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mmbonline-my.sharepoint.com/personal/linhartova_pavla_brno_cz/Documents/Plocha/Sanace svahu ZOO/DUSP, PDPS final/"/>
    </mc:Choice>
  </mc:AlternateContent>
  <xr:revisionPtr revIDLastSave="4" documentId="11_EE96B78412AA76022895CBC6317367B993631988" xr6:coauthVersionLast="47" xr6:coauthVersionMax="47" xr10:uidLastSave="{738C1E9C-18EB-43A2-A84C-10F10A175928}"/>
  <bookViews>
    <workbookView xWindow="-120" yWindow="-120" windowWidth="29040" windowHeight="15720" xr2:uid="{00000000-000D-0000-FFFF-FFFF00000000}"/>
  </bookViews>
  <sheets>
    <sheet name="Rekapitulace stavby" sheetId="1" r:id="rId1"/>
    <sheet name="A-1 - SO 251 - Sanace sva..." sheetId="2" r:id="rId2"/>
    <sheet name="B-1 - SO 000 - Vedlejší r..." sheetId="3" r:id="rId3"/>
    <sheet name="Seznam figur" sheetId="4" r:id="rId4"/>
    <sheet name="Pokyny pro vyplnění" sheetId="5" r:id="rId5"/>
  </sheets>
  <definedNames>
    <definedName name="_xlnm._FilterDatabase" localSheetId="1" hidden="1">'A-1 - SO 251 - Sanace sva...'!$C$88:$K$461</definedName>
    <definedName name="_xlnm._FilterDatabase" localSheetId="2" hidden="1">'B-1 - SO 000 - Vedlejší r...'!$C$86:$K$134</definedName>
    <definedName name="_xlnm.Print_Titles" localSheetId="1">'A-1 - SO 251 - Sanace sva...'!$88:$88</definedName>
    <definedName name="_xlnm.Print_Titles" localSheetId="2">'B-1 - SO 000 - Vedlejší r...'!$86:$86</definedName>
    <definedName name="_xlnm.Print_Titles" localSheetId="0">'Rekapitulace stavby'!$52:$52</definedName>
    <definedName name="_xlnm.Print_Titles" localSheetId="3">'Seznam figur'!$9:$9</definedName>
    <definedName name="_xlnm.Print_Area" localSheetId="1">'A-1 - SO 251 - Sanace sva...'!$C$4:$J$39,'A-1 - SO 251 - Sanace sva...'!$C$45:$J$70,'A-1 - SO 251 - Sanace sva...'!$C$76:$K$461</definedName>
    <definedName name="_xlnm.Print_Area" localSheetId="2">'B-1 - SO 000 - Vedlejší r...'!$C$4:$J$39,'B-1 - SO 000 - Vedlejší r...'!$C$45:$J$68,'B-1 - SO 000 - Vedlejší r...'!$C$74:$K$134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3">'Seznam figur'!$C$4:$G$39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J37" i="3"/>
  <c r="J36" i="3"/>
  <c r="AY56" i="1" s="1"/>
  <c r="J35" i="3"/>
  <c r="AX56" i="1" s="1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6" i="3"/>
  <c r="BH116" i="3"/>
  <c r="BG116" i="3"/>
  <c r="BF116" i="3"/>
  <c r="T116" i="3"/>
  <c r="R116" i="3"/>
  <c r="P116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0" i="3"/>
  <c r="BH90" i="3"/>
  <c r="BG90" i="3"/>
  <c r="BF90" i="3"/>
  <c r="T90" i="3"/>
  <c r="T89" i="3"/>
  <c r="T88" i="3"/>
  <c r="R90" i="3"/>
  <c r="R89" i="3"/>
  <c r="R88" i="3" s="1"/>
  <c r="P90" i="3"/>
  <c r="P89" i="3"/>
  <c r="P88" i="3" s="1"/>
  <c r="F81" i="3"/>
  <c r="E79" i="3"/>
  <c r="F52" i="3"/>
  <c r="E50" i="3"/>
  <c r="J24" i="3"/>
  <c r="E24" i="3"/>
  <c r="J55" i="3"/>
  <c r="J23" i="3"/>
  <c r="J21" i="3"/>
  <c r="E21" i="3"/>
  <c r="J83" i="3"/>
  <c r="J20" i="3"/>
  <c r="J18" i="3"/>
  <c r="E18" i="3"/>
  <c r="F55" i="3"/>
  <c r="J17" i="3"/>
  <c r="J15" i="3"/>
  <c r="E15" i="3"/>
  <c r="F83" i="3"/>
  <c r="J14" i="3"/>
  <c r="J12" i="3"/>
  <c r="J52" i="3"/>
  <c r="E7" i="3"/>
  <c r="E77" i="3" s="1"/>
  <c r="J37" i="2"/>
  <c r="J36" i="2"/>
  <c r="AY55" i="1"/>
  <c r="J35" i="2"/>
  <c r="AX55" i="1" s="1"/>
  <c r="BI459" i="2"/>
  <c r="BH459" i="2"/>
  <c r="BG459" i="2"/>
  <c r="BF459" i="2"/>
  <c r="T459" i="2"/>
  <c r="R459" i="2"/>
  <c r="P459" i="2"/>
  <c r="BI457" i="2"/>
  <c r="BH457" i="2"/>
  <c r="BG457" i="2"/>
  <c r="BF457" i="2"/>
  <c r="T457" i="2"/>
  <c r="R457" i="2"/>
  <c r="P457" i="2"/>
  <c r="BI452" i="2"/>
  <c r="BH452" i="2"/>
  <c r="BG452" i="2"/>
  <c r="BF452" i="2"/>
  <c r="T452" i="2"/>
  <c r="R452" i="2"/>
  <c r="P452" i="2"/>
  <c r="BI449" i="2"/>
  <c r="BH449" i="2"/>
  <c r="BG449" i="2"/>
  <c r="BF449" i="2"/>
  <c r="T449" i="2"/>
  <c r="R449" i="2"/>
  <c r="P449" i="2"/>
  <c r="BI444" i="2"/>
  <c r="BH444" i="2"/>
  <c r="BG444" i="2"/>
  <c r="BF444" i="2"/>
  <c r="T444" i="2"/>
  <c r="R444" i="2"/>
  <c r="P444" i="2"/>
  <c r="BI441" i="2"/>
  <c r="BH441" i="2"/>
  <c r="BG441" i="2"/>
  <c r="BF441" i="2"/>
  <c r="T441" i="2"/>
  <c r="R441" i="2"/>
  <c r="P441" i="2"/>
  <c r="BI438" i="2"/>
  <c r="BH438" i="2"/>
  <c r="BG438" i="2"/>
  <c r="BF438" i="2"/>
  <c r="T438" i="2"/>
  <c r="R438" i="2"/>
  <c r="P438" i="2"/>
  <c r="BI436" i="2"/>
  <c r="BH436" i="2"/>
  <c r="BG436" i="2"/>
  <c r="BF436" i="2"/>
  <c r="T436" i="2"/>
  <c r="R436" i="2"/>
  <c r="P436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6" i="2"/>
  <c r="BH426" i="2"/>
  <c r="BG426" i="2"/>
  <c r="BF426" i="2"/>
  <c r="T426" i="2"/>
  <c r="R426" i="2"/>
  <c r="P426" i="2"/>
  <c r="BI417" i="2"/>
  <c r="BH417" i="2"/>
  <c r="BG417" i="2"/>
  <c r="BF417" i="2"/>
  <c r="T417" i="2"/>
  <c r="R417" i="2"/>
  <c r="P417" i="2"/>
  <c r="BI414" i="2"/>
  <c r="BH414" i="2"/>
  <c r="BG414" i="2"/>
  <c r="BF414" i="2"/>
  <c r="T414" i="2"/>
  <c r="R414" i="2"/>
  <c r="P414" i="2"/>
  <c r="BI411" i="2"/>
  <c r="BH411" i="2"/>
  <c r="BG411" i="2"/>
  <c r="BF411" i="2"/>
  <c r="T411" i="2"/>
  <c r="R411" i="2"/>
  <c r="P411" i="2"/>
  <c r="BI405" i="2"/>
  <c r="BH405" i="2"/>
  <c r="BG405" i="2"/>
  <c r="BF405" i="2"/>
  <c r="T405" i="2"/>
  <c r="R405" i="2"/>
  <c r="P405" i="2"/>
  <c r="BI402" i="2"/>
  <c r="BH402" i="2"/>
  <c r="BG402" i="2"/>
  <c r="BF402" i="2"/>
  <c r="T402" i="2"/>
  <c r="R402" i="2"/>
  <c r="P402" i="2"/>
  <c r="BI399" i="2"/>
  <c r="BH399" i="2"/>
  <c r="BG399" i="2"/>
  <c r="BF399" i="2"/>
  <c r="T399" i="2"/>
  <c r="R399" i="2"/>
  <c r="P399" i="2"/>
  <c r="BI392" i="2"/>
  <c r="BH392" i="2"/>
  <c r="BG392" i="2"/>
  <c r="BF392" i="2"/>
  <c r="T392" i="2"/>
  <c r="R392" i="2"/>
  <c r="P392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54" i="2"/>
  <c r="BH354" i="2"/>
  <c r="BG354" i="2"/>
  <c r="BF354" i="2"/>
  <c r="T354" i="2"/>
  <c r="R354" i="2"/>
  <c r="P354" i="2"/>
  <c r="BI345" i="2"/>
  <c r="BH345" i="2"/>
  <c r="BG345" i="2"/>
  <c r="BF345" i="2"/>
  <c r="T345" i="2"/>
  <c r="R345" i="2"/>
  <c r="P345" i="2"/>
  <c r="BI340" i="2"/>
  <c r="BH340" i="2"/>
  <c r="BG340" i="2"/>
  <c r="BF340" i="2"/>
  <c r="T340" i="2"/>
  <c r="T339" i="2"/>
  <c r="R340" i="2"/>
  <c r="R339" i="2" s="1"/>
  <c r="P340" i="2"/>
  <c r="P339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8" i="2"/>
  <c r="BH318" i="2"/>
  <c r="BG318" i="2"/>
  <c r="BF318" i="2"/>
  <c r="T318" i="2"/>
  <c r="R318" i="2"/>
  <c r="P318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5" i="2"/>
  <c r="BH225" i="2"/>
  <c r="BG225" i="2"/>
  <c r="BF225" i="2"/>
  <c r="T225" i="2"/>
  <c r="R225" i="2"/>
  <c r="P225" i="2"/>
  <c r="BI216" i="2"/>
  <c r="BH216" i="2"/>
  <c r="BG216" i="2"/>
  <c r="BF216" i="2"/>
  <c r="T216" i="2"/>
  <c r="R216" i="2"/>
  <c r="P216" i="2"/>
  <c r="BI208" i="2"/>
  <c r="BH208" i="2"/>
  <c r="BG208" i="2"/>
  <c r="BF208" i="2"/>
  <c r="T208" i="2"/>
  <c r="R208" i="2"/>
  <c r="P208" i="2"/>
  <c r="BI202" i="2"/>
  <c r="BH202" i="2"/>
  <c r="BG202" i="2"/>
  <c r="BF202" i="2"/>
  <c r="T202" i="2"/>
  <c r="R202" i="2"/>
  <c r="P202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4" i="2"/>
  <c r="BH154" i="2"/>
  <c r="BG154" i="2"/>
  <c r="BF154" i="2"/>
  <c r="T154" i="2"/>
  <c r="R154" i="2"/>
  <c r="P154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7" i="2"/>
  <c r="F37" i="2" s="1"/>
  <c r="BH97" i="2"/>
  <c r="BG97" i="2"/>
  <c r="BF97" i="2"/>
  <c r="J34" i="2" s="1"/>
  <c r="T97" i="2"/>
  <c r="R97" i="2"/>
  <c r="P97" i="2"/>
  <c r="BI92" i="2"/>
  <c r="BH92" i="2"/>
  <c r="BG92" i="2"/>
  <c r="BF92" i="2"/>
  <c r="T92" i="2"/>
  <c r="R92" i="2"/>
  <c r="P92" i="2"/>
  <c r="F83" i="2"/>
  <c r="E81" i="2"/>
  <c r="F52" i="2"/>
  <c r="E50" i="2"/>
  <c r="J24" i="2"/>
  <c r="E24" i="2"/>
  <c r="J86" i="2"/>
  <c r="J23" i="2"/>
  <c r="J21" i="2"/>
  <c r="E21" i="2"/>
  <c r="J85" i="2"/>
  <c r="J20" i="2"/>
  <c r="J18" i="2"/>
  <c r="E18" i="2"/>
  <c r="F55" i="2"/>
  <c r="J17" i="2"/>
  <c r="J15" i="2"/>
  <c r="E15" i="2"/>
  <c r="F85" i="2"/>
  <c r="J14" i="2"/>
  <c r="J12" i="2"/>
  <c r="J52" i="2" s="1"/>
  <c r="E7" i="2"/>
  <c r="E48" i="2"/>
  <c r="L50" i="1"/>
  <c r="AM50" i="1"/>
  <c r="AM49" i="1"/>
  <c r="L49" i="1"/>
  <c r="AM47" i="1"/>
  <c r="L47" i="1"/>
  <c r="L45" i="1"/>
  <c r="L44" i="1"/>
  <c r="BK111" i="3"/>
  <c r="J438" i="2"/>
  <c r="J452" i="2"/>
  <c r="BK286" i="2"/>
  <c r="J112" i="2"/>
  <c r="J263" i="2"/>
  <c r="BK100" i="2"/>
  <c r="BK272" i="2"/>
  <c r="J121" i="2"/>
  <c r="J234" i="2"/>
  <c r="J417" i="2"/>
  <c r="J106" i="2"/>
  <c r="J120" i="3"/>
  <c r="BK284" i="2"/>
  <c r="J340" i="2"/>
  <c r="BK382" i="2"/>
  <c r="BK92" i="2"/>
  <c r="BK95" i="3"/>
  <c r="J92" i="2"/>
  <c r="J411" i="2"/>
  <c r="J144" i="2"/>
  <c r="BK362" i="2"/>
  <c r="BK432" i="2"/>
  <c r="J185" i="2"/>
  <c r="J122" i="3"/>
  <c r="BK231" i="2"/>
  <c r="BK175" i="2"/>
  <c r="J392" i="2"/>
  <c r="J208" i="2"/>
  <c r="J119" i="3"/>
  <c r="J182" i="2"/>
  <c r="J191" i="2"/>
  <c r="J382" i="2"/>
  <c r="J175" i="2"/>
  <c r="BK112" i="2"/>
  <c r="J379" i="2"/>
  <c r="J240" i="2"/>
  <c r="BK90" i="3"/>
  <c r="J124" i="3"/>
  <c r="BK208" i="2"/>
  <c r="J173" i="2"/>
  <c r="BK364" i="2"/>
  <c r="J426" i="2"/>
  <c r="J311" i="2"/>
  <c r="BK109" i="2"/>
  <c r="BK103" i="3"/>
  <c r="J362" i="2"/>
  <c r="BK417" i="2"/>
  <c r="J250" i="2"/>
  <c r="BK278" i="2"/>
  <c r="J297" i="2"/>
  <c r="BK354" i="2"/>
  <c r="BK426" i="2"/>
  <c r="BK379" i="2"/>
  <c r="BK436" i="2"/>
  <c r="J118" i="2"/>
  <c r="J129" i="3"/>
  <c r="J95" i="3"/>
  <c r="BK402" i="2"/>
  <c r="BK311" i="2"/>
  <c r="BK367" i="2"/>
  <c r="BK449" i="2"/>
  <c r="BK294" i="2"/>
  <c r="BK103" i="2"/>
  <c r="J444" i="2"/>
  <c r="BK385" i="2"/>
  <c r="BK318" i="2"/>
  <c r="BK438" i="2"/>
  <c r="BK122" i="3"/>
  <c r="J367" i="2"/>
  <c r="J109" i="2"/>
  <c r="J168" i="2"/>
  <c r="J402" i="2"/>
  <c r="BK314" i="2"/>
  <c r="J294" i="2"/>
  <c r="BK185" i="2"/>
  <c r="J331" i="2"/>
  <c r="J430" i="2"/>
  <c r="J133" i="3"/>
  <c r="BK188" i="2"/>
  <c r="BK275" i="2"/>
  <c r="BK388" i="2"/>
  <c r="J140" i="2"/>
  <c r="BK160" i="2"/>
  <c r="BK120" i="3"/>
  <c r="J154" i="2"/>
  <c r="J272" i="2"/>
  <c r="BK430" i="2"/>
  <c r="BK266" i="2"/>
  <c r="BK110" i="3"/>
  <c r="J148" i="2"/>
  <c r="BK240" i="2"/>
  <c r="J90" i="3"/>
  <c r="BK323" i="2"/>
  <c r="J405" i="2"/>
  <c r="J284" i="2"/>
  <c r="BK133" i="3"/>
  <c r="BK127" i="3"/>
  <c r="J286" i="2"/>
  <c r="J231" i="2"/>
  <c r="J377" i="2"/>
  <c r="J436" i="2"/>
  <c r="BK269" i="2"/>
  <c r="J269" i="2"/>
  <c r="J116" i="3"/>
  <c r="BK329" i="2"/>
  <c r="J385" i="2"/>
  <c r="J202" i="2"/>
  <c r="BK178" i="2"/>
  <c r="BK250" i="2"/>
  <c r="BK331" i="2"/>
  <c r="J414" i="2"/>
  <c r="J260" i="2"/>
  <c r="J289" i="2"/>
  <c r="BK97" i="3"/>
  <c r="J364" i="2"/>
  <c r="BK124" i="3"/>
  <c r="BK225" i="2"/>
  <c r="BK340" i="2"/>
  <c r="BK281" i="2"/>
  <c r="BK108" i="3"/>
  <c r="J325" i="2"/>
  <c r="BK428" i="2"/>
  <c r="BK191" i="2"/>
  <c r="J132" i="3"/>
  <c r="J369" i="2"/>
  <c r="J334" i="2"/>
  <c r="J432" i="2"/>
  <c r="J110" i="3"/>
  <c r="J127" i="3"/>
  <c r="BK336" i="2"/>
  <c r="BK441" i="2"/>
  <c r="J281" i="2"/>
  <c r="J388" i="2"/>
  <c r="J178" i="2"/>
  <c r="BK173" i="2"/>
  <c r="BK99" i="3"/>
  <c r="J103" i="2"/>
  <c r="J457" i="2"/>
  <c r="J354" i="2"/>
  <c r="BK168" i="2"/>
  <c r="J115" i="2"/>
  <c r="J97" i="3"/>
  <c r="J372" i="2"/>
  <c r="J160" i="2"/>
  <c r="J323" i="2"/>
  <c r="BK260" i="2"/>
  <c r="J111" i="3"/>
  <c r="J329" i="2"/>
  <c r="BK131" i="3"/>
  <c r="BK202" i="2"/>
  <c r="BK118" i="2"/>
  <c r="BK392" i="2"/>
  <c r="BK115" i="2"/>
  <c r="AS54" i="1"/>
  <c r="BK457" i="2"/>
  <c r="BK289" i="2"/>
  <c r="J97" i="2"/>
  <c r="J131" i="3"/>
  <c r="BK105" i="3"/>
  <c r="J314" i="2"/>
  <c r="BK414" i="2"/>
  <c r="BK182" i="2"/>
  <c r="BK372" i="2"/>
  <c r="BK345" i="2"/>
  <c r="BK97" i="2"/>
  <c r="J103" i="3"/>
  <c r="BK136" i="2"/>
  <c r="J247" i="2"/>
  <c r="BK119" i="3"/>
  <c r="J104" i="3"/>
  <c r="BK116" i="3"/>
  <c r="BK374" i="2"/>
  <c r="BK247" i="2"/>
  <c r="J459" i="2"/>
  <c r="BK377" i="2"/>
  <c r="J100" i="2"/>
  <c r="BK113" i="3"/>
  <c r="J374" i="2"/>
  <c r="J449" i="2"/>
  <c r="J321" i="2"/>
  <c r="BK257" i="2"/>
  <c r="J99" i="3"/>
  <c r="BK459" i="2"/>
  <c r="BK444" i="2"/>
  <c r="J336" i="2"/>
  <c r="J428" i="2"/>
  <c r="BK101" i="3"/>
  <c r="BK121" i="2"/>
  <c r="BK154" i="2"/>
  <c r="J345" i="2"/>
  <c r="J399" i="2"/>
  <c r="J242" i="2"/>
  <c r="BK104" i="3"/>
  <c r="BK263" i="2"/>
  <c r="J275" i="2"/>
  <c r="BK106" i="2"/>
  <c r="J164" i="2"/>
  <c r="J101" i="3"/>
  <c r="J136" i="2"/>
  <c r="BK369" i="2"/>
  <c r="BK321" i="2"/>
  <c r="BK164" i="2"/>
  <c r="BK129" i="3"/>
  <c r="J266" i="2"/>
  <c r="BK325" i="2"/>
  <c r="J291" i="2"/>
  <c r="BK132" i="3"/>
  <c r="BK452" i="2"/>
  <c r="J318" i="2"/>
  <c r="BK140" i="2"/>
  <c r="J257" i="2"/>
  <c r="J441" i="2"/>
  <c r="BK297" i="2"/>
  <c r="BK291" i="2"/>
  <c r="BK334" i="2"/>
  <c r="BK411" i="2"/>
  <c r="BK216" i="2"/>
  <c r="BK234" i="2"/>
  <c r="J105" i="3"/>
  <c r="BK242" i="2"/>
  <c r="BK405" i="2"/>
  <c r="J278" i="2"/>
  <c r="BK144" i="2"/>
  <c r="J108" i="3"/>
  <c r="BK148" i="2"/>
  <c r="J216" i="2"/>
  <c r="BK399" i="2"/>
  <c r="J188" i="2"/>
  <c r="J225" i="2"/>
  <c r="J113" i="3"/>
  <c r="F36" i="2" l="1"/>
  <c r="BC55" i="1" s="1"/>
  <c r="BC54" i="1" s="1"/>
  <c r="AY54" i="1" s="1"/>
  <c r="F35" i="2"/>
  <c r="BB55" i="1" s="1"/>
  <c r="BB54" i="1" s="1"/>
  <c r="AX54" i="1" s="1"/>
  <c r="F34" i="2"/>
  <c r="BA55" i="1" s="1"/>
  <c r="BA54" i="1" s="1"/>
  <c r="AW54" i="1" s="1"/>
  <c r="AK30" i="1" s="1"/>
  <c r="P91" i="2"/>
  <c r="R317" i="2"/>
  <c r="BK368" i="2"/>
  <c r="J368" i="2" s="1"/>
  <c r="J67" i="2" s="1"/>
  <c r="BK425" i="2"/>
  <c r="J425" i="2"/>
  <c r="J68" i="2" s="1"/>
  <c r="P456" i="2"/>
  <c r="BK91" i="2"/>
  <c r="BK90" i="2" s="1"/>
  <c r="J90" i="2" s="1"/>
  <c r="J60" i="2" s="1"/>
  <c r="T317" i="2"/>
  <c r="P368" i="2"/>
  <c r="T425" i="2"/>
  <c r="T296" i="2"/>
  <c r="BK344" i="2"/>
  <c r="J344" i="2"/>
  <c r="J65" i="2"/>
  <c r="R368" i="2"/>
  <c r="R425" i="2"/>
  <c r="R456" i="2"/>
  <c r="R296" i="2"/>
  <c r="P94" i="3"/>
  <c r="P317" i="2"/>
  <c r="P107" i="3"/>
  <c r="BK317" i="2"/>
  <c r="J317" i="2" s="1"/>
  <c r="J63" i="2" s="1"/>
  <c r="R344" i="2"/>
  <c r="P363" i="2"/>
  <c r="R363" i="2"/>
  <c r="T363" i="2"/>
  <c r="P425" i="2"/>
  <c r="T456" i="2"/>
  <c r="T90" i="2" s="1"/>
  <c r="T89" i="2" s="1"/>
  <c r="P115" i="3"/>
  <c r="T107" i="3"/>
  <c r="BK126" i="3"/>
  <c r="J126" i="3"/>
  <c r="J67" i="3" s="1"/>
  <c r="R91" i="2"/>
  <c r="R90" i="2"/>
  <c r="R89" i="2"/>
  <c r="T344" i="2"/>
  <c r="BK94" i="3"/>
  <c r="J94" i="3" s="1"/>
  <c r="J63" i="3" s="1"/>
  <c r="R107" i="3"/>
  <c r="BK121" i="3"/>
  <c r="J121" i="3"/>
  <c r="J66" i="3"/>
  <c r="T121" i="3"/>
  <c r="P296" i="2"/>
  <c r="P90" i="2" s="1"/>
  <c r="P89" i="2" s="1"/>
  <c r="AU55" i="1" s="1"/>
  <c r="P344" i="2"/>
  <c r="T368" i="2"/>
  <c r="BK456" i="2"/>
  <c r="J456" i="2" s="1"/>
  <c r="J69" i="2" s="1"/>
  <c r="R94" i="3"/>
  <c r="BK115" i="3"/>
  <c r="J115" i="3"/>
  <c r="J65" i="3" s="1"/>
  <c r="T115" i="3"/>
  <c r="R126" i="3"/>
  <c r="T91" i="2"/>
  <c r="BK107" i="3"/>
  <c r="J107" i="3"/>
  <c r="J64" i="3" s="1"/>
  <c r="R115" i="3"/>
  <c r="P121" i="3"/>
  <c r="T126" i="3"/>
  <c r="BK296" i="2"/>
  <c r="J296" i="2"/>
  <c r="J62" i="2" s="1"/>
  <c r="BK363" i="2"/>
  <c r="J363" i="2" s="1"/>
  <c r="J66" i="2" s="1"/>
  <c r="T94" i="3"/>
  <c r="T93" i="3" s="1"/>
  <c r="T87" i="3" s="1"/>
  <c r="R121" i="3"/>
  <c r="P126" i="3"/>
  <c r="BK339" i="2"/>
  <c r="J339" i="2" s="1"/>
  <c r="J64" i="2" s="1"/>
  <c r="BK89" i="3"/>
  <c r="J89" i="3" s="1"/>
  <c r="J61" i="3" s="1"/>
  <c r="F84" i="3"/>
  <c r="F54" i="3"/>
  <c r="J81" i="3"/>
  <c r="BE95" i="3"/>
  <c r="J54" i="3"/>
  <c r="J84" i="3"/>
  <c r="E48" i="3"/>
  <c r="BE110" i="3"/>
  <c r="BE111" i="3"/>
  <c r="BE119" i="3"/>
  <c r="BE131" i="3"/>
  <c r="BE133" i="3"/>
  <c r="BE97" i="3"/>
  <c r="BE101" i="3"/>
  <c r="BE103" i="3"/>
  <c r="BE108" i="3"/>
  <c r="BE127" i="3"/>
  <c r="BE90" i="3"/>
  <c r="BE116" i="3"/>
  <c r="BE124" i="3"/>
  <c r="BE129" i="3"/>
  <c r="BE120" i="3"/>
  <c r="BE99" i="3"/>
  <c r="BE122" i="3"/>
  <c r="BE104" i="3"/>
  <c r="BE105" i="3"/>
  <c r="BE113" i="3"/>
  <c r="BE132" i="3"/>
  <c r="J54" i="2"/>
  <c r="J55" i="2"/>
  <c r="J83" i="2"/>
  <c r="F86" i="2"/>
  <c r="BE97" i="2"/>
  <c r="BE136" i="2"/>
  <c r="BE148" i="2"/>
  <c r="BE154" i="2"/>
  <c r="BE175" i="2"/>
  <c r="BE182" i="2"/>
  <c r="BE185" i="2"/>
  <c r="BE208" i="2"/>
  <c r="BE231" i="2"/>
  <c r="BE247" i="2"/>
  <c r="BE263" i="2"/>
  <c r="BE266" i="2"/>
  <c r="BE272" i="2"/>
  <c r="BE291" i="2"/>
  <c r="BE294" i="2"/>
  <c r="BE297" i="2"/>
  <c r="BE432" i="2"/>
  <c r="F54" i="2"/>
  <c r="BE106" i="2"/>
  <c r="BE109" i="2"/>
  <c r="BE115" i="2"/>
  <c r="BE118" i="2"/>
  <c r="BE121" i="2"/>
  <c r="BE160" i="2"/>
  <c r="BE173" i="2"/>
  <c r="BE202" i="2"/>
  <c r="BE216" i="2"/>
  <c r="BE225" i="2"/>
  <c r="BE234" i="2"/>
  <c r="BE240" i="2"/>
  <c r="BE242" i="2"/>
  <c r="BE250" i="2"/>
  <c r="BE278" i="2"/>
  <c r="BE281" i="2"/>
  <c r="BE289" i="2"/>
  <c r="BE318" i="2"/>
  <c r="BE323" i="2"/>
  <c r="BE325" i="2"/>
  <c r="BE334" i="2"/>
  <c r="BE340" i="2"/>
  <c r="BE379" i="2"/>
  <c r="BE382" i="2"/>
  <c r="BE385" i="2"/>
  <c r="BE388" i="2"/>
  <c r="BE392" i="2"/>
  <c r="BE399" i="2"/>
  <c r="BE402" i="2"/>
  <c r="BE405" i="2"/>
  <c r="BE411" i="2"/>
  <c r="BE414" i="2"/>
  <c r="BE417" i="2"/>
  <c r="BE426" i="2"/>
  <c r="BE428" i="2"/>
  <c r="BE430" i="2"/>
  <c r="BE436" i="2"/>
  <c r="BE438" i="2"/>
  <c r="BE444" i="2"/>
  <c r="BE449" i="2"/>
  <c r="BE452" i="2"/>
  <c r="BE457" i="2"/>
  <c r="E79" i="2"/>
  <c r="BE92" i="2"/>
  <c r="BE103" i="2"/>
  <c r="BE112" i="2"/>
  <c r="BE140" i="2"/>
  <c r="BE164" i="2"/>
  <c r="BE188" i="2"/>
  <c r="BE257" i="2"/>
  <c r="BE260" i="2"/>
  <c r="BE284" i="2"/>
  <c r="BE286" i="2"/>
  <c r="BE311" i="2"/>
  <c r="BE321" i="2"/>
  <c r="BE329" i="2"/>
  <c r="BE331" i="2"/>
  <c r="BE336" i="2"/>
  <c r="BE345" i="2"/>
  <c r="BE354" i="2"/>
  <c r="BE364" i="2"/>
  <c r="BE367" i="2"/>
  <c r="BE369" i="2"/>
  <c r="BE372" i="2"/>
  <c r="BE374" i="2"/>
  <c r="BE377" i="2"/>
  <c r="BE459" i="2"/>
  <c r="AW55" i="1"/>
  <c r="BE100" i="2"/>
  <c r="BE144" i="2"/>
  <c r="BE168" i="2"/>
  <c r="BE178" i="2"/>
  <c r="BE191" i="2"/>
  <c r="BE269" i="2"/>
  <c r="BE275" i="2"/>
  <c r="BE314" i="2"/>
  <c r="BE362" i="2"/>
  <c r="BE441" i="2"/>
  <c r="BD55" i="1"/>
  <c r="F34" i="3"/>
  <c r="BA56" i="1"/>
  <c r="F36" i="3"/>
  <c r="BC56" i="1"/>
  <c r="J34" i="3"/>
  <c r="AW56" i="1" s="1"/>
  <c r="F37" i="3"/>
  <c r="BD56" i="1" s="1"/>
  <c r="F35" i="3"/>
  <c r="BB56" i="1"/>
  <c r="BD54" i="1" l="1"/>
  <c r="W33" i="1" s="1"/>
  <c r="J91" i="2"/>
  <c r="J61" i="2" s="1"/>
  <c r="R93" i="3"/>
  <c r="R87" i="3"/>
  <c r="P93" i="3"/>
  <c r="P87" i="3"/>
  <c r="AU56" i="1"/>
  <c r="BK93" i="3"/>
  <c r="J93" i="3" s="1"/>
  <c r="J62" i="3" s="1"/>
  <c r="BK88" i="3"/>
  <c r="J88" i="3"/>
  <c r="J60" i="3" s="1"/>
  <c r="BK89" i="2"/>
  <c r="J89" i="2" s="1"/>
  <c r="J59" i="2" s="1"/>
  <c r="J33" i="2"/>
  <c r="AV55" i="1" s="1"/>
  <c r="AT55" i="1" s="1"/>
  <c r="AU54" i="1"/>
  <c r="F33" i="2"/>
  <c r="AZ55" i="1" s="1"/>
  <c r="W30" i="1"/>
  <c r="W32" i="1"/>
  <c r="F33" i="3"/>
  <c r="AZ56" i="1"/>
  <c r="J33" i="3"/>
  <c r="AV56" i="1"/>
  <c r="AT56" i="1"/>
  <c r="W31" i="1"/>
  <c r="BK87" i="3" l="1"/>
  <c r="J87" i="3"/>
  <c r="J59" i="3"/>
  <c r="AZ54" i="1"/>
  <c r="AV54" i="1" s="1"/>
  <c r="AK29" i="1" s="1"/>
  <c r="J30" i="2"/>
  <c r="AG55" i="1" s="1"/>
  <c r="J39" i="2" l="1"/>
  <c r="AN55" i="1"/>
  <c r="AT54" i="1"/>
  <c r="J30" i="3"/>
  <c r="AG56" i="1" s="1"/>
  <c r="W29" i="1"/>
  <c r="J39" i="3" l="1"/>
  <c r="AN56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<sst xmlns="http://schemas.openxmlformats.org/spreadsheetml/2006/main" count="4839" uniqueCount="1037">
  <si>
    <t>Export Komplet</t>
  </si>
  <si>
    <t>VZ</t>
  </si>
  <si>
    <t>2.0</t>
  </si>
  <si>
    <t>ZAMOK</t>
  </si>
  <si>
    <t>False</t>
  </si>
  <si>
    <t>{b05dccaa-1b64-43f0-91e7-7c623285c165}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</si>
  <si>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</si>
  <si>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</si>
  <si>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</si>
  <si>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</si>
  <si>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</si>
  <si>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</si>
  <si>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</si>
  <si>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</si>
  <si>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</si>
  <si>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</si>
  <si>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</si>
  <si>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Sanace svahové nestability v areálu ZOO Brno</t>
  </si>
  <si>
    <t>KSO:</t>
  </si>
  <si>
    <t/>
  </si>
  <si>
    <t>CC-CZ:</t>
  </si>
  <si>
    <t>Místo:</t>
  </si>
  <si>
    <t>Brno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</si>
  <si>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</si>
  <si>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</si>
  <si>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</si>
  <si>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</si>
  <si>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</si>
  <si>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</si>
  <si>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</si>
  <si>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</si>
  <si>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</si>
  <si>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</si>
  <si>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</si>
  <si>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</si>
  <si>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</si>
  <si>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</si>
  <si>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</si>
  <si>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</si>
  <si>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</si>
  <si>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</si>
  <si>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</si>
  <si>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</si>
  <si>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</si>
  <si>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</si>
  <si>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</si>
  <si>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</si>
  <si>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</si>
  <si>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</si>
  <si>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</si>
  <si>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</si>
  <si>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</si>
  <si>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</si>
  <si>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</si>
  <si>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</si>
  <si>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</si>
  <si>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</si>
  <si>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</si>
  <si>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</si>
  <si>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</si>
  <si>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</si>
  <si>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</si>
  <si>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</si>
  <si>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</si>
  <si>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</si>
  <si>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</si>
  <si>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</si>
  <si>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</si>
  <si>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</si>
  <si>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</si>
  <si>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</si>
  <si>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</si>
  <si>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</si>
  <si>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</si>
  <si>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A-1</t>
  </si>
  <si>
    <t>SO 251 - Sanace svahové nestability + SO 001 Demolice</t>
  </si>
  <si>
    <t>ING</t>
  </si>
  <si>
    <t>1</t>
  </si>
  <si>
    <t>{bb5f6998-a137-42ba-999a-1117f4585132}</t>
  </si>
  <si>
    <t>2</t>
  </si>
  <si>
    <t>B-1</t>
  </si>
  <si>
    <t>SO 000 - Vedlejší rozpočtové náklady</t>
  </si>
  <si>
    <t>VON</t>
  </si>
  <si>
    <t>{5dda0088-5d9d-42b4-9205-e5cbe31097b6}</t>
  </si>
  <si>
    <t>F1</t>
  </si>
  <si>
    <t>Celkové množství výkopku</t>
  </si>
  <si>
    <t>m3</t>
  </si>
  <si>
    <t>572,129</t>
  </si>
  <si>
    <t>F2</t>
  </si>
  <si>
    <t>celkový objem odkopávek svahu frézou</t>
  </si>
  <si>
    <t>405,5</t>
  </si>
  <si>
    <t>KRYCÍ LIST SOUPISU PRACÍ</t>
  </si>
  <si>
    <t>Objekt:</t>
  </si>
  <si>
    <t>A-1 - SO 251 - Sanace svahové nestability + SO 001 Demolice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</si>
  <si>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</si>
  <si>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</si>
  <si>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</si>
  <si>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</si>
  <si>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</si>
  <si>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</si>
  <si>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</si>
  <si>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</si>
  <si>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</si>
  <si>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</si>
  <si>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</si>
  <si>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</si>
  <si>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</si>
  <si>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</si>
  <si>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</si>
  <si>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</si>
  <si>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</si>
  <si>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</si>
  <si>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</si>
  <si>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</si>
  <si>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</si>
  <si>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</si>
  <si>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</si>
  <si>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</si>
  <si>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</si>
  <si>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</si>
  <si>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</si>
  <si>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</si>
  <si>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</si>
  <si>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</si>
  <si>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</si>
  <si>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</si>
  <si>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111111102</t>
  </si>
  <si>
    <t>Odstranění travin a rákosu ručně travin pro jakoukoli plochu ve svahu sklonu přes 1:5</t>
  </si>
  <si>
    <t>m2</t>
  </si>
  <si>
    <t>CS ÚRS 2023 01</t>
  </si>
  <si>
    <t>4</t>
  </si>
  <si>
    <t>-1839840581</t>
  </si>
  <si>
    <t>Online PSC</t>
  </si>
  <si>
    <t>https://podminky.urs.cz/item/CS_URS_2023_01/111111102</t>
  </si>
  <si>
    <t>VV</t>
  </si>
  <si>
    <t xml:space="preserve">"plocha nad svahem"  100,0  </t>
  </si>
  <si>
    <t xml:space="preserve">"plocha pod svahem"  200,0   </t>
  </si>
  <si>
    <t>Součet</t>
  </si>
  <si>
    <t>112101101</t>
  </si>
  <si>
    <t>Odstranění stromů s odřezáním kmene a s odvětvením listnatých, průměru kmene přes 100 do 300 mm</t>
  </si>
  <si>
    <t>kus</t>
  </si>
  <si>
    <t>-1323346950</t>
  </si>
  <si>
    <t>https://podminky.urs.cz/item/CS_URS_2023_01/112101101</t>
  </si>
  <si>
    <t>30</t>
  </si>
  <si>
    <t>3</t>
  </si>
  <si>
    <t>112201111</t>
  </si>
  <si>
    <t>Odstranění pařezu v rovině nebo na svahu do 1:5 o průměru pařezu na řezné ploše do 200 mm</t>
  </si>
  <si>
    <t>-431170756</t>
  </si>
  <si>
    <t>https://podminky.urs.cz/item/CS_URS_2023_01/112201111</t>
  </si>
  <si>
    <t>5</t>
  </si>
  <si>
    <t>112201112</t>
  </si>
  <si>
    <t>Odstranění pařezu v rovině nebo na svahu do 1:5 o průměru pařezu na řezné ploše přes 200 do 300 mm</t>
  </si>
  <si>
    <t>2144145300</t>
  </si>
  <si>
    <t>https://podminky.urs.cz/item/CS_URS_2023_01/112201112</t>
  </si>
  <si>
    <t>112201131</t>
  </si>
  <si>
    <t>Odstranění pařezu na svahu přes 1:5 do 1:2 o průměru pařezu na řezné ploše do 200 mm</t>
  </si>
  <si>
    <t>-1584922797</t>
  </si>
  <si>
    <t>https://podminky.urs.cz/item/CS_URS_2023_01/112201131</t>
  </si>
  <si>
    <t>6</t>
  </si>
  <si>
    <t>112201132</t>
  </si>
  <si>
    <t>Odstranění pařezu na svahu přes 1:5 do 1:2 o průměru pařezu na řezné ploše přes 200 do 300 mm</t>
  </si>
  <si>
    <t>158064781</t>
  </si>
  <si>
    <t>https://podminky.urs.cz/item/CS_URS_2023_01/112201132</t>
  </si>
  <si>
    <t>7</t>
  </si>
  <si>
    <t>112201151</t>
  </si>
  <si>
    <t>Odstranění pařezu na svahu přes 1:2 do 1:1 o průměru pařezu na řezné ploše do 200 mm</t>
  </si>
  <si>
    <t>-52858735</t>
  </si>
  <si>
    <t>https://podminky.urs.cz/item/CS_URS_2023_01/112201151</t>
  </si>
  <si>
    <t>8</t>
  </si>
  <si>
    <t>112201152</t>
  </si>
  <si>
    <t>Odstranění pařezu na svahu přes 1:2 do 1:1 o průměru pařezu na řezné ploše přes 200 do 300 mm</t>
  </si>
  <si>
    <t>467510437</t>
  </si>
  <si>
    <t>https://podminky.urs.cz/item/CS_URS_2023_01/112201152</t>
  </si>
  <si>
    <t>9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</si>
  <si>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</si>
  <si>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</si>
  <si>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</si>
  <si>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-1789935941</t>
  </si>
  <si>
    <t>https://podminky.urs.cz/item/CS_URS_2023_01/113202111</t>
  </si>
  <si>
    <t xml:space="preserve">"výměna stavbou poškozených sil. obrubníků cca" 15,0  </t>
  </si>
  <si>
    <t>10</t>
  </si>
  <si>
    <t>122351302</t>
  </si>
  <si>
    <t>Odkopávky a prokopávky nezapažené strojně v omezeném prostoru v hornině třídy těžitelnosti II skupiny 4 přes 20 do 50 m3</t>
  </si>
  <si>
    <t>837532484</t>
  </si>
  <si>
    <t>https://podminky.urs.cz/item/CS_URS_2023_01/122351302</t>
  </si>
  <si>
    <t>"odkopávky ve svahu např. skalní frézou (plocha * dl. řezu): "</t>
  </si>
  <si>
    <t>"řez 1-1"  3,0*4,6</t>
  </si>
  <si>
    <t>"řez 2-2"  10,0*4,7</t>
  </si>
  <si>
    <t>"řez 3-3"  14,0*5,5</t>
  </si>
  <si>
    <t>"řez 4-4"  11,0*4,4</t>
  </si>
  <si>
    <t>"řez A-A"  5,0*4,7</t>
  </si>
  <si>
    <t>"řez B-B"  6,0*7,1</t>
  </si>
  <si>
    <t>"řez 5-5"  8,0*6,9</t>
  </si>
  <si>
    <t>"řez 6-6"  9,0*5,5</t>
  </si>
  <si>
    <t>"řez 7-7"  7,0*5,5</t>
  </si>
  <si>
    <t>"řez 8-8"  2,0*5,0</t>
  </si>
  <si>
    <t>"ve skupině 4 uvažováno 1/3 objemu odkopávek"  1/3*F2</t>
  </si>
  <si>
    <t>11</t>
  </si>
  <si>
    <t>122451302</t>
  </si>
  <si>
    <t>Odkopávky a prokopávky nezapažené strojně v omezeném prostoru v hornině třídy těžitelnosti II skupiny 5 přes 20 do 50 m3</t>
  </si>
  <si>
    <t>-1021504535</t>
  </si>
  <si>
    <t>https://podminky.urs.cz/item/CS_URS_2023_01/122451302</t>
  </si>
  <si>
    <t>"odkopávky ve svahu např. skalní frézou: "</t>
  </si>
  <si>
    <t>"ve skupině 5 uvažovány 2/3 objemu odkopávek"  2/3*F2</t>
  </si>
  <si>
    <t>12</t>
  </si>
  <si>
    <t>151101211</t>
  </si>
  <si>
    <t>Odstranění pažení stěn výkopu bez rozepření nebo vzepření s uložením pažin na vzdálenost do 3 m od okraje výkopu příložné, hloubky do 4 m</t>
  </si>
  <si>
    <t>-875319355</t>
  </si>
  <si>
    <t>https://podminky.urs.cz/item/CS_URS_2023_01/151101211</t>
  </si>
  <si>
    <t>P</t>
  </si>
  <si>
    <t>Poznámka k položce:_x000D_
odstranění pažin dřevěné palisády</t>
  </si>
  <si>
    <t>"odstranění dřevěných profilů palisády"  1,0*13,0</t>
  </si>
  <si>
    <t>13</t>
  </si>
  <si>
    <t>151711131</t>
  </si>
  <si>
    <t>Vytažení ocelových zápor pro pažení délky od 0 do 8 m</t>
  </si>
  <si>
    <t>-1887774855</t>
  </si>
  <si>
    <t>https://podminky.urs.cz/item/CS_URS_2023_01/151711131</t>
  </si>
  <si>
    <t>Poznámka k položce:_x000D_
vytažení zápor (ocel. profilů I140) palisády</t>
  </si>
  <si>
    <t>"vytažení ocel.  profilů palisády"  8*3,0</t>
  </si>
  <si>
    <t>14</t>
  </si>
  <si>
    <t>153812122</t>
  </si>
  <si>
    <t>Trn z betonářské oceli včetně zainjektování při průměru oceli od 20 do 26 mm, délky přes 3,0 do 5,0 m</t>
  </si>
  <si>
    <t>-429135574</t>
  </si>
  <si>
    <t>https://podminky.urs.cz/item/CS_URS_2023_01/153812122</t>
  </si>
  <si>
    <t>"Trny ve výšce do 4,0 m nad zemí: "</t>
  </si>
  <si>
    <t>"A1" 16+11</t>
  </si>
  <si>
    <t>"doplnění hřebíků mimo určený rastr (cca 15%)"  4</t>
  </si>
  <si>
    <t>153812123 R</t>
  </si>
  <si>
    <t>Trn z betonářské oceli včetně zainjektování při průměru oceli od 20 do 26 mm, délky přes 5,0 do 7,0 m</t>
  </si>
  <si>
    <t>vlastní</t>
  </si>
  <si>
    <t>488865948</t>
  </si>
  <si>
    <t>"A2 až A4" 3*(16+11)</t>
  </si>
  <si>
    <t>"B1 až B5" 3*21+2*22</t>
  </si>
  <si>
    <t>"doplnění hřebíků mimo určený rastr (cca 15%)"  28</t>
  </si>
  <si>
    <t>16</t>
  </si>
  <si>
    <t>153812211</t>
  </si>
  <si>
    <t>Napnutí trnů z betonářské oceli jakéhokoliv průměru, při předepsané únosnosti do 0,20 MN</t>
  </si>
  <si>
    <t>-362426810</t>
  </si>
  <si>
    <t>https://podminky.urs.cz/item/CS_URS_2023_01/153812211</t>
  </si>
  <si>
    <t>Poznámka k položce:_x000D_
dotáhnutí momentovým klíčem na 150 Nm</t>
  </si>
  <si>
    <t>465</t>
  </si>
  <si>
    <t>17</t>
  </si>
  <si>
    <t>153891311</t>
  </si>
  <si>
    <t>Opěrné desky z oceli velikosti do 300/300 mm, tloušťky do 30 mm</t>
  </si>
  <si>
    <t>-1484198487</t>
  </si>
  <si>
    <t>https://podminky.urs.cz/item/CS_URS_2023_01/153891311</t>
  </si>
  <si>
    <t>Poznámka k položce:_x000D_
velikost kotevní desky 200/200/10mm, včetně upevňovací matice M25</t>
  </si>
  <si>
    <t>"kotevní ocel. desky 200/200/10 pro hřebíky (včetně matic M25) - 465ks"  465</t>
  </si>
  <si>
    <t>18</t>
  </si>
  <si>
    <t>155131313</t>
  </si>
  <si>
    <t>Zřízení protierozního zpevnění svahů geomříží nebo georohoží včetně plošného kotvení ocelovými skobami, ve sklonu přes 1:1</t>
  </si>
  <si>
    <t>2083745428</t>
  </si>
  <si>
    <t>https://podminky.urs.cz/item/CS_URS_2023_01/155131313</t>
  </si>
  <si>
    <t>"šikmá část 1:1" 3,0*50,0</t>
  </si>
  <si>
    <t>"vodorovná horní část" 1,1*50,0</t>
  </si>
  <si>
    <t>19</t>
  </si>
  <si>
    <t>M</t>
  </si>
  <si>
    <t>69321121</t>
  </si>
  <si>
    <t>georohož protierozní</t>
  </si>
  <si>
    <t>-151317548</t>
  </si>
  <si>
    <t>205*1,1845 'Přepočtené koeficientem množství</t>
  </si>
  <si>
    <t>20</t>
  </si>
  <si>
    <t>155211112</t>
  </si>
  <si>
    <t>Očištění skalních ploch horolezeckou technikou odstranění vegetace včetně stažení k zemi, odklizení na hromady na vzdálenost do 50 m nebo na naložení na dopravní prostředek keřů a stromů do průměru 10 cm</t>
  </si>
  <si>
    <t>226055614</t>
  </si>
  <si>
    <t>https://podminky.urs.cz/item/CS_URS_2023_01/155211112</t>
  </si>
  <si>
    <t>480</t>
  </si>
  <si>
    <t>155211122</t>
  </si>
  <si>
    <t>Očištění skalních ploch horolezeckou technikou očištění ručními nástroji motykami, páčidly</t>
  </si>
  <si>
    <t>2016385419</t>
  </si>
  <si>
    <t>https://podminky.urs.cz/item/CS_URS_2023_01/155211122</t>
  </si>
  <si>
    <t>Poznámka k položce:_x000D_
včetně odstranění zbytků stávající ocelové skalní sítě</t>
  </si>
  <si>
    <t>480*0,15</t>
  </si>
  <si>
    <t>22</t>
  </si>
  <si>
    <t>155211311</t>
  </si>
  <si>
    <t>Odtěžení nestabilních hornin ze skalních stěn horolezeckou technikou s přehozením na vzdálenost do 3 m nebo s naložením na dopravní prostředek s použitím pneumatického nářadí</t>
  </si>
  <si>
    <t>-1614018685</t>
  </si>
  <si>
    <t>https://podminky.urs.cz/item/CS_URS_2023_01/155211311</t>
  </si>
  <si>
    <t>23</t>
  </si>
  <si>
    <t>155212342</t>
  </si>
  <si>
    <t>Vrty do skalních stěn prováděné horolezeckou technikou hloubky do 5 m průběžným sacím vrtáním průměru přes 93 do 156 mm úklonu do 45°, v hornině tř. I a II</t>
  </si>
  <si>
    <t>1290870629</t>
  </si>
  <si>
    <t>https://podminky.urs.cz/item/CS_URS_2023_01/155212342</t>
  </si>
  <si>
    <t>"svislé hřebíky v hlavě svahu po á 1,0m části vrtu v jílech hl. 1,5m"  50*1,5</t>
  </si>
  <si>
    <t>24</t>
  </si>
  <si>
    <t>155212344</t>
  </si>
  <si>
    <t>Vrty do skalních stěn prováděné horolezeckou technikou hloubky do 5 m průběžným sacím vrtáním průměru přes 93 do 156 mm úklonu do 45°, v hornině tř. III a IV</t>
  </si>
  <si>
    <t>-1080274167</t>
  </si>
  <si>
    <t>https://podminky.urs.cz/item/CS_URS_2023_01/155212344</t>
  </si>
  <si>
    <t>"svislé hřebíky v hlavě svahu po á 1,0m části vrtu v diorytu do hl. 1,5m"  50*1,5</t>
  </si>
  <si>
    <t>25</t>
  </si>
  <si>
    <t>155212354</t>
  </si>
  <si>
    <t>Vrty do skalních stěn prováděné horolezeckou technikou hloubky do 5 m průběžným sacím vrtáním průměru přes 93 do 156 mm úklonu přes 45°, v hornině tř. III a IV</t>
  </si>
  <si>
    <t>764843076</t>
  </si>
  <si>
    <t>https://podminky.urs.cz/item/CS_URS_2023_01/155212354</t>
  </si>
  <si>
    <t>"Vrty nad 4,0 m nad zemí prováděné horolezeckou technikou: "</t>
  </si>
  <si>
    <t>"A6" 26*5,0</t>
  </si>
  <si>
    <t>"A7" 14*4,0</t>
  </si>
  <si>
    <t>"A8" 5*3,0</t>
  </si>
  <si>
    <t>"B7" 22*5,0</t>
  </si>
  <si>
    <t>"B8" 16*4,0</t>
  </si>
  <si>
    <t>"B9" 14*3,0</t>
  </si>
  <si>
    <t>"vrty pro doplněné hřebíky mimo určený rastr"  0,15*417</t>
  </si>
  <si>
    <t>26</t>
  </si>
  <si>
    <t>155212364 R</t>
  </si>
  <si>
    <t>Vrty do skalních stěn prováděné horolezeckou technikou hloubky přes 5 m do 7 m průběžným sacím vrtáním průměru přes 93 do 156 mm úklonu přes 45°, v hornině tř. III a IV</t>
  </si>
  <si>
    <t>1495776955</t>
  </si>
  <si>
    <t>"A5" 27*7,0</t>
  </si>
  <si>
    <t>"B6" 22*7,0</t>
  </si>
  <si>
    <t>"vrty pro doplněné hřebíky mimo určený rastr"  0,15*343</t>
  </si>
  <si>
    <t>27</t>
  </si>
  <si>
    <t>155213112</t>
  </si>
  <si>
    <t>Trny z oceli prováděné horolezeckou technikou bez oka z celozávitové oceli pro uchycení sítí zainjektované cementovou maltou délky do 3 m, průměru přes 20 do 26 mm</t>
  </si>
  <si>
    <t>807844667</t>
  </si>
  <si>
    <t>https://podminky.urs.cz/item/CS_URS_2023_01/155213112</t>
  </si>
  <si>
    <t>"Trny ve výšce &gt; 4,0 m nad zemí prováděné horolezeckou technikou: "</t>
  </si>
  <si>
    <t>"A8" 3+2</t>
  </si>
  <si>
    <t>"B9" 14</t>
  </si>
  <si>
    <t>"doplnění hřebíků mimo určený rastr (cca 15%)" 3</t>
  </si>
  <si>
    <t>"svislé hřebíky v hlavě svahu po á 1,0m" 50</t>
  </si>
  <si>
    <t>28</t>
  </si>
  <si>
    <t>155213122</t>
  </si>
  <si>
    <t>Trny z oceli prováděné horolezeckou technikou bez oka z celozávitové oceli pro uchycení sítí zainjektované cementovou maltou délky přes 3 do 5 m, průměru přes 20 do 26 mm</t>
  </si>
  <si>
    <t>-269323971</t>
  </si>
  <si>
    <t>https://podminky.urs.cz/item/CS_URS_2023_01/155213122</t>
  </si>
  <si>
    <t>"A6" 16+10</t>
  </si>
  <si>
    <t>"A7" 9+5</t>
  </si>
  <si>
    <t>"B7" 22</t>
  </si>
  <si>
    <t>"B8" 16</t>
  </si>
  <si>
    <t>"doplnění hřebíků mimo určený rastr (cca 15%)" 12</t>
  </si>
  <si>
    <t>29</t>
  </si>
  <si>
    <t>155213132 R</t>
  </si>
  <si>
    <t>Trny z oceli prováděné horolezeckou technikou bez oka z celozávitové oceli pro uchycení sítí zainjektované cementovou maltou délky přes 5 do 7 m, průměru přes 20 do 26 mm</t>
  </si>
  <si>
    <t>1655090446</t>
  </si>
  <si>
    <t>"A5" 16+11</t>
  </si>
  <si>
    <t>"B6" 22</t>
  </si>
  <si>
    <t>"doplnění hřebíků mimo určený rastr" 7</t>
  </si>
  <si>
    <t>155213511</t>
  </si>
  <si>
    <t>Trny z oceli prováděné horolezeckou technikou s okem z betonářské oceli pro uchycení lana při montáži sítí a sloupků záchytného plotu statická zatěžovací zkouška trnů</t>
  </si>
  <si>
    <t>1068389641</t>
  </si>
  <si>
    <t>https://podminky.urs.cz/item/CS_URS_2023_01/155213511</t>
  </si>
  <si>
    <t>"3% z celkového počtu hřebíků, tj. z 465 ks"   14</t>
  </si>
  <si>
    <t>31</t>
  </si>
  <si>
    <t>155214111</t>
  </si>
  <si>
    <t>Síťování skalních stěn prováděné horolezeckou technikou montáž pásů ocelové sítě</t>
  </si>
  <si>
    <t>1156874720</t>
  </si>
  <si>
    <t>https://podminky.urs.cz/item/CS_URS_2023_01/155214111</t>
  </si>
  <si>
    <t>"šikmá část 1.5:1 - 85% plochy" 0,85*365,0*1,2</t>
  </si>
  <si>
    <t>"šikmá část 1:1.5 - 15% plochy" 0,15*365,0*1,8</t>
  </si>
  <si>
    <t>32</t>
  </si>
  <si>
    <t>31319129 R</t>
  </si>
  <si>
    <t>síť na skálu hexagonální 2-zákrutová (tahová pevnost min. 55 kN) s oky 80x100mm drát D 2,4mm s úpravou povrchu Zn95%+Al5% a poplastováním PVC</t>
  </si>
  <si>
    <t>1023627833</t>
  </si>
  <si>
    <t>525,85*1,2 'Přepočtené koeficientem množství</t>
  </si>
  <si>
    <t>33</t>
  </si>
  <si>
    <t>155214211</t>
  </si>
  <si>
    <t>Síťování skalních stěn prováděné horolezeckou technikou montáž ocelového lana pro uchycení sítě průměru do 10 mm</t>
  </si>
  <si>
    <t>674074685</t>
  </si>
  <si>
    <t>https://podminky.urs.cz/item/CS_URS_2023_01/155214211</t>
  </si>
  <si>
    <t>0,75*470*3,33</t>
  </si>
  <si>
    <t>0,25*470*3,33</t>
  </si>
  <si>
    <t>34</t>
  </si>
  <si>
    <t>31452112</t>
  </si>
  <si>
    <t>lano ocelové šestipramenné Pz+PVC 6x19 drátů D 10,0/12,0mm</t>
  </si>
  <si>
    <t>-1131804189</t>
  </si>
  <si>
    <t>Poznámka k položce:_x000D_
napínací lano v PVC 10/12mm, 6x19+FC, trans, 1770N/mm2, pozink, MBL 54,4kN</t>
  </si>
  <si>
    <t>1565,1*1,2 'Přepočtené koeficientem množství</t>
  </si>
  <si>
    <t>35</t>
  </si>
  <si>
    <t>161151104</t>
  </si>
  <si>
    <t>Svislé přemístění výkopku strojně bez naložení do dopravní nádoby avšak s vyprázdněním dopravní nádoby na hromadu nebo do dopravního prostředku z horniny třídy těžitelnosti I skupiny 1 až 3 při hloubce výkopu přes 8 do 12 m</t>
  </si>
  <si>
    <t>-177582294</t>
  </si>
  <si>
    <t>https://podminky.urs.cz/item/CS_URS_2023_01/161151104</t>
  </si>
  <si>
    <t>"hornina z odkopů"  405,5</t>
  </si>
  <si>
    <t>"hornina z vrtů"  2613,3*0,008659</t>
  </si>
  <si>
    <t>"viz pol. 155211311"  72,0</t>
  </si>
  <si>
    <t>"viz pol. 155211122"  72,0</t>
  </si>
  <si>
    <t>36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</si>
  <si>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</si>
  <si>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</si>
  <si>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-1588515034</t>
  </si>
  <si>
    <t>https://podminky.urs.cz/item/CS_URS_2023_01/162751137</t>
  </si>
  <si>
    <t>"odvoz na skládku" F1</t>
  </si>
  <si>
    <t>37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</si>
  <si>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</si>
  <si>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</si>
  <si>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-1912577160</t>
  </si>
  <si>
    <t>https://podminky.urs.cz/item/CS_URS_2023_01/162751139</t>
  </si>
  <si>
    <t>"uvažován odvoz do 20km - tedy navíc 10km"  10*F1</t>
  </si>
  <si>
    <t>38</t>
  </si>
  <si>
    <t>167151112</t>
  </si>
  <si>
    <t>Nakládání, skládání a překládání neulehlého výkopku nebo sypaniny strojně nakládání, množství přes 100 m3, z hornin třídy těžitelnosti II, skupiny 4 a 5</t>
  </si>
  <si>
    <t>-1277535478</t>
  </si>
  <si>
    <t>https://podminky.urs.cz/item/CS_URS_2023_01/167151112</t>
  </si>
  <si>
    <t>"naložení a poté vyložení na skládku - tedy 2x"  2*F1</t>
  </si>
  <si>
    <t>39</t>
  </si>
  <si>
    <t>171201221</t>
  </si>
  <si>
    <t>Poplatek za uložení stavebního odpadu na skládce (skládkovné) zeminy a kamení zatříděného do Katalogu odpadů pod kódem 17 05 04</t>
  </si>
  <si>
    <t>t</t>
  </si>
  <si>
    <t>421911620</t>
  </si>
  <si>
    <t>https://podminky.urs.cz/item/CS_URS_2023_01/171201221</t>
  </si>
  <si>
    <t>40</t>
  </si>
  <si>
    <t>171201231</t>
  </si>
  <si>
    <t>Poplatek za uložení stavebního odpadu na recyklační skládce (skládkovné) zeminy a kamení zatříděného do Katalogu odpadů pod kódem 17 05 04</t>
  </si>
  <si>
    <t>-993407874</t>
  </si>
  <si>
    <t>https://podminky.urs.cz/item/CS_URS_2023_01/171201231</t>
  </si>
  <si>
    <t>F1*2,1</t>
  </si>
  <si>
    <t>41</t>
  </si>
  <si>
    <t>171251201</t>
  </si>
  <si>
    <t>Uložení sypaniny na skládky nebo meziskládky bez hutnění s upravením uložené sypaniny do předepsaného tvaru</t>
  </si>
  <si>
    <t>1710410102</t>
  </si>
  <si>
    <t>https://podminky.urs.cz/item/CS_URS_2023_01/171251201</t>
  </si>
  <si>
    <t>"uložení na skládku"  F1</t>
  </si>
  <si>
    <t>42</t>
  </si>
  <si>
    <t>174111101</t>
  </si>
  <si>
    <t>Zásyp sypaninou z jakékoliv horniny ručně s uložením výkopku ve vrstvách se zhutněním jam, šachet, rýh nebo kolem objektů v těchto vykopávkách</t>
  </si>
  <si>
    <t>759890955</t>
  </si>
  <si>
    <t>https://podminky.urs.cz/item/CS_URS_2023_01/174111101</t>
  </si>
  <si>
    <t>"zásyp stávajícího jezírka ve voliéře hlubokého max. 0,5 m"  25,0*0,5</t>
  </si>
  <si>
    <t>43</t>
  </si>
  <si>
    <t>58344229</t>
  </si>
  <si>
    <t>štěrkodrť frakce 0/125</t>
  </si>
  <si>
    <t>-2140666393</t>
  </si>
  <si>
    <t>Poznámka k položce:_x000D_
smíchané 2 barevné odstíny (šedá+hnědá)</t>
  </si>
  <si>
    <t>12,5*2,3 'Přepočtené koeficientem množství</t>
  </si>
  <si>
    <t>44</t>
  </si>
  <si>
    <t>174111121</t>
  </si>
  <si>
    <t>Zásyp jam po vyfrézovaných pařezech hloubky přes 200 do 500 mm v rovině nebo na svahu do 1:5</t>
  </si>
  <si>
    <t>-927977692</t>
  </si>
  <si>
    <t>https://podminky.urs.cz/item/CS_URS_2023_01/174111121</t>
  </si>
  <si>
    <t>2,5</t>
  </si>
  <si>
    <t>45</t>
  </si>
  <si>
    <t>10364100</t>
  </si>
  <si>
    <t>zemina pro terénní úpravy - tříděná</t>
  </si>
  <si>
    <t>2003499216</t>
  </si>
  <si>
    <t>2,5*0,23 'Přepočtené koeficientem množství</t>
  </si>
  <si>
    <t>46</t>
  </si>
  <si>
    <t>174111122</t>
  </si>
  <si>
    <t>Zásyp jam po vyfrézovaných pařezech hloubky přes 200 do 500 mm na svahu přes 1:5 do 1:2</t>
  </si>
  <si>
    <t>-335861996</t>
  </si>
  <si>
    <t>https://podminky.urs.cz/item/CS_URS_2023_01/174111122</t>
  </si>
  <si>
    <t>47</t>
  </si>
  <si>
    <t>600799617</t>
  </si>
  <si>
    <t>48</t>
  </si>
  <si>
    <t>174111123</t>
  </si>
  <si>
    <t>Zásyp jam po vyfrézovaných pařezech hloubky přes 200 do 500 mm na svahu přes 1:2 do 1:1</t>
  </si>
  <si>
    <t>481581022</t>
  </si>
  <si>
    <t>https://podminky.urs.cz/item/CS_URS_2023_01/174111123</t>
  </si>
  <si>
    <t>49</t>
  </si>
  <si>
    <t>-10649692</t>
  </si>
  <si>
    <t>Zakládání</t>
  </si>
  <si>
    <t>50</t>
  </si>
  <si>
    <t>224312114</t>
  </si>
  <si>
    <t>Maloprofilové vrty průběžným sacím vrtáním průměru přes 93 do 156 mm úklonu přes 45° v hl 0 až 25 m v hornině tř. III a IV</t>
  </si>
  <si>
    <t>-1583310709</t>
  </si>
  <si>
    <t>https://podminky.urs.cz/item/CS_URS_2023_01/224312114</t>
  </si>
  <si>
    <t>"Vrty do 4,0 m nad zemí prováděné strojně: "</t>
  </si>
  <si>
    <t>"A1" 27*5,0</t>
  </si>
  <si>
    <t>"A2" 27*6,0</t>
  </si>
  <si>
    <t>"A3" 27*7,0</t>
  </si>
  <si>
    <t>"A4" 27*7,0</t>
  </si>
  <si>
    <t>"B1" 21*6,0</t>
  </si>
  <si>
    <t>"B2" 21*6,0</t>
  </si>
  <si>
    <t>"B3" 22*7,0</t>
  </si>
  <si>
    <t>"B4" 21*7,0</t>
  </si>
  <si>
    <t>"B5" 22*7,0</t>
  </si>
  <si>
    <t>"vrty pro trny mimo určený rastr" 0,15*1382</t>
  </si>
  <si>
    <t>51</t>
  </si>
  <si>
    <t>226111111</t>
  </si>
  <si>
    <t>Velkoprofilové vrty náběrovým vrtáním svislé nezapažené průměru přes 400 do 450 mm, v hl od 0 do 5 m v hornině tř. I</t>
  </si>
  <si>
    <t>-1769655471</t>
  </si>
  <si>
    <t>https://podminky.urs.cz/item/CS_URS_2023_01/226111111</t>
  </si>
  <si>
    <t>"vrty pro plotové sloupky a vzpěry"  50*0,8</t>
  </si>
  <si>
    <t>52</t>
  </si>
  <si>
    <t>275313711</t>
  </si>
  <si>
    <t>Základy z betonu prostého patky a bloky z betonu kamenem neprokládaného tř. C 20/25</t>
  </si>
  <si>
    <t>-328642506</t>
  </si>
  <si>
    <t>https://podminky.urs.cz/item/CS_URS_2023_01/275313711</t>
  </si>
  <si>
    <t>"patky pro sloupky a vzpěry nového plotu"  50*0,1257*0,8</t>
  </si>
  <si>
    <t>Svislé a kompletní konstrukce</t>
  </si>
  <si>
    <t>53</t>
  </si>
  <si>
    <t>338171113</t>
  </si>
  <si>
    <t>Montáž sloupků a vzpěr plotových ocelových trubkových nebo profilovaných výšky do 2 m se zabetonováním do 0,08 m3 do připravených jamek</t>
  </si>
  <si>
    <t>-1351149495</t>
  </si>
  <si>
    <t>https://podminky.urs.cz/item/CS_URS_2023_01/338171113</t>
  </si>
  <si>
    <t>"nové oplocení"  50</t>
  </si>
  <si>
    <t>54</t>
  </si>
  <si>
    <t>55342252</t>
  </si>
  <si>
    <t>sloupek plotový průběžný Pz a komaxitový 2000/38x1,5mm</t>
  </si>
  <si>
    <t>-174388038</t>
  </si>
  <si>
    <t>50*0,7 'Přepočtené koeficientem množství</t>
  </si>
  <si>
    <t>55</t>
  </si>
  <si>
    <t>55342273</t>
  </si>
  <si>
    <t>vzpěra plotová Pz 2000/38x1,5mm</t>
  </si>
  <si>
    <t>1610579125</t>
  </si>
  <si>
    <t>50*0,3 'Přepočtené koeficientem množství</t>
  </si>
  <si>
    <t>56</t>
  </si>
  <si>
    <t>338950114</t>
  </si>
  <si>
    <t>Osazení dřevěných kůlových konstrukcí svislých v rovině nebo ve svahu do 1:5 řady kůlů do rýh šířky do 0,6 m se zadusáním do zeminy, výšky kůlů nad terénem přes 1,5 do 2,0 m</t>
  </si>
  <si>
    <t>-1465119307</t>
  </si>
  <si>
    <t>https://podminky.urs.cz/item/CS_URS_2023_01/338950114</t>
  </si>
  <si>
    <t>"dočasná konstrukce zástěny u výběhu pro medvěda:"</t>
  </si>
  <si>
    <t>"osazení kůlů ke sloupkům stávajícího ocelového zábradlí á 2,0 m"  16*2,0</t>
  </si>
  <si>
    <t>57</t>
  </si>
  <si>
    <t>05217108</t>
  </si>
  <si>
    <t>tyče dřevěné v kůře D 80mm dl 6m</t>
  </si>
  <si>
    <t>668829698</t>
  </si>
  <si>
    <t>32*0,0065 'Přepočtené koeficientem množství</t>
  </si>
  <si>
    <t>58</t>
  </si>
  <si>
    <t>348401130</t>
  </si>
  <si>
    <t>Montáž oplocení z pletiva strojového s napínacími dráty přes 1,6 do 2,0 m</t>
  </si>
  <si>
    <t>-924860409</t>
  </si>
  <si>
    <t>https://podminky.urs.cz/item/CS_URS_2023_01/348401130</t>
  </si>
  <si>
    <t>"nové oplocení"  66,0</t>
  </si>
  <si>
    <t>59</t>
  </si>
  <si>
    <t>31327515</t>
  </si>
  <si>
    <t>pletivo drátěné plastifikované se čtvercovými oky 55/2,5mm v 2000mm</t>
  </si>
  <si>
    <t>-1766656661</t>
  </si>
  <si>
    <t>66*1,05 'Přepočtené koeficientem množství</t>
  </si>
  <si>
    <t>60</t>
  </si>
  <si>
    <t>348942131</t>
  </si>
  <si>
    <t>Zábradlí ocelové přímé nebo v oblouku výšky 1,1 m ze sloupků z válcovaných tyčí I č.10-12 s osazením do bloků z betonu prostého rozměru 200x200x500 mm ze dvou vodorovných trubek průměru 51 mm</t>
  </si>
  <si>
    <t>-835010964</t>
  </si>
  <si>
    <t>https://podminky.urs.cz/item/CS_URS_2023_01/348942131</t>
  </si>
  <si>
    <t>"náhrada po vyříznutých částech zábradlí (přístup ke svahu)" 2*6,0</t>
  </si>
  <si>
    <t>Komunikace pozemní</t>
  </si>
  <si>
    <t>61</t>
  </si>
  <si>
    <t>564742111</t>
  </si>
  <si>
    <t>Podklad nebo kryt z vibrovaného štěrku VŠ s rozprostřením, vlhčením a zhutněním, po zhutnění tl. 120 mm</t>
  </si>
  <si>
    <t>-1829966261</t>
  </si>
  <si>
    <t>https://podminky.urs.cz/item/CS_URS_2023_01/564742111</t>
  </si>
  <si>
    <t>"úprava nezpevněné plochy před patou sanovaného svahu"  200,0</t>
  </si>
  <si>
    <t>Úpravy povrchů, podlahy a osazování výplní</t>
  </si>
  <si>
    <t>62</t>
  </si>
  <si>
    <t>628613511</t>
  </si>
  <si>
    <t>Ochranný nátěrový systém ocelových konstrukcí mostů základní a podkladní epoxidový, vrchní polyuretanový tl. min 280 µm</t>
  </si>
  <si>
    <t>729416501</t>
  </si>
  <si>
    <t>https://podminky.urs.cz/item/CS_URS_2023_01/628613511</t>
  </si>
  <si>
    <t>Poznámka k položce:_x000D_
včetně žárového zinkování v tloušťce 85 mikronů</t>
  </si>
  <si>
    <t>"deska-465ks"  465*(2*0,2*0,2+4*0,2*0,01)</t>
  </si>
  <si>
    <t>"přečnívající část hřebíku-465ks"  465*(0,088*0,2+0,0006)</t>
  </si>
  <si>
    <t>"matice-465ks"  465*(0,15*0,055+2*0,001)</t>
  </si>
  <si>
    <t>"nové části zábradlí (přístup ke svahu shora)"  12,0*0,6</t>
  </si>
  <si>
    <t>"sloupky plotu-35ks"  35*0,13*2,8</t>
  </si>
  <si>
    <t>63</t>
  </si>
  <si>
    <t>628613611</t>
  </si>
  <si>
    <t>Žárové zinkování ponorem dílů ocelových konstrukcí mostů hmotnosti dílců do 100 kg</t>
  </si>
  <si>
    <t>kg</t>
  </si>
  <si>
    <t>1313743542</t>
  </si>
  <si>
    <t>https://podminky.urs.cz/item/CS_URS_2023_01/628613611</t>
  </si>
  <si>
    <t>"deska-465ks"  465*0,2*0,2*0,01*7850</t>
  </si>
  <si>
    <t>"matice-465ks"  465*0,11</t>
  </si>
  <si>
    <t>"přečnívající část hřebíku-465ks (zinkování nátěrem)"  465*0,2*3,85</t>
  </si>
  <si>
    <t>"nové části zábradlí (přístup ke svahu shora)"  12,0*60,0</t>
  </si>
  <si>
    <t>"sloupky plotu-35ks"  35*1,60</t>
  </si>
  <si>
    <t>64</t>
  </si>
  <si>
    <t>915100000 R</t>
  </si>
  <si>
    <t>Nivelační značka na konstrukci</t>
  </si>
  <si>
    <t>1475955557</t>
  </si>
  <si>
    <t>Trubní vedení</t>
  </si>
  <si>
    <t>65</t>
  </si>
  <si>
    <t>877315261</t>
  </si>
  <si>
    <t>Montáž tvarovek na kanalizačním potrubí z trub z plastu z tvrdého PVC nebo z polypropylenu v otevřeném výkopu dvorních vpustí DN 160</t>
  </si>
  <si>
    <t>1265712778</t>
  </si>
  <si>
    <t>https://podminky.urs.cz/item/CS_URS_2023_01/877315261</t>
  </si>
  <si>
    <t>"odpadní vpusť na dně zasypaného jezírka"  1</t>
  </si>
  <si>
    <t>66</t>
  </si>
  <si>
    <t>59223160</t>
  </si>
  <si>
    <t>vpusť dvorní polymerbetonová B125 300x300mm Zn rošt</t>
  </si>
  <si>
    <t>1808258257</t>
  </si>
  <si>
    <t>Ostatní konstrukce a práce, bourání</t>
  </si>
  <si>
    <t>67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</si>
  <si>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</si>
  <si>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</si>
  <si>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1103698058</t>
  </si>
  <si>
    <t>https://podminky.urs.cz/item/CS_URS_2023_01/916131113</t>
  </si>
  <si>
    <t>68</t>
  </si>
  <si>
    <t>59217026</t>
  </si>
  <si>
    <t>obrubník betonový silniční 500x150x250mm</t>
  </si>
  <si>
    <t>-1870011781</t>
  </si>
  <si>
    <t>15*1,02 'Přepočtené koeficientem množství</t>
  </si>
  <si>
    <t>69</t>
  </si>
  <si>
    <t>944611111</t>
  </si>
  <si>
    <t>Montáž ochranné plachty zavěšené na konstrukci lešení z textilie z umělých vláken</t>
  </si>
  <si>
    <t>1487432122</t>
  </si>
  <si>
    <t>https://podminky.urs.cz/item/CS_URS_2023_01/944611111</t>
  </si>
  <si>
    <t>"dočasná stínící plachta výběhu pro medvěda"  30,0*2,0</t>
  </si>
  <si>
    <t>70</t>
  </si>
  <si>
    <t>69311330R</t>
  </si>
  <si>
    <t>Stínící tkanina z umělých vláken, plošná hmotnost 200 g/m2</t>
  </si>
  <si>
    <t>243950158</t>
  </si>
  <si>
    <t>60*1,15 'Přepočtené koeficientem množství</t>
  </si>
  <si>
    <t>71</t>
  </si>
  <si>
    <t>944611811</t>
  </si>
  <si>
    <t>Demontáž ochranné plachty zavěšené na konstrukci lešení z textilie z umělých vláken</t>
  </si>
  <si>
    <t>247020910</t>
  </si>
  <si>
    <t>https://podminky.urs.cz/item/CS_URS_2023_01/944611811</t>
  </si>
  <si>
    <t>"dočasná stínící plachta výběhu pro medvěda"  26,0*2,0*1,15385</t>
  </si>
  <si>
    <t>72</t>
  </si>
  <si>
    <t>945412111</t>
  </si>
  <si>
    <t>Teleskopická hydraulická montážní plošina na samohybném podvozku, s otočným košem výšky zdvihu do 8 m</t>
  </si>
  <si>
    <t>den</t>
  </si>
  <si>
    <t>2029588014</t>
  </si>
  <si>
    <t>https://podminky.urs.cz/item/CS_URS_2023_01/945412111</t>
  </si>
  <si>
    <t>"pronájem na 30 dní"  30</t>
  </si>
  <si>
    <t>73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</si>
  <si>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</si>
  <si>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</si>
  <si>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776120381</t>
  </si>
  <si>
    <t>https://podminky.urs.cz/item/CS_URS_2023_01/966005111</t>
  </si>
  <si>
    <t>"vyříznutí části zábradlí (přístup ke svahu)" 2*6,0</t>
  </si>
  <si>
    <t>74</t>
  </si>
  <si>
    <t>966062111</t>
  </si>
  <si>
    <t>Bourání plotových sloupků a vzpěr dřevěných výšky do 2,5 m zasypaných zeminou</t>
  </si>
  <si>
    <t>1864948679</t>
  </si>
  <si>
    <t>https://podminky.urs.cz/item/CS_URS_2023_01/966062111</t>
  </si>
  <si>
    <t>"odstranění kůlů osazených ke sloupkům stávajícího ocelového zábradlí á 2,0 m"  16</t>
  </si>
  <si>
    <t>75</t>
  </si>
  <si>
    <t>966071111</t>
  </si>
  <si>
    <t>Demontáž ocelových konstrukcí profilů hmotnosti do 13 kg/m, hmotnosti konstrukce do 5 t</t>
  </si>
  <si>
    <t>130313174</t>
  </si>
  <si>
    <t>https://podminky.urs.cz/item/CS_URS_2023_01/966071111</t>
  </si>
  <si>
    <t>"odstranění ocelové konstrukce voliéry : "</t>
  </si>
  <si>
    <t>"svislé trubky 18 ks dl. 7m - upálení"   18*7,0*0,008</t>
  </si>
  <si>
    <t>"ocel. vazníky 8ks dl. 10m demontáž"  8*10,0*0,013</t>
  </si>
  <si>
    <t>"vaznice + vzpěry + brána"  1,0</t>
  </si>
  <si>
    <t>76</t>
  </si>
  <si>
    <t>966071711</t>
  </si>
  <si>
    <t>Bourání plotových sloupků a vzpěr ocelových trubkových nebo profilovaných výšky do 2,50 m zabetonovaných</t>
  </si>
  <si>
    <t>-1941794424</t>
  </si>
  <si>
    <t>https://podminky.urs.cz/item/CS_URS_2023_01/966071711</t>
  </si>
  <si>
    <t>"demolice stávajícího plotu nad svahem" 30</t>
  </si>
  <si>
    <t>77</t>
  </si>
  <si>
    <t>966071822</t>
  </si>
  <si>
    <t>Rozebrání oplocení z pletiva drátěného se čtvercovými oky, výšky přes 1,6 do 2,0 m</t>
  </si>
  <si>
    <t>322358634</t>
  </si>
  <si>
    <t>https://podminky.urs.cz/item/CS_URS_2023_01/966071822</t>
  </si>
  <si>
    <t>"rozebrání pletiva stávajícího oplocení nad svahem"  60,0</t>
  </si>
  <si>
    <t>78</t>
  </si>
  <si>
    <t>966071823</t>
  </si>
  <si>
    <t>Rozebrání oplocení z pletiva drátěného se čtvercovými oky, výšky přes 2,0 do 4,0 m</t>
  </si>
  <si>
    <t>-1200952755</t>
  </si>
  <si>
    <t>https://podminky.urs.cz/item/CS_URS_2023_01/966071823</t>
  </si>
  <si>
    <t>"rozebrání pletiva voliéry: "</t>
  </si>
  <si>
    <t>"stěny - obvod" 55,0*2</t>
  </si>
  <si>
    <t>"střecha - délka"  20,0*2</t>
  </si>
  <si>
    <t>79</t>
  </si>
  <si>
    <t>981511113</t>
  </si>
  <si>
    <t>Demolice konstrukcí objektů postupným rozebíráním zdiva na maltu cementovou z kamene</t>
  </si>
  <si>
    <t>1321519924</t>
  </si>
  <si>
    <t>https://podminky.urs.cz/item/CS_URS_2023_01/981511113</t>
  </si>
  <si>
    <t>"žulový obklad soklu voliery"  2*53,0*0,15*0,15</t>
  </si>
  <si>
    <t>80</t>
  </si>
  <si>
    <t>981511114</t>
  </si>
  <si>
    <t>Demolice konstrukcí objektů postupným rozebíráním konstrukcí ze železobetonu</t>
  </si>
  <si>
    <t>-802305094</t>
  </si>
  <si>
    <t>https://podminky.urs.cz/item/CS_URS_2023_01/981511114</t>
  </si>
  <si>
    <t>"demolice obruby jezírka š. 0,30m na výšku 0,8m"  0,35*0,8*25,0</t>
  </si>
  <si>
    <t>81</t>
  </si>
  <si>
    <t>981511116</t>
  </si>
  <si>
    <t>Demolice konstrukcí objektů postupným rozebíráním konstrukcí z betonu prostého</t>
  </si>
  <si>
    <t>1419205434</t>
  </si>
  <si>
    <t>https://podminky.urs.cz/item/CS_URS_2023_01/981511116</t>
  </si>
  <si>
    <t>"demolice soklu voliery:"</t>
  </si>
  <si>
    <t>"patky pod plotovými sloupky- 18ks"  18*0,9*0,6*0,45</t>
  </si>
  <si>
    <t>"přibetonávka" 45*0,20*0,25</t>
  </si>
  <si>
    <t>"bednicí tvarovky"  45/0,5*0,3*0,15</t>
  </si>
  <si>
    <t>"odv. žlab"  30,0*0,1</t>
  </si>
  <si>
    <t>997</t>
  </si>
  <si>
    <t>Přesun sutě</t>
  </si>
  <si>
    <t>82</t>
  </si>
  <si>
    <t>997002511</t>
  </si>
  <si>
    <t>Vodorovné přemístění suti a vybouraných hmot bez naložení, se složením a hrubým urovnáním na vzdálenost do 1 km</t>
  </si>
  <si>
    <t>1089387592</t>
  </si>
  <si>
    <t>https://podminky.urs.cz/item/CS_URS_2023_01/997002511</t>
  </si>
  <si>
    <t>83</t>
  </si>
  <si>
    <t>997002611</t>
  </si>
  <si>
    <t>Nakládání suti a vybouraných hmot na dopravní prostředek pro vodorovné přemístění</t>
  </si>
  <si>
    <t>1820788557</t>
  </si>
  <si>
    <t>https://podminky.urs.cz/item/CS_URS_2023_01/997002611</t>
  </si>
  <si>
    <t>84</t>
  </si>
  <si>
    <t>997006002</t>
  </si>
  <si>
    <t>Úprava stavebního odpadu třídění hrubé</t>
  </si>
  <si>
    <t>-980334190</t>
  </si>
  <si>
    <t>https://podminky.urs.cz/item/CS_URS_2023_01/997006002</t>
  </si>
  <si>
    <t>85</t>
  </si>
  <si>
    <t>997006519</t>
  </si>
  <si>
    <t>Vodorovná doprava suti na skládku Příplatek k ceně -6512 za každý další i započatý 1 km</t>
  </si>
  <si>
    <t>-1415497489</t>
  </si>
  <si>
    <t>https://podminky.urs.cz/item/CS_URS_2023_01/997006519</t>
  </si>
  <si>
    <t>Poznámka k položce:_x000D_
uvažována doprava do 20km</t>
  </si>
  <si>
    <t>65,399*19 'Přepočtené koeficientem množství</t>
  </si>
  <si>
    <t>86</t>
  </si>
  <si>
    <t>997006551</t>
  </si>
  <si>
    <t>Hrubé urovnání suti na skládce bez zhutnění</t>
  </si>
  <si>
    <t>-645690043</t>
  </si>
  <si>
    <t>https://podminky.urs.cz/item/CS_URS_2023_01/997006551</t>
  </si>
  <si>
    <t>87</t>
  </si>
  <si>
    <t>997013601</t>
  </si>
  <si>
    <t>Poplatek za uložení stavebního odpadu na skládce (skládkovné) z prostého betonu zatříděného do Katalogu odpadů pod kódem 17 01 01</t>
  </si>
  <si>
    <t>1503465194</t>
  </si>
  <si>
    <t>https://podminky.urs.cz/item/CS_URS_2023_01/997013601</t>
  </si>
  <si>
    <t>88</t>
  </si>
  <si>
    <t>997013602</t>
  </si>
  <si>
    <t>Poplatek za uložení stavebního odpadu na skládce (skládkovné) z armovaného betonu zatříděného do Katalogu odpadů pod kódem 17 01 01</t>
  </si>
  <si>
    <t>1251616318</t>
  </si>
  <si>
    <t>https://podminky.urs.cz/item/CS_URS_2023_01/997013602</t>
  </si>
  <si>
    <t>89</t>
  </si>
  <si>
    <t>997013861</t>
  </si>
  <si>
    <t>Poplatek za uložení stavebního odpadu na recyklační skládce (skládkovné) z prostého betonu zatříděného do Katalogu odpadů pod kódem 17 01 01</t>
  </si>
  <si>
    <t>186018314</t>
  </si>
  <si>
    <t>https://podminky.urs.cz/item/CS_URS_2023_01/997013861</t>
  </si>
  <si>
    <t>"sokl pod oplocením voliéry"  24,20</t>
  </si>
  <si>
    <t>"poškozené obrubníky"  3,075</t>
  </si>
  <si>
    <t>90</t>
  </si>
  <si>
    <t>997013862</t>
  </si>
  <si>
    <t>Poplatek za uložení stavebního odpadu na recyklační skládce (skládkovné) z armovaného betonu zatříděného do Katalogu odpadů pod kódem 17 01 01</t>
  </si>
  <si>
    <t>-1779057517</t>
  </si>
  <si>
    <t>https://podminky.urs.cz/item/CS_URS_2023_01/997013862</t>
  </si>
  <si>
    <t>"obruba jezírka"  14,46</t>
  </si>
  <si>
    <t>91</t>
  </si>
  <si>
    <t>997013871</t>
  </si>
  <si>
    <t>Poplatek za uložení stavebního odpadu na recyklační skládce (skládkovné) směsného stavebního a demoličního zatříděného do Katalogu odpadů pod kódem 17 09 04</t>
  </si>
  <si>
    <t>1584933153</t>
  </si>
  <si>
    <t>https://podminky.urs.cz/item/CS_URS_2023_01/997013871</t>
  </si>
  <si>
    <t>Poznámka k položce:_x000D_
nezatříděný odpad</t>
  </si>
  <si>
    <t>998</t>
  </si>
  <si>
    <t>Přesun hmot</t>
  </si>
  <si>
    <t>92</t>
  </si>
  <si>
    <t>998004011</t>
  </si>
  <si>
    <t>Přesun hmot pro injektování, mikropiloty nebo kotvy</t>
  </si>
  <si>
    <t>-1305230190</t>
  </si>
  <si>
    <t>https://podminky.urs.cz/item/CS_URS_2023_01/998004011</t>
  </si>
  <si>
    <t>93</t>
  </si>
  <si>
    <t>998225111</t>
  </si>
  <si>
    <t>Přesun hmot pro komunikace s krytem z kameniva, monolitickým betonovým nebo živičným dopravní vzdálenost do 200 m jakékoliv délky objektu</t>
  </si>
  <si>
    <t>2088227049</t>
  </si>
  <si>
    <t>https://podminky.urs.cz/item/CS_URS_2023_01/998225111</t>
  </si>
  <si>
    <t>"přesun štěrku pro úpravu plochy před patou san. svahu-viz pol. 564742111"  59,58</t>
  </si>
  <si>
    <t>B-1 - SO 000 -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</si>
  <si>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</si>
  <si>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</si>
  <si>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</si>
  <si>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</si>
  <si>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</si>
  <si>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</si>
  <si>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938908411</t>
  </si>
  <si>
    <t>Čištění vozovek splachováním vodou povrchu podkladu nebo krytu živičného, betonového nebo dlážděného</t>
  </si>
  <si>
    <t>-1120603440</t>
  </si>
  <si>
    <t>https://podminky.urs.cz/item/CS_URS_2023_01/938908411</t>
  </si>
  <si>
    <t>"čištění komunikace v délce  400m cca 2xběhem stavby"  400*3,0*2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</si>
  <si>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</si>
  <si>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</si>
  <si>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</si>
  <si>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</si>
  <si>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</si>
  <si>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</si>
  <si>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…</t>
  </si>
  <si>
    <t>1024</t>
  </si>
  <si>
    <t>2133762505</t>
  </si>
  <si>
    <t>https://podminky.urs.cz/item/CS_URS_2023_01/012103000</t>
  </si>
  <si>
    <t>012203000</t>
  </si>
  <si>
    <t>Geodetické práce při provádění stavby</t>
  </si>
  <si>
    <t>1887225234</t>
  </si>
  <si>
    <t>https://podminky.urs.cz/item/CS_URS_2023_01/012203000</t>
  </si>
  <si>
    <t>012303000</t>
  </si>
  <si>
    <t>Geodetické práce po výstavbě</t>
  </si>
  <si>
    <t>1616654231</t>
  </si>
  <si>
    <t>https://podminky.urs.cz/item/CS_URS_2023_01/012303000</t>
  </si>
  <si>
    <t>013254000</t>
  </si>
  <si>
    <t>Dokumentace skutečného provedení stavby</t>
  </si>
  <si>
    <t>-930072381</t>
  </si>
  <si>
    <t>https://podminky.urs.cz/item/CS_URS_2023_01/013254000</t>
  </si>
  <si>
    <t>013254001</t>
  </si>
  <si>
    <t>Monitoring průběhu výstavby</t>
  </si>
  <si>
    <t>-1815089617</t>
  </si>
  <si>
    <t>013294100</t>
  </si>
  <si>
    <t>Náklady na dílenskou dokumentaci zhotovitele</t>
  </si>
  <si>
    <t>-154769188</t>
  </si>
  <si>
    <t>013354000</t>
  </si>
  <si>
    <t>Rozpočet skutečného provedení stavby</t>
  </si>
  <si>
    <t>85089107</t>
  </si>
  <si>
    <t>https://podminky.urs.cz/item/CS_URS_2023_01/013354000</t>
  </si>
  <si>
    <t>VRN3</t>
  </si>
  <si>
    <t>Zařízení staveniště</t>
  </si>
  <si>
    <t>030001000</t>
  </si>
  <si>
    <t>-2008338741</t>
  </si>
  <si>
    <t>https://podminky.urs.cz/item/CS_URS_2023_01/030001000</t>
  </si>
  <si>
    <t>031002000</t>
  </si>
  <si>
    <t xml:space="preserve">Náklady na provoz a údržbu zařízení staveniště </t>
  </si>
  <si>
    <t>757870256</t>
  </si>
  <si>
    <t>034103000</t>
  </si>
  <si>
    <t>Oplocení staveniště</t>
  </si>
  <si>
    <t>424505020</t>
  </si>
  <si>
    <t>https://podminky.urs.cz/item/CS_URS_2023_01/034103000</t>
  </si>
  <si>
    <t>039002000</t>
  </si>
  <si>
    <t>Zrušení zařízení staveniště</t>
  </si>
  <si>
    <t>-138454927</t>
  </si>
  <si>
    <t>https://podminky.urs.cz/item/CS_URS_2023_01/039002000</t>
  </si>
  <si>
    <t>VRN4</t>
  </si>
  <si>
    <t>Inženýrská činnost</t>
  </si>
  <si>
    <t>041903000</t>
  </si>
  <si>
    <t>Dozor jiné osoby</t>
  </si>
  <si>
    <t>356763382</t>
  </si>
  <si>
    <t>https://podminky.urs.cz/item/CS_URS_2023_01/041903000</t>
  </si>
  <si>
    <t>"geotechnický dozor zhotovitele"  1</t>
  </si>
  <si>
    <t>043103001</t>
  </si>
  <si>
    <t>Náklady na provedení zkoušek, revizí a měření</t>
  </si>
  <si>
    <t>1096240284</t>
  </si>
  <si>
    <t>049203000</t>
  </si>
  <si>
    <t>Ostatní náklady - vyplývající ze znění SOD a Všeobecných obchodních podmínek (zábory a nájmy dotčené stavbou, vypracování oznámení změny a listu)</t>
  </si>
  <si>
    <t>-135709317</t>
  </si>
  <si>
    <t>VRN6</t>
  </si>
  <si>
    <t>Územní vlivy</t>
  </si>
  <si>
    <t>062503000</t>
  </si>
  <si>
    <t>Složitý terén staveniště</t>
  </si>
  <si>
    <t>-2099709599</t>
  </si>
  <si>
    <t>https://podminky.urs.cz/item/CS_URS_2023_01/062503000</t>
  </si>
  <si>
    <t>063303000</t>
  </si>
  <si>
    <t>Práce ve výškách, v hloubkách</t>
  </si>
  <si>
    <t>1142610171</t>
  </si>
  <si>
    <t>https://podminky.urs.cz/item/CS_URS_2023_01/063303000</t>
  </si>
  <si>
    <t>VRN9</t>
  </si>
  <si>
    <t>Ostatní náklady</t>
  </si>
  <si>
    <t>091003001</t>
  </si>
  <si>
    <t>Publicita - trvalá pamětní deska (dodávka, montáž)</t>
  </si>
  <si>
    <t>1647297050</t>
  </si>
  <si>
    <t>Poznámka k položce:_x000D_
stálá pamětní deska z odolného a trvalého materiálu o rozměrech 0,3 x 0,4 m_x000D_
Pamětní deska bude vyrobena z materiálu trvalé hodnoty zajišťující dobrou čitelnost, nejlépe z kovu – např. z mosazi či jiné slitiny, minimalizace pravděpodobnosti poškození či zcizení. Stálá pamětní deska musí obsahovat následující informace: název projektu, textace „byl spolufinancován Evropskou unií“, nebo hlavní cíl projektu a logo EU</t>
  </si>
  <si>
    <t>091003002</t>
  </si>
  <si>
    <t>Publicita - dočasný billboard (dodávka, montáž, demontáž)</t>
  </si>
  <si>
    <t>1792551996</t>
  </si>
  <si>
    <t xml:space="preserve">Poznámka k položce:_x000D_
billboard euroformátu 5,1x2,4m_x000D_
textace: "byl spolufinancován Evropskou unií"; hlavní cíl projektu + logo EU_x000D_
Dočasný billboard bude pevné a nerozebíratelné konstrukce určené k použití do interiéru i exteriéru zabraňující zcizení nebo poškození při nepříznivých povětrnostních podmínkách. Dočasný billboard bude osazen při zahájení realizace a po ukončení fyzické realizace bude nejpozději do 3 měsíců nahrazen pamětní deskou. </t>
  </si>
  <si>
    <t>091512222</t>
  </si>
  <si>
    <t>Náklady na vyhotovení dokumentace k předání stavby</t>
  </si>
  <si>
    <t>-1581083651</t>
  </si>
  <si>
    <t>09165255</t>
  </si>
  <si>
    <t>Ostatní náklady vyplývající ze znění SOD a VOP</t>
  </si>
  <si>
    <t>-1898465339</t>
  </si>
  <si>
    <t>094104000</t>
  </si>
  <si>
    <t>Náklady na opatření BOZP</t>
  </si>
  <si>
    <t>806084199</t>
  </si>
  <si>
    <t>https://podminky.urs.cz/item/CS_URS_2023_01/094104000</t>
  </si>
  <si>
    <t>SEZNAM FIGUR</t>
  </si>
  <si>
    <t>Výměra</t>
  </si>
  <si>
    <t xml:space="preserve"> A-1</t>
  </si>
  <si>
    <t>Použití figury:</t>
  </si>
  <si>
    <t>Svislé přemístění výkopku z horniny třídy těžitelnosti I skupiny 1 až 3 hl výkopu přes 8 do 12 m</t>
  </si>
  <si>
    <t>Vodorovné přemístění přes 9 000 do 10000 m výkopku/sypaniny z horniny třídy těžitelnosti II skupiny 4 a 5</t>
  </si>
  <si>
    <t>Příplatek k vodorovnému přemístění výkopku/sypaniny z horniny třídy těžitelnosti II skupiny 4 a 5 ZKD 1000 m přes 10000 m</t>
  </si>
  <si>
    <t>Nakládání výkopku z hornin třídy těžitelnosti II skupiny 4 a 5 přes 100 m3</t>
  </si>
  <si>
    <t>Poplatek za uložení zeminy a kamení na recyklační skládce (skládkovné) kód odpadu 17 05 04</t>
  </si>
  <si>
    <t>Uložení sypaniny na skládky nebo meziskládky</t>
  </si>
  <si>
    <t>Odkopávky a prokopávky nezapažené v hornině třídy těžitelnosti II skupiny 4 objem do 50 m3 strojně v omezeném prostoru</t>
  </si>
  <si>
    <t>Odkopávky a prokopávky nezapažené v hornině třídy těžitelnosti II skupiny 5 objem do 50 m3 strojně v omezeném prostoru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</si>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</sst>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49" fontId="4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51711131" TargetMode="External"/><Relationship Id="rId18" Type="http://schemas.openxmlformats.org/officeDocument/2006/relationships/hyperlink" Target="https://podminky.urs.cz/item/CS_URS_2023_01/155211112" TargetMode="External"/><Relationship Id="rId26" Type="http://schemas.openxmlformats.org/officeDocument/2006/relationships/hyperlink" Target="https://podminky.urs.cz/item/CS_URS_2023_01/155213511" TargetMode="External"/><Relationship Id="rId39" Type="http://schemas.openxmlformats.org/officeDocument/2006/relationships/hyperlink" Target="https://podminky.urs.cz/item/CS_URS_2023_01/174111123" TargetMode="External"/><Relationship Id="rId21" Type="http://schemas.openxmlformats.org/officeDocument/2006/relationships/hyperlink" Target="https://podminky.urs.cz/item/CS_URS_2023_01/155212342" TargetMode="External"/><Relationship Id="rId34" Type="http://schemas.openxmlformats.org/officeDocument/2006/relationships/hyperlink" Target="https://podminky.urs.cz/item/CS_URS_2023_01/171201231" TargetMode="External"/><Relationship Id="rId42" Type="http://schemas.openxmlformats.org/officeDocument/2006/relationships/hyperlink" Target="https://podminky.urs.cz/item/CS_URS_2023_01/275313711" TargetMode="External"/><Relationship Id="rId47" Type="http://schemas.openxmlformats.org/officeDocument/2006/relationships/hyperlink" Target="https://podminky.urs.cz/item/CS_URS_2023_01/564742111" TargetMode="External"/><Relationship Id="rId50" Type="http://schemas.openxmlformats.org/officeDocument/2006/relationships/hyperlink" Target="https://podminky.urs.cz/item/CS_URS_2023_01/877315261" TargetMode="External"/><Relationship Id="rId55" Type="http://schemas.openxmlformats.org/officeDocument/2006/relationships/hyperlink" Target="https://podminky.urs.cz/item/CS_URS_2023_01/966005111" TargetMode="External"/><Relationship Id="rId63" Type="http://schemas.openxmlformats.org/officeDocument/2006/relationships/hyperlink" Target="https://podminky.urs.cz/item/CS_URS_2023_01/981511116" TargetMode="External"/><Relationship Id="rId68" Type="http://schemas.openxmlformats.org/officeDocument/2006/relationships/hyperlink" Target="https://podminky.urs.cz/item/CS_URS_2023_01/997006551" TargetMode="External"/><Relationship Id="rId76" Type="http://schemas.openxmlformats.org/officeDocument/2006/relationships/drawing" Target="../drawings/drawing2.xml"/><Relationship Id="rId7" Type="http://schemas.openxmlformats.org/officeDocument/2006/relationships/hyperlink" Target="https://podminky.urs.cz/item/CS_URS_2023_01/112201151" TargetMode="External"/><Relationship Id="rId71" Type="http://schemas.openxmlformats.org/officeDocument/2006/relationships/hyperlink" Target="https://podminky.urs.cz/item/CS_URS_2023_01/997013861" TargetMode="External"/><Relationship Id="rId2" Type="http://schemas.openxmlformats.org/officeDocument/2006/relationships/hyperlink" Target="https://podminky.urs.cz/item/CS_URS_2023_01/112101101" TargetMode="External"/><Relationship Id="rId16" Type="http://schemas.openxmlformats.org/officeDocument/2006/relationships/hyperlink" Target="https://podminky.urs.cz/item/CS_URS_2023_01/153891311" TargetMode="External"/><Relationship Id="rId29" Type="http://schemas.openxmlformats.org/officeDocument/2006/relationships/hyperlink" Target="https://podminky.urs.cz/item/CS_URS_2023_01/161151104" TargetMode="External"/><Relationship Id="rId11" Type="http://schemas.openxmlformats.org/officeDocument/2006/relationships/hyperlink" Target="https://podminky.urs.cz/item/CS_URS_2023_01/122451302" TargetMode="External"/><Relationship Id="rId24" Type="http://schemas.openxmlformats.org/officeDocument/2006/relationships/hyperlink" Target="https://podminky.urs.cz/item/CS_URS_2023_01/155213112" TargetMode="External"/><Relationship Id="rId32" Type="http://schemas.openxmlformats.org/officeDocument/2006/relationships/hyperlink" Target="https://podminky.urs.cz/item/CS_URS_2023_01/167151112" TargetMode="External"/><Relationship Id="rId37" Type="http://schemas.openxmlformats.org/officeDocument/2006/relationships/hyperlink" Target="https://podminky.urs.cz/item/CS_URS_2023_01/174111121" TargetMode="External"/><Relationship Id="rId40" Type="http://schemas.openxmlformats.org/officeDocument/2006/relationships/hyperlink" Target="https://podminky.urs.cz/item/CS_URS_2023_01/224312114" TargetMode="External"/><Relationship Id="rId45" Type="http://schemas.openxmlformats.org/officeDocument/2006/relationships/hyperlink" Target="https://podminky.urs.cz/item/CS_URS_2023_01/348401130" TargetMode="External"/><Relationship Id="rId53" Type="http://schemas.openxmlformats.org/officeDocument/2006/relationships/hyperlink" Target="https://podminky.urs.cz/item/CS_URS_2023_01/944611811" TargetMode="External"/><Relationship Id="rId58" Type="http://schemas.openxmlformats.org/officeDocument/2006/relationships/hyperlink" Target="https://podminky.urs.cz/item/CS_URS_2023_01/966071711" TargetMode="External"/><Relationship Id="rId66" Type="http://schemas.openxmlformats.org/officeDocument/2006/relationships/hyperlink" Target="https://podminky.urs.cz/item/CS_URS_2023_01/997006002" TargetMode="External"/><Relationship Id="rId74" Type="http://schemas.openxmlformats.org/officeDocument/2006/relationships/hyperlink" Target="https://podminky.urs.cz/item/CS_URS_2023_01/998004011" TargetMode="External"/><Relationship Id="rId5" Type="http://schemas.openxmlformats.org/officeDocument/2006/relationships/hyperlink" Target="https://podminky.urs.cz/item/CS_URS_2023_01/112201131" TargetMode="External"/><Relationship Id="rId15" Type="http://schemas.openxmlformats.org/officeDocument/2006/relationships/hyperlink" Target="https://podminky.urs.cz/item/CS_URS_2023_01/153812211" TargetMode="External"/><Relationship Id="rId23" Type="http://schemas.openxmlformats.org/officeDocument/2006/relationships/hyperlink" Target="https://podminky.urs.cz/item/CS_URS_2023_01/155212354" TargetMode="External"/><Relationship Id="rId28" Type="http://schemas.openxmlformats.org/officeDocument/2006/relationships/hyperlink" Target="https://podminky.urs.cz/item/CS_URS_2023_01/155214211" TargetMode="External"/><Relationship Id="rId36" Type="http://schemas.openxmlformats.org/officeDocument/2006/relationships/hyperlink" Target="https://podminky.urs.cz/item/CS_URS_2023_01/174111101" TargetMode="External"/><Relationship Id="rId49" Type="http://schemas.openxmlformats.org/officeDocument/2006/relationships/hyperlink" Target="https://podminky.urs.cz/item/CS_URS_2023_01/628613611" TargetMode="External"/><Relationship Id="rId57" Type="http://schemas.openxmlformats.org/officeDocument/2006/relationships/hyperlink" Target="https://podminky.urs.cz/item/CS_URS_2023_01/966071111" TargetMode="External"/><Relationship Id="rId61" Type="http://schemas.openxmlformats.org/officeDocument/2006/relationships/hyperlink" Target="https://podminky.urs.cz/item/CS_URS_2023_01/981511113" TargetMode="External"/><Relationship Id="rId10" Type="http://schemas.openxmlformats.org/officeDocument/2006/relationships/hyperlink" Target="https://podminky.urs.cz/item/CS_URS_2023_01/122351302" TargetMode="External"/><Relationship Id="rId19" Type="http://schemas.openxmlformats.org/officeDocument/2006/relationships/hyperlink" Target="https://podminky.urs.cz/item/CS_URS_2023_01/155211122" TargetMode="External"/><Relationship Id="rId31" Type="http://schemas.openxmlformats.org/officeDocument/2006/relationships/hyperlink" Target="https://podminky.urs.cz/item/CS_URS_2023_01/162751139" TargetMode="External"/><Relationship Id="rId44" Type="http://schemas.openxmlformats.org/officeDocument/2006/relationships/hyperlink" Target="https://podminky.urs.cz/item/CS_URS_2023_01/338950114" TargetMode="External"/><Relationship Id="rId52" Type="http://schemas.openxmlformats.org/officeDocument/2006/relationships/hyperlink" Target="https://podminky.urs.cz/item/CS_URS_2023_01/944611111" TargetMode="External"/><Relationship Id="rId60" Type="http://schemas.openxmlformats.org/officeDocument/2006/relationships/hyperlink" Target="https://podminky.urs.cz/item/CS_URS_2023_01/966071823" TargetMode="External"/><Relationship Id="rId65" Type="http://schemas.openxmlformats.org/officeDocument/2006/relationships/hyperlink" Target="https://podminky.urs.cz/item/CS_URS_2023_01/997002611" TargetMode="External"/><Relationship Id="rId73" Type="http://schemas.openxmlformats.org/officeDocument/2006/relationships/hyperlink" Target="https://podminky.urs.cz/item/CS_URS_2023_01/997013871" TargetMode="External"/><Relationship Id="rId4" Type="http://schemas.openxmlformats.org/officeDocument/2006/relationships/hyperlink" Target="https://podminky.urs.cz/item/CS_URS_2023_01/112201112" TargetMode="External"/><Relationship Id="rId9" Type="http://schemas.openxmlformats.org/officeDocument/2006/relationships/hyperlink" Target="https://podminky.urs.cz/item/CS_URS_2023_01/113202111" TargetMode="External"/><Relationship Id="rId14" Type="http://schemas.openxmlformats.org/officeDocument/2006/relationships/hyperlink" Target="https://podminky.urs.cz/item/CS_URS_2023_01/153812122" TargetMode="External"/><Relationship Id="rId22" Type="http://schemas.openxmlformats.org/officeDocument/2006/relationships/hyperlink" Target="https://podminky.urs.cz/item/CS_URS_2023_01/155212344" TargetMode="External"/><Relationship Id="rId27" Type="http://schemas.openxmlformats.org/officeDocument/2006/relationships/hyperlink" Target="https://podminky.urs.cz/item/CS_URS_2023_01/155214111" TargetMode="External"/><Relationship Id="rId30" Type="http://schemas.openxmlformats.org/officeDocument/2006/relationships/hyperlink" Target="https://podminky.urs.cz/item/CS_URS_2023_01/162751137" TargetMode="External"/><Relationship Id="rId35" Type="http://schemas.openxmlformats.org/officeDocument/2006/relationships/hyperlink" Target="https://podminky.urs.cz/item/CS_URS_2023_01/171251201" TargetMode="External"/><Relationship Id="rId43" Type="http://schemas.openxmlformats.org/officeDocument/2006/relationships/hyperlink" Target="https://podminky.urs.cz/item/CS_URS_2023_01/338171113" TargetMode="External"/><Relationship Id="rId48" Type="http://schemas.openxmlformats.org/officeDocument/2006/relationships/hyperlink" Target="https://podminky.urs.cz/item/CS_URS_2023_01/628613511" TargetMode="External"/><Relationship Id="rId56" Type="http://schemas.openxmlformats.org/officeDocument/2006/relationships/hyperlink" Target="https://podminky.urs.cz/item/CS_URS_2023_01/966062111" TargetMode="External"/><Relationship Id="rId64" Type="http://schemas.openxmlformats.org/officeDocument/2006/relationships/hyperlink" Target="https://podminky.urs.cz/item/CS_URS_2023_01/997002511" TargetMode="External"/><Relationship Id="rId69" Type="http://schemas.openxmlformats.org/officeDocument/2006/relationships/hyperlink" Target="https://podminky.urs.cz/item/CS_URS_2023_01/997013601" TargetMode="External"/><Relationship Id="rId8" Type="http://schemas.openxmlformats.org/officeDocument/2006/relationships/hyperlink" Target="https://podminky.urs.cz/item/CS_URS_2023_01/112201152" TargetMode="External"/><Relationship Id="rId51" Type="http://schemas.openxmlformats.org/officeDocument/2006/relationships/hyperlink" Target="https://podminky.urs.cz/item/CS_URS_2023_01/916131113" TargetMode="External"/><Relationship Id="rId72" Type="http://schemas.openxmlformats.org/officeDocument/2006/relationships/hyperlink" Target="https://podminky.urs.cz/item/CS_URS_2023_01/997013862" TargetMode="External"/><Relationship Id="rId3" Type="http://schemas.openxmlformats.org/officeDocument/2006/relationships/hyperlink" Target="https://podminky.urs.cz/item/CS_URS_2023_01/112201111" TargetMode="External"/><Relationship Id="rId12" Type="http://schemas.openxmlformats.org/officeDocument/2006/relationships/hyperlink" Target="https://podminky.urs.cz/item/CS_URS_2023_01/151101211" TargetMode="External"/><Relationship Id="rId17" Type="http://schemas.openxmlformats.org/officeDocument/2006/relationships/hyperlink" Target="https://podminky.urs.cz/item/CS_URS_2023_01/155131313" TargetMode="External"/><Relationship Id="rId25" Type="http://schemas.openxmlformats.org/officeDocument/2006/relationships/hyperlink" Target="https://podminky.urs.cz/item/CS_URS_2023_01/155213122" TargetMode="External"/><Relationship Id="rId33" Type="http://schemas.openxmlformats.org/officeDocument/2006/relationships/hyperlink" Target="https://podminky.urs.cz/item/CS_URS_2023_01/171201221" TargetMode="External"/><Relationship Id="rId38" Type="http://schemas.openxmlformats.org/officeDocument/2006/relationships/hyperlink" Target="https://podminky.urs.cz/item/CS_URS_2023_01/174111122" TargetMode="External"/><Relationship Id="rId46" Type="http://schemas.openxmlformats.org/officeDocument/2006/relationships/hyperlink" Target="https://podminky.urs.cz/item/CS_URS_2023_01/348942131" TargetMode="External"/><Relationship Id="rId59" Type="http://schemas.openxmlformats.org/officeDocument/2006/relationships/hyperlink" Target="https://podminky.urs.cz/item/CS_URS_2023_01/966071822" TargetMode="External"/><Relationship Id="rId67" Type="http://schemas.openxmlformats.org/officeDocument/2006/relationships/hyperlink" Target="https://podminky.urs.cz/item/CS_URS_2023_01/997006519" TargetMode="External"/><Relationship Id="rId20" Type="http://schemas.openxmlformats.org/officeDocument/2006/relationships/hyperlink" Target="https://podminky.urs.cz/item/CS_URS_2023_01/155211311" TargetMode="External"/><Relationship Id="rId41" Type="http://schemas.openxmlformats.org/officeDocument/2006/relationships/hyperlink" Target="https://podminky.urs.cz/item/CS_URS_2023_01/226111111" TargetMode="External"/><Relationship Id="rId54" Type="http://schemas.openxmlformats.org/officeDocument/2006/relationships/hyperlink" Target="https://podminky.urs.cz/item/CS_URS_2023_01/945412111" TargetMode="External"/><Relationship Id="rId62" Type="http://schemas.openxmlformats.org/officeDocument/2006/relationships/hyperlink" Target="https://podminky.urs.cz/item/CS_URS_2023_01/981511114" TargetMode="External"/><Relationship Id="rId70" Type="http://schemas.openxmlformats.org/officeDocument/2006/relationships/hyperlink" Target="https://podminky.urs.cz/item/CS_URS_2023_01/997013602" TargetMode="External"/><Relationship Id="rId75" Type="http://schemas.openxmlformats.org/officeDocument/2006/relationships/hyperlink" Target="https://podminky.urs.cz/item/CS_URS_2023_01/998225111" TargetMode="External"/><Relationship Id="rId1" Type="http://schemas.openxmlformats.org/officeDocument/2006/relationships/hyperlink" Target="https://podminky.urs.cz/item/CS_URS_2023_01/111111102" TargetMode="External"/><Relationship Id="rId6" Type="http://schemas.openxmlformats.org/officeDocument/2006/relationships/hyperlink" Target="https://podminky.urs.cz/item/CS_URS_2023_01/11220113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034103000" TargetMode="External"/><Relationship Id="rId13" Type="http://schemas.openxmlformats.org/officeDocument/2006/relationships/hyperlink" Target="https://podminky.urs.cz/item/CS_URS_2023_01/094104000" TargetMode="External"/><Relationship Id="rId3" Type="http://schemas.openxmlformats.org/officeDocument/2006/relationships/hyperlink" Target="https://podminky.urs.cz/item/CS_URS_2023_01/012203000" TargetMode="External"/><Relationship Id="rId7" Type="http://schemas.openxmlformats.org/officeDocument/2006/relationships/hyperlink" Target="https://podminky.urs.cz/item/CS_URS_2023_01/030001000" TargetMode="External"/><Relationship Id="rId12" Type="http://schemas.openxmlformats.org/officeDocument/2006/relationships/hyperlink" Target="https://podminky.urs.cz/item/CS_URS_2023_01/063303000" TargetMode="External"/><Relationship Id="rId2" Type="http://schemas.openxmlformats.org/officeDocument/2006/relationships/hyperlink" Target="https://podminky.urs.cz/item/CS_URS_2023_01/012103000" TargetMode="External"/><Relationship Id="rId1" Type="http://schemas.openxmlformats.org/officeDocument/2006/relationships/hyperlink" Target="https://podminky.urs.cz/item/CS_URS_2023_01/938908411" TargetMode="External"/><Relationship Id="rId6" Type="http://schemas.openxmlformats.org/officeDocument/2006/relationships/hyperlink" Target="https://podminky.urs.cz/item/CS_URS_2023_01/013354000" TargetMode="External"/><Relationship Id="rId11" Type="http://schemas.openxmlformats.org/officeDocument/2006/relationships/hyperlink" Target="https://podminky.urs.cz/item/CS_URS_2023_01/062503000" TargetMode="External"/><Relationship Id="rId5" Type="http://schemas.openxmlformats.org/officeDocument/2006/relationships/hyperlink" Target="https://podminky.urs.cz/item/CS_URS_2023_01/013254000" TargetMode="External"/><Relationship Id="rId10" Type="http://schemas.openxmlformats.org/officeDocument/2006/relationships/hyperlink" Target="https://podminky.urs.cz/item/CS_URS_2023_01/041903000" TargetMode="External"/><Relationship Id="rId4" Type="http://schemas.openxmlformats.org/officeDocument/2006/relationships/hyperlink" Target="https://podminky.urs.cz/item/CS_URS_2023_01/012303000" TargetMode="External"/><Relationship Id="rId9" Type="http://schemas.openxmlformats.org/officeDocument/2006/relationships/hyperlink" Target="https://podminky.urs.cz/item/CS_URS_2023_01/039002000" TargetMode="External"/><Relationship Id="rId1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topLeftCell="A40" workbookViewId="0">
      <selection activeCell="AN9" sqref="AN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78"/>
      <c r="AS2" s="378"/>
      <c r="AT2" s="378"/>
      <c r="AU2" s="378"/>
      <c r="AV2" s="378"/>
      <c r="AW2" s="378"/>
      <c r="AX2" s="378"/>
      <c r="AY2" s="378"/>
      <c r="AZ2" s="378"/>
      <c r="BA2" s="378"/>
      <c r="BB2" s="378"/>
      <c r="BC2" s="378"/>
      <c r="BD2" s="378"/>
      <c r="BE2" s="378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42" t="s">
        <v>14</v>
      </c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23"/>
      <c r="AQ5" s="23"/>
      <c r="AR5" s="21"/>
      <c r="BE5" s="339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44" t="s">
        <v>17</v>
      </c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23"/>
      <c r="AQ6" s="23"/>
      <c r="AR6" s="21"/>
      <c r="BE6" s="340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40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40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40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40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40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40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40"/>
      <c r="BS13" s="18" t="s">
        <v>6</v>
      </c>
    </row>
    <row r="14" spans="1:74" ht="12.75">
      <c r="B14" s="22"/>
      <c r="C14" s="23"/>
      <c r="D14" s="23"/>
      <c r="E14" s="345" t="s">
        <v>29</v>
      </c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40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40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40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40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40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40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40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40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40"/>
    </row>
    <row r="23" spans="1:71" s="1" customFormat="1" ht="47.25" customHeight="1">
      <c r="B23" s="22"/>
      <c r="C23" s="23"/>
      <c r="D23" s="23"/>
      <c r="E23" s="347" t="s">
        <v>34</v>
      </c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  <c r="AA23" s="347"/>
      <c r="AB23" s="347"/>
      <c r="AC23" s="347"/>
      <c r="AD23" s="347"/>
      <c r="AE23" s="347"/>
      <c r="AF23" s="347"/>
      <c r="AG23" s="347"/>
      <c r="AH23" s="347"/>
      <c r="AI23" s="347"/>
      <c r="AJ23" s="347"/>
      <c r="AK23" s="347"/>
      <c r="AL23" s="347"/>
      <c r="AM23" s="347"/>
      <c r="AN23" s="347"/>
      <c r="AO23" s="23"/>
      <c r="AP23" s="23"/>
      <c r="AQ23" s="23"/>
      <c r="AR23" s="21"/>
      <c r="BE23" s="340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40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40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48">
        <f>ROUND(AG54,2)</f>
        <v>0</v>
      </c>
      <c r="AL26" s="349"/>
      <c r="AM26" s="349"/>
      <c r="AN26" s="349"/>
      <c r="AO26" s="349"/>
      <c r="AP26" s="37"/>
      <c r="AQ26" s="37"/>
      <c r="AR26" s="40"/>
      <c r="BE26" s="340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40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50" t="s">
        <v>36</v>
      </c>
      <c r="M28" s="350"/>
      <c r="N28" s="350"/>
      <c r="O28" s="350"/>
      <c r="P28" s="350"/>
      <c r="Q28" s="37"/>
      <c r="R28" s="37"/>
      <c r="S28" s="37"/>
      <c r="T28" s="37"/>
      <c r="U28" s="37"/>
      <c r="V28" s="37"/>
      <c r="W28" s="350" t="s">
        <v>37</v>
      </c>
      <c r="X28" s="350"/>
      <c r="Y28" s="350"/>
      <c r="Z28" s="350"/>
      <c r="AA28" s="350"/>
      <c r="AB28" s="350"/>
      <c r="AC28" s="350"/>
      <c r="AD28" s="350"/>
      <c r="AE28" s="350"/>
      <c r="AF28" s="37"/>
      <c r="AG28" s="37"/>
      <c r="AH28" s="37"/>
      <c r="AI28" s="37"/>
      <c r="AJ28" s="37"/>
      <c r="AK28" s="350" t="s">
        <v>38</v>
      </c>
      <c r="AL28" s="350"/>
      <c r="AM28" s="350"/>
      <c r="AN28" s="350"/>
      <c r="AO28" s="350"/>
      <c r="AP28" s="37"/>
      <c r="AQ28" s="37"/>
      <c r="AR28" s="40"/>
      <c r="BE28" s="340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53">
        <v>0.21</v>
      </c>
      <c r="M29" s="352"/>
      <c r="N29" s="352"/>
      <c r="O29" s="352"/>
      <c r="P29" s="352"/>
      <c r="Q29" s="42"/>
      <c r="R29" s="42"/>
      <c r="S29" s="42"/>
      <c r="T29" s="42"/>
      <c r="U29" s="42"/>
      <c r="V29" s="42"/>
      <c r="W29" s="351">
        <f>ROUND(AZ54, 2)</f>
        <v>0</v>
      </c>
      <c r="X29" s="352"/>
      <c r="Y29" s="352"/>
      <c r="Z29" s="352"/>
      <c r="AA29" s="352"/>
      <c r="AB29" s="352"/>
      <c r="AC29" s="352"/>
      <c r="AD29" s="352"/>
      <c r="AE29" s="352"/>
      <c r="AF29" s="42"/>
      <c r="AG29" s="42"/>
      <c r="AH29" s="42"/>
      <c r="AI29" s="42"/>
      <c r="AJ29" s="42"/>
      <c r="AK29" s="351">
        <f>ROUND(AV54, 2)</f>
        <v>0</v>
      </c>
      <c r="AL29" s="352"/>
      <c r="AM29" s="352"/>
      <c r="AN29" s="352"/>
      <c r="AO29" s="352"/>
      <c r="AP29" s="42"/>
      <c r="AQ29" s="42"/>
      <c r="AR29" s="43"/>
      <c r="BE29" s="341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53">
        <v>0.15</v>
      </c>
      <c r="M30" s="352"/>
      <c r="N30" s="352"/>
      <c r="O30" s="352"/>
      <c r="P30" s="352"/>
      <c r="Q30" s="42"/>
      <c r="R30" s="42"/>
      <c r="S30" s="42"/>
      <c r="T30" s="42"/>
      <c r="U30" s="42"/>
      <c r="V30" s="42"/>
      <c r="W30" s="351">
        <f>ROUND(BA54, 2)</f>
        <v>0</v>
      </c>
      <c r="X30" s="352"/>
      <c r="Y30" s="352"/>
      <c r="Z30" s="352"/>
      <c r="AA30" s="352"/>
      <c r="AB30" s="352"/>
      <c r="AC30" s="352"/>
      <c r="AD30" s="352"/>
      <c r="AE30" s="352"/>
      <c r="AF30" s="42"/>
      <c r="AG30" s="42"/>
      <c r="AH30" s="42"/>
      <c r="AI30" s="42"/>
      <c r="AJ30" s="42"/>
      <c r="AK30" s="351">
        <f>ROUND(AW54, 2)</f>
        <v>0</v>
      </c>
      <c r="AL30" s="352"/>
      <c r="AM30" s="352"/>
      <c r="AN30" s="352"/>
      <c r="AO30" s="352"/>
      <c r="AP30" s="42"/>
      <c r="AQ30" s="42"/>
      <c r="AR30" s="43"/>
      <c r="BE30" s="341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53">
        <v>0.21</v>
      </c>
      <c r="M31" s="352"/>
      <c r="N31" s="352"/>
      <c r="O31" s="352"/>
      <c r="P31" s="352"/>
      <c r="Q31" s="42"/>
      <c r="R31" s="42"/>
      <c r="S31" s="42"/>
      <c r="T31" s="42"/>
      <c r="U31" s="42"/>
      <c r="V31" s="42"/>
      <c r="W31" s="351">
        <f>ROUND(BB54, 2)</f>
        <v>0</v>
      </c>
      <c r="X31" s="352"/>
      <c r="Y31" s="352"/>
      <c r="Z31" s="352"/>
      <c r="AA31" s="352"/>
      <c r="AB31" s="352"/>
      <c r="AC31" s="352"/>
      <c r="AD31" s="352"/>
      <c r="AE31" s="352"/>
      <c r="AF31" s="42"/>
      <c r="AG31" s="42"/>
      <c r="AH31" s="42"/>
      <c r="AI31" s="42"/>
      <c r="AJ31" s="42"/>
      <c r="AK31" s="351">
        <v>0</v>
      </c>
      <c r="AL31" s="352"/>
      <c r="AM31" s="352"/>
      <c r="AN31" s="352"/>
      <c r="AO31" s="352"/>
      <c r="AP31" s="42"/>
      <c r="AQ31" s="42"/>
      <c r="AR31" s="43"/>
      <c r="BE31" s="341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53">
        <v>0.15</v>
      </c>
      <c r="M32" s="352"/>
      <c r="N32" s="352"/>
      <c r="O32" s="352"/>
      <c r="P32" s="352"/>
      <c r="Q32" s="42"/>
      <c r="R32" s="42"/>
      <c r="S32" s="42"/>
      <c r="T32" s="42"/>
      <c r="U32" s="42"/>
      <c r="V32" s="42"/>
      <c r="W32" s="351">
        <f>ROUND(BC54, 2)</f>
        <v>0</v>
      </c>
      <c r="X32" s="352"/>
      <c r="Y32" s="352"/>
      <c r="Z32" s="352"/>
      <c r="AA32" s="352"/>
      <c r="AB32" s="352"/>
      <c r="AC32" s="352"/>
      <c r="AD32" s="352"/>
      <c r="AE32" s="352"/>
      <c r="AF32" s="42"/>
      <c r="AG32" s="42"/>
      <c r="AH32" s="42"/>
      <c r="AI32" s="42"/>
      <c r="AJ32" s="42"/>
      <c r="AK32" s="351">
        <v>0</v>
      </c>
      <c r="AL32" s="352"/>
      <c r="AM32" s="352"/>
      <c r="AN32" s="352"/>
      <c r="AO32" s="352"/>
      <c r="AP32" s="42"/>
      <c r="AQ32" s="42"/>
      <c r="AR32" s="43"/>
      <c r="BE32" s="341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53">
        <v>0</v>
      </c>
      <c r="M33" s="352"/>
      <c r="N33" s="352"/>
      <c r="O33" s="352"/>
      <c r="P33" s="352"/>
      <c r="Q33" s="42"/>
      <c r="R33" s="42"/>
      <c r="S33" s="42"/>
      <c r="T33" s="42"/>
      <c r="U33" s="42"/>
      <c r="V33" s="42"/>
      <c r="W33" s="351">
        <f>ROUND(BD54, 2)</f>
        <v>0</v>
      </c>
      <c r="X33" s="352"/>
      <c r="Y33" s="352"/>
      <c r="Z33" s="352"/>
      <c r="AA33" s="352"/>
      <c r="AB33" s="352"/>
      <c r="AC33" s="352"/>
      <c r="AD33" s="352"/>
      <c r="AE33" s="352"/>
      <c r="AF33" s="42"/>
      <c r="AG33" s="42"/>
      <c r="AH33" s="42"/>
      <c r="AI33" s="42"/>
      <c r="AJ33" s="42"/>
      <c r="AK33" s="351">
        <v>0</v>
      </c>
      <c r="AL33" s="352"/>
      <c r="AM33" s="352"/>
      <c r="AN33" s="352"/>
      <c r="AO33" s="352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54" t="s">
        <v>47</v>
      </c>
      <c r="Y35" s="355"/>
      <c r="Z35" s="355"/>
      <c r="AA35" s="355"/>
      <c r="AB35" s="355"/>
      <c r="AC35" s="46"/>
      <c r="AD35" s="46"/>
      <c r="AE35" s="46"/>
      <c r="AF35" s="46"/>
      <c r="AG35" s="46"/>
      <c r="AH35" s="46"/>
      <c r="AI35" s="46"/>
      <c r="AJ35" s="46"/>
      <c r="AK35" s="356">
        <f>SUM(AK26:AK33)</f>
        <v>0</v>
      </c>
      <c r="AL35" s="355"/>
      <c r="AM35" s="355"/>
      <c r="AN35" s="355"/>
      <c r="AO35" s="357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2303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58" t="str">
        <f>K6</f>
        <v>Sanace svahové nestability v areálu ZOO Brno</v>
      </c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359"/>
      <c r="AJ45" s="359"/>
      <c r="AK45" s="359"/>
      <c r="AL45" s="359"/>
      <c r="AM45" s="359"/>
      <c r="AN45" s="359"/>
      <c r="AO45" s="359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Brno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60" t="str">
        <f>IF(AN8= "","",AN8)</f>
        <v>Vyplň údaj</v>
      </c>
      <c r="AN47" s="360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61" t="str">
        <f>IF(E17="","",E17)</f>
        <v xml:space="preserve"> </v>
      </c>
      <c r="AN49" s="362"/>
      <c r="AO49" s="362"/>
      <c r="AP49" s="362"/>
      <c r="AQ49" s="37"/>
      <c r="AR49" s="40"/>
      <c r="AS49" s="363" t="s">
        <v>49</v>
      </c>
      <c r="AT49" s="364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61" t="str">
        <f>IF(E20="","",E20)</f>
        <v xml:space="preserve"> </v>
      </c>
      <c r="AN50" s="362"/>
      <c r="AO50" s="362"/>
      <c r="AP50" s="362"/>
      <c r="AQ50" s="37"/>
      <c r="AR50" s="40"/>
      <c r="AS50" s="365"/>
      <c r="AT50" s="366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67"/>
      <c r="AT51" s="368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69" t="s">
        <v>50</v>
      </c>
      <c r="D52" s="370"/>
      <c r="E52" s="370"/>
      <c r="F52" s="370"/>
      <c r="G52" s="370"/>
      <c r="H52" s="67"/>
      <c r="I52" s="371" t="s">
        <v>51</v>
      </c>
      <c r="J52" s="370"/>
      <c r="K52" s="370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370"/>
      <c r="AC52" s="370"/>
      <c r="AD52" s="370"/>
      <c r="AE52" s="370"/>
      <c r="AF52" s="370"/>
      <c r="AG52" s="372" t="s">
        <v>52</v>
      </c>
      <c r="AH52" s="370"/>
      <c r="AI52" s="370"/>
      <c r="AJ52" s="370"/>
      <c r="AK52" s="370"/>
      <c r="AL52" s="370"/>
      <c r="AM52" s="370"/>
      <c r="AN52" s="371" t="s">
        <v>53</v>
      </c>
      <c r="AO52" s="370"/>
      <c r="AP52" s="370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76">
        <f>ROUND(SUM(AG55:AG56),2)</f>
        <v>0</v>
      </c>
      <c r="AH54" s="376"/>
      <c r="AI54" s="376"/>
      <c r="AJ54" s="376"/>
      <c r="AK54" s="376"/>
      <c r="AL54" s="376"/>
      <c r="AM54" s="376"/>
      <c r="AN54" s="377">
        <f>SUM(AG54,AT54)</f>
        <v>0</v>
      </c>
      <c r="AO54" s="377"/>
      <c r="AP54" s="377"/>
      <c r="AQ54" s="79" t="s">
        <v>19</v>
      </c>
      <c r="AR54" s="80"/>
      <c r="AS54" s="81">
        <f>ROUND(SUM(AS55:AS56),2)</f>
        <v>0</v>
      </c>
      <c r="AT54" s="82">
        <f>ROUND(SUM(AV54:AW54),2)</f>
        <v>0</v>
      </c>
      <c r="AU54" s="83">
        <f>ROUND(SUM(AU55:AU56),5)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ROUND(SUM(AZ55:AZ56),2)</f>
        <v>0</v>
      </c>
      <c r="BA54" s="82">
        <f>ROUND(SUM(BA55:BA56),2)</f>
        <v>0</v>
      </c>
      <c r="BB54" s="82">
        <f>ROUND(SUM(BB55:BB56),2)</f>
        <v>0</v>
      </c>
      <c r="BC54" s="82">
        <f>ROUND(SUM(BC55:BC56),2)</f>
        <v>0</v>
      </c>
      <c r="BD54" s="84">
        <f>ROUND(SUM(BD55:BD56),2)</f>
        <v>0</v>
      </c>
      <c r="BS54" s="85" t="s">
        <v>68</v>
      </c>
      <c r="BT54" s="85" t="s">
        <v>69</v>
      </c>
      <c r="BU54" s="86" t="s">
        <v>70</v>
      </c>
      <c r="BV54" s="85" t="s">
        <v>71</v>
      </c>
      <c r="BW54" s="85" t="s">
        <v>5</v>
      </c>
      <c r="BX54" s="85" t="s">
        <v>72</v>
      </c>
      <c r="CL54" s="85" t="s">
        <v>19</v>
      </c>
    </row>
    <row r="55" spans="1:91" s="7" customFormat="1" ht="24.75" customHeight="1">
      <c r="A55" s="87" t="s">
        <v>73</v>
      </c>
      <c r="B55" s="88"/>
      <c r="C55" s="89"/>
      <c r="D55" s="375" t="s">
        <v>74</v>
      </c>
      <c r="E55" s="375"/>
      <c r="F55" s="375"/>
      <c r="G55" s="375"/>
      <c r="H55" s="375"/>
      <c r="I55" s="90"/>
      <c r="J55" s="375" t="s">
        <v>75</v>
      </c>
      <c r="K55" s="375"/>
      <c r="L55" s="375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75"/>
      <c r="AC55" s="375"/>
      <c r="AD55" s="375"/>
      <c r="AE55" s="375"/>
      <c r="AF55" s="375"/>
      <c r="AG55" s="373">
        <f>'A-1 - SO 251 - Sanace sva...'!J30</f>
        <v>0</v>
      </c>
      <c r="AH55" s="374"/>
      <c r="AI55" s="374"/>
      <c r="AJ55" s="374"/>
      <c r="AK55" s="374"/>
      <c r="AL55" s="374"/>
      <c r="AM55" s="374"/>
      <c r="AN55" s="373">
        <f>SUM(AG55,AT55)</f>
        <v>0</v>
      </c>
      <c r="AO55" s="374"/>
      <c r="AP55" s="374"/>
      <c r="AQ55" s="91" t="s">
        <v>76</v>
      </c>
      <c r="AR55" s="92"/>
      <c r="AS55" s="93">
        <v>0</v>
      </c>
      <c r="AT55" s="94">
        <f>ROUND(SUM(AV55:AW55),2)</f>
        <v>0</v>
      </c>
      <c r="AU55" s="95">
        <f>'A-1 - SO 251 - Sanace sva...'!P89</f>
        <v>0</v>
      </c>
      <c r="AV55" s="94">
        <f>'A-1 - SO 251 - Sanace sva...'!J33</f>
        <v>0</v>
      </c>
      <c r="AW55" s="94">
        <f>'A-1 - SO 251 - Sanace sva...'!J34</f>
        <v>0</v>
      </c>
      <c r="AX55" s="94">
        <f>'A-1 - SO 251 - Sanace sva...'!J35</f>
        <v>0</v>
      </c>
      <c r="AY55" s="94">
        <f>'A-1 - SO 251 - Sanace sva...'!J36</f>
        <v>0</v>
      </c>
      <c r="AZ55" s="94">
        <f>'A-1 - SO 251 - Sanace sva...'!F33</f>
        <v>0</v>
      </c>
      <c r="BA55" s="94">
        <f>'A-1 - SO 251 - Sanace sva...'!F34</f>
        <v>0</v>
      </c>
      <c r="BB55" s="94">
        <f>'A-1 - SO 251 - Sanace sva...'!F35</f>
        <v>0</v>
      </c>
      <c r="BC55" s="94">
        <f>'A-1 - SO 251 - Sanace sva...'!F36</f>
        <v>0</v>
      </c>
      <c r="BD55" s="96">
        <f>'A-1 - SO 251 - Sanace sva...'!F37</f>
        <v>0</v>
      </c>
      <c r="BT55" s="97" t="s">
        <v>77</v>
      </c>
      <c r="BV55" s="97" t="s">
        <v>71</v>
      </c>
      <c r="BW55" s="97" t="s">
        <v>78</v>
      </c>
      <c r="BX55" s="97" t="s">
        <v>5</v>
      </c>
      <c r="CL55" s="97" t="s">
        <v>19</v>
      </c>
      <c r="CM55" s="97" t="s">
        <v>79</v>
      </c>
    </row>
    <row r="56" spans="1:91" s="7" customFormat="1" ht="16.5" customHeight="1">
      <c r="A56" s="87" t="s">
        <v>73</v>
      </c>
      <c r="B56" s="88"/>
      <c r="C56" s="89"/>
      <c r="D56" s="375" t="s">
        <v>80</v>
      </c>
      <c r="E56" s="375"/>
      <c r="F56" s="375"/>
      <c r="G56" s="375"/>
      <c r="H56" s="375"/>
      <c r="I56" s="90"/>
      <c r="J56" s="375" t="s">
        <v>81</v>
      </c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375"/>
      <c r="AA56" s="375"/>
      <c r="AB56" s="375"/>
      <c r="AC56" s="375"/>
      <c r="AD56" s="375"/>
      <c r="AE56" s="375"/>
      <c r="AF56" s="375"/>
      <c r="AG56" s="373">
        <f>'B-1 - SO 000 - Vedlejší r...'!J30</f>
        <v>0</v>
      </c>
      <c r="AH56" s="374"/>
      <c r="AI56" s="374"/>
      <c r="AJ56" s="374"/>
      <c r="AK56" s="374"/>
      <c r="AL56" s="374"/>
      <c r="AM56" s="374"/>
      <c r="AN56" s="373">
        <f>SUM(AG56,AT56)</f>
        <v>0</v>
      </c>
      <c r="AO56" s="374"/>
      <c r="AP56" s="374"/>
      <c r="AQ56" s="91" t="s">
        <v>82</v>
      </c>
      <c r="AR56" s="92"/>
      <c r="AS56" s="98">
        <v>0</v>
      </c>
      <c r="AT56" s="99">
        <f>ROUND(SUM(AV56:AW56),2)</f>
        <v>0</v>
      </c>
      <c r="AU56" s="100">
        <f>'B-1 - SO 000 - Vedlejší r...'!P87</f>
        <v>0</v>
      </c>
      <c r="AV56" s="99">
        <f>'B-1 - SO 000 - Vedlejší r...'!J33</f>
        <v>0</v>
      </c>
      <c r="AW56" s="99">
        <f>'B-1 - SO 000 - Vedlejší r...'!J34</f>
        <v>0</v>
      </c>
      <c r="AX56" s="99">
        <f>'B-1 - SO 000 - Vedlejší r...'!J35</f>
        <v>0</v>
      </c>
      <c r="AY56" s="99">
        <f>'B-1 - SO 000 - Vedlejší r...'!J36</f>
        <v>0</v>
      </c>
      <c r="AZ56" s="99">
        <f>'B-1 - SO 000 - Vedlejší r...'!F33</f>
        <v>0</v>
      </c>
      <c r="BA56" s="99">
        <f>'B-1 - SO 000 - Vedlejší r...'!F34</f>
        <v>0</v>
      </c>
      <c r="BB56" s="99">
        <f>'B-1 - SO 000 - Vedlejší r...'!F35</f>
        <v>0</v>
      </c>
      <c r="BC56" s="99">
        <f>'B-1 - SO 000 - Vedlejší r...'!F36</f>
        <v>0</v>
      </c>
      <c r="BD56" s="101">
        <f>'B-1 - SO 000 - Vedlejší r...'!F37</f>
        <v>0</v>
      </c>
      <c r="BT56" s="97" t="s">
        <v>77</v>
      </c>
      <c r="BV56" s="97" t="s">
        <v>71</v>
      </c>
      <c r="BW56" s="97" t="s">
        <v>83</v>
      </c>
      <c r="BX56" s="97" t="s">
        <v>5</v>
      </c>
      <c r="CL56" s="97" t="s">
        <v>19</v>
      </c>
      <c r="CM56" s="97" t="s">
        <v>79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91" s="2" customFormat="1" ht="6.95" customHeight="1">
      <c r="A58" s="35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algorithmName="SHA-512" hashValue="do77bUrre7ev5xG7wZfBjgSSv8ojHTOgunrnIA5csCROb3HFGACH4xBJCcvgxWEf38cfnLXrL9ZbI2kUUzmSfw==" saltValue="kzqGAwWlxAiqE4z3WEwTgP+37y/OsvgvPL9c+MdBraP5NMKRapM4YA8SUH5WRFrdV3GYJCNClHzrFNVcDsr/gg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A-1 - SO 251 - Sanace sva...'!C2" display="/" xr:uid="{00000000-0004-0000-0000-000000000000}"/>
    <hyperlink ref="A56" location="'B-1 - SO 000 - Vedlejší r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62"/>
  <sheetViews>
    <sheetView showGridLines="0" topLeftCell="A42" workbookViewId="0">
      <selection activeCell="I97" sqref="I9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18" t="s">
        <v>78</v>
      </c>
      <c r="AZ2" s="102" t="s">
        <v>84</v>
      </c>
      <c r="BA2" s="102" t="s">
        <v>85</v>
      </c>
      <c r="BB2" s="102" t="s">
        <v>86</v>
      </c>
      <c r="BC2" s="102" t="s">
        <v>87</v>
      </c>
      <c r="BD2" s="102" t="s">
        <v>79</v>
      </c>
    </row>
    <row r="3" spans="1:5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79</v>
      </c>
      <c r="AZ3" s="102" t="s">
        <v>88</v>
      </c>
      <c r="BA3" s="102" t="s">
        <v>89</v>
      </c>
      <c r="BB3" s="102" t="s">
        <v>86</v>
      </c>
      <c r="BC3" s="102" t="s">
        <v>90</v>
      </c>
      <c r="BD3" s="102" t="s">
        <v>79</v>
      </c>
    </row>
    <row r="4" spans="1:56" s="1" customFormat="1" ht="24.95" customHeight="1">
      <c r="B4" s="21"/>
      <c r="D4" s="105" t="s">
        <v>91</v>
      </c>
      <c r="L4" s="21"/>
      <c r="M4" s="106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07" t="s">
        <v>16</v>
      </c>
      <c r="L6" s="21"/>
    </row>
    <row r="7" spans="1:56" s="1" customFormat="1" ht="16.5" customHeight="1">
      <c r="B7" s="21"/>
      <c r="E7" s="379" t="str">
        <f>'Rekapitulace stavby'!K6</f>
        <v>Sanace svahové nestability v areálu ZOO Brno</v>
      </c>
      <c r="F7" s="380"/>
      <c r="G7" s="380"/>
      <c r="H7" s="380"/>
      <c r="L7" s="21"/>
    </row>
    <row r="8" spans="1:56" s="2" customFormat="1" ht="12" customHeight="1">
      <c r="A8" s="35"/>
      <c r="B8" s="40"/>
      <c r="C8" s="35"/>
      <c r="D8" s="107" t="s">
        <v>92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30" customHeight="1">
      <c r="A9" s="35"/>
      <c r="B9" s="40"/>
      <c r="C9" s="35"/>
      <c r="D9" s="35"/>
      <c r="E9" s="381" t="s">
        <v>93</v>
      </c>
      <c r="F9" s="382"/>
      <c r="G9" s="382"/>
      <c r="H9" s="382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07" t="s">
        <v>18</v>
      </c>
      <c r="E11" s="35"/>
      <c r="F11" s="109" t="s">
        <v>19</v>
      </c>
      <c r="G11" s="35"/>
      <c r="H11" s="35"/>
      <c r="I11" s="107" t="s">
        <v>20</v>
      </c>
      <c r="J11" s="109" t="s">
        <v>19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07" t="s">
        <v>21</v>
      </c>
      <c r="E12" s="35"/>
      <c r="F12" s="109" t="s">
        <v>22</v>
      </c>
      <c r="G12" s="35"/>
      <c r="H12" s="35"/>
      <c r="I12" s="107" t="s">
        <v>23</v>
      </c>
      <c r="J12" s="110" t="str">
        <f>'Rekapitulace stavby'!AN8</f>
        <v>Vyplň údaj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07" t="s">
        <v>24</v>
      </c>
      <c r="E14" s="35"/>
      <c r="F14" s="35"/>
      <c r="G14" s="35"/>
      <c r="H14" s="35"/>
      <c r="I14" s="107" t="s">
        <v>25</v>
      </c>
      <c r="J14" s="109" t="str">
        <f>IF('Rekapitulace stavby'!AN10="","",'Rekapitulace stavby'!AN10)</f>
        <v/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09" t="str">
        <f>IF('Rekapitulace stavby'!E11="","",'Rekapitulace stavby'!E11)</f>
        <v xml:space="preserve"> </v>
      </c>
      <c r="F15" s="35"/>
      <c r="G15" s="35"/>
      <c r="H15" s="35"/>
      <c r="I15" s="107" t="s">
        <v>27</v>
      </c>
      <c r="J15" s="109" t="str">
        <f>IF('Rekapitulace stavby'!AN11="","",'Rekapitulace stavby'!AN11)</f>
        <v/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28</v>
      </c>
      <c r="E17" s="35"/>
      <c r="F17" s="35"/>
      <c r="G17" s="35"/>
      <c r="H17" s="35"/>
      <c r="I17" s="107" t="s">
        <v>25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3" t="str">
        <f>'Rekapitulace stavby'!E14</f>
        <v>Vyplň údaj</v>
      </c>
      <c r="F18" s="384"/>
      <c r="G18" s="384"/>
      <c r="H18" s="384"/>
      <c r="I18" s="107" t="s">
        <v>27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30</v>
      </c>
      <c r="E20" s="35"/>
      <c r="F20" s="35"/>
      <c r="G20" s="35"/>
      <c r="H20" s="35"/>
      <c r="I20" s="107" t="s">
        <v>25</v>
      </c>
      <c r="J20" s="109" t="str">
        <f>IF('Rekapitulace stavby'!AN16="","",'Rekapitulace stavby'!AN16)</f>
        <v/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27</v>
      </c>
      <c r="J21" s="109" t="str">
        <f>IF('Rekapitulace stavby'!AN17="","",'Rekapitulace stavby'!AN17)</f>
        <v/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32</v>
      </c>
      <c r="E23" s="35"/>
      <c r="F23" s="35"/>
      <c r="G23" s="35"/>
      <c r="H23" s="35"/>
      <c r="I23" s="107" t="s">
        <v>25</v>
      </c>
      <c r="J23" s="109" t="str">
        <f>IF('Rekapitulace stavby'!AN19="","",'Rekapitulace stavby'!AN19)</f>
        <v/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tr">
        <f>IF('Rekapitulace stavby'!E20="","",'Rekapitulace stavby'!E20)</f>
        <v xml:space="preserve"> </v>
      </c>
      <c r="F24" s="35"/>
      <c r="G24" s="35"/>
      <c r="H24" s="35"/>
      <c r="I24" s="107" t="s">
        <v>27</v>
      </c>
      <c r="J24" s="109" t="str">
        <f>IF('Rekapitulace stavby'!AN20="","",'Rekapitulace stavby'!AN20)</f>
        <v/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33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85" t="s">
        <v>19</v>
      </c>
      <c r="F27" s="385"/>
      <c r="G27" s="385"/>
      <c r="H27" s="38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35</v>
      </c>
      <c r="E30" s="35"/>
      <c r="F30" s="35"/>
      <c r="G30" s="35"/>
      <c r="H30" s="35"/>
      <c r="I30" s="35"/>
      <c r="J30" s="116">
        <f>ROUND(J89,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7" t="s">
        <v>37</v>
      </c>
      <c r="G32" s="35"/>
      <c r="H32" s="35"/>
      <c r="I32" s="117" t="s">
        <v>36</v>
      </c>
      <c r="J32" s="117" t="s">
        <v>38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8" t="s">
        <v>39</v>
      </c>
      <c r="E33" s="107" t="s">
        <v>40</v>
      </c>
      <c r="F33" s="119">
        <f>ROUND((SUM(BE89:BE461)),  2)</f>
        <v>0</v>
      </c>
      <c r="G33" s="35"/>
      <c r="H33" s="35"/>
      <c r="I33" s="120">
        <v>0.21</v>
      </c>
      <c r="J33" s="119">
        <f>ROUND(((SUM(BE89:BE461))*I33),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7" t="s">
        <v>41</v>
      </c>
      <c r="F34" s="119">
        <f>ROUND((SUM(BF89:BF461)),  2)</f>
        <v>0</v>
      </c>
      <c r="G34" s="35"/>
      <c r="H34" s="35"/>
      <c r="I34" s="120">
        <v>0.15</v>
      </c>
      <c r="J34" s="119">
        <f>ROUND(((SUM(BF89:BF461))*I34),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7" t="s">
        <v>42</v>
      </c>
      <c r="F35" s="119">
        <f>ROUND((SUM(BG89:BG461)),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7" t="s">
        <v>43</v>
      </c>
      <c r="F36" s="119">
        <f>ROUND((SUM(BH89:BH461)),  2)</f>
        <v>0</v>
      </c>
      <c r="G36" s="35"/>
      <c r="H36" s="35"/>
      <c r="I36" s="120">
        <v>0.15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44</v>
      </c>
      <c r="F37" s="119">
        <f>ROUND((SUM(BI89:BI461)),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94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6" t="str">
        <f>E7</f>
        <v>Sanace svahové nestability v areálu ZOO Brno</v>
      </c>
      <c r="F48" s="387"/>
      <c r="G48" s="387"/>
      <c r="H48" s="387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92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30" customHeight="1">
      <c r="A50" s="35"/>
      <c r="B50" s="36"/>
      <c r="C50" s="37"/>
      <c r="D50" s="37"/>
      <c r="E50" s="358" t="str">
        <f>E9</f>
        <v>A-1 - SO 251 - Sanace svahové nestability + SO 001 Demolice</v>
      </c>
      <c r="F50" s="388"/>
      <c r="G50" s="388"/>
      <c r="H50" s="388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Brno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24</v>
      </c>
      <c r="D54" s="37"/>
      <c r="E54" s="37"/>
      <c r="F54" s="28" t="str">
        <f>E15</f>
        <v xml:space="preserve"> </v>
      </c>
      <c r="G54" s="37"/>
      <c r="H54" s="37"/>
      <c r="I54" s="30" t="s">
        <v>30</v>
      </c>
      <c r="J54" s="33" t="str">
        <f>E21</f>
        <v xml:space="preserve"> 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95</v>
      </c>
      <c r="D57" s="133"/>
      <c r="E57" s="133"/>
      <c r="F57" s="133"/>
      <c r="G57" s="133"/>
      <c r="H57" s="133"/>
      <c r="I57" s="133"/>
      <c r="J57" s="134" t="s">
        <v>96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5" t="s">
        <v>67</v>
      </c>
      <c r="D59" s="37"/>
      <c r="E59" s="37"/>
      <c r="F59" s="37"/>
      <c r="G59" s="37"/>
      <c r="H59" s="37"/>
      <c r="I59" s="37"/>
      <c r="J59" s="78">
        <f>J89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97</v>
      </c>
    </row>
    <row r="60" spans="1:47" s="9" customFormat="1" ht="24.95" customHeight="1">
      <c r="B60" s="136"/>
      <c r="C60" s="137"/>
      <c r="D60" s="138" t="s">
        <v>98</v>
      </c>
      <c r="E60" s="139"/>
      <c r="F60" s="139"/>
      <c r="G60" s="139"/>
      <c r="H60" s="139"/>
      <c r="I60" s="139"/>
      <c r="J60" s="140">
        <f>J90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99</v>
      </c>
      <c r="E61" s="145"/>
      <c r="F61" s="145"/>
      <c r="G61" s="145"/>
      <c r="H61" s="145"/>
      <c r="I61" s="145"/>
      <c r="J61" s="146">
        <f>J91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100</v>
      </c>
      <c r="E62" s="145"/>
      <c r="F62" s="145"/>
      <c r="G62" s="145"/>
      <c r="H62" s="145"/>
      <c r="I62" s="145"/>
      <c r="J62" s="146">
        <f>J296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101</v>
      </c>
      <c r="E63" s="145"/>
      <c r="F63" s="145"/>
      <c r="G63" s="145"/>
      <c r="H63" s="145"/>
      <c r="I63" s="145"/>
      <c r="J63" s="146">
        <f>J317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102</v>
      </c>
      <c r="E64" s="145"/>
      <c r="F64" s="145"/>
      <c r="G64" s="145"/>
      <c r="H64" s="145"/>
      <c r="I64" s="145"/>
      <c r="J64" s="146">
        <f>J339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103</v>
      </c>
      <c r="E65" s="145"/>
      <c r="F65" s="145"/>
      <c r="G65" s="145"/>
      <c r="H65" s="145"/>
      <c r="I65" s="145"/>
      <c r="J65" s="146">
        <f>J344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104</v>
      </c>
      <c r="E66" s="145"/>
      <c r="F66" s="145"/>
      <c r="G66" s="145"/>
      <c r="H66" s="145"/>
      <c r="I66" s="145"/>
      <c r="J66" s="146">
        <f>J363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105</v>
      </c>
      <c r="E67" s="145"/>
      <c r="F67" s="145"/>
      <c r="G67" s="145"/>
      <c r="H67" s="145"/>
      <c r="I67" s="145"/>
      <c r="J67" s="146">
        <f>J368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106</v>
      </c>
      <c r="E68" s="145"/>
      <c r="F68" s="145"/>
      <c r="G68" s="145"/>
      <c r="H68" s="145"/>
      <c r="I68" s="145"/>
      <c r="J68" s="146">
        <f>J425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107</v>
      </c>
      <c r="E69" s="145"/>
      <c r="F69" s="145"/>
      <c r="G69" s="145"/>
      <c r="H69" s="145"/>
      <c r="I69" s="145"/>
      <c r="J69" s="146">
        <f>J456</f>
        <v>0</v>
      </c>
      <c r="K69" s="143"/>
      <c r="L69" s="147"/>
    </row>
    <row r="70" spans="1:31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8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0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4" t="s">
        <v>108</v>
      </c>
      <c r="D76" s="37"/>
      <c r="E76" s="37"/>
      <c r="F76" s="37"/>
      <c r="G76" s="37"/>
      <c r="H76" s="37"/>
      <c r="I76" s="37"/>
      <c r="J76" s="37"/>
      <c r="K76" s="37"/>
      <c r="L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37"/>
      <c r="J78" s="37"/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86" t="str">
        <f>E7</f>
        <v>Sanace svahové nestability v areálu ZOO Brno</v>
      </c>
      <c r="F79" s="387"/>
      <c r="G79" s="387"/>
      <c r="H79" s="387"/>
      <c r="I79" s="37"/>
      <c r="J79" s="37"/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92</v>
      </c>
      <c r="D80" s="37"/>
      <c r="E80" s="37"/>
      <c r="F80" s="37"/>
      <c r="G80" s="37"/>
      <c r="H80" s="37"/>
      <c r="I80" s="37"/>
      <c r="J80" s="37"/>
      <c r="K80" s="37"/>
      <c r="L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30" customHeight="1">
      <c r="A81" s="35"/>
      <c r="B81" s="36"/>
      <c r="C81" s="37"/>
      <c r="D81" s="37"/>
      <c r="E81" s="358" t="str">
        <f>E9</f>
        <v>A-1 - SO 251 - Sanace svahové nestability + SO 001 Demolice</v>
      </c>
      <c r="F81" s="388"/>
      <c r="G81" s="388"/>
      <c r="H81" s="388"/>
      <c r="I81" s="37"/>
      <c r="J81" s="37"/>
      <c r="K81" s="37"/>
      <c r="L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21</v>
      </c>
      <c r="D83" s="37"/>
      <c r="E83" s="37"/>
      <c r="F83" s="28" t="str">
        <f>F12</f>
        <v>Brno</v>
      </c>
      <c r="G83" s="37"/>
      <c r="H83" s="37"/>
      <c r="I83" s="30" t="s">
        <v>23</v>
      </c>
      <c r="J83" s="60" t="str">
        <f>IF(J12="","",J12)</f>
        <v>Vyplň údaj</v>
      </c>
      <c r="K83" s="37"/>
      <c r="L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24</v>
      </c>
      <c r="D85" s="37"/>
      <c r="E85" s="37"/>
      <c r="F85" s="28" t="str">
        <f>E15</f>
        <v xml:space="preserve"> </v>
      </c>
      <c r="G85" s="37"/>
      <c r="H85" s="37"/>
      <c r="I85" s="30" t="s">
        <v>30</v>
      </c>
      <c r="J85" s="33" t="str">
        <f>E21</f>
        <v xml:space="preserve"> </v>
      </c>
      <c r="K85" s="37"/>
      <c r="L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30" t="s">
        <v>28</v>
      </c>
      <c r="D86" s="37"/>
      <c r="E86" s="37"/>
      <c r="F86" s="28" t="str">
        <f>IF(E18="","",E18)</f>
        <v>Vyplň údaj</v>
      </c>
      <c r="G86" s="37"/>
      <c r="H86" s="37"/>
      <c r="I86" s="30" t="s">
        <v>32</v>
      </c>
      <c r="J86" s="33" t="str">
        <f>E24</f>
        <v xml:space="preserve"> </v>
      </c>
      <c r="K86" s="37"/>
      <c r="L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0.3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11" customFormat="1" ht="29.25" customHeight="1">
      <c r="A88" s="148"/>
      <c r="B88" s="149"/>
      <c r="C88" s="150" t="s">
        <v>109</v>
      </c>
      <c r="D88" s="151" t="s">
        <v>54</v>
      </c>
      <c r="E88" s="151" t="s">
        <v>50</v>
      </c>
      <c r="F88" s="151" t="s">
        <v>51</v>
      </c>
      <c r="G88" s="151" t="s">
        <v>110</v>
      </c>
      <c r="H88" s="151" t="s">
        <v>111</v>
      </c>
      <c r="I88" s="151" t="s">
        <v>112</v>
      </c>
      <c r="J88" s="151" t="s">
        <v>96</v>
      </c>
      <c r="K88" s="152" t="s">
        <v>113</v>
      </c>
      <c r="L88" s="153"/>
      <c r="M88" s="69" t="s">
        <v>19</v>
      </c>
      <c r="N88" s="70" t="s">
        <v>39</v>
      </c>
      <c r="O88" s="70" t="s">
        <v>114</v>
      </c>
      <c r="P88" s="70" t="s">
        <v>115</v>
      </c>
      <c r="Q88" s="70" t="s">
        <v>116</v>
      </c>
      <c r="R88" s="70" t="s">
        <v>117</v>
      </c>
      <c r="S88" s="70" t="s">
        <v>118</v>
      </c>
      <c r="T88" s="71" t="s">
        <v>119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</row>
    <row r="89" spans="1:65" s="2" customFormat="1" ht="22.9" customHeight="1">
      <c r="A89" s="35"/>
      <c r="B89" s="36"/>
      <c r="C89" s="76" t="s">
        <v>120</v>
      </c>
      <c r="D89" s="37"/>
      <c r="E89" s="37"/>
      <c r="F89" s="37"/>
      <c r="G89" s="37"/>
      <c r="H89" s="37"/>
      <c r="I89" s="37"/>
      <c r="J89" s="154">
        <f>BK89</f>
        <v>0</v>
      </c>
      <c r="K89" s="37"/>
      <c r="L89" s="40"/>
      <c r="M89" s="72"/>
      <c r="N89" s="155"/>
      <c r="O89" s="73"/>
      <c r="P89" s="156">
        <f>P90</f>
        <v>0</v>
      </c>
      <c r="Q89" s="73"/>
      <c r="R89" s="156">
        <f>R90</f>
        <v>88.326663510000003</v>
      </c>
      <c r="S89" s="73"/>
      <c r="T89" s="157">
        <f>T90</f>
        <v>65.399100000000004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68</v>
      </c>
      <c r="AU89" s="18" t="s">
        <v>97</v>
      </c>
      <c r="BK89" s="158">
        <f>BK90</f>
        <v>0</v>
      </c>
    </row>
    <row r="90" spans="1:65" s="12" customFormat="1" ht="25.9" customHeight="1">
      <c r="B90" s="159"/>
      <c r="C90" s="160"/>
      <c r="D90" s="161" t="s">
        <v>68</v>
      </c>
      <c r="E90" s="162" t="s">
        <v>121</v>
      </c>
      <c r="F90" s="162" t="s">
        <v>122</v>
      </c>
      <c r="G90" s="160"/>
      <c r="H90" s="160"/>
      <c r="I90" s="163"/>
      <c r="J90" s="164">
        <f>BK90</f>
        <v>0</v>
      </c>
      <c r="K90" s="160"/>
      <c r="L90" s="165"/>
      <c r="M90" s="166"/>
      <c r="N90" s="167"/>
      <c r="O90" s="167"/>
      <c r="P90" s="168">
        <f>P91+P296+P317+P339+P344+P363+P368+P425+P456</f>
        <v>0</v>
      </c>
      <c r="Q90" s="167"/>
      <c r="R90" s="168">
        <f>R91+R296+R317+R339+R344+R363+R368+R425+R456</f>
        <v>88.326663510000003</v>
      </c>
      <c r="S90" s="167"/>
      <c r="T90" s="169">
        <f>T91+T296+T317+T339+T344+T363+T368+T425+T456</f>
        <v>65.399100000000004</v>
      </c>
      <c r="AR90" s="170" t="s">
        <v>77</v>
      </c>
      <c r="AT90" s="171" t="s">
        <v>68</v>
      </c>
      <c r="AU90" s="171" t="s">
        <v>69</v>
      </c>
      <c r="AY90" s="170" t="s">
        <v>123</v>
      </c>
      <c r="BK90" s="172">
        <f>BK91+BK296+BK317+BK339+BK344+BK363+BK368+BK425+BK456</f>
        <v>0</v>
      </c>
    </row>
    <row r="91" spans="1:65" s="12" customFormat="1" ht="22.9" customHeight="1">
      <c r="B91" s="159"/>
      <c r="C91" s="160"/>
      <c r="D91" s="161" t="s">
        <v>68</v>
      </c>
      <c r="E91" s="173" t="s">
        <v>77</v>
      </c>
      <c r="F91" s="173" t="s">
        <v>124</v>
      </c>
      <c r="G91" s="160"/>
      <c r="H91" s="160"/>
      <c r="I91" s="163"/>
      <c r="J91" s="174">
        <f>BK91</f>
        <v>0</v>
      </c>
      <c r="K91" s="160"/>
      <c r="L91" s="165"/>
      <c r="M91" s="166"/>
      <c r="N91" s="167"/>
      <c r="O91" s="167"/>
      <c r="P91" s="168">
        <f>SUM(P92:P295)</f>
        <v>0</v>
      </c>
      <c r="Q91" s="167"/>
      <c r="R91" s="168">
        <f>SUM(R92:R295)</f>
        <v>61.43988336000001</v>
      </c>
      <c r="S91" s="167"/>
      <c r="T91" s="169">
        <f>SUM(T92:T295)</f>
        <v>3.0749999999999997</v>
      </c>
      <c r="AR91" s="170" t="s">
        <v>77</v>
      </c>
      <c r="AT91" s="171" t="s">
        <v>68</v>
      </c>
      <c r="AU91" s="171" t="s">
        <v>77</v>
      </c>
      <c r="AY91" s="170" t="s">
        <v>123</v>
      </c>
      <c r="BK91" s="172">
        <f>SUM(BK92:BK295)</f>
        <v>0</v>
      </c>
    </row>
    <row r="92" spans="1:65" s="2" customFormat="1" ht="24.2" customHeight="1">
      <c r="A92" s="35"/>
      <c r="B92" s="36"/>
      <c r="C92" s="175" t="s">
        <v>77</v>
      </c>
      <c r="D92" s="175" t="s">
        <v>125</v>
      </c>
      <c r="E92" s="176" t="s">
        <v>126</v>
      </c>
      <c r="F92" s="177" t="s">
        <v>127</v>
      </c>
      <c r="G92" s="178" t="s">
        <v>128</v>
      </c>
      <c r="H92" s="179">
        <v>300</v>
      </c>
      <c r="I92" s="180"/>
      <c r="J92" s="181">
        <f>ROUND(I92*H92,2)</f>
        <v>0</v>
      </c>
      <c r="K92" s="177" t="s">
        <v>129</v>
      </c>
      <c r="L92" s="40"/>
      <c r="M92" s="182" t="s">
        <v>19</v>
      </c>
      <c r="N92" s="183" t="s">
        <v>40</v>
      </c>
      <c r="O92" s="65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6" t="s">
        <v>130</v>
      </c>
      <c r="AT92" s="186" t="s">
        <v>125</v>
      </c>
      <c r="AU92" s="186" t="s">
        <v>79</v>
      </c>
      <c r="AY92" s="18" t="s">
        <v>123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8" t="s">
        <v>77</v>
      </c>
      <c r="BK92" s="187">
        <f>ROUND(I92*H92,2)</f>
        <v>0</v>
      </c>
      <c r="BL92" s="18" t="s">
        <v>130</v>
      </c>
      <c r="BM92" s="186" t="s">
        <v>131</v>
      </c>
    </row>
    <row r="93" spans="1:65" s="2" customFormat="1" ht="11.25">
      <c r="A93" s="35"/>
      <c r="B93" s="36"/>
      <c r="C93" s="37"/>
      <c r="D93" s="188" t="s">
        <v>132</v>
      </c>
      <c r="E93" s="37"/>
      <c r="F93" s="189" t="s">
        <v>133</v>
      </c>
      <c r="G93" s="37"/>
      <c r="H93" s="37"/>
      <c r="I93" s="190"/>
      <c r="J93" s="37"/>
      <c r="K93" s="37"/>
      <c r="L93" s="40"/>
      <c r="M93" s="191"/>
      <c r="N93" s="192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132</v>
      </c>
      <c r="AU93" s="18" t="s">
        <v>79</v>
      </c>
    </row>
    <row r="94" spans="1:65" s="13" customFormat="1" ht="11.25">
      <c r="B94" s="193"/>
      <c r="C94" s="194"/>
      <c r="D94" s="195" t="s">
        <v>134</v>
      </c>
      <c r="E94" s="196" t="s">
        <v>19</v>
      </c>
      <c r="F94" s="197" t="s">
        <v>135</v>
      </c>
      <c r="G94" s="194"/>
      <c r="H94" s="198">
        <v>100</v>
      </c>
      <c r="I94" s="199"/>
      <c r="J94" s="194"/>
      <c r="K94" s="194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134</v>
      </c>
      <c r="AU94" s="204" t="s">
        <v>79</v>
      </c>
      <c r="AV94" s="13" t="s">
        <v>79</v>
      </c>
      <c r="AW94" s="13" t="s">
        <v>31</v>
      </c>
      <c r="AX94" s="13" t="s">
        <v>69</v>
      </c>
      <c r="AY94" s="204" t="s">
        <v>123</v>
      </c>
    </row>
    <row r="95" spans="1:65" s="13" customFormat="1" ht="11.25">
      <c r="B95" s="193"/>
      <c r="C95" s="194"/>
      <c r="D95" s="195" t="s">
        <v>134</v>
      </c>
      <c r="E95" s="196" t="s">
        <v>19</v>
      </c>
      <c r="F95" s="197" t="s">
        <v>136</v>
      </c>
      <c r="G95" s="194"/>
      <c r="H95" s="198">
        <v>200</v>
      </c>
      <c r="I95" s="199"/>
      <c r="J95" s="194"/>
      <c r="K95" s="194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134</v>
      </c>
      <c r="AU95" s="204" t="s">
        <v>79</v>
      </c>
      <c r="AV95" s="13" t="s">
        <v>79</v>
      </c>
      <c r="AW95" s="13" t="s">
        <v>31</v>
      </c>
      <c r="AX95" s="13" t="s">
        <v>69</v>
      </c>
      <c r="AY95" s="204" t="s">
        <v>123</v>
      </c>
    </row>
    <row r="96" spans="1:65" s="14" customFormat="1" ht="11.25">
      <c r="B96" s="205"/>
      <c r="C96" s="206"/>
      <c r="D96" s="195" t="s">
        <v>134</v>
      </c>
      <c r="E96" s="207" t="s">
        <v>19</v>
      </c>
      <c r="F96" s="208" t="s">
        <v>137</v>
      </c>
      <c r="G96" s="206"/>
      <c r="H96" s="209">
        <v>300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134</v>
      </c>
      <c r="AU96" s="215" t="s">
        <v>79</v>
      </c>
      <c r="AV96" s="14" t="s">
        <v>130</v>
      </c>
      <c r="AW96" s="14" t="s">
        <v>31</v>
      </c>
      <c r="AX96" s="14" t="s">
        <v>77</v>
      </c>
      <c r="AY96" s="215" t="s">
        <v>123</v>
      </c>
    </row>
    <row r="97" spans="1:65" s="2" customFormat="1" ht="33" customHeight="1">
      <c r="A97" s="35"/>
      <c r="B97" s="36"/>
      <c r="C97" s="175" t="s">
        <v>79</v>
      </c>
      <c r="D97" s="175" t="s">
        <v>125</v>
      </c>
      <c r="E97" s="176" t="s">
        <v>138</v>
      </c>
      <c r="F97" s="177" t="s">
        <v>139</v>
      </c>
      <c r="G97" s="178" t="s">
        <v>140</v>
      </c>
      <c r="H97" s="179">
        <v>30</v>
      </c>
      <c r="I97" s="180"/>
      <c r="J97" s="181">
        <f>ROUND(I97*H97,2)</f>
        <v>0</v>
      </c>
      <c r="K97" s="177" t="s">
        <v>129</v>
      </c>
      <c r="L97" s="40"/>
      <c r="M97" s="182" t="s">
        <v>19</v>
      </c>
      <c r="N97" s="183" t="s">
        <v>40</v>
      </c>
      <c r="O97" s="65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6" t="s">
        <v>130</v>
      </c>
      <c r="AT97" s="186" t="s">
        <v>125</v>
      </c>
      <c r="AU97" s="186" t="s">
        <v>79</v>
      </c>
      <c r="AY97" s="18" t="s">
        <v>123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8" t="s">
        <v>77</v>
      </c>
      <c r="BK97" s="187">
        <f>ROUND(I97*H97,2)</f>
        <v>0</v>
      </c>
      <c r="BL97" s="18" t="s">
        <v>130</v>
      </c>
      <c r="BM97" s="186" t="s">
        <v>141</v>
      </c>
    </row>
    <row r="98" spans="1:65" s="2" customFormat="1" ht="11.25">
      <c r="A98" s="35"/>
      <c r="B98" s="36"/>
      <c r="C98" s="37"/>
      <c r="D98" s="188" t="s">
        <v>132</v>
      </c>
      <c r="E98" s="37"/>
      <c r="F98" s="189" t="s">
        <v>142</v>
      </c>
      <c r="G98" s="37"/>
      <c r="H98" s="37"/>
      <c r="I98" s="190"/>
      <c r="J98" s="37"/>
      <c r="K98" s="37"/>
      <c r="L98" s="40"/>
      <c r="M98" s="191"/>
      <c r="N98" s="192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132</v>
      </c>
      <c r="AU98" s="18" t="s">
        <v>79</v>
      </c>
    </row>
    <row r="99" spans="1:65" s="13" customFormat="1" ht="11.25">
      <c r="B99" s="193"/>
      <c r="C99" s="194"/>
      <c r="D99" s="195" t="s">
        <v>134</v>
      </c>
      <c r="E99" s="196" t="s">
        <v>19</v>
      </c>
      <c r="F99" s="197" t="s">
        <v>143</v>
      </c>
      <c r="G99" s="194"/>
      <c r="H99" s="198">
        <v>30</v>
      </c>
      <c r="I99" s="199"/>
      <c r="J99" s="194"/>
      <c r="K99" s="194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134</v>
      </c>
      <c r="AU99" s="204" t="s">
        <v>79</v>
      </c>
      <c r="AV99" s="13" t="s">
        <v>79</v>
      </c>
      <c r="AW99" s="13" t="s">
        <v>31</v>
      </c>
      <c r="AX99" s="13" t="s">
        <v>77</v>
      </c>
      <c r="AY99" s="204" t="s">
        <v>123</v>
      </c>
    </row>
    <row r="100" spans="1:65" s="2" customFormat="1" ht="33" customHeight="1">
      <c r="A100" s="35"/>
      <c r="B100" s="36"/>
      <c r="C100" s="175" t="s">
        <v>144</v>
      </c>
      <c r="D100" s="175" t="s">
        <v>125</v>
      </c>
      <c r="E100" s="176" t="s">
        <v>145</v>
      </c>
      <c r="F100" s="177" t="s">
        <v>146</v>
      </c>
      <c r="G100" s="178" t="s">
        <v>140</v>
      </c>
      <c r="H100" s="179">
        <v>5</v>
      </c>
      <c r="I100" s="180"/>
      <c r="J100" s="181">
        <f>ROUND(I100*H100,2)</f>
        <v>0</v>
      </c>
      <c r="K100" s="177" t="s">
        <v>129</v>
      </c>
      <c r="L100" s="40"/>
      <c r="M100" s="182" t="s">
        <v>19</v>
      </c>
      <c r="N100" s="183" t="s">
        <v>40</v>
      </c>
      <c r="O100" s="65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6" t="s">
        <v>130</v>
      </c>
      <c r="AT100" s="186" t="s">
        <v>125</v>
      </c>
      <c r="AU100" s="186" t="s">
        <v>79</v>
      </c>
      <c r="AY100" s="18" t="s">
        <v>123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8" t="s">
        <v>77</v>
      </c>
      <c r="BK100" s="187">
        <f>ROUND(I100*H100,2)</f>
        <v>0</v>
      </c>
      <c r="BL100" s="18" t="s">
        <v>130</v>
      </c>
      <c r="BM100" s="186" t="s">
        <v>147</v>
      </c>
    </row>
    <row r="101" spans="1:65" s="2" customFormat="1" ht="11.25">
      <c r="A101" s="35"/>
      <c r="B101" s="36"/>
      <c r="C101" s="37"/>
      <c r="D101" s="188" t="s">
        <v>132</v>
      </c>
      <c r="E101" s="37"/>
      <c r="F101" s="189" t="s">
        <v>148</v>
      </c>
      <c r="G101" s="37"/>
      <c r="H101" s="37"/>
      <c r="I101" s="190"/>
      <c r="J101" s="37"/>
      <c r="K101" s="37"/>
      <c r="L101" s="40"/>
      <c r="M101" s="191"/>
      <c r="N101" s="192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132</v>
      </c>
      <c r="AU101" s="18" t="s">
        <v>79</v>
      </c>
    </row>
    <row r="102" spans="1:65" s="13" customFormat="1" ht="11.25">
      <c r="B102" s="193"/>
      <c r="C102" s="194"/>
      <c r="D102" s="195" t="s">
        <v>134</v>
      </c>
      <c r="E102" s="196" t="s">
        <v>19</v>
      </c>
      <c r="F102" s="197" t="s">
        <v>149</v>
      </c>
      <c r="G102" s="194"/>
      <c r="H102" s="198">
        <v>5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134</v>
      </c>
      <c r="AU102" s="204" t="s">
        <v>79</v>
      </c>
      <c r="AV102" s="13" t="s">
        <v>79</v>
      </c>
      <c r="AW102" s="13" t="s">
        <v>31</v>
      </c>
      <c r="AX102" s="13" t="s">
        <v>77</v>
      </c>
      <c r="AY102" s="204" t="s">
        <v>123</v>
      </c>
    </row>
    <row r="103" spans="1:65" s="2" customFormat="1" ht="33" customHeight="1">
      <c r="A103" s="35"/>
      <c r="B103" s="36"/>
      <c r="C103" s="175" t="s">
        <v>130</v>
      </c>
      <c r="D103" s="175" t="s">
        <v>125</v>
      </c>
      <c r="E103" s="176" t="s">
        <v>150</v>
      </c>
      <c r="F103" s="177" t="s">
        <v>151</v>
      </c>
      <c r="G103" s="178" t="s">
        <v>140</v>
      </c>
      <c r="H103" s="179">
        <v>5</v>
      </c>
      <c r="I103" s="180"/>
      <c r="J103" s="181">
        <f>ROUND(I103*H103,2)</f>
        <v>0</v>
      </c>
      <c r="K103" s="177" t="s">
        <v>129</v>
      </c>
      <c r="L103" s="40"/>
      <c r="M103" s="182" t="s">
        <v>19</v>
      </c>
      <c r="N103" s="183" t="s">
        <v>40</v>
      </c>
      <c r="O103" s="65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6" t="s">
        <v>130</v>
      </c>
      <c r="AT103" s="186" t="s">
        <v>125</v>
      </c>
      <c r="AU103" s="186" t="s">
        <v>79</v>
      </c>
      <c r="AY103" s="18" t="s">
        <v>123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8" t="s">
        <v>77</v>
      </c>
      <c r="BK103" s="187">
        <f>ROUND(I103*H103,2)</f>
        <v>0</v>
      </c>
      <c r="BL103" s="18" t="s">
        <v>130</v>
      </c>
      <c r="BM103" s="186" t="s">
        <v>152</v>
      </c>
    </row>
    <row r="104" spans="1:65" s="2" customFormat="1" ht="11.25">
      <c r="A104" s="35"/>
      <c r="B104" s="36"/>
      <c r="C104" s="37"/>
      <c r="D104" s="188" t="s">
        <v>132</v>
      </c>
      <c r="E104" s="37"/>
      <c r="F104" s="189" t="s">
        <v>153</v>
      </c>
      <c r="G104" s="37"/>
      <c r="H104" s="37"/>
      <c r="I104" s="190"/>
      <c r="J104" s="37"/>
      <c r="K104" s="37"/>
      <c r="L104" s="40"/>
      <c r="M104" s="191"/>
      <c r="N104" s="192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132</v>
      </c>
      <c r="AU104" s="18" t="s">
        <v>79</v>
      </c>
    </row>
    <row r="105" spans="1:65" s="13" customFormat="1" ht="11.25">
      <c r="B105" s="193"/>
      <c r="C105" s="194"/>
      <c r="D105" s="195" t="s">
        <v>134</v>
      </c>
      <c r="E105" s="196" t="s">
        <v>19</v>
      </c>
      <c r="F105" s="197" t="s">
        <v>149</v>
      </c>
      <c r="G105" s="194"/>
      <c r="H105" s="198">
        <v>5</v>
      </c>
      <c r="I105" s="199"/>
      <c r="J105" s="194"/>
      <c r="K105" s="194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134</v>
      </c>
      <c r="AU105" s="204" t="s">
        <v>79</v>
      </c>
      <c r="AV105" s="13" t="s">
        <v>79</v>
      </c>
      <c r="AW105" s="13" t="s">
        <v>31</v>
      </c>
      <c r="AX105" s="13" t="s">
        <v>77</v>
      </c>
      <c r="AY105" s="204" t="s">
        <v>123</v>
      </c>
    </row>
    <row r="106" spans="1:65" s="2" customFormat="1" ht="24.2" customHeight="1">
      <c r="A106" s="35"/>
      <c r="B106" s="36"/>
      <c r="C106" s="175" t="s">
        <v>149</v>
      </c>
      <c r="D106" s="175" t="s">
        <v>125</v>
      </c>
      <c r="E106" s="176" t="s">
        <v>154</v>
      </c>
      <c r="F106" s="177" t="s">
        <v>155</v>
      </c>
      <c r="G106" s="178" t="s">
        <v>140</v>
      </c>
      <c r="H106" s="179">
        <v>5</v>
      </c>
      <c r="I106" s="180"/>
      <c r="J106" s="181">
        <f>ROUND(I106*H106,2)</f>
        <v>0</v>
      </c>
      <c r="K106" s="177" t="s">
        <v>129</v>
      </c>
      <c r="L106" s="40"/>
      <c r="M106" s="182" t="s">
        <v>19</v>
      </c>
      <c r="N106" s="183" t="s">
        <v>40</v>
      </c>
      <c r="O106" s="65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6" t="s">
        <v>130</v>
      </c>
      <c r="AT106" s="186" t="s">
        <v>125</v>
      </c>
      <c r="AU106" s="186" t="s">
        <v>79</v>
      </c>
      <c r="AY106" s="18" t="s">
        <v>123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8" t="s">
        <v>77</v>
      </c>
      <c r="BK106" s="187">
        <f>ROUND(I106*H106,2)</f>
        <v>0</v>
      </c>
      <c r="BL106" s="18" t="s">
        <v>130</v>
      </c>
      <c r="BM106" s="186" t="s">
        <v>156</v>
      </c>
    </row>
    <row r="107" spans="1:65" s="2" customFormat="1" ht="11.25">
      <c r="A107" s="35"/>
      <c r="B107" s="36"/>
      <c r="C107" s="37"/>
      <c r="D107" s="188" t="s">
        <v>132</v>
      </c>
      <c r="E107" s="37"/>
      <c r="F107" s="189" t="s">
        <v>157</v>
      </c>
      <c r="G107" s="37"/>
      <c r="H107" s="37"/>
      <c r="I107" s="190"/>
      <c r="J107" s="37"/>
      <c r="K107" s="37"/>
      <c r="L107" s="40"/>
      <c r="M107" s="191"/>
      <c r="N107" s="192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132</v>
      </c>
      <c r="AU107" s="18" t="s">
        <v>79</v>
      </c>
    </row>
    <row r="108" spans="1:65" s="13" customFormat="1" ht="11.25">
      <c r="B108" s="193"/>
      <c r="C108" s="194"/>
      <c r="D108" s="195" t="s">
        <v>134</v>
      </c>
      <c r="E108" s="196" t="s">
        <v>19</v>
      </c>
      <c r="F108" s="197" t="s">
        <v>149</v>
      </c>
      <c r="G108" s="194"/>
      <c r="H108" s="198">
        <v>5</v>
      </c>
      <c r="I108" s="199"/>
      <c r="J108" s="194"/>
      <c r="K108" s="194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134</v>
      </c>
      <c r="AU108" s="204" t="s">
        <v>79</v>
      </c>
      <c r="AV108" s="13" t="s">
        <v>79</v>
      </c>
      <c r="AW108" s="13" t="s">
        <v>31</v>
      </c>
      <c r="AX108" s="13" t="s">
        <v>77</v>
      </c>
      <c r="AY108" s="204" t="s">
        <v>123</v>
      </c>
    </row>
    <row r="109" spans="1:65" s="2" customFormat="1" ht="33" customHeight="1">
      <c r="A109" s="35"/>
      <c r="B109" s="36"/>
      <c r="C109" s="175" t="s">
        <v>158</v>
      </c>
      <c r="D109" s="175" t="s">
        <v>125</v>
      </c>
      <c r="E109" s="176" t="s">
        <v>159</v>
      </c>
      <c r="F109" s="177" t="s">
        <v>160</v>
      </c>
      <c r="G109" s="178" t="s">
        <v>140</v>
      </c>
      <c r="H109" s="179">
        <v>5</v>
      </c>
      <c r="I109" s="180"/>
      <c r="J109" s="181">
        <f>ROUND(I109*H109,2)</f>
        <v>0</v>
      </c>
      <c r="K109" s="177" t="s">
        <v>129</v>
      </c>
      <c r="L109" s="40"/>
      <c r="M109" s="182" t="s">
        <v>19</v>
      </c>
      <c r="N109" s="183" t="s">
        <v>40</v>
      </c>
      <c r="O109" s="65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6" t="s">
        <v>130</v>
      </c>
      <c r="AT109" s="186" t="s">
        <v>125</v>
      </c>
      <c r="AU109" s="186" t="s">
        <v>79</v>
      </c>
      <c r="AY109" s="18" t="s">
        <v>123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8" t="s">
        <v>77</v>
      </c>
      <c r="BK109" s="187">
        <f>ROUND(I109*H109,2)</f>
        <v>0</v>
      </c>
      <c r="BL109" s="18" t="s">
        <v>130</v>
      </c>
      <c r="BM109" s="186" t="s">
        <v>161</v>
      </c>
    </row>
    <row r="110" spans="1:65" s="2" customFormat="1" ht="11.25">
      <c r="A110" s="35"/>
      <c r="B110" s="36"/>
      <c r="C110" s="37"/>
      <c r="D110" s="188" t="s">
        <v>132</v>
      </c>
      <c r="E110" s="37"/>
      <c r="F110" s="189" t="s">
        <v>162</v>
      </c>
      <c r="G110" s="37"/>
      <c r="H110" s="37"/>
      <c r="I110" s="190"/>
      <c r="J110" s="37"/>
      <c r="K110" s="37"/>
      <c r="L110" s="40"/>
      <c r="M110" s="191"/>
      <c r="N110" s="192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132</v>
      </c>
      <c r="AU110" s="18" t="s">
        <v>79</v>
      </c>
    </row>
    <row r="111" spans="1:65" s="13" customFormat="1" ht="11.25">
      <c r="B111" s="193"/>
      <c r="C111" s="194"/>
      <c r="D111" s="195" t="s">
        <v>134</v>
      </c>
      <c r="E111" s="196" t="s">
        <v>19</v>
      </c>
      <c r="F111" s="197" t="s">
        <v>149</v>
      </c>
      <c r="G111" s="194"/>
      <c r="H111" s="198">
        <v>5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134</v>
      </c>
      <c r="AU111" s="204" t="s">
        <v>79</v>
      </c>
      <c r="AV111" s="13" t="s">
        <v>79</v>
      </c>
      <c r="AW111" s="13" t="s">
        <v>31</v>
      </c>
      <c r="AX111" s="13" t="s">
        <v>77</v>
      </c>
      <c r="AY111" s="204" t="s">
        <v>123</v>
      </c>
    </row>
    <row r="112" spans="1:65" s="2" customFormat="1" ht="24.2" customHeight="1">
      <c r="A112" s="35"/>
      <c r="B112" s="36"/>
      <c r="C112" s="175" t="s">
        <v>163</v>
      </c>
      <c r="D112" s="175" t="s">
        <v>125</v>
      </c>
      <c r="E112" s="176" t="s">
        <v>164</v>
      </c>
      <c r="F112" s="177" t="s">
        <v>165</v>
      </c>
      <c r="G112" s="178" t="s">
        <v>140</v>
      </c>
      <c r="H112" s="179">
        <v>5</v>
      </c>
      <c r="I112" s="180"/>
      <c r="J112" s="181">
        <f>ROUND(I112*H112,2)</f>
        <v>0</v>
      </c>
      <c r="K112" s="177" t="s">
        <v>129</v>
      </c>
      <c r="L112" s="40"/>
      <c r="M112" s="182" t="s">
        <v>19</v>
      </c>
      <c r="N112" s="183" t="s">
        <v>40</v>
      </c>
      <c r="O112" s="65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6" t="s">
        <v>130</v>
      </c>
      <c r="AT112" s="186" t="s">
        <v>125</v>
      </c>
      <c r="AU112" s="186" t="s">
        <v>79</v>
      </c>
      <c r="AY112" s="18" t="s">
        <v>123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8" t="s">
        <v>77</v>
      </c>
      <c r="BK112" s="187">
        <f>ROUND(I112*H112,2)</f>
        <v>0</v>
      </c>
      <c r="BL112" s="18" t="s">
        <v>130</v>
      </c>
      <c r="BM112" s="186" t="s">
        <v>166</v>
      </c>
    </row>
    <row r="113" spans="1:65" s="2" customFormat="1" ht="11.25">
      <c r="A113" s="35"/>
      <c r="B113" s="36"/>
      <c r="C113" s="37"/>
      <c r="D113" s="188" t="s">
        <v>132</v>
      </c>
      <c r="E113" s="37"/>
      <c r="F113" s="189" t="s">
        <v>167</v>
      </c>
      <c r="G113" s="37"/>
      <c r="H113" s="37"/>
      <c r="I113" s="190"/>
      <c r="J113" s="37"/>
      <c r="K113" s="37"/>
      <c r="L113" s="40"/>
      <c r="M113" s="191"/>
      <c r="N113" s="192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132</v>
      </c>
      <c r="AU113" s="18" t="s">
        <v>79</v>
      </c>
    </row>
    <row r="114" spans="1:65" s="13" customFormat="1" ht="11.25">
      <c r="B114" s="193"/>
      <c r="C114" s="194"/>
      <c r="D114" s="195" t="s">
        <v>134</v>
      </c>
      <c r="E114" s="196" t="s">
        <v>19</v>
      </c>
      <c r="F114" s="197" t="s">
        <v>149</v>
      </c>
      <c r="G114" s="194"/>
      <c r="H114" s="198">
        <v>5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134</v>
      </c>
      <c r="AU114" s="204" t="s">
        <v>79</v>
      </c>
      <c r="AV114" s="13" t="s">
        <v>79</v>
      </c>
      <c r="AW114" s="13" t="s">
        <v>31</v>
      </c>
      <c r="AX114" s="13" t="s">
        <v>77</v>
      </c>
      <c r="AY114" s="204" t="s">
        <v>123</v>
      </c>
    </row>
    <row r="115" spans="1:65" s="2" customFormat="1" ht="33" customHeight="1">
      <c r="A115" s="35"/>
      <c r="B115" s="36"/>
      <c r="C115" s="175" t="s">
        <v>168</v>
      </c>
      <c r="D115" s="175" t="s">
        <v>125</v>
      </c>
      <c r="E115" s="176" t="s">
        <v>169</v>
      </c>
      <c r="F115" s="177" t="s">
        <v>170</v>
      </c>
      <c r="G115" s="178" t="s">
        <v>140</v>
      </c>
      <c r="H115" s="179">
        <v>5</v>
      </c>
      <c r="I115" s="180"/>
      <c r="J115" s="181">
        <f>ROUND(I115*H115,2)</f>
        <v>0</v>
      </c>
      <c r="K115" s="177" t="s">
        <v>129</v>
      </c>
      <c r="L115" s="40"/>
      <c r="M115" s="182" t="s">
        <v>19</v>
      </c>
      <c r="N115" s="183" t="s">
        <v>40</v>
      </c>
      <c r="O115" s="65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6" t="s">
        <v>130</v>
      </c>
      <c r="AT115" s="186" t="s">
        <v>125</v>
      </c>
      <c r="AU115" s="186" t="s">
        <v>79</v>
      </c>
      <c r="AY115" s="18" t="s">
        <v>123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8" t="s">
        <v>77</v>
      </c>
      <c r="BK115" s="187">
        <f>ROUND(I115*H115,2)</f>
        <v>0</v>
      </c>
      <c r="BL115" s="18" t="s">
        <v>130</v>
      </c>
      <c r="BM115" s="186" t="s">
        <v>171</v>
      </c>
    </row>
    <row r="116" spans="1:65" s="2" customFormat="1" ht="11.25">
      <c r="A116" s="35"/>
      <c r="B116" s="36"/>
      <c r="C116" s="37"/>
      <c r="D116" s="188" t="s">
        <v>132</v>
      </c>
      <c r="E116" s="37"/>
      <c r="F116" s="189" t="s">
        <v>172</v>
      </c>
      <c r="G116" s="37"/>
      <c r="H116" s="37"/>
      <c r="I116" s="190"/>
      <c r="J116" s="37"/>
      <c r="K116" s="37"/>
      <c r="L116" s="40"/>
      <c r="M116" s="191"/>
      <c r="N116" s="192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132</v>
      </c>
      <c r="AU116" s="18" t="s">
        <v>79</v>
      </c>
    </row>
    <row r="117" spans="1:65" s="13" customFormat="1" ht="11.25">
      <c r="B117" s="193"/>
      <c r="C117" s="194"/>
      <c r="D117" s="195" t="s">
        <v>134</v>
      </c>
      <c r="E117" s="196" t="s">
        <v>19</v>
      </c>
      <c r="F117" s="197" t="s">
        <v>149</v>
      </c>
      <c r="G117" s="194"/>
      <c r="H117" s="198">
        <v>5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134</v>
      </c>
      <c r="AU117" s="204" t="s">
        <v>79</v>
      </c>
      <c r="AV117" s="13" t="s">
        <v>79</v>
      </c>
      <c r="AW117" s="13" t="s">
        <v>31</v>
      </c>
      <c r="AX117" s="13" t="s">
        <v>77</v>
      </c>
      <c r="AY117" s="204" t="s">
        <v>123</v>
      </c>
    </row>
    <row r="118" spans="1:65" s="2" customFormat="1" ht="49.15" customHeight="1">
      <c r="A118" s="35"/>
      <c r="B118" s="36"/>
      <c r="C118" s="175" t="s">
        <v>173</v>
      </c>
      <c r="D118" s="175" t="s">
        <v>125</v>
      </c>
      <c r="E118" s="176" t="s">
        <v>174</v>
      </c>
      <c r="F118" s="177" t="s">
        <v>175</v>
      </c>
      <c r="G118" s="178" t="s">
        <v>176</v>
      </c>
      <c r="H118" s="179">
        <v>15</v>
      </c>
      <c r="I118" s="180"/>
      <c r="J118" s="181">
        <f>ROUND(I118*H118,2)</f>
        <v>0</v>
      </c>
      <c r="K118" s="177" t="s">
        <v>129</v>
      </c>
      <c r="L118" s="40"/>
      <c r="M118" s="182" t="s">
        <v>19</v>
      </c>
      <c r="N118" s="183" t="s">
        <v>40</v>
      </c>
      <c r="O118" s="65"/>
      <c r="P118" s="184">
        <f>O118*H118</f>
        <v>0</v>
      </c>
      <c r="Q118" s="184">
        <v>0</v>
      </c>
      <c r="R118" s="184">
        <f>Q118*H118</f>
        <v>0</v>
      </c>
      <c r="S118" s="184">
        <v>0.20499999999999999</v>
      </c>
      <c r="T118" s="185">
        <f>S118*H118</f>
        <v>3.0749999999999997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6" t="s">
        <v>130</v>
      </c>
      <c r="AT118" s="186" t="s">
        <v>125</v>
      </c>
      <c r="AU118" s="186" t="s">
        <v>79</v>
      </c>
      <c r="AY118" s="18" t="s">
        <v>123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8" t="s">
        <v>77</v>
      </c>
      <c r="BK118" s="187">
        <f>ROUND(I118*H118,2)</f>
        <v>0</v>
      </c>
      <c r="BL118" s="18" t="s">
        <v>130</v>
      </c>
      <c r="BM118" s="186" t="s">
        <v>177</v>
      </c>
    </row>
    <row r="119" spans="1:65" s="2" customFormat="1" ht="11.25">
      <c r="A119" s="35"/>
      <c r="B119" s="36"/>
      <c r="C119" s="37"/>
      <c r="D119" s="188" t="s">
        <v>132</v>
      </c>
      <c r="E119" s="37"/>
      <c r="F119" s="189" t="s">
        <v>178</v>
      </c>
      <c r="G119" s="37"/>
      <c r="H119" s="37"/>
      <c r="I119" s="190"/>
      <c r="J119" s="37"/>
      <c r="K119" s="37"/>
      <c r="L119" s="40"/>
      <c r="M119" s="191"/>
      <c r="N119" s="192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132</v>
      </c>
      <c r="AU119" s="18" t="s">
        <v>79</v>
      </c>
    </row>
    <row r="120" spans="1:65" s="13" customFormat="1" ht="11.25">
      <c r="B120" s="193"/>
      <c r="C120" s="194"/>
      <c r="D120" s="195" t="s">
        <v>134</v>
      </c>
      <c r="E120" s="196" t="s">
        <v>19</v>
      </c>
      <c r="F120" s="197" t="s">
        <v>179</v>
      </c>
      <c r="G120" s="194"/>
      <c r="H120" s="198">
        <v>15</v>
      </c>
      <c r="I120" s="199"/>
      <c r="J120" s="194"/>
      <c r="K120" s="194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134</v>
      </c>
      <c r="AU120" s="204" t="s">
        <v>79</v>
      </c>
      <c r="AV120" s="13" t="s">
        <v>79</v>
      </c>
      <c r="AW120" s="13" t="s">
        <v>31</v>
      </c>
      <c r="AX120" s="13" t="s">
        <v>77</v>
      </c>
      <c r="AY120" s="204" t="s">
        <v>123</v>
      </c>
    </row>
    <row r="121" spans="1:65" s="2" customFormat="1" ht="37.9" customHeight="1">
      <c r="A121" s="35"/>
      <c r="B121" s="36"/>
      <c r="C121" s="175" t="s">
        <v>180</v>
      </c>
      <c r="D121" s="175" t="s">
        <v>125</v>
      </c>
      <c r="E121" s="176" t="s">
        <v>181</v>
      </c>
      <c r="F121" s="177" t="s">
        <v>182</v>
      </c>
      <c r="G121" s="178" t="s">
        <v>86</v>
      </c>
      <c r="H121" s="179">
        <v>135.167</v>
      </c>
      <c r="I121" s="180"/>
      <c r="J121" s="181">
        <f>ROUND(I121*H121,2)</f>
        <v>0</v>
      </c>
      <c r="K121" s="177" t="s">
        <v>129</v>
      </c>
      <c r="L121" s="40"/>
      <c r="M121" s="182" t="s">
        <v>19</v>
      </c>
      <c r="N121" s="183" t="s">
        <v>40</v>
      </c>
      <c r="O121" s="65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6" t="s">
        <v>130</v>
      </c>
      <c r="AT121" s="186" t="s">
        <v>125</v>
      </c>
      <c r="AU121" s="186" t="s">
        <v>79</v>
      </c>
      <c r="AY121" s="18" t="s">
        <v>123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8" t="s">
        <v>77</v>
      </c>
      <c r="BK121" s="187">
        <f>ROUND(I121*H121,2)</f>
        <v>0</v>
      </c>
      <c r="BL121" s="18" t="s">
        <v>130</v>
      </c>
      <c r="BM121" s="186" t="s">
        <v>183</v>
      </c>
    </row>
    <row r="122" spans="1:65" s="2" customFormat="1" ht="11.25">
      <c r="A122" s="35"/>
      <c r="B122" s="36"/>
      <c r="C122" s="37"/>
      <c r="D122" s="188" t="s">
        <v>132</v>
      </c>
      <c r="E122" s="37"/>
      <c r="F122" s="189" t="s">
        <v>184</v>
      </c>
      <c r="G122" s="37"/>
      <c r="H122" s="37"/>
      <c r="I122" s="190"/>
      <c r="J122" s="37"/>
      <c r="K122" s="37"/>
      <c r="L122" s="40"/>
      <c r="M122" s="191"/>
      <c r="N122" s="192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132</v>
      </c>
      <c r="AU122" s="18" t="s">
        <v>79</v>
      </c>
    </row>
    <row r="123" spans="1:65" s="15" customFormat="1" ht="22.5">
      <c r="B123" s="216"/>
      <c r="C123" s="217"/>
      <c r="D123" s="195" t="s">
        <v>134</v>
      </c>
      <c r="E123" s="218" t="s">
        <v>19</v>
      </c>
      <c r="F123" s="219" t="s">
        <v>185</v>
      </c>
      <c r="G123" s="217"/>
      <c r="H123" s="218" t="s">
        <v>19</v>
      </c>
      <c r="I123" s="220"/>
      <c r="J123" s="217"/>
      <c r="K123" s="217"/>
      <c r="L123" s="221"/>
      <c r="M123" s="222"/>
      <c r="N123" s="223"/>
      <c r="O123" s="223"/>
      <c r="P123" s="223"/>
      <c r="Q123" s="223"/>
      <c r="R123" s="223"/>
      <c r="S123" s="223"/>
      <c r="T123" s="224"/>
      <c r="AT123" s="225" t="s">
        <v>134</v>
      </c>
      <c r="AU123" s="225" t="s">
        <v>79</v>
      </c>
      <c r="AV123" s="15" t="s">
        <v>77</v>
      </c>
      <c r="AW123" s="15" t="s">
        <v>31</v>
      </c>
      <c r="AX123" s="15" t="s">
        <v>69</v>
      </c>
      <c r="AY123" s="225" t="s">
        <v>123</v>
      </c>
    </row>
    <row r="124" spans="1:65" s="13" customFormat="1" ht="11.25">
      <c r="B124" s="193"/>
      <c r="C124" s="194"/>
      <c r="D124" s="195" t="s">
        <v>134</v>
      </c>
      <c r="E124" s="196" t="s">
        <v>19</v>
      </c>
      <c r="F124" s="197" t="s">
        <v>186</v>
      </c>
      <c r="G124" s="194"/>
      <c r="H124" s="198">
        <v>13.8</v>
      </c>
      <c r="I124" s="199"/>
      <c r="J124" s="194"/>
      <c r="K124" s="194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134</v>
      </c>
      <c r="AU124" s="204" t="s">
        <v>79</v>
      </c>
      <c r="AV124" s="13" t="s">
        <v>79</v>
      </c>
      <c r="AW124" s="13" t="s">
        <v>31</v>
      </c>
      <c r="AX124" s="13" t="s">
        <v>69</v>
      </c>
      <c r="AY124" s="204" t="s">
        <v>123</v>
      </c>
    </row>
    <row r="125" spans="1:65" s="13" customFormat="1" ht="11.25">
      <c r="B125" s="193"/>
      <c r="C125" s="194"/>
      <c r="D125" s="195" t="s">
        <v>134</v>
      </c>
      <c r="E125" s="196" t="s">
        <v>19</v>
      </c>
      <c r="F125" s="197" t="s">
        <v>187</v>
      </c>
      <c r="G125" s="194"/>
      <c r="H125" s="198">
        <v>47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134</v>
      </c>
      <c r="AU125" s="204" t="s">
        <v>79</v>
      </c>
      <c r="AV125" s="13" t="s">
        <v>79</v>
      </c>
      <c r="AW125" s="13" t="s">
        <v>31</v>
      </c>
      <c r="AX125" s="13" t="s">
        <v>69</v>
      </c>
      <c r="AY125" s="204" t="s">
        <v>123</v>
      </c>
    </row>
    <row r="126" spans="1:65" s="13" customFormat="1" ht="11.25">
      <c r="B126" s="193"/>
      <c r="C126" s="194"/>
      <c r="D126" s="195" t="s">
        <v>134</v>
      </c>
      <c r="E126" s="196" t="s">
        <v>19</v>
      </c>
      <c r="F126" s="197" t="s">
        <v>188</v>
      </c>
      <c r="G126" s="194"/>
      <c r="H126" s="198">
        <v>77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134</v>
      </c>
      <c r="AU126" s="204" t="s">
        <v>79</v>
      </c>
      <c r="AV126" s="13" t="s">
        <v>79</v>
      </c>
      <c r="AW126" s="13" t="s">
        <v>31</v>
      </c>
      <c r="AX126" s="13" t="s">
        <v>69</v>
      </c>
      <c r="AY126" s="204" t="s">
        <v>123</v>
      </c>
    </row>
    <row r="127" spans="1:65" s="13" customFormat="1" ht="11.25">
      <c r="B127" s="193"/>
      <c r="C127" s="194"/>
      <c r="D127" s="195" t="s">
        <v>134</v>
      </c>
      <c r="E127" s="196" t="s">
        <v>19</v>
      </c>
      <c r="F127" s="197" t="s">
        <v>189</v>
      </c>
      <c r="G127" s="194"/>
      <c r="H127" s="198">
        <v>48.4</v>
      </c>
      <c r="I127" s="199"/>
      <c r="J127" s="194"/>
      <c r="K127" s="194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134</v>
      </c>
      <c r="AU127" s="204" t="s">
        <v>79</v>
      </c>
      <c r="AV127" s="13" t="s">
        <v>79</v>
      </c>
      <c r="AW127" s="13" t="s">
        <v>31</v>
      </c>
      <c r="AX127" s="13" t="s">
        <v>69</v>
      </c>
      <c r="AY127" s="204" t="s">
        <v>123</v>
      </c>
    </row>
    <row r="128" spans="1:65" s="13" customFormat="1" ht="11.25">
      <c r="B128" s="193"/>
      <c r="C128" s="194"/>
      <c r="D128" s="195" t="s">
        <v>134</v>
      </c>
      <c r="E128" s="196" t="s">
        <v>19</v>
      </c>
      <c r="F128" s="197" t="s">
        <v>190</v>
      </c>
      <c r="G128" s="194"/>
      <c r="H128" s="198">
        <v>23.5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134</v>
      </c>
      <c r="AU128" s="204" t="s">
        <v>79</v>
      </c>
      <c r="AV128" s="13" t="s">
        <v>79</v>
      </c>
      <c r="AW128" s="13" t="s">
        <v>31</v>
      </c>
      <c r="AX128" s="13" t="s">
        <v>69</v>
      </c>
      <c r="AY128" s="204" t="s">
        <v>123</v>
      </c>
    </row>
    <row r="129" spans="1:65" s="13" customFormat="1" ht="11.25">
      <c r="B129" s="193"/>
      <c r="C129" s="194"/>
      <c r="D129" s="195" t="s">
        <v>134</v>
      </c>
      <c r="E129" s="196" t="s">
        <v>19</v>
      </c>
      <c r="F129" s="197" t="s">
        <v>191</v>
      </c>
      <c r="G129" s="194"/>
      <c r="H129" s="198">
        <v>42.6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134</v>
      </c>
      <c r="AU129" s="204" t="s">
        <v>79</v>
      </c>
      <c r="AV129" s="13" t="s">
        <v>79</v>
      </c>
      <c r="AW129" s="13" t="s">
        <v>31</v>
      </c>
      <c r="AX129" s="13" t="s">
        <v>69</v>
      </c>
      <c r="AY129" s="204" t="s">
        <v>123</v>
      </c>
    </row>
    <row r="130" spans="1:65" s="13" customFormat="1" ht="11.25">
      <c r="B130" s="193"/>
      <c r="C130" s="194"/>
      <c r="D130" s="195" t="s">
        <v>134</v>
      </c>
      <c r="E130" s="196" t="s">
        <v>19</v>
      </c>
      <c r="F130" s="197" t="s">
        <v>192</v>
      </c>
      <c r="G130" s="194"/>
      <c r="H130" s="198">
        <v>55.2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134</v>
      </c>
      <c r="AU130" s="204" t="s">
        <v>79</v>
      </c>
      <c r="AV130" s="13" t="s">
        <v>79</v>
      </c>
      <c r="AW130" s="13" t="s">
        <v>31</v>
      </c>
      <c r="AX130" s="13" t="s">
        <v>69</v>
      </c>
      <c r="AY130" s="204" t="s">
        <v>123</v>
      </c>
    </row>
    <row r="131" spans="1:65" s="13" customFormat="1" ht="11.25">
      <c r="B131" s="193"/>
      <c r="C131" s="194"/>
      <c r="D131" s="195" t="s">
        <v>134</v>
      </c>
      <c r="E131" s="196" t="s">
        <v>19</v>
      </c>
      <c r="F131" s="197" t="s">
        <v>193</v>
      </c>
      <c r="G131" s="194"/>
      <c r="H131" s="198">
        <v>49.5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134</v>
      </c>
      <c r="AU131" s="204" t="s">
        <v>79</v>
      </c>
      <c r="AV131" s="13" t="s">
        <v>79</v>
      </c>
      <c r="AW131" s="13" t="s">
        <v>31</v>
      </c>
      <c r="AX131" s="13" t="s">
        <v>69</v>
      </c>
      <c r="AY131" s="204" t="s">
        <v>123</v>
      </c>
    </row>
    <row r="132" spans="1:65" s="13" customFormat="1" ht="11.25">
      <c r="B132" s="193"/>
      <c r="C132" s="194"/>
      <c r="D132" s="195" t="s">
        <v>134</v>
      </c>
      <c r="E132" s="196" t="s">
        <v>19</v>
      </c>
      <c r="F132" s="197" t="s">
        <v>194</v>
      </c>
      <c r="G132" s="194"/>
      <c r="H132" s="198">
        <v>38.5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134</v>
      </c>
      <c r="AU132" s="204" t="s">
        <v>79</v>
      </c>
      <c r="AV132" s="13" t="s">
        <v>79</v>
      </c>
      <c r="AW132" s="13" t="s">
        <v>31</v>
      </c>
      <c r="AX132" s="13" t="s">
        <v>69</v>
      </c>
      <c r="AY132" s="204" t="s">
        <v>123</v>
      </c>
    </row>
    <row r="133" spans="1:65" s="13" customFormat="1" ht="11.25">
      <c r="B133" s="193"/>
      <c r="C133" s="194"/>
      <c r="D133" s="195" t="s">
        <v>134</v>
      </c>
      <c r="E133" s="196" t="s">
        <v>19</v>
      </c>
      <c r="F133" s="197" t="s">
        <v>195</v>
      </c>
      <c r="G133" s="194"/>
      <c r="H133" s="198">
        <v>10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134</v>
      </c>
      <c r="AU133" s="204" t="s">
        <v>79</v>
      </c>
      <c r="AV133" s="13" t="s">
        <v>79</v>
      </c>
      <c r="AW133" s="13" t="s">
        <v>31</v>
      </c>
      <c r="AX133" s="13" t="s">
        <v>69</v>
      </c>
      <c r="AY133" s="204" t="s">
        <v>123</v>
      </c>
    </row>
    <row r="134" spans="1:65" s="14" customFormat="1" ht="11.25">
      <c r="B134" s="205"/>
      <c r="C134" s="206"/>
      <c r="D134" s="195" t="s">
        <v>134</v>
      </c>
      <c r="E134" s="207" t="s">
        <v>88</v>
      </c>
      <c r="F134" s="208" t="s">
        <v>137</v>
      </c>
      <c r="G134" s="206"/>
      <c r="H134" s="209">
        <v>405.5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134</v>
      </c>
      <c r="AU134" s="215" t="s">
        <v>79</v>
      </c>
      <c r="AV134" s="14" t="s">
        <v>130</v>
      </c>
      <c r="AW134" s="14" t="s">
        <v>31</v>
      </c>
      <c r="AX134" s="14" t="s">
        <v>69</v>
      </c>
      <c r="AY134" s="215" t="s">
        <v>123</v>
      </c>
    </row>
    <row r="135" spans="1:65" s="13" customFormat="1" ht="11.25">
      <c r="B135" s="193"/>
      <c r="C135" s="194"/>
      <c r="D135" s="195" t="s">
        <v>134</v>
      </c>
      <c r="E135" s="196" t="s">
        <v>19</v>
      </c>
      <c r="F135" s="197" t="s">
        <v>196</v>
      </c>
      <c r="G135" s="194"/>
      <c r="H135" s="198">
        <v>135.167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134</v>
      </c>
      <c r="AU135" s="204" t="s">
        <v>79</v>
      </c>
      <c r="AV135" s="13" t="s">
        <v>79</v>
      </c>
      <c r="AW135" s="13" t="s">
        <v>31</v>
      </c>
      <c r="AX135" s="13" t="s">
        <v>77</v>
      </c>
      <c r="AY135" s="204" t="s">
        <v>123</v>
      </c>
    </row>
    <row r="136" spans="1:65" s="2" customFormat="1" ht="37.9" customHeight="1">
      <c r="A136" s="35"/>
      <c r="B136" s="36"/>
      <c r="C136" s="175" t="s">
        <v>197</v>
      </c>
      <c r="D136" s="175" t="s">
        <v>125</v>
      </c>
      <c r="E136" s="176" t="s">
        <v>198</v>
      </c>
      <c r="F136" s="177" t="s">
        <v>199</v>
      </c>
      <c r="G136" s="178" t="s">
        <v>86</v>
      </c>
      <c r="H136" s="179">
        <v>270.33300000000003</v>
      </c>
      <c r="I136" s="180"/>
      <c r="J136" s="181">
        <f>ROUND(I136*H136,2)</f>
        <v>0</v>
      </c>
      <c r="K136" s="177" t="s">
        <v>129</v>
      </c>
      <c r="L136" s="40"/>
      <c r="M136" s="182" t="s">
        <v>19</v>
      </c>
      <c r="N136" s="183" t="s">
        <v>40</v>
      </c>
      <c r="O136" s="65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6" t="s">
        <v>130</v>
      </c>
      <c r="AT136" s="186" t="s">
        <v>125</v>
      </c>
      <c r="AU136" s="186" t="s">
        <v>79</v>
      </c>
      <c r="AY136" s="18" t="s">
        <v>123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8" t="s">
        <v>77</v>
      </c>
      <c r="BK136" s="187">
        <f>ROUND(I136*H136,2)</f>
        <v>0</v>
      </c>
      <c r="BL136" s="18" t="s">
        <v>130</v>
      </c>
      <c r="BM136" s="186" t="s">
        <v>200</v>
      </c>
    </row>
    <row r="137" spans="1:65" s="2" customFormat="1" ht="11.25">
      <c r="A137" s="35"/>
      <c r="B137" s="36"/>
      <c r="C137" s="37"/>
      <c r="D137" s="188" t="s">
        <v>132</v>
      </c>
      <c r="E137" s="37"/>
      <c r="F137" s="189" t="s">
        <v>201</v>
      </c>
      <c r="G137" s="37"/>
      <c r="H137" s="37"/>
      <c r="I137" s="190"/>
      <c r="J137" s="37"/>
      <c r="K137" s="37"/>
      <c r="L137" s="40"/>
      <c r="M137" s="191"/>
      <c r="N137" s="192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132</v>
      </c>
      <c r="AU137" s="18" t="s">
        <v>79</v>
      </c>
    </row>
    <row r="138" spans="1:65" s="15" customFormat="1" ht="11.25">
      <c r="B138" s="216"/>
      <c r="C138" s="217"/>
      <c r="D138" s="195" t="s">
        <v>134</v>
      </c>
      <c r="E138" s="218" t="s">
        <v>19</v>
      </c>
      <c r="F138" s="219" t="s">
        <v>202</v>
      </c>
      <c r="G138" s="217"/>
      <c r="H138" s="218" t="s">
        <v>19</v>
      </c>
      <c r="I138" s="220"/>
      <c r="J138" s="217"/>
      <c r="K138" s="217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134</v>
      </c>
      <c r="AU138" s="225" t="s">
        <v>79</v>
      </c>
      <c r="AV138" s="15" t="s">
        <v>77</v>
      </c>
      <c r="AW138" s="15" t="s">
        <v>31</v>
      </c>
      <c r="AX138" s="15" t="s">
        <v>69</v>
      </c>
      <c r="AY138" s="225" t="s">
        <v>123</v>
      </c>
    </row>
    <row r="139" spans="1:65" s="13" customFormat="1" ht="11.25">
      <c r="B139" s="193"/>
      <c r="C139" s="194"/>
      <c r="D139" s="195" t="s">
        <v>134</v>
      </c>
      <c r="E139" s="196" t="s">
        <v>19</v>
      </c>
      <c r="F139" s="197" t="s">
        <v>203</v>
      </c>
      <c r="G139" s="194"/>
      <c r="H139" s="198">
        <v>270.33300000000003</v>
      </c>
      <c r="I139" s="199"/>
      <c r="J139" s="194"/>
      <c r="K139" s="194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134</v>
      </c>
      <c r="AU139" s="204" t="s">
        <v>79</v>
      </c>
      <c r="AV139" s="13" t="s">
        <v>79</v>
      </c>
      <c r="AW139" s="13" t="s">
        <v>31</v>
      </c>
      <c r="AX139" s="13" t="s">
        <v>77</v>
      </c>
      <c r="AY139" s="204" t="s">
        <v>123</v>
      </c>
    </row>
    <row r="140" spans="1:65" s="2" customFormat="1" ht="44.25" customHeight="1">
      <c r="A140" s="35"/>
      <c r="B140" s="36"/>
      <c r="C140" s="175" t="s">
        <v>204</v>
      </c>
      <c r="D140" s="175" t="s">
        <v>125</v>
      </c>
      <c r="E140" s="176" t="s">
        <v>205</v>
      </c>
      <c r="F140" s="177" t="s">
        <v>206</v>
      </c>
      <c r="G140" s="178" t="s">
        <v>128</v>
      </c>
      <c r="H140" s="179">
        <v>13</v>
      </c>
      <c r="I140" s="180"/>
      <c r="J140" s="181">
        <f>ROUND(I140*H140,2)</f>
        <v>0</v>
      </c>
      <c r="K140" s="177" t="s">
        <v>129</v>
      </c>
      <c r="L140" s="40"/>
      <c r="M140" s="182" t="s">
        <v>19</v>
      </c>
      <c r="N140" s="183" t="s">
        <v>40</v>
      </c>
      <c r="O140" s="65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6" t="s">
        <v>130</v>
      </c>
      <c r="AT140" s="186" t="s">
        <v>125</v>
      </c>
      <c r="AU140" s="186" t="s">
        <v>79</v>
      </c>
      <c r="AY140" s="18" t="s">
        <v>123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8" t="s">
        <v>77</v>
      </c>
      <c r="BK140" s="187">
        <f>ROUND(I140*H140,2)</f>
        <v>0</v>
      </c>
      <c r="BL140" s="18" t="s">
        <v>130</v>
      </c>
      <c r="BM140" s="186" t="s">
        <v>207</v>
      </c>
    </row>
    <row r="141" spans="1:65" s="2" customFormat="1" ht="11.25">
      <c r="A141" s="35"/>
      <c r="B141" s="36"/>
      <c r="C141" s="37"/>
      <c r="D141" s="188" t="s">
        <v>132</v>
      </c>
      <c r="E141" s="37"/>
      <c r="F141" s="189" t="s">
        <v>208</v>
      </c>
      <c r="G141" s="37"/>
      <c r="H141" s="37"/>
      <c r="I141" s="190"/>
      <c r="J141" s="37"/>
      <c r="K141" s="37"/>
      <c r="L141" s="40"/>
      <c r="M141" s="191"/>
      <c r="N141" s="192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132</v>
      </c>
      <c r="AU141" s="18" t="s">
        <v>79</v>
      </c>
    </row>
    <row r="142" spans="1:65" s="2" customFormat="1" ht="19.5">
      <c r="A142" s="35"/>
      <c r="B142" s="36"/>
      <c r="C142" s="37"/>
      <c r="D142" s="195" t="s">
        <v>209</v>
      </c>
      <c r="E142" s="37"/>
      <c r="F142" s="226" t="s">
        <v>210</v>
      </c>
      <c r="G142" s="37"/>
      <c r="H142" s="37"/>
      <c r="I142" s="190"/>
      <c r="J142" s="37"/>
      <c r="K142" s="37"/>
      <c r="L142" s="40"/>
      <c r="M142" s="191"/>
      <c r="N142" s="192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209</v>
      </c>
      <c r="AU142" s="18" t="s">
        <v>79</v>
      </c>
    </row>
    <row r="143" spans="1:65" s="13" customFormat="1" ht="11.25">
      <c r="B143" s="193"/>
      <c r="C143" s="194"/>
      <c r="D143" s="195" t="s">
        <v>134</v>
      </c>
      <c r="E143" s="196" t="s">
        <v>19</v>
      </c>
      <c r="F143" s="197" t="s">
        <v>211</v>
      </c>
      <c r="G143" s="194"/>
      <c r="H143" s="198">
        <v>13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134</v>
      </c>
      <c r="AU143" s="204" t="s">
        <v>79</v>
      </c>
      <c r="AV143" s="13" t="s">
        <v>79</v>
      </c>
      <c r="AW143" s="13" t="s">
        <v>31</v>
      </c>
      <c r="AX143" s="13" t="s">
        <v>77</v>
      </c>
      <c r="AY143" s="204" t="s">
        <v>123</v>
      </c>
    </row>
    <row r="144" spans="1:65" s="2" customFormat="1" ht="21.75" customHeight="1">
      <c r="A144" s="35"/>
      <c r="B144" s="36"/>
      <c r="C144" s="175" t="s">
        <v>212</v>
      </c>
      <c r="D144" s="175" t="s">
        <v>125</v>
      </c>
      <c r="E144" s="176" t="s">
        <v>213</v>
      </c>
      <c r="F144" s="177" t="s">
        <v>214</v>
      </c>
      <c r="G144" s="178" t="s">
        <v>176</v>
      </c>
      <c r="H144" s="179">
        <v>24</v>
      </c>
      <c r="I144" s="180"/>
      <c r="J144" s="181">
        <f>ROUND(I144*H144,2)</f>
        <v>0</v>
      </c>
      <c r="K144" s="177" t="s">
        <v>129</v>
      </c>
      <c r="L144" s="40"/>
      <c r="M144" s="182" t="s">
        <v>19</v>
      </c>
      <c r="N144" s="183" t="s">
        <v>40</v>
      </c>
      <c r="O144" s="65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6" t="s">
        <v>130</v>
      </c>
      <c r="AT144" s="186" t="s">
        <v>125</v>
      </c>
      <c r="AU144" s="186" t="s">
        <v>79</v>
      </c>
      <c r="AY144" s="18" t="s">
        <v>123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8" t="s">
        <v>77</v>
      </c>
      <c r="BK144" s="187">
        <f>ROUND(I144*H144,2)</f>
        <v>0</v>
      </c>
      <c r="BL144" s="18" t="s">
        <v>130</v>
      </c>
      <c r="BM144" s="186" t="s">
        <v>215</v>
      </c>
    </row>
    <row r="145" spans="1:65" s="2" customFormat="1" ht="11.25">
      <c r="A145" s="35"/>
      <c r="B145" s="36"/>
      <c r="C145" s="37"/>
      <c r="D145" s="188" t="s">
        <v>132</v>
      </c>
      <c r="E145" s="37"/>
      <c r="F145" s="189" t="s">
        <v>216</v>
      </c>
      <c r="G145" s="37"/>
      <c r="H145" s="37"/>
      <c r="I145" s="190"/>
      <c r="J145" s="37"/>
      <c r="K145" s="37"/>
      <c r="L145" s="40"/>
      <c r="M145" s="191"/>
      <c r="N145" s="192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132</v>
      </c>
      <c r="AU145" s="18" t="s">
        <v>79</v>
      </c>
    </row>
    <row r="146" spans="1:65" s="2" customFormat="1" ht="19.5">
      <c r="A146" s="35"/>
      <c r="B146" s="36"/>
      <c r="C146" s="37"/>
      <c r="D146" s="195" t="s">
        <v>209</v>
      </c>
      <c r="E146" s="37"/>
      <c r="F146" s="226" t="s">
        <v>217</v>
      </c>
      <c r="G146" s="37"/>
      <c r="H146" s="37"/>
      <c r="I146" s="190"/>
      <c r="J146" s="37"/>
      <c r="K146" s="37"/>
      <c r="L146" s="40"/>
      <c r="M146" s="191"/>
      <c r="N146" s="192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209</v>
      </c>
      <c r="AU146" s="18" t="s">
        <v>79</v>
      </c>
    </row>
    <row r="147" spans="1:65" s="13" customFormat="1" ht="11.25">
      <c r="B147" s="193"/>
      <c r="C147" s="194"/>
      <c r="D147" s="195" t="s">
        <v>134</v>
      </c>
      <c r="E147" s="196" t="s">
        <v>19</v>
      </c>
      <c r="F147" s="197" t="s">
        <v>218</v>
      </c>
      <c r="G147" s="194"/>
      <c r="H147" s="198">
        <v>24</v>
      </c>
      <c r="I147" s="199"/>
      <c r="J147" s="194"/>
      <c r="K147" s="194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134</v>
      </c>
      <c r="AU147" s="204" t="s">
        <v>79</v>
      </c>
      <c r="AV147" s="13" t="s">
        <v>79</v>
      </c>
      <c r="AW147" s="13" t="s">
        <v>31</v>
      </c>
      <c r="AX147" s="13" t="s">
        <v>77</v>
      </c>
      <c r="AY147" s="204" t="s">
        <v>123</v>
      </c>
    </row>
    <row r="148" spans="1:65" s="2" customFormat="1" ht="33" customHeight="1">
      <c r="A148" s="35"/>
      <c r="B148" s="36"/>
      <c r="C148" s="175" t="s">
        <v>219</v>
      </c>
      <c r="D148" s="175" t="s">
        <v>125</v>
      </c>
      <c r="E148" s="176" t="s">
        <v>220</v>
      </c>
      <c r="F148" s="177" t="s">
        <v>221</v>
      </c>
      <c r="G148" s="178" t="s">
        <v>140</v>
      </c>
      <c r="H148" s="179">
        <v>31</v>
      </c>
      <c r="I148" s="180"/>
      <c r="J148" s="181">
        <f>ROUND(I148*H148,2)</f>
        <v>0</v>
      </c>
      <c r="K148" s="177" t="s">
        <v>129</v>
      </c>
      <c r="L148" s="40"/>
      <c r="M148" s="182" t="s">
        <v>19</v>
      </c>
      <c r="N148" s="183" t="s">
        <v>40</v>
      </c>
      <c r="O148" s="65"/>
      <c r="P148" s="184">
        <f>O148*H148</f>
        <v>0</v>
      </c>
      <c r="Q148" s="184">
        <v>3.8449999999999998E-2</v>
      </c>
      <c r="R148" s="184">
        <f>Q148*H148</f>
        <v>1.1919499999999998</v>
      </c>
      <c r="S148" s="184">
        <v>0</v>
      </c>
      <c r="T148" s="18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6" t="s">
        <v>130</v>
      </c>
      <c r="AT148" s="186" t="s">
        <v>125</v>
      </c>
      <c r="AU148" s="186" t="s">
        <v>79</v>
      </c>
      <c r="AY148" s="18" t="s">
        <v>123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8" t="s">
        <v>77</v>
      </c>
      <c r="BK148" s="187">
        <f>ROUND(I148*H148,2)</f>
        <v>0</v>
      </c>
      <c r="BL148" s="18" t="s">
        <v>130</v>
      </c>
      <c r="BM148" s="186" t="s">
        <v>222</v>
      </c>
    </row>
    <row r="149" spans="1:65" s="2" customFormat="1" ht="11.25">
      <c r="A149" s="35"/>
      <c r="B149" s="36"/>
      <c r="C149" s="37"/>
      <c r="D149" s="188" t="s">
        <v>132</v>
      </c>
      <c r="E149" s="37"/>
      <c r="F149" s="189" t="s">
        <v>223</v>
      </c>
      <c r="G149" s="37"/>
      <c r="H149" s="37"/>
      <c r="I149" s="190"/>
      <c r="J149" s="37"/>
      <c r="K149" s="37"/>
      <c r="L149" s="40"/>
      <c r="M149" s="191"/>
      <c r="N149" s="192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132</v>
      </c>
      <c r="AU149" s="18" t="s">
        <v>79</v>
      </c>
    </row>
    <row r="150" spans="1:65" s="15" customFormat="1" ht="11.25">
      <c r="B150" s="216"/>
      <c r="C150" s="217"/>
      <c r="D150" s="195" t="s">
        <v>134</v>
      </c>
      <c r="E150" s="218" t="s">
        <v>19</v>
      </c>
      <c r="F150" s="219" t="s">
        <v>224</v>
      </c>
      <c r="G150" s="217"/>
      <c r="H150" s="218" t="s">
        <v>19</v>
      </c>
      <c r="I150" s="220"/>
      <c r="J150" s="217"/>
      <c r="K150" s="217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134</v>
      </c>
      <c r="AU150" s="225" t="s">
        <v>79</v>
      </c>
      <c r="AV150" s="15" t="s">
        <v>77</v>
      </c>
      <c r="AW150" s="15" t="s">
        <v>31</v>
      </c>
      <c r="AX150" s="15" t="s">
        <v>69</v>
      </c>
      <c r="AY150" s="225" t="s">
        <v>123</v>
      </c>
    </row>
    <row r="151" spans="1:65" s="13" customFormat="1" ht="11.25">
      <c r="B151" s="193"/>
      <c r="C151" s="194"/>
      <c r="D151" s="195" t="s">
        <v>134</v>
      </c>
      <c r="E151" s="196" t="s">
        <v>19</v>
      </c>
      <c r="F151" s="197" t="s">
        <v>225</v>
      </c>
      <c r="G151" s="194"/>
      <c r="H151" s="198">
        <v>27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134</v>
      </c>
      <c r="AU151" s="204" t="s">
        <v>79</v>
      </c>
      <c r="AV151" s="13" t="s">
        <v>79</v>
      </c>
      <c r="AW151" s="13" t="s">
        <v>31</v>
      </c>
      <c r="AX151" s="13" t="s">
        <v>69</v>
      </c>
      <c r="AY151" s="204" t="s">
        <v>123</v>
      </c>
    </row>
    <row r="152" spans="1:65" s="13" customFormat="1" ht="11.25">
      <c r="B152" s="193"/>
      <c r="C152" s="194"/>
      <c r="D152" s="195" t="s">
        <v>134</v>
      </c>
      <c r="E152" s="196" t="s">
        <v>19</v>
      </c>
      <c r="F152" s="197" t="s">
        <v>226</v>
      </c>
      <c r="G152" s="194"/>
      <c r="H152" s="198">
        <v>4</v>
      </c>
      <c r="I152" s="199"/>
      <c r="J152" s="194"/>
      <c r="K152" s="194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134</v>
      </c>
      <c r="AU152" s="204" t="s">
        <v>79</v>
      </c>
      <c r="AV152" s="13" t="s">
        <v>79</v>
      </c>
      <c r="AW152" s="13" t="s">
        <v>31</v>
      </c>
      <c r="AX152" s="13" t="s">
        <v>69</v>
      </c>
      <c r="AY152" s="204" t="s">
        <v>123</v>
      </c>
    </row>
    <row r="153" spans="1:65" s="14" customFormat="1" ht="11.25">
      <c r="B153" s="205"/>
      <c r="C153" s="206"/>
      <c r="D153" s="195" t="s">
        <v>134</v>
      </c>
      <c r="E153" s="207" t="s">
        <v>19</v>
      </c>
      <c r="F153" s="208" t="s">
        <v>137</v>
      </c>
      <c r="G153" s="206"/>
      <c r="H153" s="209">
        <v>31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134</v>
      </c>
      <c r="AU153" s="215" t="s">
        <v>79</v>
      </c>
      <c r="AV153" s="14" t="s">
        <v>130</v>
      </c>
      <c r="AW153" s="14" t="s">
        <v>31</v>
      </c>
      <c r="AX153" s="14" t="s">
        <v>77</v>
      </c>
      <c r="AY153" s="215" t="s">
        <v>123</v>
      </c>
    </row>
    <row r="154" spans="1:65" s="2" customFormat="1" ht="33" customHeight="1">
      <c r="A154" s="35"/>
      <c r="B154" s="36"/>
      <c r="C154" s="175" t="s">
        <v>8</v>
      </c>
      <c r="D154" s="175" t="s">
        <v>125</v>
      </c>
      <c r="E154" s="176" t="s">
        <v>227</v>
      </c>
      <c r="F154" s="177" t="s">
        <v>228</v>
      </c>
      <c r="G154" s="178" t="s">
        <v>140</v>
      </c>
      <c r="H154" s="179">
        <v>216</v>
      </c>
      <c r="I154" s="180"/>
      <c r="J154" s="181">
        <f>ROUND(I154*H154,2)</f>
        <v>0</v>
      </c>
      <c r="K154" s="177" t="s">
        <v>229</v>
      </c>
      <c r="L154" s="40"/>
      <c r="M154" s="182" t="s">
        <v>19</v>
      </c>
      <c r="N154" s="183" t="s">
        <v>40</v>
      </c>
      <c r="O154" s="65"/>
      <c r="P154" s="184">
        <f>O154*H154</f>
        <v>0</v>
      </c>
      <c r="Q154" s="184">
        <v>3.8449999999999998E-2</v>
      </c>
      <c r="R154" s="184">
        <f>Q154*H154</f>
        <v>8.3051999999999992</v>
      </c>
      <c r="S154" s="184">
        <v>0</v>
      </c>
      <c r="T154" s="18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6" t="s">
        <v>130</v>
      </c>
      <c r="AT154" s="186" t="s">
        <v>125</v>
      </c>
      <c r="AU154" s="186" t="s">
        <v>79</v>
      </c>
      <c r="AY154" s="18" t="s">
        <v>123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8" t="s">
        <v>77</v>
      </c>
      <c r="BK154" s="187">
        <f>ROUND(I154*H154,2)</f>
        <v>0</v>
      </c>
      <c r="BL154" s="18" t="s">
        <v>130</v>
      </c>
      <c r="BM154" s="186" t="s">
        <v>230</v>
      </c>
    </row>
    <row r="155" spans="1:65" s="15" customFormat="1" ht="11.25">
      <c r="B155" s="216"/>
      <c r="C155" s="217"/>
      <c r="D155" s="195" t="s">
        <v>134</v>
      </c>
      <c r="E155" s="218" t="s">
        <v>19</v>
      </c>
      <c r="F155" s="219" t="s">
        <v>224</v>
      </c>
      <c r="G155" s="217"/>
      <c r="H155" s="218" t="s">
        <v>19</v>
      </c>
      <c r="I155" s="220"/>
      <c r="J155" s="217"/>
      <c r="K155" s="217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134</v>
      </c>
      <c r="AU155" s="225" t="s">
        <v>79</v>
      </c>
      <c r="AV155" s="15" t="s">
        <v>77</v>
      </c>
      <c r="AW155" s="15" t="s">
        <v>31</v>
      </c>
      <c r="AX155" s="15" t="s">
        <v>69</v>
      </c>
      <c r="AY155" s="225" t="s">
        <v>123</v>
      </c>
    </row>
    <row r="156" spans="1:65" s="13" customFormat="1" ht="11.25">
      <c r="B156" s="193"/>
      <c r="C156" s="194"/>
      <c r="D156" s="195" t="s">
        <v>134</v>
      </c>
      <c r="E156" s="196" t="s">
        <v>19</v>
      </c>
      <c r="F156" s="197" t="s">
        <v>231</v>
      </c>
      <c r="G156" s="194"/>
      <c r="H156" s="198">
        <v>81</v>
      </c>
      <c r="I156" s="199"/>
      <c r="J156" s="194"/>
      <c r="K156" s="194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134</v>
      </c>
      <c r="AU156" s="204" t="s">
        <v>79</v>
      </c>
      <c r="AV156" s="13" t="s">
        <v>79</v>
      </c>
      <c r="AW156" s="13" t="s">
        <v>31</v>
      </c>
      <c r="AX156" s="13" t="s">
        <v>69</v>
      </c>
      <c r="AY156" s="204" t="s">
        <v>123</v>
      </c>
    </row>
    <row r="157" spans="1:65" s="13" customFormat="1" ht="11.25">
      <c r="B157" s="193"/>
      <c r="C157" s="194"/>
      <c r="D157" s="195" t="s">
        <v>134</v>
      </c>
      <c r="E157" s="196" t="s">
        <v>19</v>
      </c>
      <c r="F157" s="197" t="s">
        <v>232</v>
      </c>
      <c r="G157" s="194"/>
      <c r="H157" s="198">
        <v>107</v>
      </c>
      <c r="I157" s="199"/>
      <c r="J157" s="194"/>
      <c r="K157" s="194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134</v>
      </c>
      <c r="AU157" s="204" t="s">
        <v>79</v>
      </c>
      <c r="AV157" s="13" t="s">
        <v>79</v>
      </c>
      <c r="AW157" s="13" t="s">
        <v>31</v>
      </c>
      <c r="AX157" s="13" t="s">
        <v>69</v>
      </c>
      <c r="AY157" s="204" t="s">
        <v>123</v>
      </c>
    </row>
    <row r="158" spans="1:65" s="13" customFormat="1" ht="11.25">
      <c r="B158" s="193"/>
      <c r="C158" s="194"/>
      <c r="D158" s="195" t="s">
        <v>134</v>
      </c>
      <c r="E158" s="196" t="s">
        <v>19</v>
      </c>
      <c r="F158" s="197" t="s">
        <v>233</v>
      </c>
      <c r="G158" s="194"/>
      <c r="H158" s="198">
        <v>28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134</v>
      </c>
      <c r="AU158" s="204" t="s">
        <v>79</v>
      </c>
      <c r="AV158" s="13" t="s">
        <v>79</v>
      </c>
      <c r="AW158" s="13" t="s">
        <v>31</v>
      </c>
      <c r="AX158" s="13" t="s">
        <v>69</v>
      </c>
      <c r="AY158" s="204" t="s">
        <v>123</v>
      </c>
    </row>
    <row r="159" spans="1:65" s="14" customFormat="1" ht="11.25">
      <c r="B159" s="205"/>
      <c r="C159" s="206"/>
      <c r="D159" s="195" t="s">
        <v>134</v>
      </c>
      <c r="E159" s="207" t="s">
        <v>19</v>
      </c>
      <c r="F159" s="208" t="s">
        <v>137</v>
      </c>
      <c r="G159" s="206"/>
      <c r="H159" s="209">
        <v>216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134</v>
      </c>
      <c r="AU159" s="215" t="s">
        <v>79</v>
      </c>
      <c r="AV159" s="14" t="s">
        <v>130</v>
      </c>
      <c r="AW159" s="14" t="s">
        <v>31</v>
      </c>
      <c r="AX159" s="14" t="s">
        <v>77</v>
      </c>
      <c r="AY159" s="215" t="s">
        <v>123</v>
      </c>
    </row>
    <row r="160" spans="1:65" s="2" customFormat="1" ht="24.2" customHeight="1">
      <c r="A160" s="35"/>
      <c r="B160" s="36"/>
      <c r="C160" s="175" t="s">
        <v>234</v>
      </c>
      <c r="D160" s="175" t="s">
        <v>125</v>
      </c>
      <c r="E160" s="176" t="s">
        <v>235</v>
      </c>
      <c r="F160" s="177" t="s">
        <v>236</v>
      </c>
      <c r="G160" s="178" t="s">
        <v>140</v>
      </c>
      <c r="H160" s="179">
        <v>465</v>
      </c>
      <c r="I160" s="180"/>
      <c r="J160" s="181">
        <f>ROUND(I160*H160,2)</f>
        <v>0</v>
      </c>
      <c r="K160" s="177" t="s">
        <v>129</v>
      </c>
      <c r="L160" s="40"/>
      <c r="M160" s="182" t="s">
        <v>19</v>
      </c>
      <c r="N160" s="183" t="s">
        <v>40</v>
      </c>
      <c r="O160" s="65"/>
      <c r="P160" s="184">
        <f>O160*H160</f>
        <v>0</v>
      </c>
      <c r="Q160" s="184">
        <v>0</v>
      </c>
      <c r="R160" s="184">
        <f>Q160*H160</f>
        <v>0</v>
      </c>
      <c r="S160" s="184">
        <v>0</v>
      </c>
      <c r="T160" s="18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6" t="s">
        <v>130</v>
      </c>
      <c r="AT160" s="186" t="s">
        <v>125</v>
      </c>
      <c r="AU160" s="186" t="s">
        <v>79</v>
      </c>
      <c r="AY160" s="18" t="s">
        <v>123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8" t="s">
        <v>77</v>
      </c>
      <c r="BK160" s="187">
        <f>ROUND(I160*H160,2)</f>
        <v>0</v>
      </c>
      <c r="BL160" s="18" t="s">
        <v>130</v>
      </c>
      <c r="BM160" s="186" t="s">
        <v>237</v>
      </c>
    </row>
    <row r="161" spans="1:65" s="2" customFormat="1" ht="11.25">
      <c r="A161" s="35"/>
      <c r="B161" s="36"/>
      <c r="C161" s="37"/>
      <c r="D161" s="188" t="s">
        <v>132</v>
      </c>
      <c r="E161" s="37"/>
      <c r="F161" s="189" t="s">
        <v>238</v>
      </c>
      <c r="G161" s="37"/>
      <c r="H161" s="37"/>
      <c r="I161" s="190"/>
      <c r="J161" s="37"/>
      <c r="K161" s="37"/>
      <c r="L161" s="40"/>
      <c r="M161" s="191"/>
      <c r="N161" s="192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132</v>
      </c>
      <c r="AU161" s="18" t="s">
        <v>79</v>
      </c>
    </row>
    <row r="162" spans="1:65" s="2" customFormat="1" ht="19.5">
      <c r="A162" s="35"/>
      <c r="B162" s="36"/>
      <c r="C162" s="37"/>
      <c r="D162" s="195" t="s">
        <v>209</v>
      </c>
      <c r="E162" s="37"/>
      <c r="F162" s="226" t="s">
        <v>239</v>
      </c>
      <c r="G162" s="37"/>
      <c r="H162" s="37"/>
      <c r="I162" s="190"/>
      <c r="J162" s="37"/>
      <c r="K162" s="37"/>
      <c r="L162" s="40"/>
      <c r="M162" s="191"/>
      <c r="N162" s="192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209</v>
      </c>
      <c r="AU162" s="18" t="s">
        <v>79</v>
      </c>
    </row>
    <row r="163" spans="1:65" s="13" customFormat="1" ht="11.25">
      <c r="B163" s="193"/>
      <c r="C163" s="194"/>
      <c r="D163" s="195" t="s">
        <v>134</v>
      </c>
      <c r="E163" s="196" t="s">
        <v>19</v>
      </c>
      <c r="F163" s="197" t="s">
        <v>240</v>
      </c>
      <c r="G163" s="194"/>
      <c r="H163" s="198">
        <v>465</v>
      </c>
      <c r="I163" s="199"/>
      <c r="J163" s="194"/>
      <c r="K163" s="194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134</v>
      </c>
      <c r="AU163" s="204" t="s">
        <v>79</v>
      </c>
      <c r="AV163" s="13" t="s">
        <v>79</v>
      </c>
      <c r="AW163" s="13" t="s">
        <v>31</v>
      </c>
      <c r="AX163" s="13" t="s">
        <v>77</v>
      </c>
      <c r="AY163" s="204" t="s">
        <v>123</v>
      </c>
    </row>
    <row r="164" spans="1:65" s="2" customFormat="1" ht="24.2" customHeight="1">
      <c r="A164" s="35"/>
      <c r="B164" s="36"/>
      <c r="C164" s="175" t="s">
        <v>241</v>
      </c>
      <c r="D164" s="175" t="s">
        <v>125</v>
      </c>
      <c r="E164" s="176" t="s">
        <v>242</v>
      </c>
      <c r="F164" s="177" t="s">
        <v>243</v>
      </c>
      <c r="G164" s="178" t="s">
        <v>140</v>
      </c>
      <c r="H164" s="179">
        <v>465</v>
      </c>
      <c r="I164" s="180"/>
      <c r="J164" s="181">
        <f>ROUND(I164*H164,2)</f>
        <v>0</v>
      </c>
      <c r="K164" s="177" t="s">
        <v>129</v>
      </c>
      <c r="L164" s="40"/>
      <c r="M164" s="182" t="s">
        <v>19</v>
      </c>
      <c r="N164" s="183" t="s">
        <v>40</v>
      </c>
      <c r="O164" s="65"/>
      <c r="P164" s="184">
        <f>O164*H164</f>
        <v>0</v>
      </c>
      <c r="Q164" s="184">
        <v>2.1600000000000001E-2</v>
      </c>
      <c r="R164" s="184">
        <f>Q164*H164</f>
        <v>10.044</v>
      </c>
      <c r="S164" s="184">
        <v>0</v>
      </c>
      <c r="T164" s="18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6" t="s">
        <v>130</v>
      </c>
      <c r="AT164" s="186" t="s">
        <v>125</v>
      </c>
      <c r="AU164" s="186" t="s">
        <v>79</v>
      </c>
      <c r="AY164" s="18" t="s">
        <v>123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8" t="s">
        <v>77</v>
      </c>
      <c r="BK164" s="187">
        <f>ROUND(I164*H164,2)</f>
        <v>0</v>
      </c>
      <c r="BL164" s="18" t="s">
        <v>130</v>
      </c>
      <c r="BM164" s="186" t="s">
        <v>244</v>
      </c>
    </row>
    <row r="165" spans="1:65" s="2" customFormat="1" ht="11.25">
      <c r="A165" s="35"/>
      <c r="B165" s="36"/>
      <c r="C165" s="37"/>
      <c r="D165" s="188" t="s">
        <v>132</v>
      </c>
      <c r="E165" s="37"/>
      <c r="F165" s="189" t="s">
        <v>245</v>
      </c>
      <c r="G165" s="37"/>
      <c r="H165" s="37"/>
      <c r="I165" s="190"/>
      <c r="J165" s="37"/>
      <c r="K165" s="37"/>
      <c r="L165" s="40"/>
      <c r="M165" s="191"/>
      <c r="N165" s="192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132</v>
      </c>
      <c r="AU165" s="18" t="s">
        <v>79</v>
      </c>
    </row>
    <row r="166" spans="1:65" s="2" customFormat="1" ht="29.25">
      <c r="A166" s="35"/>
      <c r="B166" s="36"/>
      <c r="C166" s="37"/>
      <c r="D166" s="195" t="s">
        <v>209</v>
      </c>
      <c r="E166" s="37"/>
      <c r="F166" s="226" t="s">
        <v>246</v>
      </c>
      <c r="G166" s="37"/>
      <c r="H166" s="37"/>
      <c r="I166" s="190"/>
      <c r="J166" s="37"/>
      <c r="K166" s="37"/>
      <c r="L166" s="40"/>
      <c r="M166" s="191"/>
      <c r="N166" s="192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209</v>
      </c>
      <c r="AU166" s="18" t="s">
        <v>79</v>
      </c>
    </row>
    <row r="167" spans="1:65" s="13" customFormat="1" ht="22.5">
      <c r="B167" s="193"/>
      <c r="C167" s="194"/>
      <c r="D167" s="195" t="s">
        <v>134</v>
      </c>
      <c r="E167" s="196" t="s">
        <v>19</v>
      </c>
      <c r="F167" s="197" t="s">
        <v>247</v>
      </c>
      <c r="G167" s="194"/>
      <c r="H167" s="198">
        <v>465</v>
      </c>
      <c r="I167" s="199"/>
      <c r="J167" s="194"/>
      <c r="K167" s="194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134</v>
      </c>
      <c r="AU167" s="204" t="s">
        <v>79</v>
      </c>
      <c r="AV167" s="13" t="s">
        <v>79</v>
      </c>
      <c r="AW167" s="13" t="s">
        <v>31</v>
      </c>
      <c r="AX167" s="13" t="s">
        <v>77</v>
      </c>
      <c r="AY167" s="204" t="s">
        <v>123</v>
      </c>
    </row>
    <row r="168" spans="1:65" s="2" customFormat="1" ht="37.9" customHeight="1">
      <c r="A168" s="35"/>
      <c r="B168" s="36"/>
      <c r="C168" s="175" t="s">
        <v>248</v>
      </c>
      <c r="D168" s="175" t="s">
        <v>125</v>
      </c>
      <c r="E168" s="176" t="s">
        <v>249</v>
      </c>
      <c r="F168" s="177" t="s">
        <v>250</v>
      </c>
      <c r="G168" s="178" t="s">
        <v>128</v>
      </c>
      <c r="H168" s="179">
        <v>205</v>
      </c>
      <c r="I168" s="180"/>
      <c r="J168" s="181">
        <f>ROUND(I168*H168,2)</f>
        <v>0</v>
      </c>
      <c r="K168" s="177" t="s">
        <v>129</v>
      </c>
      <c r="L168" s="40"/>
      <c r="M168" s="182" t="s">
        <v>19</v>
      </c>
      <c r="N168" s="183" t="s">
        <v>40</v>
      </c>
      <c r="O168" s="65"/>
      <c r="P168" s="184">
        <f>O168*H168</f>
        <v>0</v>
      </c>
      <c r="Q168" s="184">
        <v>2.0000000000000001E-4</v>
      </c>
      <c r="R168" s="184">
        <f>Q168*H168</f>
        <v>4.1000000000000002E-2</v>
      </c>
      <c r="S168" s="184">
        <v>0</v>
      </c>
      <c r="T168" s="18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6" t="s">
        <v>130</v>
      </c>
      <c r="AT168" s="186" t="s">
        <v>125</v>
      </c>
      <c r="AU168" s="186" t="s">
        <v>79</v>
      </c>
      <c r="AY168" s="18" t="s">
        <v>123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8" t="s">
        <v>77</v>
      </c>
      <c r="BK168" s="187">
        <f>ROUND(I168*H168,2)</f>
        <v>0</v>
      </c>
      <c r="BL168" s="18" t="s">
        <v>130</v>
      </c>
      <c r="BM168" s="186" t="s">
        <v>251</v>
      </c>
    </row>
    <row r="169" spans="1:65" s="2" customFormat="1" ht="11.25">
      <c r="A169" s="35"/>
      <c r="B169" s="36"/>
      <c r="C169" s="37"/>
      <c r="D169" s="188" t="s">
        <v>132</v>
      </c>
      <c r="E169" s="37"/>
      <c r="F169" s="189" t="s">
        <v>252</v>
      </c>
      <c r="G169" s="37"/>
      <c r="H169" s="37"/>
      <c r="I169" s="190"/>
      <c r="J169" s="37"/>
      <c r="K169" s="37"/>
      <c r="L169" s="40"/>
      <c r="M169" s="191"/>
      <c r="N169" s="192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132</v>
      </c>
      <c r="AU169" s="18" t="s">
        <v>79</v>
      </c>
    </row>
    <row r="170" spans="1:65" s="13" customFormat="1" ht="11.25">
      <c r="B170" s="193"/>
      <c r="C170" s="194"/>
      <c r="D170" s="195" t="s">
        <v>134</v>
      </c>
      <c r="E170" s="196" t="s">
        <v>19</v>
      </c>
      <c r="F170" s="197" t="s">
        <v>253</v>
      </c>
      <c r="G170" s="194"/>
      <c r="H170" s="198">
        <v>150</v>
      </c>
      <c r="I170" s="199"/>
      <c r="J170" s="194"/>
      <c r="K170" s="194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134</v>
      </c>
      <c r="AU170" s="204" t="s">
        <v>79</v>
      </c>
      <c r="AV170" s="13" t="s">
        <v>79</v>
      </c>
      <c r="AW170" s="13" t="s">
        <v>31</v>
      </c>
      <c r="AX170" s="13" t="s">
        <v>69</v>
      </c>
      <c r="AY170" s="204" t="s">
        <v>123</v>
      </c>
    </row>
    <row r="171" spans="1:65" s="13" customFormat="1" ht="11.25">
      <c r="B171" s="193"/>
      <c r="C171" s="194"/>
      <c r="D171" s="195" t="s">
        <v>134</v>
      </c>
      <c r="E171" s="196" t="s">
        <v>19</v>
      </c>
      <c r="F171" s="197" t="s">
        <v>254</v>
      </c>
      <c r="G171" s="194"/>
      <c r="H171" s="198">
        <v>55</v>
      </c>
      <c r="I171" s="199"/>
      <c r="J171" s="194"/>
      <c r="K171" s="194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134</v>
      </c>
      <c r="AU171" s="204" t="s">
        <v>79</v>
      </c>
      <c r="AV171" s="13" t="s">
        <v>79</v>
      </c>
      <c r="AW171" s="13" t="s">
        <v>31</v>
      </c>
      <c r="AX171" s="13" t="s">
        <v>69</v>
      </c>
      <c r="AY171" s="204" t="s">
        <v>123</v>
      </c>
    </row>
    <row r="172" spans="1:65" s="14" customFormat="1" ht="11.25">
      <c r="B172" s="205"/>
      <c r="C172" s="206"/>
      <c r="D172" s="195" t="s">
        <v>134</v>
      </c>
      <c r="E172" s="207" t="s">
        <v>19</v>
      </c>
      <c r="F172" s="208" t="s">
        <v>137</v>
      </c>
      <c r="G172" s="206"/>
      <c r="H172" s="209">
        <v>205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134</v>
      </c>
      <c r="AU172" s="215" t="s">
        <v>79</v>
      </c>
      <c r="AV172" s="14" t="s">
        <v>130</v>
      </c>
      <c r="AW172" s="14" t="s">
        <v>31</v>
      </c>
      <c r="AX172" s="14" t="s">
        <v>77</v>
      </c>
      <c r="AY172" s="215" t="s">
        <v>123</v>
      </c>
    </row>
    <row r="173" spans="1:65" s="2" customFormat="1" ht="16.5" customHeight="1">
      <c r="A173" s="35"/>
      <c r="B173" s="36"/>
      <c r="C173" s="227" t="s">
        <v>255</v>
      </c>
      <c r="D173" s="227" t="s">
        <v>256</v>
      </c>
      <c r="E173" s="228" t="s">
        <v>257</v>
      </c>
      <c r="F173" s="229" t="s">
        <v>258</v>
      </c>
      <c r="G173" s="230" t="s">
        <v>128</v>
      </c>
      <c r="H173" s="231">
        <v>242.82300000000001</v>
      </c>
      <c r="I173" s="232"/>
      <c r="J173" s="233">
        <f>ROUND(I173*H173,2)</f>
        <v>0</v>
      </c>
      <c r="K173" s="229" t="s">
        <v>129</v>
      </c>
      <c r="L173" s="234"/>
      <c r="M173" s="235" t="s">
        <v>19</v>
      </c>
      <c r="N173" s="236" t="s">
        <v>40</v>
      </c>
      <c r="O173" s="65"/>
      <c r="P173" s="184">
        <f>O173*H173</f>
        <v>0</v>
      </c>
      <c r="Q173" s="184">
        <v>3.2000000000000003E-4</v>
      </c>
      <c r="R173" s="184">
        <f>Q173*H173</f>
        <v>7.7703360000000013E-2</v>
      </c>
      <c r="S173" s="184">
        <v>0</v>
      </c>
      <c r="T173" s="18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6" t="s">
        <v>168</v>
      </c>
      <c r="AT173" s="186" t="s">
        <v>256</v>
      </c>
      <c r="AU173" s="186" t="s">
        <v>79</v>
      </c>
      <c r="AY173" s="18" t="s">
        <v>123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18" t="s">
        <v>77</v>
      </c>
      <c r="BK173" s="187">
        <f>ROUND(I173*H173,2)</f>
        <v>0</v>
      </c>
      <c r="BL173" s="18" t="s">
        <v>130</v>
      </c>
      <c r="BM173" s="186" t="s">
        <v>259</v>
      </c>
    </row>
    <row r="174" spans="1:65" s="13" customFormat="1" ht="11.25">
      <c r="B174" s="193"/>
      <c r="C174" s="194"/>
      <c r="D174" s="195" t="s">
        <v>134</v>
      </c>
      <c r="E174" s="194"/>
      <c r="F174" s="197" t="s">
        <v>260</v>
      </c>
      <c r="G174" s="194"/>
      <c r="H174" s="198">
        <v>242.82300000000001</v>
      </c>
      <c r="I174" s="199"/>
      <c r="J174" s="194"/>
      <c r="K174" s="194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134</v>
      </c>
      <c r="AU174" s="204" t="s">
        <v>79</v>
      </c>
      <c r="AV174" s="13" t="s">
        <v>79</v>
      </c>
      <c r="AW174" s="13" t="s">
        <v>4</v>
      </c>
      <c r="AX174" s="13" t="s">
        <v>77</v>
      </c>
      <c r="AY174" s="204" t="s">
        <v>123</v>
      </c>
    </row>
    <row r="175" spans="1:65" s="2" customFormat="1" ht="55.5" customHeight="1">
      <c r="A175" s="35"/>
      <c r="B175" s="36"/>
      <c r="C175" s="175" t="s">
        <v>261</v>
      </c>
      <c r="D175" s="175" t="s">
        <v>125</v>
      </c>
      <c r="E175" s="176" t="s">
        <v>262</v>
      </c>
      <c r="F175" s="177" t="s">
        <v>263</v>
      </c>
      <c r="G175" s="178" t="s">
        <v>128</v>
      </c>
      <c r="H175" s="179">
        <v>480</v>
      </c>
      <c r="I175" s="180"/>
      <c r="J175" s="181">
        <f>ROUND(I175*H175,2)</f>
        <v>0</v>
      </c>
      <c r="K175" s="177" t="s">
        <v>129</v>
      </c>
      <c r="L175" s="40"/>
      <c r="M175" s="182" t="s">
        <v>19</v>
      </c>
      <c r="N175" s="183" t="s">
        <v>40</v>
      </c>
      <c r="O175" s="65"/>
      <c r="P175" s="184">
        <f>O175*H175</f>
        <v>0</v>
      </c>
      <c r="Q175" s="184">
        <v>0</v>
      </c>
      <c r="R175" s="184">
        <f>Q175*H175</f>
        <v>0</v>
      </c>
      <c r="S175" s="184">
        <v>0</v>
      </c>
      <c r="T175" s="18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6" t="s">
        <v>130</v>
      </c>
      <c r="AT175" s="186" t="s">
        <v>125</v>
      </c>
      <c r="AU175" s="186" t="s">
        <v>79</v>
      </c>
      <c r="AY175" s="18" t="s">
        <v>123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8" t="s">
        <v>77</v>
      </c>
      <c r="BK175" s="187">
        <f>ROUND(I175*H175,2)</f>
        <v>0</v>
      </c>
      <c r="BL175" s="18" t="s">
        <v>130</v>
      </c>
      <c r="BM175" s="186" t="s">
        <v>264</v>
      </c>
    </row>
    <row r="176" spans="1:65" s="2" customFormat="1" ht="11.25">
      <c r="A176" s="35"/>
      <c r="B176" s="36"/>
      <c r="C176" s="37"/>
      <c r="D176" s="188" t="s">
        <v>132</v>
      </c>
      <c r="E176" s="37"/>
      <c r="F176" s="189" t="s">
        <v>265</v>
      </c>
      <c r="G176" s="37"/>
      <c r="H176" s="37"/>
      <c r="I176" s="190"/>
      <c r="J176" s="37"/>
      <c r="K176" s="37"/>
      <c r="L176" s="40"/>
      <c r="M176" s="191"/>
      <c r="N176" s="192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132</v>
      </c>
      <c r="AU176" s="18" t="s">
        <v>79</v>
      </c>
    </row>
    <row r="177" spans="1:65" s="13" customFormat="1" ht="11.25">
      <c r="B177" s="193"/>
      <c r="C177" s="194"/>
      <c r="D177" s="195" t="s">
        <v>134</v>
      </c>
      <c r="E177" s="196" t="s">
        <v>19</v>
      </c>
      <c r="F177" s="197" t="s">
        <v>266</v>
      </c>
      <c r="G177" s="194"/>
      <c r="H177" s="198">
        <v>480</v>
      </c>
      <c r="I177" s="199"/>
      <c r="J177" s="194"/>
      <c r="K177" s="194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134</v>
      </c>
      <c r="AU177" s="204" t="s">
        <v>79</v>
      </c>
      <c r="AV177" s="13" t="s">
        <v>79</v>
      </c>
      <c r="AW177" s="13" t="s">
        <v>31</v>
      </c>
      <c r="AX177" s="13" t="s">
        <v>77</v>
      </c>
      <c r="AY177" s="204" t="s">
        <v>123</v>
      </c>
    </row>
    <row r="178" spans="1:65" s="2" customFormat="1" ht="24.2" customHeight="1">
      <c r="A178" s="35"/>
      <c r="B178" s="36"/>
      <c r="C178" s="175" t="s">
        <v>7</v>
      </c>
      <c r="D178" s="175" t="s">
        <v>125</v>
      </c>
      <c r="E178" s="176" t="s">
        <v>267</v>
      </c>
      <c r="F178" s="177" t="s">
        <v>268</v>
      </c>
      <c r="G178" s="178" t="s">
        <v>86</v>
      </c>
      <c r="H178" s="179">
        <v>72</v>
      </c>
      <c r="I178" s="180"/>
      <c r="J178" s="181">
        <f>ROUND(I178*H178,2)</f>
        <v>0</v>
      </c>
      <c r="K178" s="177" t="s">
        <v>129</v>
      </c>
      <c r="L178" s="40"/>
      <c r="M178" s="182" t="s">
        <v>19</v>
      </c>
      <c r="N178" s="183" t="s">
        <v>40</v>
      </c>
      <c r="O178" s="65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6" t="s">
        <v>130</v>
      </c>
      <c r="AT178" s="186" t="s">
        <v>125</v>
      </c>
      <c r="AU178" s="186" t="s">
        <v>79</v>
      </c>
      <c r="AY178" s="18" t="s">
        <v>123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8" t="s">
        <v>77</v>
      </c>
      <c r="BK178" s="187">
        <f>ROUND(I178*H178,2)</f>
        <v>0</v>
      </c>
      <c r="BL178" s="18" t="s">
        <v>130</v>
      </c>
      <c r="BM178" s="186" t="s">
        <v>269</v>
      </c>
    </row>
    <row r="179" spans="1:65" s="2" customFormat="1" ht="11.25">
      <c r="A179" s="35"/>
      <c r="B179" s="36"/>
      <c r="C179" s="37"/>
      <c r="D179" s="188" t="s">
        <v>132</v>
      </c>
      <c r="E179" s="37"/>
      <c r="F179" s="189" t="s">
        <v>270</v>
      </c>
      <c r="G179" s="37"/>
      <c r="H179" s="37"/>
      <c r="I179" s="190"/>
      <c r="J179" s="37"/>
      <c r="K179" s="37"/>
      <c r="L179" s="40"/>
      <c r="M179" s="191"/>
      <c r="N179" s="192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132</v>
      </c>
      <c r="AU179" s="18" t="s">
        <v>79</v>
      </c>
    </row>
    <row r="180" spans="1:65" s="2" customFormat="1" ht="19.5">
      <c r="A180" s="35"/>
      <c r="B180" s="36"/>
      <c r="C180" s="37"/>
      <c r="D180" s="195" t="s">
        <v>209</v>
      </c>
      <c r="E180" s="37"/>
      <c r="F180" s="226" t="s">
        <v>271</v>
      </c>
      <c r="G180" s="37"/>
      <c r="H180" s="37"/>
      <c r="I180" s="190"/>
      <c r="J180" s="37"/>
      <c r="K180" s="37"/>
      <c r="L180" s="40"/>
      <c r="M180" s="191"/>
      <c r="N180" s="192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209</v>
      </c>
      <c r="AU180" s="18" t="s">
        <v>79</v>
      </c>
    </row>
    <row r="181" spans="1:65" s="13" customFormat="1" ht="11.25">
      <c r="B181" s="193"/>
      <c r="C181" s="194"/>
      <c r="D181" s="195" t="s">
        <v>134</v>
      </c>
      <c r="E181" s="196" t="s">
        <v>19</v>
      </c>
      <c r="F181" s="197" t="s">
        <v>272</v>
      </c>
      <c r="G181" s="194"/>
      <c r="H181" s="198">
        <v>72</v>
      </c>
      <c r="I181" s="199"/>
      <c r="J181" s="194"/>
      <c r="K181" s="194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134</v>
      </c>
      <c r="AU181" s="204" t="s">
        <v>79</v>
      </c>
      <c r="AV181" s="13" t="s">
        <v>79</v>
      </c>
      <c r="AW181" s="13" t="s">
        <v>31</v>
      </c>
      <c r="AX181" s="13" t="s">
        <v>77</v>
      </c>
      <c r="AY181" s="204" t="s">
        <v>123</v>
      </c>
    </row>
    <row r="182" spans="1:65" s="2" customFormat="1" ht="55.5" customHeight="1">
      <c r="A182" s="35"/>
      <c r="B182" s="36"/>
      <c r="C182" s="175" t="s">
        <v>273</v>
      </c>
      <c r="D182" s="175" t="s">
        <v>125</v>
      </c>
      <c r="E182" s="176" t="s">
        <v>274</v>
      </c>
      <c r="F182" s="177" t="s">
        <v>275</v>
      </c>
      <c r="G182" s="178" t="s">
        <v>86</v>
      </c>
      <c r="H182" s="179">
        <v>72</v>
      </c>
      <c r="I182" s="180"/>
      <c r="J182" s="181">
        <f>ROUND(I182*H182,2)</f>
        <v>0</v>
      </c>
      <c r="K182" s="177" t="s">
        <v>129</v>
      </c>
      <c r="L182" s="40"/>
      <c r="M182" s="182" t="s">
        <v>19</v>
      </c>
      <c r="N182" s="183" t="s">
        <v>40</v>
      </c>
      <c r="O182" s="65"/>
      <c r="P182" s="184">
        <f>O182*H182</f>
        <v>0</v>
      </c>
      <c r="Q182" s="184">
        <v>0</v>
      </c>
      <c r="R182" s="184">
        <f>Q182*H182</f>
        <v>0</v>
      </c>
      <c r="S182" s="184">
        <v>0</v>
      </c>
      <c r="T182" s="18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6" t="s">
        <v>130</v>
      </c>
      <c r="AT182" s="186" t="s">
        <v>125</v>
      </c>
      <c r="AU182" s="186" t="s">
        <v>79</v>
      </c>
      <c r="AY182" s="18" t="s">
        <v>123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8" t="s">
        <v>77</v>
      </c>
      <c r="BK182" s="187">
        <f>ROUND(I182*H182,2)</f>
        <v>0</v>
      </c>
      <c r="BL182" s="18" t="s">
        <v>130</v>
      </c>
      <c r="BM182" s="186" t="s">
        <v>276</v>
      </c>
    </row>
    <row r="183" spans="1:65" s="2" customFormat="1" ht="11.25">
      <c r="A183" s="35"/>
      <c r="B183" s="36"/>
      <c r="C183" s="37"/>
      <c r="D183" s="188" t="s">
        <v>132</v>
      </c>
      <c r="E183" s="37"/>
      <c r="F183" s="189" t="s">
        <v>277</v>
      </c>
      <c r="G183" s="37"/>
      <c r="H183" s="37"/>
      <c r="I183" s="190"/>
      <c r="J183" s="37"/>
      <c r="K183" s="37"/>
      <c r="L183" s="40"/>
      <c r="M183" s="191"/>
      <c r="N183" s="192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132</v>
      </c>
      <c r="AU183" s="18" t="s">
        <v>79</v>
      </c>
    </row>
    <row r="184" spans="1:65" s="13" customFormat="1" ht="11.25">
      <c r="B184" s="193"/>
      <c r="C184" s="194"/>
      <c r="D184" s="195" t="s">
        <v>134</v>
      </c>
      <c r="E184" s="196" t="s">
        <v>19</v>
      </c>
      <c r="F184" s="197" t="s">
        <v>272</v>
      </c>
      <c r="G184" s="194"/>
      <c r="H184" s="198">
        <v>72</v>
      </c>
      <c r="I184" s="199"/>
      <c r="J184" s="194"/>
      <c r="K184" s="194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134</v>
      </c>
      <c r="AU184" s="204" t="s">
        <v>79</v>
      </c>
      <c r="AV184" s="13" t="s">
        <v>79</v>
      </c>
      <c r="AW184" s="13" t="s">
        <v>31</v>
      </c>
      <c r="AX184" s="13" t="s">
        <v>77</v>
      </c>
      <c r="AY184" s="204" t="s">
        <v>123</v>
      </c>
    </row>
    <row r="185" spans="1:65" s="2" customFormat="1" ht="49.15" customHeight="1">
      <c r="A185" s="35"/>
      <c r="B185" s="36"/>
      <c r="C185" s="175" t="s">
        <v>278</v>
      </c>
      <c r="D185" s="175" t="s">
        <v>125</v>
      </c>
      <c r="E185" s="176" t="s">
        <v>279</v>
      </c>
      <c r="F185" s="177" t="s">
        <v>280</v>
      </c>
      <c r="G185" s="178" t="s">
        <v>176</v>
      </c>
      <c r="H185" s="179">
        <v>75</v>
      </c>
      <c r="I185" s="180"/>
      <c r="J185" s="181">
        <f>ROUND(I185*H185,2)</f>
        <v>0</v>
      </c>
      <c r="K185" s="177" t="s">
        <v>129</v>
      </c>
      <c r="L185" s="40"/>
      <c r="M185" s="182" t="s">
        <v>19</v>
      </c>
      <c r="N185" s="183" t="s">
        <v>40</v>
      </c>
      <c r="O185" s="65"/>
      <c r="P185" s="184">
        <f>O185*H185</f>
        <v>0</v>
      </c>
      <c r="Q185" s="184">
        <v>4.4000000000000002E-4</v>
      </c>
      <c r="R185" s="184">
        <f>Q185*H185</f>
        <v>3.3000000000000002E-2</v>
      </c>
      <c r="S185" s="184">
        <v>0</v>
      </c>
      <c r="T185" s="18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6" t="s">
        <v>130</v>
      </c>
      <c r="AT185" s="186" t="s">
        <v>125</v>
      </c>
      <c r="AU185" s="186" t="s">
        <v>79</v>
      </c>
      <c r="AY185" s="18" t="s">
        <v>123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8" t="s">
        <v>77</v>
      </c>
      <c r="BK185" s="187">
        <f>ROUND(I185*H185,2)</f>
        <v>0</v>
      </c>
      <c r="BL185" s="18" t="s">
        <v>130</v>
      </c>
      <c r="BM185" s="186" t="s">
        <v>281</v>
      </c>
    </row>
    <row r="186" spans="1:65" s="2" customFormat="1" ht="11.25">
      <c r="A186" s="35"/>
      <c r="B186" s="36"/>
      <c r="C186" s="37"/>
      <c r="D186" s="188" t="s">
        <v>132</v>
      </c>
      <c r="E186" s="37"/>
      <c r="F186" s="189" t="s">
        <v>282</v>
      </c>
      <c r="G186" s="37"/>
      <c r="H186" s="37"/>
      <c r="I186" s="190"/>
      <c r="J186" s="37"/>
      <c r="K186" s="37"/>
      <c r="L186" s="40"/>
      <c r="M186" s="191"/>
      <c r="N186" s="192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132</v>
      </c>
      <c r="AU186" s="18" t="s">
        <v>79</v>
      </c>
    </row>
    <row r="187" spans="1:65" s="13" customFormat="1" ht="22.5">
      <c r="B187" s="193"/>
      <c r="C187" s="194"/>
      <c r="D187" s="195" t="s">
        <v>134</v>
      </c>
      <c r="E187" s="196" t="s">
        <v>19</v>
      </c>
      <c r="F187" s="197" t="s">
        <v>283</v>
      </c>
      <c r="G187" s="194"/>
      <c r="H187" s="198">
        <v>75</v>
      </c>
      <c r="I187" s="199"/>
      <c r="J187" s="194"/>
      <c r="K187" s="194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134</v>
      </c>
      <c r="AU187" s="204" t="s">
        <v>79</v>
      </c>
      <c r="AV187" s="13" t="s">
        <v>79</v>
      </c>
      <c r="AW187" s="13" t="s">
        <v>31</v>
      </c>
      <c r="AX187" s="13" t="s">
        <v>77</v>
      </c>
      <c r="AY187" s="204" t="s">
        <v>123</v>
      </c>
    </row>
    <row r="188" spans="1:65" s="2" customFormat="1" ht="49.15" customHeight="1">
      <c r="A188" s="35"/>
      <c r="B188" s="36"/>
      <c r="C188" s="175" t="s">
        <v>284</v>
      </c>
      <c r="D188" s="175" t="s">
        <v>125</v>
      </c>
      <c r="E188" s="176" t="s">
        <v>285</v>
      </c>
      <c r="F188" s="177" t="s">
        <v>286</v>
      </c>
      <c r="G188" s="178" t="s">
        <v>176</v>
      </c>
      <c r="H188" s="179">
        <v>75</v>
      </c>
      <c r="I188" s="180"/>
      <c r="J188" s="181">
        <f>ROUND(I188*H188,2)</f>
        <v>0</v>
      </c>
      <c r="K188" s="177" t="s">
        <v>129</v>
      </c>
      <c r="L188" s="40"/>
      <c r="M188" s="182" t="s">
        <v>19</v>
      </c>
      <c r="N188" s="183" t="s">
        <v>40</v>
      </c>
      <c r="O188" s="65"/>
      <c r="P188" s="184">
        <f>O188*H188</f>
        <v>0</v>
      </c>
      <c r="Q188" s="184">
        <v>6.7000000000000002E-4</v>
      </c>
      <c r="R188" s="184">
        <f>Q188*H188</f>
        <v>5.0250000000000003E-2</v>
      </c>
      <c r="S188" s="184">
        <v>0</v>
      </c>
      <c r="T188" s="18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6" t="s">
        <v>130</v>
      </c>
      <c r="AT188" s="186" t="s">
        <v>125</v>
      </c>
      <c r="AU188" s="186" t="s">
        <v>79</v>
      </c>
      <c r="AY188" s="18" t="s">
        <v>123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8" t="s">
        <v>77</v>
      </c>
      <c r="BK188" s="187">
        <f>ROUND(I188*H188,2)</f>
        <v>0</v>
      </c>
      <c r="BL188" s="18" t="s">
        <v>130</v>
      </c>
      <c r="BM188" s="186" t="s">
        <v>287</v>
      </c>
    </row>
    <row r="189" spans="1:65" s="2" customFormat="1" ht="11.25">
      <c r="A189" s="35"/>
      <c r="B189" s="36"/>
      <c r="C189" s="37"/>
      <c r="D189" s="188" t="s">
        <v>132</v>
      </c>
      <c r="E189" s="37"/>
      <c r="F189" s="189" t="s">
        <v>288</v>
      </c>
      <c r="G189" s="37"/>
      <c r="H189" s="37"/>
      <c r="I189" s="190"/>
      <c r="J189" s="37"/>
      <c r="K189" s="37"/>
      <c r="L189" s="40"/>
      <c r="M189" s="191"/>
      <c r="N189" s="192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132</v>
      </c>
      <c r="AU189" s="18" t="s">
        <v>79</v>
      </c>
    </row>
    <row r="190" spans="1:65" s="13" customFormat="1" ht="22.5">
      <c r="B190" s="193"/>
      <c r="C190" s="194"/>
      <c r="D190" s="195" t="s">
        <v>134</v>
      </c>
      <c r="E190" s="196" t="s">
        <v>19</v>
      </c>
      <c r="F190" s="197" t="s">
        <v>289</v>
      </c>
      <c r="G190" s="194"/>
      <c r="H190" s="198">
        <v>75</v>
      </c>
      <c r="I190" s="199"/>
      <c r="J190" s="194"/>
      <c r="K190" s="194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134</v>
      </c>
      <c r="AU190" s="204" t="s">
        <v>79</v>
      </c>
      <c r="AV190" s="13" t="s">
        <v>79</v>
      </c>
      <c r="AW190" s="13" t="s">
        <v>31</v>
      </c>
      <c r="AX190" s="13" t="s">
        <v>77</v>
      </c>
      <c r="AY190" s="204" t="s">
        <v>123</v>
      </c>
    </row>
    <row r="191" spans="1:65" s="2" customFormat="1" ht="49.15" customHeight="1">
      <c r="A191" s="35"/>
      <c r="B191" s="36"/>
      <c r="C191" s="175" t="s">
        <v>290</v>
      </c>
      <c r="D191" s="175" t="s">
        <v>125</v>
      </c>
      <c r="E191" s="176" t="s">
        <v>291</v>
      </c>
      <c r="F191" s="177" t="s">
        <v>292</v>
      </c>
      <c r="G191" s="178" t="s">
        <v>176</v>
      </c>
      <c r="H191" s="179">
        <v>479.55</v>
      </c>
      <c r="I191" s="180"/>
      <c r="J191" s="181">
        <f>ROUND(I191*H191,2)</f>
        <v>0</v>
      </c>
      <c r="K191" s="177" t="s">
        <v>129</v>
      </c>
      <c r="L191" s="40"/>
      <c r="M191" s="182" t="s">
        <v>19</v>
      </c>
      <c r="N191" s="183" t="s">
        <v>40</v>
      </c>
      <c r="O191" s="65"/>
      <c r="P191" s="184">
        <f>O191*H191</f>
        <v>0</v>
      </c>
      <c r="Q191" s="184">
        <v>8.0000000000000004E-4</v>
      </c>
      <c r="R191" s="184">
        <f>Q191*H191</f>
        <v>0.38364000000000004</v>
      </c>
      <c r="S191" s="184">
        <v>0</v>
      </c>
      <c r="T191" s="18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6" t="s">
        <v>130</v>
      </c>
      <c r="AT191" s="186" t="s">
        <v>125</v>
      </c>
      <c r="AU191" s="186" t="s">
        <v>79</v>
      </c>
      <c r="AY191" s="18" t="s">
        <v>123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8" t="s">
        <v>77</v>
      </c>
      <c r="BK191" s="187">
        <f>ROUND(I191*H191,2)</f>
        <v>0</v>
      </c>
      <c r="BL191" s="18" t="s">
        <v>130</v>
      </c>
      <c r="BM191" s="186" t="s">
        <v>293</v>
      </c>
    </row>
    <row r="192" spans="1:65" s="2" customFormat="1" ht="11.25">
      <c r="A192" s="35"/>
      <c r="B192" s="36"/>
      <c r="C192" s="37"/>
      <c r="D192" s="188" t="s">
        <v>132</v>
      </c>
      <c r="E192" s="37"/>
      <c r="F192" s="189" t="s">
        <v>294</v>
      </c>
      <c r="G192" s="37"/>
      <c r="H192" s="37"/>
      <c r="I192" s="190"/>
      <c r="J192" s="37"/>
      <c r="K192" s="37"/>
      <c r="L192" s="40"/>
      <c r="M192" s="191"/>
      <c r="N192" s="192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132</v>
      </c>
      <c r="AU192" s="18" t="s">
        <v>79</v>
      </c>
    </row>
    <row r="193" spans="1:65" s="15" customFormat="1" ht="22.5">
      <c r="B193" s="216"/>
      <c r="C193" s="217"/>
      <c r="D193" s="195" t="s">
        <v>134</v>
      </c>
      <c r="E193" s="218" t="s">
        <v>19</v>
      </c>
      <c r="F193" s="219" t="s">
        <v>295</v>
      </c>
      <c r="G193" s="217"/>
      <c r="H193" s="218" t="s">
        <v>19</v>
      </c>
      <c r="I193" s="220"/>
      <c r="J193" s="217"/>
      <c r="K193" s="217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134</v>
      </c>
      <c r="AU193" s="225" t="s">
        <v>79</v>
      </c>
      <c r="AV193" s="15" t="s">
        <v>77</v>
      </c>
      <c r="AW193" s="15" t="s">
        <v>31</v>
      </c>
      <c r="AX193" s="15" t="s">
        <v>69</v>
      </c>
      <c r="AY193" s="225" t="s">
        <v>123</v>
      </c>
    </row>
    <row r="194" spans="1:65" s="13" customFormat="1" ht="11.25">
      <c r="B194" s="193"/>
      <c r="C194" s="194"/>
      <c r="D194" s="195" t="s">
        <v>134</v>
      </c>
      <c r="E194" s="196" t="s">
        <v>19</v>
      </c>
      <c r="F194" s="197" t="s">
        <v>296</v>
      </c>
      <c r="G194" s="194"/>
      <c r="H194" s="198">
        <v>130</v>
      </c>
      <c r="I194" s="199"/>
      <c r="J194" s="194"/>
      <c r="K194" s="194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134</v>
      </c>
      <c r="AU194" s="204" t="s">
        <v>79</v>
      </c>
      <c r="AV194" s="13" t="s">
        <v>79</v>
      </c>
      <c r="AW194" s="13" t="s">
        <v>31</v>
      </c>
      <c r="AX194" s="13" t="s">
        <v>69</v>
      </c>
      <c r="AY194" s="204" t="s">
        <v>123</v>
      </c>
    </row>
    <row r="195" spans="1:65" s="13" customFormat="1" ht="11.25">
      <c r="B195" s="193"/>
      <c r="C195" s="194"/>
      <c r="D195" s="195" t="s">
        <v>134</v>
      </c>
      <c r="E195" s="196" t="s">
        <v>19</v>
      </c>
      <c r="F195" s="197" t="s">
        <v>297</v>
      </c>
      <c r="G195" s="194"/>
      <c r="H195" s="198">
        <v>56</v>
      </c>
      <c r="I195" s="199"/>
      <c r="J195" s="194"/>
      <c r="K195" s="194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134</v>
      </c>
      <c r="AU195" s="204" t="s">
        <v>79</v>
      </c>
      <c r="AV195" s="13" t="s">
        <v>79</v>
      </c>
      <c r="AW195" s="13" t="s">
        <v>31</v>
      </c>
      <c r="AX195" s="13" t="s">
        <v>69</v>
      </c>
      <c r="AY195" s="204" t="s">
        <v>123</v>
      </c>
    </row>
    <row r="196" spans="1:65" s="13" customFormat="1" ht="11.25">
      <c r="B196" s="193"/>
      <c r="C196" s="194"/>
      <c r="D196" s="195" t="s">
        <v>134</v>
      </c>
      <c r="E196" s="196" t="s">
        <v>19</v>
      </c>
      <c r="F196" s="197" t="s">
        <v>298</v>
      </c>
      <c r="G196" s="194"/>
      <c r="H196" s="198">
        <v>15</v>
      </c>
      <c r="I196" s="199"/>
      <c r="J196" s="194"/>
      <c r="K196" s="194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134</v>
      </c>
      <c r="AU196" s="204" t="s">
        <v>79</v>
      </c>
      <c r="AV196" s="13" t="s">
        <v>79</v>
      </c>
      <c r="AW196" s="13" t="s">
        <v>31</v>
      </c>
      <c r="AX196" s="13" t="s">
        <v>69</v>
      </c>
      <c r="AY196" s="204" t="s">
        <v>123</v>
      </c>
    </row>
    <row r="197" spans="1:65" s="13" customFormat="1" ht="11.25">
      <c r="B197" s="193"/>
      <c r="C197" s="194"/>
      <c r="D197" s="195" t="s">
        <v>134</v>
      </c>
      <c r="E197" s="196" t="s">
        <v>19</v>
      </c>
      <c r="F197" s="197" t="s">
        <v>299</v>
      </c>
      <c r="G197" s="194"/>
      <c r="H197" s="198">
        <v>110</v>
      </c>
      <c r="I197" s="199"/>
      <c r="J197" s="194"/>
      <c r="K197" s="194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134</v>
      </c>
      <c r="AU197" s="204" t="s">
        <v>79</v>
      </c>
      <c r="AV197" s="13" t="s">
        <v>79</v>
      </c>
      <c r="AW197" s="13" t="s">
        <v>31</v>
      </c>
      <c r="AX197" s="13" t="s">
        <v>69</v>
      </c>
      <c r="AY197" s="204" t="s">
        <v>123</v>
      </c>
    </row>
    <row r="198" spans="1:65" s="13" customFormat="1" ht="11.25">
      <c r="B198" s="193"/>
      <c r="C198" s="194"/>
      <c r="D198" s="195" t="s">
        <v>134</v>
      </c>
      <c r="E198" s="196" t="s">
        <v>19</v>
      </c>
      <c r="F198" s="197" t="s">
        <v>300</v>
      </c>
      <c r="G198" s="194"/>
      <c r="H198" s="198">
        <v>64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134</v>
      </c>
      <c r="AU198" s="204" t="s">
        <v>79</v>
      </c>
      <c r="AV198" s="13" t="s">
        <v>79</v>
      </c>
      <c r="AW198" s="13" t="s">
        <v>31</v>
      </c>
      <c r="AX198" s="13" t="s">
        <v>69</v>
      </c>
      <c r="AY198" s="204" t="s">
        <v>123</v>
      </c>
    </row>
    <row r="199" spans="1:65" s="13" customFormat="1" ht="11.25">
      <c r="B199" s="193"/>
      <c r="C199" s="194"/>
      <c r="D199" s="195" t="s">
        <v>134</v>
      </c>
      <c r="E199" s="196" t="s">
        <v>19</v>
      </c>
      <c r="F199" s="197" t="s">
        <v>301</v>
      </c>
      <c r="G199" s="194"/>
      <c r="H199" s="198">
        <v>42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134</v>
      </c>
      <c r="AU199" s="204" t="s">
        <v>79</v>
      </c>
      <c r="AV199" s="13" t="s">
        <v>79</v>
      </c>
      <c r="AW199" s="13" t="s">
        <v>31</v>
      </c>
      <c r="AX199" s="13" t="s">
        <v>69</v>
      </c>
      <c r="AY199" s="204" t="s">
        <v>123</v>
      </c>
    </row>
    <row r="200" spans="1:65" s="13" customFormat="1" ht="11.25">
      <c r="B200" s="193"/>
      <c r="C200" s="194"/>
      <c r="D200" s="195" t="s">
        <v>134</v>
      </c>
      <c r="E200" s="196" t="s">
        <v>19</v>
      </c>
      <c r="F200" s="197" t="s">
        <v>302</v>
      </c>
      <c r="G200" s="194"/>
      <c r="H200" s="198">
        <v>62.55</v>
      </c>
      <c r="I200" s="199"/>
      <c r="J200" s="194"/>
      <c r="K200" s="194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134</v>
      </c>
      <c r="AU200" s="204" t="s">
        <v>79</v>
      </c>
      <c r="AV200" s="13" t="s">
        <v>79</v>
      </c>
      <c r="AW200" s="13" t="s">
        <v>31</v>
      </c>
      <c r="AX200" s="13" t="s">
        <v>69</v>
      </c>
      <c r="AY200" s="204" t="s">
        <v>123</v>
      </c>
    </row>
    <row r="201" spans="1:65" s="14" customFormat="1" ht="11.25">
      <c r="B201" s="205"/>
      <c r="C201" s="206"/>
      <c r="D201" s="195" t="s">
        <v>134</v>
      </c>
      <c r="E201" s="207" t="s">
        <v>19</v>
      </c>
      <c r="F201" s="208" t="s">
        <v>137</v>
      </c>
      <c r="G201" s="206"/>
      <c r="H201" s="209">
        <v>479.55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134</v>
      </c>
      <c r="AU201" s="215" t="s">
        <v>79</v>
      </c>
      <c r="AV201" s="14" t="s">
        <v>130</v>
      </c>
      <c r="AW201" s="14" t="s">
        <v>31</v>
      </c>
      <c r="AX201" s="14" t="s">
        <v>77</v>
      </c>
      <c r="AY201" s="215" t="s">
        <v>123</v>
      </c>
    </row>
    <row r="202" spans="1:65" s="2" customFormat="1" ht="55.5" customHeight="1">
      <c r="A202" s="35"/>
      <c r="B202" s="36"/>
      <c r="C202" s="175" t="s">
        <v>303</v>
      </c>
      <c r="D202" s="175" t="s">
        <v>125</v>
      </c>
      <c r="E202" s="176" t="s">
        <v>304</v>
      </c>
      <c r="F202" s="177" t="s">
        <v>305</v>
      </c>
      <c r="G202" s="178" t="s">
        <v>176</v>
      </c>
      <c r="H202" s="179">
        <v>394.45</v>
      </c>
      <c r="I202" s="180"/>
      <c r="J202" s="181">
        <f>ROUND(I202*H202,2)</f>
        <v>0</v>
      </c>
      <c r="K202" s="177" t="s">
        <v>229</v>
      </c>
      <c r="L202" s="40"/>
      <c r="M202" s="182" t="s">
        <v>19</v>
      </c>
      <c r="N202" s="183" t="s">
        <v>40</v>
      </c>
      <c r="O202" s="65"/>
      <c r="P202" s="184">
        <f>O202*H202</f>
        <v>0</v>
      </c>
      <c r="Q202" s="184">
        <v>8.0000000000000004E-4</v>
      </c>
      <c r="R202" s="184">
        <f>Q202*H202</f>
        <v>0.31556000000000001</v>
      </c>
      <c r="S202" s="184">
        <v>0</v>
      </c>
      <c r="T202" s="18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6" t="s">
        <v>130</v>
      </c>
      <c r="AT202" s="186" t="s">
        <v>125</v>
      </c>
      <c r="AU202" s="186" t="s">
        <v>79</v>
      </c>
      <c r="AY202" s="18" t="s">
        <v>123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8" t="s">
        <v>77</v>
      </c>
      <c r="BK202" s="187">
        <f>ROUND(I202*H202,2)</f>
        <v>0</v>
      </c>
      <c r="BL202" s="18" t="s">
        <v>130</v>
      </c>
      <c r="BM202" s="186" t="s">
        <v>306</v>
      </c>
    </row>
    <row r="203" spans="1:65" s="15" customFormat="1" ht="22.5">
      <c r="B203" s="216"/>
      <c r="C203" s="217"/>
      <c r="D203" s="195" t="s">
        <v>134</v>
      </c>
      <c r="E203" s="218" t="s">
        <v>19</v>
      </c>
      <c r="F203" s="219" t="s">
        <v>295</v>
      </c>
      <c r="G203" s="217"/>
      <c r="H203" s="218" t="s">
        <v>19</v>
      </c>
      <c r="I203" s="220"/>
      <c r="J203" s="217"/>
      <c r="K203" s="217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134</v>
      </c>
      <c r="AU203" s="225" t="s">
        <v>79</v>
      </c>
      <c r="AV203" s="15" t="s">
        <v>77</v>
      </c>
      <c r="AW203" s="15" t="s">
        <v>31</v>
      </c>
      <c r="AX203" s="15" t="s">
        <v>69</v>
      </c>
      <c r="AY203" s="225" t="s">
        <v>123</v>
      </c>
    </row>
    <row r="204" spans="1:65" s="13" customFormat="1" ht="11.25">
      <c r="B204" s="193"/>
      <c r="C204" s="194"/>
      <c r="D204" s="195" t="s">
        <v>134</v>
      </c>
      <c r="E204" s="196" t="s">
        <v>19</v>
      </c>
      <c r="F204" s="197" t="s">
        <v>307</v>
      </c>
      <c r="G204" s="194"/>
      <c r="H204" s="198">
        <v>189</v>
      </c>
      <c r="I204" s="199"/>
      <c r="J204" s="194"/>
      <c r="K204" s="194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134</v>
      </c>
      <c r="AU204" s="204" t="s">
        <v>79</v>
      </c>
      <c r="AV204" s="13" t="s">
        <v>79</v>
      </c>
      <c r="AW204" s="13" t="s">
        <v>31</v>
      </c>
      <c r="AX204" s="13" t="s">
        <v>69</v>
      </c>
      <c r="AY204" s="204" t="s">
        <v>123</v>
      </c>
    </row>
    <row r="205" spans="1:65" s="13" customFormat="1" ht="11.25">
      <c r="B205" s="193"/>
      <c r="C205" s="194"/>
      <c r="D205" s="195" t="s">
        <v>134</v>
      </c>
      <c r="E205" s="196" t="s">
        <v>19</v>
      </c>
      <c r="F205" s="197" t="s">
        <v>308</v>
      </c>
      <c r="G205" s="194"/>
      <c r="H205" s="198">
        <v>154</v>
      </c>
      <c r="I205" s="199"/>
      <c r="J205" s="194"/>
      <c r="K205" s="194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134</v>
      </c>
      <c r="AU205" s="204" t="s">
        <v>79</v>
      </c>
      <c r="AV205" s="13" t="s">
        <v>79</v>
      </c>
      <c r="AW205" s="13" t="s">
        <v>31</v>
      </c>
      <c r="AX205" s="13" t="s">
        <v>69</v>
      </c>
      <c r="AY205" s="204" t="s">
        <v>123</v>
      </c>
    </row>
    <row r="206" spans="1:65" s="13" customFormat="1" ht="11.25">
      <c r="B206" s="193"/>
      <c r="C206" s="194"/>
      <c r="D206" s="195" t="s">
        <v>134</v>
      </c>
      <c r="E206" s="196" t="s">
        <v>19</v>
      </c>
      <c r="F206" s="197" t="s">
        <v>309</v>
      </c>
      <c r="G206" s="194"/>
      <c r="H206" s="198">
        <v>51.45</v>
      </c>
      <c r="I206" s="199"/>
      <c r="J206" s="194"/>
      <c r="K206" s="194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134</v>
      </c>
      <c r="AU206" s="204" t="s">
        <v>79</v>
      </c>
      <c r="AV206" s="13" t="s">
        <v>79</v>
      </c>
      <c r="AW206" s="13" t="s">
        <v>31</v>
      </c>
      <c r="AX206" s="13" t="s">
        <v>69</v>
      </c>
      <c r="AY206" s="204" t="s">
        <v>123</v>
      </c>
    </row>
    <row r="207" spans="1:65" s="14" customFormat="1" ht="11.25">
      <c r="B207" s="205"/>
      <c r="C207" s="206"/>
      <c r="D207" s="195" t="s">
        <v>134</v>
      </c>
      <c r="E207" s="207" t="s">
        <v>19</v>
      </c>
      <c r="F207" s="208" t="s">
        <v>137</v>
      </c>
      <c r="G207" s="206"/>
      <c r="H207" s="209">
        <v>394.45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134</v>
      </c>
      <c r="AU207" s="215" t="s">
        <v>79</v>
      </c>
      <c r="AV207" s="14" t="s">
        <v>130</v>
      </c>
      <c r="AW207" s="14" t="s">
        <v>31</v>
      </c>
      <c r="AX207" s="14" t="s">
        <v>77</v>
      </c>
      <c r="AY207" s="215" t="s">
        <v>123</v>
      </c>
    </row>
    <row r="208" spans="1:65" s="2" customFormat="1" ht="49.15" customHeight="1">
      <c r="A208" s="35"/>
      <c r="B208" s="36"/>
      <c r="C208" s="175" t="s">
        <v>310</v>
      </c>
      <c r="D208" s="175" t="s">
        <v>125</v>
      </c>
      <c r="E208" s="176" t="s">
        <v>311</v>
      </c>
      <c r="F208" s="177" t="s">
        <v>312</v>
      </c>
      <c r="G208" s="178" t="s">
        <v>140</v>
      </c>
      <c r="H208" s="179">
        <v>72</v>
      </c>
      <c r="I208" s="180"/>
      <c r="J208" s="181">
        <f>ROUND(I208*H208,2)</f>
        <v>0</v>
      </c>
      <c r="K208" s="177" t="s">
        <v>129</v>
      </c>
      <c r="L208" s="40"/>
      <c r="M208" s="182" t="s">
        <v>19</v>
      </c>
      <c r="N208" s="183" t="s">
        <v>40</v>
      </c>
      <c r="O208" s="65"/>
      <c r="P208" s="184">
        <f>O208*H208</f>
        <v>0</v>
      </c>
      <c r="Q208" s="184">
        <v>2.8060000000000002E-2</v>
      </c>
      <c r="R208" s="184">
        <f>Q208*H208</f>
        <v>2.0203199999999999</v>
      </c>
      <c r="S208" s="184">
        <v>0</v>
      </c>
      <c r="T208" s="18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6" t="s">
        <v>130</v>
      </c>
      <c r="AT208" s="186" t="s">
        <v>125</v>
      </c>
      <c r="AU208" s="186" t="s">
        <v>79</v>
      </c>
      <c r="AY208" s="18" t="s">
        <v>123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8" t="s">
        <v>77</v>
      </c>
      <c r="BK208" s="187">
        <f>ROUND(I208*H208,2)</f>
        <v>0</v>
      </c>
      <c r="BL208" s="18" t="s">
        <v>130</v>
      </c>
      <c r="BM208" s="186" t="s">
        <v>313</v>
      </c>
    </row>
    <row r="209" spans="1:65" s="2" customFormat="1" ht="11.25">
      <c r="A209" s="35"/>
      <c r="B209" s="36"/>
      <c r="C209" s="37"/>
      <c r="D209" s="188" t="s">
        <v>132</v>
      </c>
      <c r="E209" s="37"/>
      <c r="F209" s="189" t="s">
        <v>314</v>
      </c>
      <c r="G209" s="37"/>
      <c r="H209" s="37"/>
      <c r="I209" s="190"/>
      <c r="J209" s="37"/>
      <c r="K209" s="37"/>
      <c r="L209" s="40"/>
      <c r="M209" s="191"/>
      <c r="N209" s="192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132</v>
      </c>
      <c r="AU209" s="18" t="s">
        <v>79</v>
      </c>
    </row>
    <row r="210" spans="1:65" s="15" customFormat="1" ht="22.5">
      <c r="B210" s="216"/>
      <c r="C210" s="217"/>
      <c r="D210" s="195" t="s">
        <v>134</v>
      </c>
      <c r="E210" s="218" t="s">
        <v>19</v>
      </c>
      <c r="F210" s="219" t="s">
        <v>315</v>
      </c>
      <c r="G210" s="217"/>
      <c r="H210" s="218" t="s">
        <v>19</v>
      </c>
      <c r="I210" s="220"/>
      <c r="J210" s="217"/>
      <c r="K210" s="217"/>
      <c r="L210" s="221"/>
      <c r="M210" s="222"/>
      <c r="N210" s="223"/>
      <c r="O210" s="223"/>
      <c r="P210" s="223"/>
      <c r="Q210" s="223"/>
      <c r="R210" s="223"/>
      <c r="S210" s="223"/>
      <c r="T210" s="224"/>
      <c r="AT210" s="225" t="s">
        <v>134</v>
      </c>
      <c r="AU210" s="225" t="s">
        <v>79</v>
      </c>
      <c r="AV210" s="15" t="s">
        <v>77</v>
      </c>
      <c r="AW210" s="15" t="s">
        <v>31</v>
      </c>
      <c r="AX210" s="15" t="s">
        <v>69</v>
      </c>
      <c r="AY210" s="225" t="s">
        <v>123</v>
      </c>
    </row>
    <row r="211" spans="1:65" s="13" customFormat="1" ht="11.25">
      <c r="B211" s="193"/>
      <c r="C211" s="194"/>
      <c r="D211" s="195" t="s">
        <v>134</v>
      </c>
      <c r="E211" s="196" t="s">
        <v>19</v>
      </c>
      <c r="F211" s="197" t="s">
        <v>316</v>
      </c>
      <c r="G211" s="194"/>
      <c r="H211" s="198">
        <v>5</v>
      </c>
      <c r="I211" s="199"/>
      <c r="J211" s="194"/>
      <c r="K211" s="194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134</v>
      </c>
      <c r="AU211" s="204" t="s">
        <v>79</v>
      </c>
      <c r="AV211" s="13" t="s">
        <v>79</v>
      </c>
      <c r="AW211" s="13" t="s">
        <v>31</v>
      </c>
      <c r="AX211" s="13" t="s">
        <v>69</v>
      </c>
      <c r="AY211" s="204" t="s">
        <v>123</v>
      </c>
    </row>
    <row r="212" spans="1:65" s="13" customFormat="1" ht="11.25">
      <c r="B212" s="193"/>
      <c r="C212" s="194"/>
      <c r="D212" s="195" t="s">
        <v>134</v>
      </c>
      <c r="E212" s="196" t="s">
        <v>19</v>
      </c>
      <c r="F212" s="197" t="s">
        <v>317</v>
      </c>
      <c r="G212" s="194"/>
      <c r="H212" s="198">
        <v>14</v>
      </c>
      <c r="I212" s="199"/>
      <c r="J212" s="194"/>
      <c r="K212" s="194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134</v>
      </c>
      <c r="AU212" s="204" t="s">
        <v>79</v>
      </c>
      <c r="AV212" s="13" t="s">
        <v>79</v>
      </c>
      <c r="AW212" s="13" t="s">
        <v>31</v>
      </c>
      <c r="AX212" s="13" t="s">
        <v>69</v>
      </c>
      <c r="AY212" s="204" t="s">
        <v>123</v>
      </c>
    </row>
    <row r="213" spans="1:65" s="13" customFormat="1" ht="11.25">
      <c r="B213" s="193"/>
      <c r="C213" s="194"/>
      <c r="D213" s="195" t="s">
        <v>134</v>
      </c>
      <c r="E213" s="196" t="s">
        <v>19</v>
      </c>
      <c r="F213" s="197" t="s">
        <v>318</v>
      </c>
      <c r="G213" s="194"/>
      <c r="H213" s="198">
        <v>3</v>
      </c>
      <c r="I213" s="199"/>
      <c r="J213" s="194"/>
      <c r="K213" s="194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134</v>
      </c>
      <c r="AU213" s="204" t="s">
        <v>79</v>
      </c>
      <c r="AV213" s="13" t="s">
        <v>79</v>
      </c>
      <c r="AW213" s="13" t="s">
        <v>31</v>
      </c>
      <c r="AX213" s="13" t="s">
        <v>69</v>
      </c>
      <c r="AY213" s="204" t="s">
        <v>123</v>
      </c>
    </row>
    <row r="214" spans="1:65" s="13" customFormat="1" ht="11.25">
      <c r="B214" s="193"/>
      <c r="C214" s="194"/>
      <c r="D214" s="195" t="s">
        <v>134</v>
      </c>
      <c r="E214" s="196" t="s">
        <v>19</v>
      </c>
      <c r="F214" s="197" t="s">
        <v>319</v>
      </c>
      <c r="G214" s="194"/>
      <c r="H214" s="198">
        <v>50</v>
      </c>
      <c r="I214" s="199"/>
      <c r="J214" s="194"/>
      <c r="K214" s="194"/>
      <c r="L214" s="200"/>
      <c r="M214" s="201"/>
      <c r="N214" s="202"/>
      <c r="O214" s="202"/>
      <c r="P214" s="202"/>
      <c r="Q214" s="202"/>
      <c r="R214" s="202"/>
      <c r="S214" s="202"/>
      <c r="T214" s="203"/>
      <c r="AT214" s="204" t="s">
        <v>134</v>
      </c>
      <c r="AU214" s="204" t="s">
        <v>79</v>
      </c>
      <c r="AV214" s="13" t="s">
        <v>79</v>
      </c>
      <c r="AW214" s="13" t="s">
        <v>31</v>
      </c>
      <c r="AX214" s="13" t="s">
        <v>69</v>
      </c>
      <c r="AY214" s="204" t="s">
        <v>123</v>
      </c>
    </row>
    <row r="215" spans="1:65" s="14" customFormat="1" ht="11.25">
      <c r="B215" s="205"/>
      <c r="C215" s="206"/>
      <c r="D215" s="195" t="s">
        <v>134</v>
      </c>
      <c r="E215" s="207" t="s">
        <v>19</v>
      </c>
      <c r="F215" s="208" t="s">
        <v>137</v>
      </c>
      <c r="G215" s="206"/>
      <c r="H215" s="209">
        <v>72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134</v>
      </c>
      <c r="AU215" s="215" t="s">
        <v>79</v>
      </c>
      <c r="AV215" s="14" t="s">
        <v>130</v>
      </c>
      <c r="AW215" s="14" t="s">
        <v>31</v>
      </c>
      <c r="AX215" s="14" t="s">
        <v>77</v>
      </c>
      <c r="AY215" s="215" t="s">
        <v>123</v>
      </c>
    </row>
    <row r="216" spans="1:65" s="2" customFormat="1" ht="49.15" customHeight="1">
      <c r="A216" s="35"/>
      <c r="B216" s="36"/>
      <c r="C216" s="175" t="s">
        <v>320</v>
      </c>
      <c r="D216" s="175" t="s">
        <v>125</v>
      </c>
      <c r="E216" s="176" t="s">
        <v>321</v>
      </c>
      <c r="F216" s="177" t="s">
        <v>322</v>
      </c>
      <c r="G216" s="178" t="s">
        <v>140</v>
      </c>
      <c r="H216" s="179">
        <v>90</v>
      </c>
      <c r="I216" s="180"/>
      <c r="J216" s="181">
        <f>ROUND(I216*H216,2)</f>
        <v>0</v>
      </c>
      <c r="K216" s="177" t="s">
        <v>129</v>
      </c>
      <c r="L216" s="40"/>
      <c r="M216" s="182" t="s">
        <v>19</v>
      </c>
      <c r="N216" s="183" t="s">
        <v>40</v>
      </c>
      <c r="O216" s="65"/>
      <c r="P216" s="184">
        <f>O216*H216</f>
        <v>0</v>
      </c>
      <c r="Q216" s="184">
        <v>4.5760000000000002E-2</v>
      </c>
      <c r="R216" s="184">
        <f>Q216*H216</f>
        <v>4.1184000000000003</v>
      </c>
      <c r="S216" s="184">
        <v>0</v>
      </c>
      <c r="T216" s="18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6" t="s">
        <v>130</v>
      </c>
      <c r="AT216" s="186" t="s">
        <v>125</v>
      </c>
      <c r="AU216" s="186" t="s">
        <v>79</v>
      </c>
      <c r="AY216" s="18" t="s">
        <v>123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8" t="s">
        <v>77</v>
      </c>
      <c r="BK216" s="187">
        <f>ROUND(I216*H216,2)</f>
        <v>0</v>
      </c>
      <c r="BL216" s="18" t="s">
        <v>130</v>
      </c>
      <c r="BM216" s="186" t="s">
        <v>323</v>
      </c>
    </row>
    <row r="217" spans="1:65" s="2" customFormat="1" ht="11.25">
      <c r="A217" s="35"/>
      <c r="B217" s="36"/>
      <c r="C217" s="37"/>
      <c r="D217" s="188" t="s">
        <v>132</v>
      </c>
      <c r="E217" s="37"/>
      <c r="F217" s="189" t="s">
        <v>324</v>
      </c>
      <c r="G217" s="37"/>
      <c r="H217" s="37"/>
      <c r="I217" s="190"/>
      <c r="J217" s="37"/>
      <c r="K217" s="37"/>
      <c r="L217" s="40"/>
      <c r="M217" s="191"/>
      <c r="N217" s="192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132</v>
      </c>
      <c r="AU217" s="18" t="s">
        <v>79</v>
      </c>
    </row>
    <row r="218" spans="1:65" s="15" customFormat="1" ht="22.5">
      <c r="B218" s="216"/>
      <c r="C218" s="217"/>
      <c r="D218" s="195" t="s">
        <v>134</v>
      </c>
      <c r="E218" s="218" t="s">
        <v>19</v>
      </c>
      <c r="F218" s="219" t="s">
        <v>315</v>
      </c>
      <c r="G218" s="217"/>
      <c r="H218" s="218" t="s">
        <v>19</v>
      </c>
      <c r="I218" s="220"/>
      <c r="J218" s="217"/>
      <c r="K218" s="217"/>
      <c r="L218" s="221"/>
      <c r="M218" s="222"/>
      <c r="N218" s="223"/>
      <c r="O218" s="223"/>
      <c r="P218" s="223"/>
      <c r="Q218" s="223"/>
      <c r="R218" s="223"/>
      <c r="S218" s="223"/>
      <c r="T218" s="224"/>
      <c r="AT218" s="225" t="s">
        <v>134</v>
      </c>
      <c r="AU218" s="225" t="s">
        <v>79</v>
      </c>
      <c r="AV218" s="15" t="s">
        <v>77</v>
      </c>
      <c r="AW218" s="15" t="s">
        <v>31</v>
      </c>
      <c r="AX218" s="15" t="s">
        <v>69</v>
      </c>
      <c r="AY218" s="225" t="s">
        <v>123</v>
      </c>
    </row>
    <row r="219" spans="1:65" s="13" customFormat="1" ht="11.25">
      <c r="B219" s="193"/>
      <c r="C219" s="194"/>
      <c r="D219" s="195" t="s">
        <v>134</v>
      </c>
      <c r="E219" s="196" t="s">
        <v>19</v>
      </c>
      <c r="F219" s="197" t="s">
        <v>325</v>
      </c>
      <c r="G219" s="194"/>
      <c r="H219" s="198">
        <v>26</v>
      </c>
      <c r="I219" s="199"/>
      <c r="J219" s="194"/>
      <c r="K219" s="194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134</v>
      </c>
      <c r="AU219" s="204" t="s">
        <v>79</v>
      </c>
      <c r="AV219" s="13" t="s">
        <v>79</v>
      </c>
      <c r="AW219" s="13" t="s">
        <v>31</v>
      </c>
      <c r="AX219" s="13" t="s">
        <v>69</v>
      </c>
      <c r="AY219" s="204" t="s">
        <v>123</v>
      </c>
    </row>
    <row r="220" spans="1:65" s="13" customFormat="1" ht="11.25">
      <c r="B220" s="193"/>
      <c r="C220" s="194"/>
      <c r="D220" s="195" t="s">
        <v>134</v>
      </c>
      <c r="E220" s="196" t="s">
        <v>19</v>
      </c>
      <c r="F220" s="197" t="s">
        <v>326</v>
      </c>
      <c r="G220" s="194"/>
      <c r="H220" s="198">
        <v>14</v>
      </c>
      <c r="I220" s="199"/>
      <c r="J220" s="194"/>
      <c r="K220" s="194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134</v>
      </c>
      <c r="AU220" s="204" t="s">
        <v>79</v>
      </c>
      <c r="AV220" s="13" t="s">
        <v>79</v>
      </c>
      <c r="AW220" s="13" t="s">
        <v>31</v>
      </c>
      <c r="AX220" s="13" t="s">
        <v>69</v>
      </c>
      <c r="AY220" s="204" t="s">
        <v>123</v>
      </c>
    </row>
    <row r="221" spans="1:65" s="13" customFormat="1" ht="11.25">
      <c r="B221" s="193"/>
      <c r="C221" s="194"/>
      <c r="D221" s="195" t="s">
        <v>134</v>
      </c>
      <c r="E221" s="196" t="s">
        <v>19</v>
      </c>
      <c r="F221" s="197" t="s">
        <v>327</v>
      </c>
      <c r="G221" s="194"/>
      <c r="H221" s="198">
        <v>22</v>
      </c>
      <c r="I221" s="199"/>
      <c r="J221" s="194"/>
      <c r="K221" s="194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134</v>
      </c>
      <c r="AU221" s="204" t="s">
        <v>79</v>
      </c>
      <c r="AV221" s="13" t="s">
        <v>79</v>
      </c>
      <c r="AW221" s="13" t="s">
        <v>31</v>
      </c>
      <c r="AX221" s="13" t="s">
        <v>69</v>
      </c>
      <c r="AY221" s="204" t="s">
        <v>123</v>
      </c>
    </row>
    <row r="222" spans="1:65" s="13" customFormat="1" ht="11.25">
      <c r="B222" s="193"/>
      <c r="C222" s="194"/>
      <c r="D222" s="195" t="s">
        <v>134</v>
      </c>
      <c r="E222" s="196" t="s">
        <v>19</v>
      </c>
      <c r="F222" s="197" t="s">
        <v>328</v>
      </c>
      <c r="G222" s="194"/>
      <c r="H222" s="198">
        <v>16</v>
      </c>
      <c r="I222" s="199"/>
      <c r="J222" s="194"/>
      <c r="K222" s="194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134</v>
      </c>
      <c r="AU222" s="204" t="s">
        <v>79</v>
      </c>
      <c r="AV222" s="13" t="s">
        <v>79</v>
      </c>
      <c r="AW222" s="13" t="s">
        <v>31</v>
      </c>
      <c r="AX222" s="13" t="s">
        <v>69</v>
      </c>
      <c r="AY222" s="204" t="s">
        <v>123</v>
      </c>
    </row>
    <row r="223" spans="1:65" s="13" customFormat="1" ht="11.25">
      <c r="B223" s="193"/>
      <c r="C223" s="194"/>
      <c r="D223" s="195" t="s">
        <v>134</v>
      </c>
      <c r="E223" s="196" t="s">
        <v>19</v>
      </c>
      <c r="F223" s="197" t="s">
        <v>329</v>
      </c>
      <c r="G223" s="194"/>
      <c r="H223" s="198">
        <v>12</v>
      </c>
      <c r="I223" s="199"/>
      <c r="J223" s="194"/>
      <c r="K223" s="194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134</v>
      </c>
      <c r="AU223" s="204" t="s">
        <v>79</v>
      </c>
      <c r="AV223" s="13" t="s">
        <v>79</v>
      </c>
      <c r="AW223" s="13" t="s">
        <v>31</v>
      </c>
      <c r="AX223" s="13" t="s">
        <v>69</v>
      </c>
      <c r="AY223" s="204" t="s">
        <v>123</v>
      </c>
    </row>
    <row r="224" spans="1:65" s="14" customFormat="1" ht="11.25">
      <c r="B224" s="205"/>
      <c r="C224" s="206"/>
      <c r="D224" s="195" t="s">
        <v>134</v>
      </c>
      <c r="E224" s="207" t="s">
        <v>19</v>
      </c>
      <c r="F224" s="208" t="s">
        <v>137</v>
      </c>
      <c r="G224" s="206"/>
      <c r="H224" s="209">
        <v>90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134</v>
      </c>
      <c r="AU224" s="215" t="s">
        <v>79</v>
      </c>
      <c r="AV224" s="14" t="s">
        <v>130</v>
      </c>
      <c r="AW224" s="14" t="s">
        <v>31</v>
      </c>
      <c r="AX224" s="14" t="s">
        <v>77</v>
      </c>
      <c r="AY224" s="215" t="s">
        <v>123</v>
      </c>
    </row>
    <row r="225" spans="1:65" s="2" customFormat="1" ht="49.15" customHeight="1">
      <c r="A225" s="35"/>
      <c r="B225" s="36"/>
      <c r="C225" s="175" t="s">
        <v>330</v>
      </c>
      <c r="D225" s="175" t="s">
        <v>125</v>
      </c>
      <c r="E225" s="176" t="s">
        <v>331</v>
      </c>
      <c r="F225" s="177" t="s">
        <v>332</v>
      </c>
      <c r="G225" s="178" t="s">
        <v>140</v>
      </c>
      <c r="H225" s="179">
        <v>56</v>
      </c>
      <c r="I225" s="180"/>
      <c r="J225" s="181">
        <f>ROUND(I225*H225,2)</f>
        <v>0</v>
      </c>
      <c r="K225" s="177" t="s">
        <v>229</v>
      </c>
      <c r="L225" s="40"/>
      <c r="M225" s="182" t="s">
        <v>19</v>
      </c>
      <c r="N225" s="183" t="s">
        <v>40</v>
      </c>
      <c r="O225" s="65"/>
      <c r="P225" s="184">
        <f>O225*H225</f>
        <v>0</v>
      </c>
      <c r="Q225" s="184">
        <v>4.5760000000000002E-2</v>
      </c>
      <c r="R225" s="184">
        <f>Q225*H225</f>
        <v>2.5625599999999999</v>
      </c>
      <c r="S225" s="184">
        <v>0</v>
      </c>
      <c r="T225" s="18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6" t="s">
        <v>130</v>
      </c>
      <c r="AT225" s="186" t="s">
        <v>125</v>
      </c>
      <c r="AU225" s="186" t="s">
        <v>79</v>
      </c>
      <c r="AY225" s="18" t="s">
        <v>123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8" t="s">
        <v>77</v>
      </c>
      <c r="BK225" s="187">
        <f>ROUND(I225*H225,2)</f>
        <v>0</v>
      </c>
      <c r="BL225" s="18" t="s">
        <v>130</v>
      </c>
      <c r="BM225" s="186" t="s">
        <v>333</v>
      </c>
    </row>
    <row r="226" spans="1:65" s="15" customFormat="1" ht="22.5">
      <c r="B226" s="216"/>
      <c r="C226" s="217"/>
      <c r="D226" s="195" t="s">
        <v>134</v>
      </c>
      <c r="E226" s="218" t="s">
        <v>19</v>
      </c>
      <c r="F226" s="219" t="s">
        <v>315</v>
      </c>
      <c r="G226" s="217"/>
      <c r="H226" s="218" t="s">
        <v>19</v>
      </c>
      <c r="I226" s="220"/>
      <c r="J226" s="217"/>
      <c r="K226" s="217"/>
      <c r="L226" s="221"/>
      <c r="M226" s="222"/>
      <c r="N226" s="223"/>
      <c r="O226" s="223"/>
      <c r="P226" s="223"/>
      <c r="Q226" s="223"/>
      <c r="R226" s="223"/>
      <c r="S226" s="223"/>
      <c r="T226" s="224"/>
      <c r="AT226" s="225" t="s">
        <v>134</v>
      </c>
      <c r="AU226" s="225" t="s">
        <v>79</v>
      </c>
      <c r="AV226" s="15" t="s">
        <v>77</v>
      </c>
      <c r="AW226" s="15" t="s">
        <v>31</v>
      </c>
      <c r="AX226" s="15" t="s">
        <v>69</v>
      </c>
      <c r="AY226" s="225" t="s">
        <v>123</v>
      </c>
    </row>
    <row r="227" spans="1:65" s="13" customFormat="1" ht="11.25">
      <c r="B227" s="193"/>
      <c r="C227" s="194"/>
      <c r="D227" s="195" t="s">
        <v>134</v>
      </c>
      <c r="E227" s="196" t="s">
        <v>19</v>
      </c>
      <c r="F227" s="197" t="s">
        <v>334</v>
      </c>
      <c r="G227" s="194"/>
      <c r="H227" s="198">
        <v>27</v>
      </c>
      <c r="I227" s="199"/>
      <c r="J227" s="194"/>
      <c r="K227" s="194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134</v>
      </c>
      <c r="AU227" s="204" t="s">
        <v>79</v>
      </c>
      <c r="AV227" s="13" t="s">
        <v>79</v>
      </c>
      <c r="AW227" s="13" t="s">
        <v>31</v>
      </c>
      <c r="AX227" s="13" t="s">
        <v>69</v>
      </c>
      <c r="AY227" s="204" t="s">
        <v>123</v>
      </c>
    </row>
    <row r="228" spans="1:65" s="13" customFormat="1" ht="11.25">
      <c r="B228" s="193"/>
      <c r="C228" s="194"/>
      <c r="D228" s="195" t="s">
        <v>134</v>
      </c>
      <c r="E228" s="196" t="s">
        <v>19</v>
      </c>
      <c r="F228" s="197" t="s">
        <v>335</v>
      </c>
      <c r="G228" s="194"/>
      <c r="H228" s="198">
        <v>22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134</v>
      </c>
      <c r="AU228" s="204" t="s">
        <v>79</v>
      </c>
      <c r="AV228" s="13" t="s">
        <v>79</v>
      </c>
      <c r="AW228" s="13" t="s">
        <v>31</v>
      </c>
      <c r="AX228" s="13" t="s">
        <v>69</v>
      </c>
      <c r="AY228" s="204" t="s">
        <v>123</v>
      </c>
    </row>
    <row r="229" spans="1:65" s="13" customFormat="1" ht="11.25">
      <c r="B229" s="193"/>
      <c r="C229" s="194"/>
      <c r="D229" s="195" t="s">
        <v>134</v>
      </c>
      <c r="E229" s="196" t="s">
        <v>19</v>
      </c>
      <c r="F229" s="197" t="s">
        <v>336</v>
      </c>
      <c r="G229" s="194"/>
      <c r="H229" s="198">
        <v>7</v>
      </c>
      <c r="I229" s="199"/>
      <c r="J229" s="194"/>
      <c r="K229" s="194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134</v>
      </c>
      <c r="AU229" s="204" t="s">
        <v>79</v>
      </c>
      <c r="AV229" s="13" t="s">
        <v>79</v>
      </c>
      <c r="AW229" s="13" t="s">
        <v>31</v>
      </c>
      <c r="AX229" s="13" t="s">
        <v>69</v>
      </c>
      <c r="AY229" s="204" t="s">
        <v>123</v>
      </c>
    </row>
    <row r="230" spans="1:65" s="14" customFormat="1" ht="11.25">
      <c r="B230" s="205"/>
      <c r="C230" s="206"/>
      <c r="D230" s="195" t="s">
        <v>134</v>
      </c>
      <c r="E230" s="207" t="s">
        <v>19</v>
      </c>
      <c r="F230" s="208" t="s">
        <v>137</v>
      </c>
      <c r="G230" s="206"/>
      <c r="H230" s="209">
        <v>56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134</v>
      </c>
      <c r="AU230" s="215" t="s">
        <v>79</v>
      </c>
      <c r="AV230" s="14" t="s">
        <v>130</v>
      </c>
      <c r="AW230" s="14" t="s">
        <v>31</v>
      </c>
      <c r="AX230" s="14" t="s">
        <v>77</v>
      </c>
      <c r="AY230" s="215" t="s">
        <v>123</v>
      </c>
    </row>
    <row r="231" spans="1:65" s="2" customFormat="1" ht="49.15" customHeight="1">
      <c r="A231" s="35"/>
      <c r="B231" s="36"/>
      <c r="C231" s="175" t="s">
        <v>143</v>
      </c>
      <c r="D231" s="175" t="s">
        <v>125</v>
      </c>
      <c r="E231" s="176" t="s">
        <v>337</v>
      </c>
      <c r="F231" s="177" t="s">
        <v>338</v>
      </c>
      <c r="G231" s="178" t="s">
        <v>140</v>
      </c>
      <c r="H231" s="179">
        <v>14</v>
      </c>
      <c r="I231" s="180"/>
      <c r="J231" s="181">
        <f>ROUND(I231*H231,2)</f>
        <v>0</v>
      </c>
      <c r="K231" s="177" t="s">
        <v>129</v>
      </c>
      <c r="L231" s="40"/>
      <c r="M231" s="182" t="s">
        <v>19</v>
      </c>
      <c r="N231" s="183" t="s">
        <v>40</v>
      </c>
      <c r="O231" s="65"/>
      <c r="P231" s="184">
        <f>O231*H231</f>
        <v>0</v>
      </c>
      <c r="Q231" s="184">
        <v>0</v>
      </c>
      <c r="R231" s="184">
        <f>Q231*H231</f>
        <v>0</v>
      </c>
      <c r="S231" s="184">
        <v>0</v>
      </c>
      <c r="T231" s="185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6" t="s">
        <v>130</v>
      </c>
      <c r="AT231" s="186" t="s">
        <v>125</v>
      </c>
      <c r="AU231" s="186" t="s">
        <v>79</v>
      </c>
      <c r="AY231" s="18" t="s">
        <v>123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8" t="s">
        <v>77</v>
      </c>
      <c r="BK231" s="187">
        <f>ROUND(I231*H231,2)</f>
        <v>0</v>
      </c>
      <c r="BL231" s="18" t="s">
        <v>130</v>
      </c>
      <c r="BM231" s="186" t="s">
        <v>339</v>
      </c>
    </row>
    <row r="232" spans="1:65" s="2" customFormat="1" ht="11.25">
      <c r="A232" s="35"/>
      <c r="B232" s="36"/>
      <c r="C232" s="37"/>
      <c r="D232" s="188" t="s">
        <v>132</v>
      </c>
      <c r="E232" s="37"/>
      <c r="F232" s="189" t="s">
        <v>340</v>
      </c>
      <c r="G232" s="37"/>
      <c r="H232" s="37"/>
      <c r="I232" s="190"/>
      <c r="J232" s="37"/>
      <c r="K232" s="37"/>
      <c r="L232" s="40"/>
      <c r="M232" s="191"/>
      <c r="N232" s="192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132</v>
      </c>
      <c r="AU232" s="18" t="s">
        <v>79</v>
      </c>
    </row>
    <row r="233" spans="1:65" s="13" customFormat="1" ht="11.25">
      <c r="B233" s="193"/>
      <c r="C233" s="194"/>
      <c r="D233" s="195" t="s">
        <v>134</v>
      </c>
      <c r="E233" s="196" t="s">
        <v>19</v>
      </c>
      <c r="F233" s="197" t="s">
        <v>341</v>
      </c>
      <c r="G233" s="194"/>
      <c r="H233" s="198">
        <v>14</v>
      </c>
      <c r="I233" s="199"/>
      <c r="J233" s="194"/>
      <c r="K233" s="194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134</v>
      </c>
      <c r="AU233" s="204" t="s">
        <v>79</v>
      </c>
      <c r="AV233" s="13" t="s">
        <v>79</v>
      </c>
      <c r="AW233" s="13" t="s">
        <v>31</v>
      </c>
      <c r="AX233" s="13" t="s">
        <v>77</v>
      </c>
      <c r="AY233" s="204" t="s">
        <v>123</v>
      </c>
    </row>
    <row r="234" spans="1:65" s="2" customFormat="1" ht="24.2" customHeight="1">
      <c r="A234" s="35"/>
      <c r="B234" s="36"/>
      <c r="C234" s="175" t="s">
        <v>342</v>
      </c>
      <c r="D234" s="175" t="s">
        <v>125</v>
      </c>
      <c r="E234" s="176" t="s">
        <v>343</v>
      </c>
      <c r="F234" s="177" t="s">
        <v>344</v>
      </c>
      <c r="G234" s="178" t="s">
        <v>128</v>
      </c>
      <c r="H234" s="179">
        <v>525.85</v>
      </c>
      <c r="I234" s="180"/>
      <c r="J234" s="181">
        <f>ROUND(I234*H234,2)</f>
        <v>0</v>
      </c>
      <c r="K234" s="177" t="s">
        <v>129</v>
      </c>
      <c r="L234" s="40"/>
      <c r="M234" s="182" t="s">
        <v>19</v>
      </c>
      <c r="N234" s="183" t="s">
        <v>40</v>
      </c>
      <c r="O234" s="65"/>
      <c r="P234" s="184">
        <f>O234*H234</f>
        <v>0</v>
      </c>
      <c r="Q234" s="184">
        <v>0</v>
      </c>
      <c r="R234" s="184">
        <f>Q234*H234</f>
        <v>0</v>
      </c>
      <c r="S234" s="184">
        <v>0</v>
      </c>
      <c r="T234" s="18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6" t="s">
        <v>130</v>
      </c>
      <c r="AT234" s="186" t="s">
        <v>125</v>
      </c>
      <c r="AU234" s="186" t="s">
        <v>79</v>
      </c>
      <c r="AY234" s="18" t="s">
        <v>123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18" t="s">
        <v>77</v>
      </c>
      <c r="BK234" s="187">
        <f>ROUND(I234*H234,2)</f>
        <v>0</v>
      </c>
      <c r="BL234" s="18" t="s">
        <v>130</v>
      </c>
      <c r="BM234" s="186" t="s">
        <v>345</v>
      </c>
    </row>
    <row r="235" spans="1:65" s="2" customFormat="1" ht="11.25">
      <c r="A235" s="35"/>
      <c r="B235" s="36"/>
      <c r="C235" s="37"/>
      <c r="D235" s="188" t="s">
        <v>132</v>
      </c>
      <c r="E235" s="37"/>
      <c r="F235" s="189" t="s">
        <v>346</v>
      </c>
      <c r="G235" s="37"/>
      <c r="H235" s="37"/>
      <c r="I235" s="190"/>
      <c r="J235" s="37"/>
      <c r="K235" s="37"/>
      <c r="L235" s="40"/>
      <c r="M235" s="191"/>
      <c r="N235" s="192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132</v>
      </c>
      <c r="AU235" s="18" t="s">
        <v>79</v>
      </c>
    </row>
    <row r="236" spans="1:65" s="13" customFormat="1" ht="11.25">
      <c r="B236" s="193"/>
      <c r="C236" s="194"/>
      <c r="D236" s="195" t="s">
        <v>134</v>
      </c>
      <c r="E236" s="196" t="s">
        <v>19</v>
      </c>
      <c r="F236" s="197" t="s">
        <v>347</v>
      </c>
      <c r="G236" s="194"/>
      <c r="H236" s="198">
        <v>372.3</v>
      </c>
      <c r="I236" s="199"/>
      <c r="J236" s="194"/>
      <c r="K236" s="194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134</v>
      </c>
      <c r="AU236" s="204" t="s">
        <v>79</v>
      </c>
      <c r="AV236" s="13" t="s">
        <v>79</v>
      </c>
      <c r="AW236" s="13" t="s">
        <v>31</v>
      </c>
      <c r="AX236" s="13" t="s">
        <v>69</v>
      </c>
      <c r="AY236" s="204" t="s">
        <v>123</v>
      </c>
    </row>
    <row r="237" spans="1:65" s="13" customFormat="1" ht="11.25">
      <c r="B237" s="193"/>
      <c r="C237" s="194"/>
      <c r="D237" s="195" t="s">
        <v>134</v>
      </c>
      <c r="E237" s="196" t="s">
        <v>19</v>
      </c>
      <c r="F237" s="197" t="s">
        <v>348</v>
      </c>
      <c r="G237" s="194"/>
      <c r="H237" s="198">
        <v>98.55</v>
      </c>
      <c r="I237" s="199"/>
      <c r="J237" s="194"/>
      <c r="K237" s="194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134</v>
      </c>
      <c r="AU237" s="204" t="s">
        <v>79</v>
      </c>
      <c r="AV237" s="13" t="s">
        <v>79</v>
      </c>
      <c r="AW237" s="13" t="s">
        <v>31</v>
      </c>
      <c r="AX237" s="13" t="s">
        <v>69</v>
      </c>
      <c r="AY237" s="204" t="s">
        <v>123</v>
      </c>
    </row>
    <row r="238" spans="1:65" s="13" customFormat="1" ht="11.25">
      <c r="B238" s="193"/>
      <c r="C238" s="194"/>
      <c r="D238" s="195" t="s">
        <v>134</v>
      </c>
      <c r="E238" s="196" t="s">
        <v>19</v>
      </c>
      <c r="F238" s="197" t="s">
        <v>254</v>
      </c>
      <c r="G238" s="194"/>
      <c r="H238" s="198">
        <v>55</v>
      </c>
      <c r="I238" s="199"/>
      <c r="J238" s="194"/>
      <c r="K238" s="194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134</v>
      </c>
      <c r="AU238" s="204" t="s">
        <v>79</v>
      </c>
      <c r="AV238" s="13" t="s">
        <v>79</v>
      </c>
      <c r="AW238" s="13" t="s">
        <v>31</v>
      </c>
      <c r="AX238" s="13" t="s">
        <v>69</v>
      </c>
      <c r="AY238" s="204" t="s">
        <v>123</v>
      </c>
    </row>
    <row r="239" spans="1:65" s="14" customFormat="1" ht="11.25">
      <c r="B239" s="205"/>
      <c r="C239" s="206"/>
      <c r="D239" s="195" t="s">
        <v>134</v>
      </c>
      <c r="E239" s="207" t="s">
        <v>19</v>
      </c>
      <c r="F239" s="208" t="s">
        <v>137</v>
      </c>
      <c r="G239" s="206"/>
      <c r="H239" s="209">
        <v>525.85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134</v>
      </c>
      <c r="AU239" s="215" t="s">
        <v>79</v>
      </c>
      <c r="AV239" s="14" t="s">
        <v>130</v>
      </c>
      <c r="AW239" s="14" t="s">
        <v>31</v>
      </c>
      <c r="AX239" s="14" t="s">
        <v>77</v>
      </c>
      <c r="AY239" s="215" t="s">
        <v>123</v>
      </c>
    </row>
    <row r="240" spans="1:65" s="2" customFormat="1" ht="44.25" customHeight="1">
      <c r="A240" s="35"/>
      <c r="B240" s="36"/>
      <c r="C240" s="227" t="s">
        <v>349</v>
      </c>
      <c r="D240" s="227" t="s">
        <v>256</v>
      </c>
      <c r="E240" s="228" t="s">
        <v>350</v>
      </c>
      <c r="F240" s="229" t="s">
        <v>351</v>
      </c>
      <c r="G240" s="230" t="s">
        <v>128</v>
      </c>
      <c r="H240" s="231">
        <v>631.02</v>
      </c>
      <c r="I240" s="232"/>
      <c r="J240" s="233">
        <f>ROUND(I240*H240,2)</f>
        <v>0</v>
      </c>
      <c r="K240" s="229" t="s">
        <v>229</v>
      </c>
      <c r="L240" s="234"/>
      <c r="M240" s="235" t="s">
        <v>19</v>
      </c>
      <c r="N240" s="236" t="s">
        <v>40</v>
      </c>
      <c r="O240" s="65"/>
      <c r="P240" s="184">
        <f>O240*H240</f>
        <v>0</v>
      </c>
      <c r="Q240" s="184">
        <v>1.7899999999999999E-3</v>
      </c>
      <c r="R240" s="184">
        <f>Q240*H240</f>
        <v>1.1295257999999999</v>
      </c>
      <c r="S240" s="184">
        <v>0</v>
      </c>
      <c r="T240" s="18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6" t="s">
        <v>168</v>
      </c>
      <c r="AT240" s="186" t="s">
        <v>256</v>
      </c>
      <c r="AU240" s="186" t="s">
        <v>79</v>
      </c>
      <c r="AY240" s="18" t="s">
        <v>123</v>
      </c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18" t="s">
        <v>77</v>
      </c>
      <c r="BK240" s="187">
        <f>ROUND(I240*H240,2)</f>
        <v>0</v>
      </c>
      <c r="BL240" s="18" t="s">
        <v>130</v>
      </c>
      <c r="BM240" s="186" t="s">
        <v>352</v>
      </c>
    </row>
    <row r="241" spans="1:65" s="13" customFormat="1" ht="11.25">
      <c r="B241" s="193"/>
      <c r="C241" s="194"/>
      <c r="D241" s="195" t="s">
        <v>134</v>
      </c>
      <c r="E241" s="194"/>
      <c r="F241" s="197" t="s">
        <v>353</v>
      </c>
      <c r="G241" s="194"/>
      <c r="H241" s="198">
        <v>631.02</v>
      </c>
      <c r="I241" s="199"/>
      <c r="J241" s="194"/>
      <c r="K241" s="194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134</v>
      </c>
      <c r="AU241" s="204" t="s">
        <v>79</v>
      </c>
      <c r="AV241" s="13" t="s">
        <v>79</v>
      </c>
      <c r="AW241" s="13" t="s">
        <v>4</v>
      </c>
      <c r="AX241" s="13" t="s">
        <v>77</v>
      </c>
      <c r="AY241" s="204" t="s">
        <v>123</v>
      </c>
    </row>
    <row r="242" spans="1:65" s="2" customFormat="1" ht="37.9" customHeight="1">
      <c r="A242" s="35"/>
      <c r="B242" s="36"/>
      <c r="C242" s="175" t="s">
        <v>354</v>
      </c>
      <c r="D242" s="175" t="s">
        <v>125</v>
      </c>
      <c r="E242" s="176" t="s">
        <v>355</v>
      </c>
      <c r="F242" s="177" t="s">
        <v>356</v>
      </c>
      <c r="G242" s="178" t="s">
        <v>176</v>
      </c>
      <c r="H242" s="179">
        <v>1565.1</v>
      </c>
      <c r="I242" s="180"/>
      <c r="J242" s="181">
        <f>ROUND(I242*H242,2)</f>
        <v>0</v>
      </c>
      <c r="K242" s="177" t="s">
        <v>129</v>
      </c>
      <c r="L242" s="40"/>
      <c r="M242" s="182" t="s">
        <v>19</v>
      </c>
      <c r="N242" s="183" t="s">
        <v>40</v>
      </c>
      <c r="O242" s="65"/>
      <c r="P242" s="184">
        <f>O242*H242</f>
        <v>0</v>
      </c>
      <c r="Q242" s="184">
        <v>1.0000000000000001E-5</v>
      </c>
      <c r="R242" s="184">
        <f>Q242*H242</f>
        <v>1.5651000000000002E-2</v>
      </c>
      <c r="S242" s="184">
        <v>0</v>
      </c>
      <c r="T242" s="185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6" t="s">
        <v>130</v>
      </c>
      <c r="AT242" s="186" t="s">
        <v>125</v>
      </c>
      <c r="AU242" s="186" t="s">
        <v>79</v>
      </c>
      <c r="AY242" s="18" t="s">
        <v>123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8" t="s">
        <v>77</v>
      </c>
      <c r="BK242" s="187">
        <f>ROUND(I242*H242,2)</f>
        <v>0</v>
      </c>
      <c r="BL242" s="18" t="s">
        <v>130</v>
      </c>
      <c r="BM242" s="186" t="s">
        <v>357</v>
      </c>
    </row>
    <row r="243" spans="1:65" s="2" customFormat="1" ht="11.25">
      <c r="A243" s="35"/>
      <c r="B243" s="36"/>
      <c r="C243" s="37"/>
      <c r="D243" s="188" t="s">
        <v>132</v>
      </c>
      <c r="E243" s="37"/>
      <c r="F243" s="189" t="s">
        <v>358</v>
      </c>
      <c r="G243" s="37"/>
      <c r="H243" s="37"/>
      <c r="I243" s="190"/>
      <c r="J243" s="37"/>
      <c r="K243" s="37"/>
      <c r="L243" s="40"/>
      <c r="M243" s="191"/>
      <c r="N243" s="192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132</v>
      </c>
      <c r="AU243" s="18" t="s">
        <v>79</v>
      </c>
    </row>
    <row r="244" spans="1:65" s="13" customFormat="1" ht="11.25">
      <c r="B244" s="193"/>
      <c r="C244" s="194"/>
      <c r="D244" s="195" t="s">
        <v>134</v>
      </c>
      <c r="E244" s="196" t="s">
        <v>19</v>
      </c>
      <c r="F244" s="197" t="s">
        <v>359</v>
      </c>
      <c r="G244" s="194"/>
      <c r="H244" s="198">
        <v>1173.825</v>
      </c>
      <c r="I244" s="199"/>
      <c r="J244" s="194"/>
      <c r="K244" s="194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134</v>
      </c>
      <c r="AU244" s="204" t="s">
        <v>79</v>
      </c>
      <c r="AV244" s="13" t="s">
        <v>79</v>
      </c>
      <c r="AW244" s="13" t="s">
        <v>31</v>
      </c>
      <c r="AX244" s="13" t="s">
        <v>69</v>
      </c>
      <c r="AY244" s="204" t="s">
        <v>123</v>
      </c>
    </row>
    <row r="245" spans="1:65" s="13" customFormat="1" ht="11.25">
      <c r="B245" s="193"/>
      <c r="C245" s="194"/>
      <c r="D245" s="195" t="s">
        <v>134</v>
      </c>
      <c r="E245" s="196" t="s">
        <v>19</v>
      </c>
      <c r="F245" s="197" t="s">
        <v>360</v>
      </c>
      <c r="G245" s="194"/>
      <c r="H245" s="198">
        <v>391.27499999999998</v>
      </c>
      <c r="I245" s="199"/>
      <c r="J245" s="194"/>
      <c r="K245" s="194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134</v>
      </c>
      <c r="AU245" s="204" t="s">
        <v>79</v>
      </c>
      <c r="AV245" s="13" t="s">
        <v>79</v>
      </c>
      <c r="AW245" s="13" t="s">
        <v>31</v>
      </c>
      <c r="AX245" s="13" t="s">
        <v>69</v>
      </c>
      <c r="AY245" s="204" t="s">
        <v>123</v>
      </c>
    </row>
    <row r="246" spans="1:65" s="14" customFormat="1" ht="11.25">
      <c r="B246" s="205"/>
      <c r="C246" s="206"/>
      <c r="D246" s="195" t="s">
        <v>134</v>
      </c>
      <c r="E246" s="207" t="s">
        <v>19</v>
      </c>
      <c r="F246" s="208" t="s">
        <v>137</v>
      </c>
      <c r="G246" s="206"/>
      <c r="H246" s="209">
        <v>1565.1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134</v>
      </c>
      <c r="AU246" s="215" t="s">
        <v>79</v>
      </c>
      <c r="AV246" s="14" t="s">
        <v>130</v>
      </c>
      <c r="AW246" s="14" t="s">
        <v>31</v>
      </c>
      <c r="AX246" s="14" t="s">
        <v>77</v>
      </c>
      <c r="AY246" s="215" t="s">
        <v>123</v>
      </c>
    </row>
    <row r="247" spans="1:65" s="2" customFormat="1" ht="24.2" customHeight="1">
      <c r="A247" s="35"/>
      <c r="B247" s="36"/>
      <c r="C247" s="227" t="s">
        <v>361</v>
      </c>
      <c r="D247" s="227" t="s">
        <v>256</v>
      </c>
      <c r="E247" s="228" t="s">
        <v>362</v>
      </c>
      <c r="F247" s="229" t="s">
        <v>363</v>
      </c>
      <c r="G247" s="230" t="s">
        <v>176</v>
      </c>
      <c r="H247" s="231">
        <v>1878.12</v>
      </c>
      <c r="I247" s="232"/>
      <c r="J247" s="233">
        <f>ROUND(I247*H247,2)</f>
        <v>0</v>
      </c>
      <c r="K247" s="229" t="s">
        <v>129</v>
      </c>
      <c r="L247" s="234"/>
      <c r="M247" s="235" t="s">
        <v>19</v>
      </c>
      <c r="N247" s="236" t="s">
        <v>40</v>
      </c>
      <c r="O247" s="65"/>
      <c r="P247" s="184">
        <f>O247*H247</f>
        <v>0</v>
      </c>
      <c r="Q247" s="184">
        <v>3.6000000000000002E-4</v>
      </c>
      <c r="R247" s="184">
        <f>Q247*H247</f>
        <v>0.67612320000000004</v>
      </c>
      <c r="S247" s="184">
        <v>0</v>
      </c>
      <c r="T247" s="185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6" t="s">
        <v>168</v>
      </c>
      <c r="AT247" s="186" t="s">
        <v>256</v>
      </c>
      <c r="AU247" s="186" t="s">
        <v>79</v>
      </c>
      <c r="AY247" s="18" t="s">
        <v>123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8" t="s">
        <v>77</v>
      </c>
      <c r="BK247" s="187">
        <f>ROUND(I247*H247,2)</f>
        <v>0</v>
      </c>
      <c r="BL247" s="18" t="s">
        <v>130</v>
      </c>
      <c r="BM247" s="186" t="s">
        <v>364</v>
      </c>
    </row>
    <row r="248" spans="1:65" s="2" customFormat="1" ht="29.25">
      <c r="A248" s="35"/>
      <c r="B248" s="36"/>
      <c r="C248" s="37"/>
      <c r="D248" s="195" t="s">
        <v>209</v>
      </c>
      <c r="E248" s="37"/>
      <c r="F248" s="226" t="s">
        <v>365</v>
      </c>
      <c r="G248" s="37"/>
      <c r="H248" s="37"/>
      <c r="I248" s="190"/>
      <c r="J248" s="37"/>
      <c r="K248" s="37"/>
      <c r="L248" s="40"/>
      <c r="M248" s="191"/>
      <c r="N248" s="192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209</v>
      </c>
      <c r="AU248" s="18" t="s">
        <v>79</v>
      </c>
    </row>
    <row r="249" spans="1:65" s="13" customFormat="1" ht="11.25">
      <c r="B249" s="193"/>
      <c r="C249" s="194"/>
      <c r="D249" s="195" t="s">
        <v>134</v>
      </c>
      <c r="E249" s="194"/>
      <c r="F249" s="197" t="s">
        <v>366</v>
      </c>
      <c r="G249" s="194"/>
      <c r="H249" s="198">
        <v>1878.12</v>
      </c>
      <c r="I249" s="199"/>
      <c r="J249" s="194"/>
      <c r="K249" s="194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134</v>
      </c>
      <c r="AU249" s="204" t="s">
        <v>79</v>
      </c>
      <c r="AV249" s="13" t="s">
        <v>79</v>
      </c>
      <c r="AW249" s="13" t="s">
        <v>4</v>
      </c>
      <c r="AX249" s="13" t="s">
        <v>77</v>
      </c>
      <c r="AY249" s="204" t="s">
        <v>123</v>
      </c>
    </row>
    <row r="250" spans="1:65" s="2" customFormat="1" ht="66.75" customHeight="1">
      <c r="A250" s="35"/>
      <c r="B250" s="36"/>
      <c r="C250" s="175" t="s">
        <v>367</v>
      </c>
      <c r="D250" s="175" t="s">
        <v>125</v>
      </c>
      <c r="E250" s="176" t="s">
        <v>368</v>
      </c>
      <c r="F250" s="177" t="s">
        <v>369</v>
      </c>
      <c r="G250" s="178" t="s">
        <v>86</v>
      </c>
      <c r="H250" s="179">
        <v>572.12900000000002</v>
      </c>
      <c r="I250" s="180"/>
      <c r="J250" s="181">
        <f>ROUND(I250*H250,2)</f>
        <v>0</v>
      </c>
      <c r="K250" s="177" t="s">
        <v>129</v>
      </c>
      <c r="L250" s="40"/>
      <c r="M250" s="182" t="s">
        <v>19</v>
      </c>
      <c r="N250" s="183" t="s">
        <v>40</v>
      </c>
      <c r="O250" s="65"/>
      <c r="P250" s="184">
        <f>O250*H250</f>
        <v>0</v>
      </c>
      <c r="Q250" s="184">
        <v>0</v>
      </c>
      <c r="R250" s="184">
        <f>Q250*H250</f>
        <v>0</v>
      </c>
      <c r="S250" s="184">
        <v>0</v>
      </c>
      <c r="T250" s="185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6" t="s">
        <v>130</v>
      </c>
      <c r="AT250" s="186" t="s">
        <v>125</v>
      </c>
      <c r="AU250" s="186" t="s">
        <v>79</v>
      </c>
      <c r="AY250" s="18" t="s">
        <v>123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8" t="s">
        <v>77</v>
      </c>
      <c r="BK250" s="187">
        <f>ROUND(I250*H250,2)</f>
        <v>0</v>
      </c>
      <c r="BL250" s="18" t="s">
        <v>130</v>
      </c>
      <c r="BM250" s="186" t="s">
        <v>370</v>
      </c>
    </row>
    <row r="251" spans="1:65" s="2" customFormat="1" ht="11.25">
      <c r="A251" s="35"/>
      <c r="B251" s="36"/>
      <c r="C251" s="37"/>
      <c r="D251" s="188" t="s">
        <v>132</v>
      </c>
      <c r="E251" s="37"/>
      <c r="F251" s="189" t="s">
        <v>371</v>
      </c>
      <c r="G251" s="37"/>
      <c r="H251" s="37"/>
      <c r="I251" s="190"/>
      <c r="J251" s="37"/>
      <c r="K251" s="37"/>
      <c r="L251" s="40"/>
      <c r="M251" s="191"/>
      <c r="N251" s="192"/>
      <c r="O251" s="65"/>
      <c r="P251" s="65"/>
      <c r="Q251" s="65"/>
      <c r="R251" s="65"/>
      <c r="S251" s="65"/>
      <c r="T251" s="66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132</v>
      </c>
      <c r="AU251" s="18" t="s">
        <v>79</v>
      </c>
    </row>
    <row r="252" spans="1:65" s="13" customFormat="1" ht="11.25">
      <c r="B252" s="193"/>
      <c r="C252" s="194"/>
      <c r="D252" s="195" t="s">
        <v>134</v>
      </c>
      <c r="E252" s="196" t="s">
        <v>19</v>
      </c>
      <c r="F252" s="197" t="s">
        <v>372</v>
      </c>
      <c r="G252" s="194"/>
      <c r="H252" s="198">
        <v>405.5</v>
      </c>
      <c r="I252" s="199"/>
      <c r="J252" s="194"/>
      <c r="K252" s="194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134</v>
      </c>
      <c r="AU252" s="204" t="s">
        <v>79</v>
      </c>
      <c r="AV252" s="13" t="s">
        <v>79</v>
      </c>
      <c r="AW252" s="13" t="s">
        <v>31</v>
      </c>
      <c r="AX252" s="13" t="s">
        <v>69</v>
      </c>
      <c r="AY252" s="204" t="s">
        <v>123</v>
      </c>
    </row>
    <row r="253" spans="1:65" s="13" customFormat="1" ht="11.25">
      <c r="B253" s="193"/>
      <c r="C253" s="194"/>
      <c r="D253" s="195" t="s">
        <v>134</v>
      </c>
      <c r="E253" s="196" t="s">
        <v>19</v>
      </c>
      <c r="F253" s="197" t="s">
        <v>373</v>
      </c>
      <c r="G253" s="194"/>
      <c r="H253" s="198">
        <v>22.629000000000001</v>
      </c>
      <c r="I253" s="199"/>
      <c r="J253" s="194"/>
      <c r="K253" s="194"/>
      <c r="L253" s="200"/>
      <c r="M253" s="201"/>
      <c r="N253" s="202"/>
      <c r="O253" s="202"/>
      <c r="P253" s="202"/>
      <c r="Q253" s="202"/>
      <c r="R253" s="202"/>
      <c r="S253" s="202"/>
      <c r="T253" s="203"/>
      <c r="AT253" s="204" t="s">
        <v>134</v>
      </c>
      <c r="AU253" s="204" t="s">
        <v>79</v>
      </c>
      <c r="AV253" s="13" t="s">
        <v>79</v>
      </c>
      <c r="AW253" s="13" t="s">
        <v>31</v>
      </c>
      <c r="AX253" s="13" t="s">
        <v>69</v>
      </c>
      <c r="AY253" s="204" t="s">
        <v>123</v>
      </c>
    </row>
    <row r="254" spans="1:65" s="13" customFormat="1" ht="11.25">
      <c r="B254" s="193"/>
      <c r="C254" s="194"/>
      <c r="D254" s="195" t="s">
        <v>134</v>
      </c>
      <c r="E254" s="196" t="s">
        <v>19</v>
      </c>
      <c r="F254" s="197" t="s">
        <v>374</v>
      </c>
      <c r="G254" s="194"/>
      <c r="H254" s="198">
        <v>72</v>
      </c>
      <c r="I254" s="199"/>
      <c r="J254" s="194"/>
      <c r="K254" s="194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134</v>
      </c>
      <c r="AU254" s="204" t="s">
        <v>79</v>
      </c>
      <c r="AV254" s="13" t="s">
        <v>79</v>
      </c>
      <c r="AW254" s="13" t="s">
        <v>31</v>
      </c>
      <c r="AX254" s="13" t="s">
        <v>69</v>
      </c>
      <c r="AY254" s="204" t="s">
        <v>123</v>
      </c>
    </row>
    <row r="255" spans="1:65" s="13" customFormat="1" ht="11.25">
      <c r="B255" s="193"/>
      <c r="C255" s="194"/>
      <c r="D255" s="195" t="s">
        <v>134</v>
      </c>
      <c r="E255" s="196" t="s">
        <v>19</v>
      </c>
      <c r="F255" s="197" t="s">
        <v>375</v>
      </c>
      <c r="G255" s="194"/>
      <c r="H255" s="198">
        <v>72</v>
      </c>
      <c r="I255" s="199"/>
      <c r="J255" s="194"/>
      <c r="K255" s="194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134</v>
      </c>
      <c r="AU255" s="204" t="s">
        <v>79</v>
      </c>
      <c r="AV255" s="13" t="s">
        <v>79</v>
      </c>
      <c r="AW255" s="13" t="s">
        <v>31</v>
      </c>
      <c r="AX255" s="13" t="s">
        <v>69</v>
      </c>
      <c r="AY255" s="204" t="s">
        <v>123</v>
      </c>
    </row>
    <row r="256" spans="1:65" s="14" customFormat="1" ht="11.25">
      <c r="B256" s="205"/>
      <c r="C256" s="206"/>
      <c r="D256" s="195" t="s">
        <v>134</v>
      </c>
      <c r="E256" s="207" t="s">
        <v>84</v>
      </c>
      <c r="F256" s="208" t="s">
        <v>137</v>
      </c>
      <c r="G256" s="206"/>
      <c r="H256" s="209">
        <v>572.12900000000002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134</v>
      </c>
      <c r="AU256" s="215" t="s">
        <v>79</v>
      </c>
      <c r="AV256" s="14" t="s">
        <v>130</v>
      </c>
      <c r="AW256" s="14" t="s">
        <v>31</v>
      </c>
      <c r="AX256" s="14" t="s">
        <v>77</v>
      </c>
      <c r="AY256" s="215" t="s">
        <v>123</v>
      </c>
    </row>
    <row r="257" spans="1:65" s="2" customFormat="1" ht="62.65" customHeight="1">
      <c r="A257" s="35"/>
      <c r="B257" s="36"/>
      <c r="C257" s="175" t="s">
        <v>376</v>
      </c>
      <c r="D257" s="175" t="s">
        <v>125</v>
      </c>
      <c r="E257" s="176" t="s">
        <v>377</v>
      </c>
      <c r="F257" s="177" t="s">
        <v>378</v>
      </c>
      <c r="G257" s="178" t="s">
        <v>86</v>
      </c>
      <c r="H257" s="179">
        <v>572.12900000000002</v>
      </c>
      <c r="I257" s="180"/>
      <c r="J257" s="181">
        <f>ROUND(I257*H257,2)</f>
        <v>0</v>
      </c>
      <c r="K257" s="177" t="s">
        <v>129</v>
      </c>
      <c r="L257" s="40"/>
      <c r="M257" s="182" t="s">
        <v>19</v>
      </c>
      <c r="N257" s="183" t="s">
        <v>40</v>
      </c>
      <c r="O257" s="65"/>
      <c r="P257" s="184">
        <f>O257*H257</f>
        <v>0</v>
      </c>
      <c r="Q257" s="184">
        <v>0</v>
      </c>
      <c r="R257" s="184">
        <f>Q257*H257</f>
        <v>0</v>
      </c>
      <c r="S257" s="184">
        <v>0</v>
      </c>
      <c r="T257" s="185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6" t="s">
        <v>130</v>
      </c>
      <c r="AT257" s="186" t="s">
        <v>125</v>
      </c>
      <c r="AU257" s="186" t="s">
        <v>79</v>
      </c>
      <c r="AY257" s="18" t="s">
        <v>123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8" t="s">
        <v>77</v>
      </c>
      <c r="BK257" s="187">
        <f>ROUND(I257*H257,2)</f>
        <v>0</v>
      </c>
      <c r="BL257" s="18" t="s">
        <v>130</v>
      </c>
      <c r="BM257" s="186" t="s">
        <v>379</v>
      </c>
    </row>
    <row r="258" spans="1:65" s="2" customFormat="1" ht="11.25">
      <c r="A258" s="35"/>
      <c r="B258" s="36"/>
      <c r="C258" s="37"/>
      <c r="D258" s="188" t="s">
        <v>132</v>
      </c>
      <c r="E258" s="37"/>
      <c r="F258" s="189" t="s">
        <v>380</v>
      </c>
      <c r="G258" s="37"/>
      <c r="H258" s="37"/>
      <c r="I258" s="190"/>
      <c r="J258" s="37"/>
      <c r="K258" s="37"/>
      <c r="L258" s="40"/>
      <c r="M258" s="191"/>
      <c r="N258" s="192"/>
      <c r="O258" s="65"/>
      <c r="P258" s="65"/>
      <c r="Q258" s="65"/>
      <c r="R258" s="65"/>
      <c r="S258" s="65"/>
      <c r="T258" s="66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132</v>
      </c>
      <c r="AU258" s="18" t="s">
        <v>79</v>
      </c>
    </row>
    <row r="259" spans="1:65" s="13" customFormat="1" ht="11.25">
      <c r="B259" s="193"/>
      <c r="C259" s="194"/>
      <c r="D259" s="195" t="s">
        <v>134</v>
      </c>
      <c r="E259" s="196" t="s">
        <v>19</v>
      </c>
      <c r="F259" s="197" t="s">
        <v>381</v>
      </c>
      <c r="G259" s="194"/>
      <c r="H259" s="198">
        <v>572.12900000000002</v>
      </c>
      <c r="I259" s="199"/>
      <c r="J259" s="194"/>
      <c r="K259" s="194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134</v>
      </c>
      <c r="AU259" s="204" t="s">
        <v>79</v>
      </c>
      <c r="AV259" s="13" t="s">
        <v>79</v>
      </c>
      <c r="AW259" s="13" t="s">
        <v>31</v>
      </c>
      <c r="AX259" s="13" t="s">
        <v>77</v>
      </c>
      <c r="AY259" s="204" t="s">
        <v>123</v>
      </c>
    </row>
    <row r="260" spans="1:65" s="2" customFormat="1" ht="66.75" customHeight="1">
      <c r="A260" s="35"/>
      <c r="B260" s="36"/>
      <c r="C260" s="175" t="s">
        <v>382</v>
      </c>
      <c r="D260" s="175" t="s">
        <v>125</v>
      </c>
      <c r="E260" s="176" t="s">
        <v>383</v>
      </c>
      <c r="F260" s="177" t="s">
        <v>384</v>
      </c>
      <c r="G260" s="178" t="s">
        <v>86</v>
      </c>
      <c r="H260" s="179">
        <v>5721.29</v>
      </c>
      <c r="I260" s="180"/>
      <c r="J260" s="181">
        <f>ROUND(I260*H260,2)</f>
        <v>0</v>
      </c>
      <c r="K260" s="177" t="s">
        <v>129</v>
      </c>
      <c r="L260" s="40"/>
      <c r="M260" s="182" t="s">
        <v>19</v>
      </c>
      <c r="N260" s="183" t="s">
        <v>40</v>
      </c>
      <c r="O260" s="65"/>
      <c r="P260" s="184">
        <f>O260*H260</f>
        <v>0</v>
      </c>
      <c r="Q260" s="184">
        <v>0</v>
      </c>
      <c r="R260" s="184">
        <f>Q260*H260</f>
        <v>0</v>
      </c>
      <c r="S260" s="184">
        <v>0</v>
      </c>
      <c r="T260" s="185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6" t="s">
        <v>130</v>
      </c>
      <c r="AT260" s="186" t="s">
        <v>125</v>
      </c>
      <c r="AU260" s="186" t="s">
        <v>79</v>
      </c>
      <c r="AY260" s="18" t="s">
        <v>123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8" t="s">
        <v>77</v>
      </c>
      <c r="BK260" s="187">
        <f>ROUND(I260*H260,2)</f>
        <v>0</v>
      </c>
      <c r="BL260" s="18" t="s">
        <v>130</v>
      </c>
      <c r="BM260" s="186" t="s">
        <v>385</v>
      </c>
    </row>
    <row r="261" spans="1:65" s="2" customFormat="1" ht="11.25">
      <c r="A261" s="35"/>
      <c r="B261" s="36"/>
      <c r="C261" s="37"/>
      <c r="D261" s="188" t="s">
        <v>132</v>
      </c>
      <c r="E261" s="37"/>
      <c r="F261" s="189" t="s">
        <v>386</v>
      </c>
      <c r="G261" s="37"/>
      <c r="H261" s="37"/>
      <c r="I261" s="190"/>
      <c r="J261" s="37"/>
      <c r="K261" s="37"/>
      <c r="L261" s="40"/>
      <c r="M261" s="191"/>
      <c r="N261" s="192"/>
      <c r="O261" s="65"/>
      <c r="P261" s="65"/>
      <c r="Q261" s="65"/>
      <c r="R261" s="65"/>
      <c r="S261" s="65"/>
      <c r="T261" s="66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132</v>
      </c>
      <c r="AU261" s="18" t="s">
        <v>79</v>
      </c>
    </row>
    <row r="262" spans="1:65" s="13" customFormat="1" ht="11.25">
      <c r="B262" s="193"/>
      <c r="C262" s="194"/>
      <c r="D262" s="195" t="s">
        <v>134</v>
      </c>
      <c r="E262" s="196" t="s">
        <v>19</v>
      </c>
      <c r="F262" s="197" t="s">
        <v>387</v>
      </c>
      <c r="G262" s="194"/>
      <c r="H262" s="198">
        <v>5721.29</v>
      </c>
      <c r="I262" s="199"/>
      <c r="J262" s="194"/>
      <c r="K262" s="194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134</v>
      </c>
      <c r="AU262" s="204" t="s">
        <v>79</v>
      </c>
      <c r="AV262" s="13" t="s">
        <v>79</v>
      </c>
      <c r="AW262" s="13" t="s">
        <v>31</v>
      </c>
      <c r="AX262" s="13" t="s">
        <v>77</v>
      </c>
      <c r="AY262" s="204" t="s">
        <v>123</v>
      </c>
    </row>
    <row r="263" spans="1:65" s="2" customFormat="1" ht="44.25" customHeight="1">
      <c r="A263" s="35"/>
      <c r="B263" s="36"/>
      <c r="C263" s="175" t="s">
        <v>388</v>
      </c>
      <c r="D263" s="175" t="s">
        <v>125</v>
      </c>
      <c r="E263" s="176" t="s">
        <v>389</v>
      </c>
      <c r="F263" s="177" t="s">
        <v>390</v>
      </c>
      <c r="G263" s="178" t="s">
        <v>86</v>
      </c>
      <c r="H263" s="179">
        <v>1144.258</v>
      </c>
      <c r="I263" s="180"/>
      <c r="J263" s="181">
        <f>ROUND(I263*H263,2)</f>
        <v>0</v>
      </c>
      <c r="K263" s="177" t="s">
        <v>129</v>
      </c>
      <c r="L263" s="40"/>
      <c r="M263" s="182" t="s">
        <v>19</v>
      </c>
      <c r="N263" s="183" t="s">
        <v>40</v>
      </c>
      <c r="O263" s="65"/>
      <c r="P263" s="184">
        <f>O263*H263</f>
        <v>0</v>
      </c>
      <c r="Q263" s="184">
        <v>0</v>
      </c>
      <c r="R263" s="184">
        <f>Q263*H263</f>
        <v>0</v>
      </c>
      <c r="S263" s="184">
        <v>0</v>
      </c>
      <c r="T263" s="185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6" t="s">
        <v>130</v>
      </c>
      <c r="AT263" s="186" t="s">
        <v>125</v>
      </c>
      <c r="AU263" s="186" t="s">
        <v>79</v>
      </c>
      <c r="AY263" s="18" t="s">
        <v>123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8" t="s">
        <v>77</v>
      </c>
      <c r="BK263" s="187">
        <f>ROUND(I263*H263,2)</f>
        <v>0</v>
      </c>
      <c r="BL263" s="18" t="s">
        <v>130</v>
      </c>
      <c r="BM263" s="186" t="s">
        <v>391</v>
      </c>
    </row>
    <row r="264" spans="1:65" s="2" customFormat="1" ht="11.25">
      <c r="A264" s="35"/>
      <c r="B264" s="36"/>
      <c r="C264" s="37"/>
      <c r="D264" s="188" t="s">
        <v>132</v>
      </c>
      <c r="E264" s="37"/>
      <c r="F264" s="189" t="s">
        <v>392</v>
      </c>
      <c r="G264" s="37"/>
      <c r="H264" s="37"/>
      <c r="I264" s="190"/>
      <c r="J264" s="37"/>
      <c r="K264" s="37"/>
      <c r="L264" s="40"/>
      <c r="M264" s="191"/>
      <c r="N264" s="192"/>
      <c r="O264" s="65"/>
      <c r="P264" s="65"/>
      <c r="Q264" s="65"/>
      <c r="R264" s="65"/>
      <c r="S264" s="65"/>
      <c r="T264" s="66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132</v>
      </c>
      <c r="AU264" s="18" t="s">
        <v>79</v>
      </c>
    </row>
    <row r="265" spans="1:65" s="13" customFormat="1" ht="11.25">
      <c r="B265" s="193"/>
      <c r="C265" s="194"/>
      <c r="D265" s="195" t="s">
        <v>134</v>
      </c>
      <c r="E265" s="196" t="s">
        <v>19</v>
      </c>
      <c r="F265" s="197" t="s">
        <v>393</v>
      </c>
      <c r="G265" s="194"/>
      <c r="H265" s="198">
        <v>1144.258</v>
      </c>
      <c r="I265" s="199"/>
      <c r="J265" s="194"/>
      <c r="K265" s="194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134</v>
      </c>
      <c r="AU265" s="204" t="s">
        <v>79</v>
      </c>
      <c r="AV265" s="13" t="s">
        <v>79</v>
      </c>
      <c r="AW265" s="13" t="s">
        <v>31</v>
      </c>
      <c r="AX265" s="13" t="s">
        <v>77</v>
      </c>
      <c r="AY265" s="204" t="s">
        <v>123</v>
      </c>
    </row>
    <row r="266" spans="1:65" s="2" customFormat="1" ht="44.25" customHeight="1">
      <c r="A266" s="35"/>
      <c r="B266" s="36"/>
      <c r="C266" s="175" t="s">
        <v>394</v>
      </c>
      <c r="D266" s="175" t="s">
        <v>125</v>
      </c>
      <c r="E266" s="176" t="s">
        <v>395</v>
      </c>
      <c r="F266" s="177" t="s">
        <v>396</v>
      </c>
      <c r="G266" s="178" t="s">
        <v>397</v>
      </c>
      <c r="H266" s="179">
        <v>1</v>
      </c>
      <c r="I266" s="180"/>
      <c r="J266" s="181">
        <f>ROUND(I266*H266,2)</f>
        <v>0</v>
      </c>
      <c r="K266" s="177" t="s">
        <v>129</v>
      </c>
      <c r="L266" s="40"/>
      <c r="M266" s="182" t="s">
        <v>19</v>
      </c>
      <c r="N266" s="183" t="s">
        <v>40</v>
      </c>
      <c r="O266" s="65"/>
      <c r="P266" s="184">
        <f>O266*H266</f>
        <v>0</v>
      </c>
      <c r="Q266" s="184">
        <v>0</v>
      </c>
      <c r="R266" s="184">
        <f>Q266*H266</f>
        <v>0</v>
      </c>
      <c r="S266" s="184">
        <v>0</v>
      </c>
      <c r="T266" s="185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6" t="s">
        <v>130</v>
      </c>
      <c r="AT266" s="186" t="s">
        <v>125</v>
      </c>
      <c r="AU266" s="186" t="s">
        <v>79</v>
      </c>
      <c r="AY266" s="18" t="s">
        <v>123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8" t="s">
        <v>77</v>
      </c>
      <c r="BK266" s="187">
        <f>ROUND(I266*H266,2)</f>
        <v>0</v>
      </c>
      <c r="BL266" s="18" t="s">
        <v>130</v>
      </c>
      <c r="BM266" s="186" t="s">
        <v>398</v>
      </c>
    </row>
    <row r="267" spans="1:65" s="2" customFormat="1" ht="11.25">
      <c r="A267" s="35"/>
      <c r="B267" s="36"/>
      <c r="C267" s="37"/>
      <c r="D267" s="188" t="s">
        <v>132</v>
      </c>
      <c r="E267" s="37"/>
      <c r="F267" s="189" t="s">
        <v>399</v>
      </c>
      <c r="G267" s="37"/>
      <c r="H267" s="37"/>
      <c r="I267" s="190"/>
      <c r="J267" s="37"/>
      <c r="K267" s="37"/>
      <c r="L267" s="40"/>
      <c r="M267" s="191"/>
      <c r="N267" s="192"/>
      <c r="O267" s="65"/>
      <c r="P267" s="65"/>
      <c r="Q267" s="65"/>
      <c r="R267" s="65"/>
      <c r="S267" s="65"/>
      <c r="T267" s="66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132</v>
      </c>
      <c r="AU267" s="18" t="s">
        <v>79</v>
      </c>
    </row>
    <row r="268" spans="1:65" s="13" customFormat="1" ht="11.25">
      <c r="B268" s="193"/>
      <c r="C268" s="194"/>
      <c r="D268" s="195" t="s">
        <v>134</v>
      </c>
      <c r="E268" s="196" t="s">
        <v>19</v>
      </c>
      <c r="F268" s="197" t="s">
        <v>77</v>
      </c>
      <c r="G268" s="194"/>
      <c r="H268" s="198">
        <v>1</v>
      </c>
      <c r="I268" s="199"/>
      <c r="J268" s="194"/>
      <c r="K268" s="194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134</v>
      </c>
      <c r="AU268" s="204" t="s">
        <v>79</v>
      </c>
      <c r="AV268" s="13" t="s">
        <v>79</v>
      </c>
      <c r="AW268" s="13" t="s">
        <v>31</v>
      </c>
      <c r="AX268" s="13" t="s">
        <v>77</v>
      </c>
      <c r="AY268" s="204" t="s">
        <v>123</v>
      </c>
    </row>
    <row r="269" spans="1:65" s="2" customFormat="1" ht="44.25" customHeight="1">
      <c r="A269" s="35"/>
      <c r="B269" s="36"/>
      <c r="C269" s="175" t="s">
        <v>400</v>
      </c>
      <c r="D269" s="175" t="s">
        <v>125</v>
      </c>
      <c r="E269" s="176" t="s">
        <v>401</v>
      </c>
      <c r="F269" s="177" t="s">
        <v>402</v>
      </c>
      <c r="G269" s="178" t="s">
        <v>397</v>
      </c>
      <c r="H269" s="179">
        <v>1201.471</v>
      </c>
      <c r="I269" s="180"/>
      <c r="J269" s="181">
        <f>ROUND(I269*H269,2)</f>
        <v>0</v>
      </c>
      <c r="K269" s="177" t="s">
        <v>129</v>
      </c>
      <c r="L269" s="40"/>
      <c r="M269" s="182" t="s">
        <v>19</v>
      </c>
      <c r="N269" s="183" t="s">
        <v>40</v>
      </c>
      <c r="O269" s="65"/>
      <c r="P269" s="184">
        <f>O269*H269</f>
        <v>0</v>
      </c>
      <c r="Q269" s="184">
        <v>0</v>
      </c>
      <c r="R269" s="184">
        <f>Q269*H269</f>
        <v>0</v>
      </c>
      <c r="S269" s="184">
        <v>0</v>
      </c>
      <c r="T269" s="185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6" t="s">
        <v>130</v>
      </c>
      <c r="AT269" s="186" t="s">
        <v>125</v>
      </c>
      <c r="AU269" s="186" t="s">
        <v>79</v>
      </c>
      <c r="AY269" s="18" t="s">
        <v>123</v>
      </c>
      <c r="BE269" s="187">
        <f>IF(N269="základní",J269,0)</f>
        <v>0</v>
      </c>
      <c r="BF269" s="187">
        <f>IF(N269="snížená",J269,0)</f>
        <v>0</v>
      </c>
      <c r="BG269" s="187">
        <f>IF(N269="zákl. přenesená",J269,0)</f>
        <v>0</v>
      </c>
      <c r="BH269" s="187">
        <f>IF(N269="sníž. přenesená",J269,0)</f>
        <v>0</v>
      </c>
      <c r="BI269" s="187">
        <f>IF(N269="nulová",J269,0)</f>
        <v>0</v>
      </c>
      <c r="BJ269" s="18" t="s">
        <v>77</v>
      </c>
      <c r="BK269" s="187">
        <f>ROUND(I269*H269,2)</f>
        <v>0</v>
      </c>
      <c r="BL269" s="18" t="s">
        <v>130</v>
      </c>
      <c r="BM269" s="186" t="s">
        <v>403</v>
      </c>
    </row>
    <row r="270" spans="1:65" s="2" customFormat="1" ht="11.25">
      <c r="A270" s="35"/>
      <c r="B270" s="36"/>
      <c r="C270" s="37"/>
      <c r="D270" s="188" t="s">
        <v>132</v>
      </c>
      <c r="E270" s="37"/>
      <c r="F270" s="189" t="s">
        <v>404</v>
      </c>
      <c r="G270" s="37"/>
      <c r="H270" s="37"/>
      <c r="I270" s="190"/>
      <c r="J270" s="37"/>
      <c r="K270" s="37"/>
      <c r="L270" s="40"/>
      <c r="M270" s="191"/>
      <c r="N270" s="192"/>
      <c r="O270" s="65"/>
      <c r="P270" s="65"/>
      <c r="Q270" s="65"/>
      <c r="R270" s="65"/>
      <c r="S270" s="65"/>
      <c r="T270" s="66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132</v>
      </c>
      <c r="AU270" s="18" t="s">
        <v>79</v>
      </c>
    </row>
    <row r="271" spans="1:65" s="13" customFormat="1" ht="11.25">
      <c r="B271" s="193"/>
      <c r="C271" s="194"/>
      <c r="D271" s="195" t="s">
        <v>134</v>
      </c>
      <c r="E271" s="196" t="s">
        <v>19</v>
      </c>
      <c r="F271" s="197" t="s">
        <v>405</v>
      </c>
      <c r="G271" s="194"/>
      <c r="H271" s="198">
        <v>1201.471</v>
      </c>
      <c r="I271" s="199"/>
      <c r="J271" s="194"/>
      <c r="K271" s="194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134</v>
      </c>
      <c r="AU271" s="204" t="s">
        <v>79</v>
      </c>
      <c r="AV271" s="13" t="s">
        <v>79</v>
      </c>
      <c r="AW271" s="13" t="s">
        <v>31</v>
      </c>
      <c r="AX271" s="13" t="s">
        <v>77</v>
      </c>
      <c r="AY271" s="204" t="s">
        <v>123</v>
      </c>
    </row>
    <row r="272" spans="1:65" s="2" customFormat="1" ht="37.9" customHeight="1">
      <c r="A272" s="35"/>
      <c r="B272" s="36"/>
      <c r="C272" s="175" t="s">
        <v>406</v>
      </c>
      <c r="D272" s="175" t="s">
        <v>125</v>
      </c>
      <c r="E272" s="176" t="s">
        <v>407</v>
      </c>
      <c r="F272" s="177" t="s">
        <v>408</v>
      </c>
      <c r="G272" s="178" t="s">
        <v>86</v>
      </c>
      <c r="H272" s="179">
        <v>572.12900000000002</v>
      </c>
      <c r="I272" s="180"/>
      <c r="J272" s="181">
        <f>ROUND(I272*H272,2)</f>
        <v>0</v>
      </c>
      <c r="K272" s="177" t="s">
        <v>129</v>
      </c>
      <c r="L272" s="40"/>
      <c r="M272" s="182" t="s">
        <v>19</v>
      </c>
      <c r="N272" s="183" t="s">
        <v>40</v>
      </c>
      <c r="O272" s="65"/>
      <c r="P272" s="184">
        <f>O272*H272</f>
        <v>0</v>
      </c>
      <c r="Q272" s="184">
        <v>0</v>
      </c>
      <c r="R272" s="184">
        <f>Q272*H272</f>
        <v>0</v>
      </c>
      <c r="S272" s="184">
        <v>0</v>
      </c>
      <c r="T272" s="185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6" t="s">
        <v>130</v>
      </c>
      <c r="AT272" s="186" t="s">
        <v>125</v>
      </c>
      <c r="AU272" s="186" t="s">
        <v>79</v>
      </c>
      <c r="AY272" s="18" t="s">
        <v>123</v>
      </c>
      <c r="BE272" s="187">
        <f>IF(N272="základní",J272,0)</f>
        <v>0</v>
      </c>
      <c r="BF272" s="187">
        <f>IF(N272="snížená",J272,0)</f>
        <v>0</v>
      </c>
      <c r="BG272" s="187">
        <f>IF(N272="zákl. přenesená",J272,0)</f>
        <v>0</v>
      </c>
      <c r="BH272" s="187">
        <f>IF(N272="sníž. přenesená",J272,0)</f>
        <v>0</v>
      </c>
      <c r="BI272" s="187">
        <f>IF(N272="nulová",J272,0)</f>
        <v>0</v>
      </c>
      <c r="BJ272" s="18" t="s">
        <v>77</v>
      </c>
      <c r="BK272" s="187">
        <f>ROUND(I272*H272,2)</f>
        <v>0</v>
      </c>
      <c r="BL272" s="18" t="s">
        <v>130</v>
      </c>
      <c r="BM272" s="186" t="s">
        <v>409</v>
      </c>
    </row>
    <row r="273" spans="1:65" s="2" customFormat="1" ht="11.25">
      <c r="A273" s="35"/>
      <c r="B273" s="36"/>
      <c r="C273" s="37"/>
      <c r="D273" s="188" t="s">
        <v>132</v>
      </c>
      <c r="E273" s="37"/>
      <c r="F273" s="189" t="s">
        <v>410</v>
      </c>
      <c r="G273" s="37"/>
      <c r="H273" s="37"/>
      <c r="I273" s="190"/>
      <c r="J273" s="37"/>
      <c r="K273" s="37"/>
      <c r="L273" s="40"/>
      <c r="M273" s="191"/>
      <c r="N273" s="192"/>
      <c r="O273" s="65"/>
      <c r="P273" s="65"/>
      <c r="Q273" s="65"/>
      <c r="R273" s="65"/>
      <c r="S273" s="65"/>
      <c r="T273" s="66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132</v>
      </c>
      <c r="AU273" s="18" t="s">
        <v>79</v>
      </c>
    </row>
    <row r="274" spans="1:65" s="13" customFormat="1" ht="11.25">
      <c r="B274" s="193"/>
      <c r="C274" s="194"/>
      <c r="D274" s="195" t="s">
        <v>134</v>
      </c>
      <c r="E274" s="196" t="s">
        <v>19</v>
      </c>
      <c r="F274" s="197" t="s">
        <v>411</v>
      </c>
      <c r="G274" s="194"/>
      <c r="H274" s="198">
        <v>572.12900000000002</v>
      </c>
      <c r="I274" s="199"/>
      <c r="J274" s="194"/>
      <c r="K274" s="194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134</v>
      </c>
      <c r="AU274" s="204" t="s">
        <v>79</v>
      </c>
      <c r="AV274" s="13" t="s">
        <v>79</v>
      </c>
      <c r="AW274" s="13" t="s">
        <v>31</v>
      </c>
      <c r="AX274" s="13" t="s">
        <v>77</v>
      </c>
      <c r="AY274" s="204" t="s">
        <v>123</v>
      </c>
    </row>
    <row r="275" spans="1:65" s="2" customFormat="1" ht="44.25" customHeight="1">
      <c r="A275" s="35"/>
      <c r="B275" s="36"/>
      <c r="C275" s="175" t="s">
        <v>412</v>
      </c>
      <c r="D275" s="175" t="s">
        <v>125</v>
      </c>
      <c r="E275" s="176" t="s">
        <v>413</v>
      </c>
      <c r="F275" s="177" t="s">
        <v>414</v>
      </c>
      <c r="G275" s="178" t="s">
        <v>86</v>
      </c>
      <c r="H275" s="179">
        <v>12.5</v>
      </c>
      <c r="I275" s="180"/>
      <c r="J275" s="181">
        <f>ROUND(I275*H275,2)</f>
        <v>0</v>
      </c>
      <c r="K275" s="177" t="s">
        <v>129</v>
      </c>
      <c r="L275" s="40"/>
      <c r="M275" s="182" t="s">
        <v>19</v>
      </c>
      <c r="N275" s="183" t="s">
        <v>40</v>
      </c>
      <c r="O275" s="65"/>
      <c r="P275" s="184">
        <f>O275*H275</f>
        <v>0</v>
      </c>
      <c r="Q275" s="184">
        <v>0</v>
      </c>
      <c r="R275" s="184">
        <f>Q275*H275</f>
        <v>0</v>
      </c>
      <c r="S275" s="184">
        <v>0</v>
      </c>
      <c r="T275" s="185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6" t="s">
        <v>130</v>
      </c>
      <c r="AT275" s="186" t="s">
        <v>125</v>
      </c>
      <c r="AU275" s="186" t="s">
        <v>79</v>
      </c>
      <c r="AY275" s="18" t="s">
        <v>123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8" t="s">
        <v>77</v>
      </c>
      <c r="BK275" s="187">
        <f>ROUND(I275*H275,2)</f>
        <v>0</v>
      </c>
      <c r="BL275" s="18" t="s">
        <v>130</v>
      </c>
      <c r="BM275" s="186" t="s">
        <v>415</v>
      </c>
    </row>
    <row r="276" spans="1:65" s="2" customFormat="1" ht="11.25">
      <c r="A276" s="35"/>
      <c r="B276" s="36"/>
      <c r="C276" s="37"/>
      <c r="D276" s="188" t="s">
        <v>132</v>
      </c>
      <c r="E276" s="37"/>
      <c r="F276" s="189" t="s">
        <v>416</v>
      </c>
      <c r="G276" s="37"/>
      <c r="H276" s="37"/>
      <c r="I276" s="190"/>
      <c r="J276" s="37"/>
      <c r="K276" s="37"/>
      <c r="L276" s="40"/>
      <c r="M276" s="191"/>
      <c r="N276" s="192"/>
      <c r="O276" s="65"/>
      <c r="P276" s="65"/>
      <c r="Q276" s="65"/>
      <c r="R276" s="65"/>
      <c r="S276" s="65"/>
      <c r="T276" s="66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132</v>
      </c>
      <c r="AU276" s="18" t="s">
        <v>79</v>
      </c>
    </row>
    <row r="277" spans="1:65" s="13" customFormat="1" ht="22.5">
      <c r="B277" s="193"/>
      <c r="C277" s="194"/>
      <c r="D277" s="195" t="s">
        <v>134</v>
      </c>
      <c r="E277" s="196" t="s">
        <v>19</v>
      </c>
      <c r="F277" s="197" t="s">
        <v>417</v>
      </c>
      <c r="G277" s="194"/>
      <c r="H277" s="198">
        <v>12.5</v>
      </c>
      <c r="I277" s="199"/>
      <c r="J277" s="194"/>
      <c r="K277" s="194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134</v>
      </c>
      <c r="AU277" s="204" t="s">
        <v>79</v>
      </c>
      <c r="AV277" s="13" t="s">
        <v>79</v>
      </c>
      <c r="AW277" s="13" t="s">
        <v>31</v>
      </c>
      <c r="AX277" s="13" t="s">
        <v>77</v>
      </c>
      <c r="AY277" s="204" t="s">
        <v>123</v>
      </c>
    </row>
    <row r="278" spans="1:65" s="2" customFormat="1" ht="16.5" customHeight="1">
      <c r="A278" s="35"/>
      <c r="B278" s="36"/>
      <c r="C278" s="227" t="s">
        <v>418</v>
      </c>
      <c r="D278" s="227" t="s">
        <v>256</v>
      </c>
      <c r="E278" s="228" t="s">
        <v>419</v>
      </c>
      <c r="F278" s="229" t="s">
        <v>420</v>
      </c>
      <c r="G278" s="230" t="s">
        <v>397</v>
      </c>
      <c r="H278" s="231">
        <v>28.75</v>
      </c>
      <c r="I278" s="232"/>
      <c r="J278" s="233">
        <f>ROUND(I278*H278,2)</f>
        <v>0</v>
      </c>
      <c r="K278" s="229" t="s">
        <v>129</v>
      </c>
      <c r="L278" s="234"/>
      <c r="M278" s="235" t="s">
        <v>19</v>
      </c>
      <c r="N278" s="236" t="s">
        <v>40</v>
      </c>
      <c r="O278" s="65"/>
      <c r="P278" s="184">
        <f>O278*H278</f>
        <v>0</v>
      </c>
      <c r="Q278" s="184">
        <v>1</v>
      </c>
      <c r="R278" s="184">
        <f>Q278*H278</f>
        <v>28.75</v>
      </c>
      <c r="S278" s="184">
        <v>0</v>
      </c>
      <c r="T278" s="185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6" t="s">
        <v>168</v>
      </c>
      <c r="AT278" s="186" t="s">
        <v>256</v>
      </c>
      <c r="AU278" s="186" t="s">
        <v>79</v>
      </c>
      <c r="AY278" s="18" t="s">
        <v>123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8" t="s">
        <v>77</v>
      </c>
      <c r="BK278" s="187">
        <f>ROUND(I278*H278,2)</f>
        <v>0</v>
      </c>
      <c r="BL278" s="18" t="s">
        <v>130</v>
      </c>
      <c r="BM278" s="186" t="s">
        <v>421</v>
      </c>
    </row>
    <row r="279" spans="1:65" s="2" customFormat="1" ht="19.5">
      <c r="A279" s="35"/>
      <c r="B279" s="36"/>
      <c r="C279" s="37"/>
      <c r="D279" s="195" t="s">
        <v>209</v>
      </c>
      <c r="E279" s="37"/>
      <c r="F279" s="226" t="s">
        <v>422</v>
      </c>
      <c r="G279" s="37"/>
      <c r="H279" s="37"/>
      <c r="I279" s="190"/>
      <c r="J279" s="37"/>
      <c r="K279" s="37"/>
      <c r="L279" s="40"/>
      <c r="M279" s="191"/>
      <c r="N279" s="192"/>
      <c r="O279" s="65"/>
      <c r="P279" s="65"/>
      <c r="Q279" s="65"/>
      <c r="R279" s="65"/>
      <c r="S279" s="65"/>
      <c r="T279" s="66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209</v>
      </c>
      <c r="AU279" s="18" t="s">
        <v>79</v>
      </c>
    </row>
    <row r="280" spans="1:65" s="13" customFormat="1" ht="11.25">
      <c r="B280" s="193"/>
      <c r="C280" s="194"/>
      <c r="D280" s="195" t="s">
        <v>134</v>
      </c>
      <c r="E280" s="194"/>
      <c r="F280" s="197" t="s">
        <v>423</v>
      </c>
      <c r="G280" s="194"/>
      <c r="H280" s="198">
        <v>28.75</v>
      </c>
      <c r="I280" s="199"/>
      <c r="J280" s="194"/>
      <c r="K280" s="194"/>
      <c r="L280" s="200"/>
      <c r="M280" s="201"/>
      <c r="N280" s="202"/>
      <c r="O280" s="202"/>
      <c r="P280" s="202"/>
      <c r="Q280" s="202"/>
      <c r="R280" s="202"/>
      <c r="S280" s="202"/>
      <c r="T280" s="203"/>
      <c r="AT280" s="204" t="s">
        <v>134</v>
      </c>
      <c r="AU280" s="204" t="s">
        <v>79</v>
      </c>
      <c r="AV280" s="13" t="s">
        <v>79</v>
      </c>
      <c r="AW280" s="13" t="s">
        <v>4</v>
      </c>
      <c r="AX280" s="13" t="s">
        <v>77</v>
      </c>
      <c r="AY280" s="204" t="s">
        <v>123</v>
      </c>
    </row>
    <row r="281" spans="1:65" s="2" customFormat="1" ht="33" customHeight="1">
      <c r="A281" s="35"/>
      <c r="B281" s="36"/>
      <c r="C281" s="175" t="s">
        <v>424</v>
      </c>
      <c r="D281" s="175" t="s">
        <v>125</v>
      </c>
      <c r="E281" s="176" t="s">
        <v>425</v>
      </c>
      <c r="F281" s="177" t="s">
        <v>426</v>
      </c>
      <c r="G281" s="178" t="s">
        <v>128</v>
      </c>
      <c r="H281" s="179">
        <v>2.5</v>
      </c>
      <c r="I281" s="180"/>
      <c r="J281" s="181">
        <f>ROUND(I281*H281,2)</f>
        <v>0</v>
      </c>
      <c r="K281" s="177" t="s">
        <v>129</v>
      </c>
      <c r="L281" s="40"/>
      <c r="M281" s="182" t="s">
        <v>19</v>
      </c>
      <c r="N281" s="183" t="s">
        <v>40</v>
      </c>
      <c r="O281" s="65"/>
      <c r="P281" s="184">
        <f>O281*H281</f>
        <v>0</v>
      </c>
      <c r="Q281" s="184">
        <v>0</v>
      </c>
      <c r="R281" s="184">
        <f>Q281*H281</f>
        <v>0</v>
      </c>
      <c r="S281" s="184">
        <v>0</v>
      </c>
      <c r="T281" s="185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6" t="s">
        <v>130</v>
      </c>
      <c r="AT281" s="186" t="s">
        <v>125</v>
      </c>
      <c r="AU281" s="186" t="s">
        <v>79</v>
      </c>
      <c r="AY281" s="18" t="s">
        <v>123</v>
      </c>
      <c r="BE281" s="187">
        <f>IF(N281="základní",J281,0)</f>
        <v>0</v>
      </c>
      <c r="BF281" s="187">
        <f>IF(N281="snížená",J281,0)</f>
        <v>0</v>
      </c>
      <c r="BG281" s="187">
        <f>IF(N281="zákl. přenesená",J281,0)</f>
        <v>0</v>
      </c>
      <c r="BH281" s="187">
        <f>IF(N281="sníž. přenesená",J281,0)</f>
        <v>0</v>
      </c>
      <c r="BI281" s="187">
        <f>IF(N281="nulová",J281,0)</f>
        <v>0</v>
      </c>
      <c r="BJ281" s="18" t="s">
        <v>77</v>
      </c>
      <c r="BK281" s="187">
        <f>ROUND(I281*H281,2)</f>
        <v>0</v>
      </c>
      <c r="BL281" s="18" t="s">
        <v>130</v>
      </c>
      <c r="BM281" s="186" t="s">
        <v>427</v>
      </c>
    </row>
    <row r="282" spans="1:65" s="2" customFormat="1" ht="11.25">
      <c r="A282" s="35"/>
      <c r="B282" s="36"/>
      <c r="C282" s="37"/>
      <c r="D282" s="188" t="s">
        <v>132</v>
      </c>
      <c r="E282" s="37"/>
      <c r="F282" s="189" t="s">
        <v>428</v>
      </c>
      <c r="G282" s="37"/>
      <c r="H282" s="37"/>
      <c r="I282" s="190"/>
      <c r="J282" s="37"/>
      <c r="K282" s="37"/>
      <c r="L282" s="40"/>
      <c r="M282" s="191"/>
      <c r="N282" s="192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132</v>
      </c>
      <c r="AU282" s="18" t="s">
        <v>79</v>
      </c>
    </row>
    <row r="283" spans="1:65" s="13" customFormat="1" ht="11.25">
      <c r="B283" s="193"/>
      <c r="C283" s="194"/>
      <c r="D283" s="195" t="s">
        <v>134</v>
      </c>
      <c r="E283" s="196" t="s">
        <v>19</v>
      </c>
      <c r="F283" s="197" t="s">
        <v>429</v>
      </c>
      <c r="G283" s="194"/>
      <c r="H283" s="198">
        <v>2.5</v>
      </c>
      <c r="I283" s="199"/>
      <c r="J283" s="194"/>
      <c r="K283" s="194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134</v>
      </c>
      <c r="AU283" s="204" t="s">
        <v>79</v>
      </c>
      <c r="AV283" s="13" t="s">
        <v>79</v>
      </c>
      <c r="AW283" s="13" t="s">
        <v>31</v>
      </c>
      <c r="AX283" s="13" t="s">
        <v>77</v>
      </c>
      <c r="AY283" s="204" t="s">
        <v>123</v>
      </c>
    </row>
    <row r="284" spans="1:65" s="2" customFormat="1" ht="16.5" customHeight="1">
      <c r="A284" s="35"/>
      <c r="B284" s="36"/>
      <c r="C284" s="227" t="s">
        <v>430</v>
      </c>
      <c r="D284" s="227" t="s">
        <v>256</v>
      </c>
      <c r="E284" s="228" t="s">
        <v>431</v>
      </c>
      <c r="F284" s="229" t="s">
        <v>432</v>
      </c>
      <c r="G284" s="230" t="s">
        <v>397</v>
      </c>
      <c r="H284" s="231">
        <v>0.57499999999999996</v>
      </c>
      <c r="I284" s="232"/>
      <c r="J284" s="233">
        <f>ROUND(I284*H284,2)</f>
        <v>0</v>
      </c>
      <c r="K284" s="229" t="s">
        <v>129</v>
      </c>
      <c r="L284" s="234"/>
      <c r="M284" s="235" t="s">
        <v>19</v>
      </c>
      <c r="N284" s="236" t="s">
        <v>40</v>
      </c>
      <c r="O284" s="65"/>
      <c r="P284" s="184">
        <f>O284*H284</f>
        <v>0</v>
      </c>
      <c r="Q284" s="184">
        <v>1</v>
      </c>
      <c r="R284" s="184">
        <f>Q284*H284</f>
        <v>0.57499999999999996</v>
      </c>
      <c r="S284" s="184">
        <v>0</v>
      </c>
      <c r="T284" s="185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6" t="s">
        <v>168</v>
      </c>
      <c r="AT284" s="186" t="s">
        <v>256</v>
      </c>
      <c r="AU284" s="186" t="s">
        <v>79</v>
      </c>
      <c r="AY284" s="18" t="s">
        <v>123</v>
      </c>
      <c r="BE284" s="187">
        <f>IF(N284="základní",J284,0)</f>
        <v>0</v>
      </c>
      <c r="BF284" s="187">
        <f>IF(N284="snížená",J284,0)</f>
        <v>0</v>
      </c>
      <c r="BG284" s="187">
        <f>IF(N284="zákl. přenesená",J284,0)</f>
        <v>0</v>
      </c>
      <c r="BH284" s="187">
        <f>IF(N284="sníž. přenesená",J284,0)</f>
        <v>0</v>
      </c>
      <c r="BI284" s="187">
        <f>IF(N284="nulová",J284,0)</f>
        <v>0</v>
      </c>
      <c r="BJ284" s="18" t="s">
        <v>77</v>
      </c>
      <c r="BK284" s="187">
        <f>ROUND(I284*H284,2)</f>
        <v>0</v>
      </c>
      <c r="BL284" s="18" t="s">
        <v>130</v>
      </c>
      <c r="BM284" s="186" t="s">
        <v>433</v>
      </c>
    </row>
    <row r="285" spans="1:65" s="13" customFormat="1" ht="11.25">
      <c r="B285" s="193"/>
      <c r="C285" s="194"/>
      <c r="D285" s="195" t="s">
        <v>134</v>
      </c>
      <c r="E285" s="194"/>
      <c r="F285" s="197" t="s">
        <v>434</v>
      </c>
      <c r="G285" s="194"/>
      <c r="H285" s="198">
        <v>0.57499999999999996</v>
      </c>
      <c r="I285" s="199"/>
      <c r="J285" s="194"/>
      <c r="K285" s="194"/>
      <c r="L285" s="200"/>
      <c r="M285" s="201"/>
      <c r="N285" s="202"/>
      <c r="O285" s="202"/>
      <c r="P285" s="202"/>
      <c r="Q285" s="202"/>
      <c r="R285" s="202"/>
      <c r="S285" s="202"/>
      <c r="T285" s="203"/>
      <c r="AT285" s="204" t="s">
        <v>134</v>
      </c>
      <c r="AU285" s="204" t="s">
        <v>79</v>
      </c>
      <c r="AV285" s="13" t="s">
        <v>79</v>
      </c>
      <c r="AW285" s="13" t="s">
        <v>4</v>
      </c>
      <c r="AX285" s="13" t="s">
        <v>77</v>
      </c>
      <c r="AY285" s="204" t="s">
        <v>123</v>
      </c>
    </row>
    <row r="286" spans="1:65" s="2" customFormat="1" ht="33" customHeight="1">
      <c r="A286" s="35"/>
      <c r="B286" s="36"/>
      <c r="C286" s="175" t="s">
        <v>435</v>
      </c>
      <c r="D286" s="175" t="s">
        <v>125</v>
      </c>
      <c r="E286" s="176" t="s">
        <v>436</v>
      </c>
      <c r="F286" s="177" t="s">
        <v>437</v>
      </c>
      <c r="G286" s="178" t="s">
        <v>128</v>
      </c>
      <c r="H286" s="179">
        <v>2.5</v>
      </c>
      <c r="I286" s="180"/>
      <c r="J286" s="181">
        <f>ROUND(I286*H286,2)</f>
        <v>0</v>
      </c>
      <c r="K286" s="177" t="s">
        <v>129</v>
      </c>
      <c r="L286" s="40"/>
      <c r="M286" s="182" t="s">
        <v>19</v>
      </c>
      <c r="N286" s="183" t="s">
        <v>40</v>
      </c>
      <c r="O286" s="65"/>
      <c r="P286" s="184">
        <f>O286*H286</f>
        <v>0</v>
      </c>
      <c r="Q286" s="184">
        <v>0</v>
      </c>
      <c r="R286" s="184">
        <f>Q286*H286</f>
        <v>0</v>
      </c>
      <c r="S286" s="184">
        <v>0</v>
      </c>
      <c r="T286" s="185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6" t="s">
        <v>130</v>
      </c>
      <c r="AT286" s="186" t="s">
        <v>125</v>
      </c>
      <c r="AU286" s="186" t="s">
        <v>79</v>
      </c>
      <c r="AY286" s="18" t="s">
        <v>123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8" t="s">
        <v>77</v>
      </c>
      <c r="BK286" s="187">
        <f>ROUND(I286*H286,2)</f>
        <v>0</v>
      </c>
      <c r="BL286" s="18" t="s">
        <v>130</v>
      </c>
      <c r="BM286" s="186" t="s">
        <v>438</v>
      </c>
    </row>
    <row r="287" spans="1:65" s="2" customFormat="1" ht="11.25">
      <c r="A287" s="35"/>
      <c r="B287" s="36"/>
      <c r="C287" s="37"/>
      <c r="D287" s="188" t="s">
        <v>132</v>
      </c>
      <c r="E287" s="37"/>
      <c r="F287" s="189" t="s">
        <v>439</v>
      </c>
      <c r="G287" s="37"/>
      <c r="H287" s="37"/>
      <c r="I287" s="190"/>
      <c r="J287" s="37"/>
      <c r="K287" s="37"/>
      <c r="L287" s="40"/>
      <c r="M287" s="191"/>
      <c r="N287" s="192"/>
      <c r="O287" s="65"/>
      <c r="P287" s="65"/>
      <c r="Q287" s="65"/>
      <c r="R287" s="65"/>
      <c r="S287" s="65"/>
      <c r="T287" s="66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132</v>
      </c>
      <c r="AU287" s="18" t="s">
        <v>79</v>
      </c>
    </row>
    <row r="288" spans="1:65" s="13" customFormat="1" ht="11.25">
      <c r="B288" s="193"/>
      <c r="C288" s="194"/>
      <c r="D288" s="195" t="s">
        <v>134</v>
      </c>
      <c r="E288" s="196" t="s">
        <v>19</v>
      </c>
      <c r="F288" s="197" t="s">
        <v>429</v>
      </c>
      <c r="G288" s="194"/>
      <c r="H288" s="198">
        <v>2.5</v>
      </c>
      <c r="I288" s="199"/>
      <c r="J288" s="194"/>
      <c r="K288" s="194"/>
      <c r="L288" s="200"/>
      <c r="M288" s="201"/>
      <c r="N288" s="202"/>
      <c r="O288" s="202"/>
      <c r="P288" s="202"/>
      <c r="Q288" s="202"/>
      <c r="R288" s="202"/>
      <c r="S288" s="202"/>
      <c r="T288" s="203"/>
      <c r="AT288" s="204" t="s">
        <v>134</v>
      </c>
      <c r="AU288" s="204" t="s">
        <v>79</v>
      </c>
      <c r="AV288" s="13" t="s">
        <v>79</v>
      </c>
      <c r="AW288" s="13" t="s">
        <v>31</v>
      </c>
      <c r="AX288" s="13" t="s">
        <v>77</v>
      </c>
      <c r="AY288" s="204" t="s">
        <v>123</v>
      </c>
    </row>
    <row r="289" spans="1:65" s="2" customFormat="1" ht="16.5" customHeight="1">
      <c r="A289" s="35"/>
      <c r="B289" s="36"/>
      <c r="C289" s="227" t="s">
        <v>440</v>
      </c>
      <c r="D289" s="227" t="s">
        <v>256</v>
      </c>
      <c r="E289" s="228" t="s">
        <v>431</v>
      </c>
      <c r="F289" s="229" t="s">
        <v>432</v>
      </c>
      <c r="G289" s="230" t="s">
        <v>397</v>
      </c>
      <c r="H289" s="231">
        <v>0.57499999999999996</v>
      </c>
      <c r="I289" s="232"/>
      <c r="J289" s="233">
        <f>ROUND(I289*H289,2)</f>
        <v>0</v>
      </c>
      <c r="K289" s="229" t="s">
        <v>129</v>
      </c>
      <c r="L289" s="234"/>
      <c r="M289" s="235" t="s">
        <v>19</v>
      </c>
      <c r="N289" s="236" t="s">
        <v>40</v>
      </c>
      <c r="O289" s="65"/>
      <c r="P289" s="184">
        <f>O289*H289</f>
        <v>0</v>
      </c>
      <c r="Q289" s="184">
        <v>1</v>
      </c>
      <c r="R289" s="184">
        <f>Q289*H289</f>
        <v>0.57499999999999996</v>
      </c>
      <c r="S289" s="184">
        <v>0</v>
      </c>
      <c r="T289" s="185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6" t="s">
        <v>168</v>
      </c>
      <c r="AT289" s="186" t="s">
        <v>256</v>
      </c>
      <c r="AU289" s="186" t="s">
        <v>79</v>
      </c>
      <c r="AY289" s="18" t="s">
        <v>123</v>
      </c>
      <c r="BE289" s="187">
        <f>IF(N289="základní",J289,0)</f>
        <v>0</v>
      </c>
      <c r="BF289" s="187">
        <f>IF(N289="snížená",J289,0)</f>
        <v>0</v>
      </c>
      <c r="BG289" s="187">
        <f>IF(N289="zákl. přenesená",J289,0)</f>
        <v>0</v>
      </c>
      <c r="BH289" s="187">
        <f>IF(N289="sníž. přenesená",J289,0)</f>
        <v>0</v>
      </c>
      <c r="BI289" s="187">
        <f>IF(N289="nulová",J289,0)</f>
        <v>0</v>
      </c>
      <c r="BJ289" s="18" t="s">
        <v>77</v>
      </c>
      <c r="BK289" s="187">
        <f>ROUND(I289*H289,2)</f>
        <v>0</v>
      </c>
      <c r="BL289" s="18" t="s">
        <v>130</v>
      </c>
      <c r="BM289" s="186" t="s">
        <v>441</v>
      </c>
    </row>
    <row r="290" spans="1:65" s="13" customFormat="1" ht="11.25">
      <c r="B290" s="193"/>
      <c r="C290" s="194"/>
      <c r="D290" s="195" t="s">
        <v>134</v>
      </c>
      <c r="E290" s="194"/>
      <c r="F290" s="197" t="s">
        <v>434</v>
      </c>
      <c r="G290" s="194"/>
      <c r="H290" s="198">
        <v>0.57499999999999996</v>
      </c>
      <c r="I290" s="199"/>
      <c r="J290" s="194"/>
      <c r="K290" s="194"/>
      <c r="L290" s="200"/>
      <c r="M290" s="201"/>
      <c r="N290" s="202"/>
      <c r="O290" s="202"/>
      <c r="P290" s="202"/>
      <c r="Q290" s="202"/>
      <c r="R290" s="202"/>
      <c r="S290" s="202"/>
      <c r="T290" s="203"/>
      <c r="AT290" s="204" t="s">
        <v>134</v>
      </c>
      <c r="AU290" s="204" t="s">
        <v>79</v>
      </c>
      <c r="AV290" s="13" t="s">
        <v>79</v>
      </c>
      <c r="AW290" s="13" t="s">
        <v>4</v>
      </c>
      <c r="AX290" s="13" t="s">
        <v>77</v>
      </c>
      <c r="AY290" s="204" t="s">
        <v>123</v>
      </c>
    </row>
    <row r="291" spans="1:65" s="2" customFormat="1" ht="33" customHeight="1">
      <c r="A291" s="35"/>
      <c r="B291" s="36"/>
      <c r="C291" s="175" t="s">
        <v>442</v>
      </c>
      <c r="D291" s="175" t="s">
        <v>125</v>
      </c>
      <c r="E291" s="176" t="s">
        <v>443</v>
      </c>
      <c r="F291" s="177" t="s">
        <v>444</v>
      </c>
      <c r="G291" s="178" t="s">
        <v>128</v>
      </c>
      <c r="H291" s="179">
        <v>2.5</v>
      </c>
      <c r="I291" s="180"/>
      <c r="J291" s="181">
        <f>ROUND(I291*H291,2)</f>
        <v>0</v>
      </c>
      <c r="K291" s="177" t="s">
        <v>129</v>
      </c>
      <c r="L291" s="40"/>
      <c r="M291" s="182" t="s">
        <v>19</v>
      </c>
      <c r="N291" s="183" t="s">
        <v>40</v>
      </c>
      <c r="O291" s="65"/>
      <c r="P291" s="184">
        <f>O291*H291</f>
        <v>0</v>
      </c>
      <c r="Q291" s="184">
        <v>0</v>
      </c>
      <c r="R291" s="184">
        <f>Q291*H291</f>
        <v>0</v>
      </c>
      <c r="S291" s="184">
        <v>0</v>
      </c>
      <c r="T291" s="185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6" t="s">
        <v>130</v>
      </c>
      <c r="AT291" s="186" t="s">
        <v>125</v>
      </c>
      <c r="AU291" s="186" t="s">
        <v>79</v>
      </c>
      <c r="AY291" s="18" t="s">
        <v>123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8" t="s">
        <v>77</v>
      </c>
      <c r="BK291" s="187">
        <f>ROUND(I291*H291,2)</f>
        <v>0</v>
      </c>
      <c r="BL291" s="18" t="s">
        <v>130</v>
      </c>
      <c r="BM291" s="186" t="s">
        <v>445</v>
      </c>
    </row>
    <row r="292" spans="1:65" s="2" customFormat="1" ht="11.25">
      <c r="A292" s="35"/>
      <c r="B292" s="36"/>
      <c r="C292" s="37"/>
      <c r="D292" s="188" t="s">
        <v>132</v>
      </c>
      <c r="E292" s="37"/>
      <c r="F292" s="189" t="s">
        <v>446</v>
      </c>
      <c r="G292" s="37"/>
      <c r="H292" s="37"/>
      <c r="I292" s="190"/>
      <c r="J292" s="37"/>
      <c r="K292" s="37"/>
      <c r="L292" s="40"/>
      <c r="M292" s="191"/>
      <c r="N292" s="192"/>
      <c r="O292" s="65"/>
      <c r="P292" s="65"/>
      <c r="Q292" s="65"/>
      <c r="R292" s="65"/>
      <c r="S292" s="65"/>
      <c r="T292" s="66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132</v>
      </c>
      <c r="AU292" s="18" t="s">
        <v>79</v>
      </c>
    </row>
    <row r="293" spans="1:65" s="13" customFormat="1" ht="11.25">
      <c r="B293" s="193"/>
      <c r="C293" s="194"/>
      <c r="D293" s="195" t="s">
        <v>134</v>
      </c>
      <c r="E293" s="196" t="s">
        <v>19</v>
      </c>
      <c r="F293" s="197" t="s">
        <v>429</v>
      </c>
      <c r="G293" s="194"/>
      <c r="H293" s="198">
        <v>2.5</v>
      </c>
      <c r="I293" s="199"/>
      <c r="J293" s="194"/>
      <c r="K293" s="194"/>
      <c r="L293" s="200"/>
      <c r="M293" s="201"/>
      <c r="N293" s="202"/>
      <c r="O293" s="202"/>
      <c r="P293" s="202"/>
      <c r="Q293" s="202"/>
      <c r="R293" s="202"/>
      <c r="S293" s="202"/>
      <c r="T293" s="203"/>
      <c r="AT293" s="204" t="s">
        <v>134</v>
      </c>
      <c r="AU293" s="204" t="s">
        <v>79</v>
      </c>
      <c r="AV293" s="13" t="s">
        <v>79</v>
      </c>
      <c r="AW293" s="13" t="s">
        <v>31</v>
      </c>
      <c r="AX293" s="13" t="s">
        <v>77</v>
      </c>
      <c r="AY293" s="204" t="s">
        <v>123</v>
      </c>
    </row>
    <row r="294" spans="1:65" s="2" customFormat="1" ht="16.5" customHeight="1">
      <c r="A294" s="35"/>
      <c r="B294" s="36"/>
      <c r="C294" s="227" t="s">
        <v>447</v>
      </c>
      <c r="D294" s="227" t="s">
        <v>256</v>
      </c>
      <c r="E294" s="228" t="s">
        <v>431</v>
      </c>
      <c r="F294" s="229" t="s">
        <v>432</v>
      </c>
      <c r="G294" s="230" t="s">
        <v>397</v>
      </c>
      <c r="H294" s="231">
        <v>0.57499999999999996</v>
      </c>
      <c r="I294" s="232"/>
      <c r="J294" s="233">
        <f>ROUND(I294*H294,2)</f>
        <v>0</v>
      </c>
      <c r="K294" s="229" t="s">
        <v>129</v>
      </c>
      <c r="L294" s="234"/>
      <c r="M294" s="235" t="s">
        <v>19</v>
      </c>
      <c r="N294" s="236" t="s">
        <v>40</v>
      </c>
      <c r="O294" s="65"/>
      <c r="P294" s="184">
        <f>O294*H294</f>
        <v>0</v>
      </c>
      <c r="Q294" s="184">
        <v>1</v>
      </c>
      <c r="R294" s="184">
        <f>Q294*H294</f>
        <v>0.57499999999999996</v>
      </c>
      <c r="S294" s="184">
        <v>0</v>
      </c>
      <c r="T294" s="185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6" t="s">
        <v>168</v>
      </c>
      <c r="AT294" s="186" t="s">
        <v>256</v>
      </c>
      <c r="AU294" s="186" t="s">
        <v>79</v>
      </c>
      <c r="AY294" s="18" t="s">
        <v>123</v>
      </c>
      <c r="BE294" s="187">
        <f>IF(N294="základní",J294,0)</f>
        <v>0</v>
      </c>
      <c r="BF294" s="187">
        <f>IF(N294="snížená",J294,0)</f>
        <v>0</v>
      </c>
      <c r="BG294" s="187">
        <f>IF(N294="zákl. přenesená",J294,0)</f>
        <v>0</v>
      </c>
      <c r="BH294" s="187">
        <f>IF(N294="sníž. přenesená",J294,0)</f>
        <v>0</v>
      </c>
      <c r="BI294" s="187">
        <f>IF(N294="nulová",J294,0)</f>
        <v>0</v>
      </c>
      <c r="BJ294" s="18" t="s">
        <v>77</v>
      </c>
      <c r="BK294" s="187">
        <f>ROUND(I294*H294,2)</f>
        <v>0</v>
      </c>
      <c r="BL294" s="18" t="s">
        <v>130</v>
      </c>
      <c r="BM294" s="186" t="s">
        <v>448</v>
      </c>
    </row>
    <row r="295" spans="1:65" s="13" customFormat="1" ht="11.25">
      <c r="B295" s="193"/>
      <c r="C295" s="194"/>
      <c r="D295" s="195" t="s">
        <v>134</v>
      </c>
      <c r="E295" s="194"/>
      <c r="F295" s="197" t="s">
        <v>434</v>
      </c>
      <c r="G295" s="194"/>
      <c r="H295" s="198">
        <v>0.57499999999999996</v>
      </c>
      <c r="I295" s="199"/>
      <c r="J295" s="194"/>
      <c r="K295" s="194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134</v>
      </c>
      <c r="AU295" s="204" t="s">
        <v>79</v>
      </c>
      <c r="AV295" s="13" t="s">
        <v>79</v>
      </c>
      <c r="AW295" s="13" t="s">
        <v>4</v>
      </c>
      <c r="AX295" s="13" t="s">
        <v>77</v>
      </c>
      <c r="AY295" s="204" t="s">
        <v>123</v>
      </c>
    </row>
    <row r="296" spans="1:65" s="12" customFormat="1" ht="22.9" customHeight="1">
      <c r="B296" s="159"/>
      <c r="C296" s="160"/>
      <c r="D296" s="161" t="s">
        <v>68</v>
      </c>
      <c r="E296" s="173" t="s">
        <v>79</v>
      </c>
      <c r="F296" s="173" t="s">
        <v>449</v>
      </c>
      <c r="G296" s="160"/>
      <c r="H296" s="160"/>
      <c r="I296" s="163"/>
      <c r="J296" s="174">
        <f>BK296</f>
        <v>0</v>
      </c>
      <c r="K296" s="160"/>
      <c r="L296" s="165"/>
      <c r="M296" s="166"/>
      <c r="N296" s="167"/>
      <c r="O296" s="167"/>
      <c r="P296" s="168">
        <f>SUM(P297:P316)</f>
        <v>0</v>
      </c>
      <c r="Q296" s="167"/>
      <c r="R296" s="168">
        <f>SUM(R297:R316)</f>
        <v>13.200429359999998</v>
      </c>
      <c r="S296" s="167"/>
      <c r="T296" s="169">
        <f>SUM(T297:T316)</f>
        <v>0</v>
      </c>
      <c r="AR296" s="170" t="s">
        <v>77</v>
      </c>
      <c r="AT296" s="171" t="s">
        <v>68</v>
      </c>
      <c r="AU296" s="171" t="s">
        <v>77</v>
      </c>
      <c r="AY296" s="170" t="s">
        <v>123</v>
      </c>
      <c r="BK296" s="172">
        <f>SUM(BK297:BK316)</f>
        <v>0</v>
      </c>
    </row>
    <row r="297" spans="1:65" s="2" customFormat="1" ht="37.9" customHeight="1">
      <c r="A297" s="35"/>
      <c r="B297" s="36"/>
      <c r="C297" s="175" t="s">
        <v>450</v>
      </c>
      <c r="D297" s="175" t="s">
        <v>125</v>
      </c>
      <c r="E297" s="176" t="s">
        <v>451</v>
      </c>
      <c r="F297" s="177" t="s">
        <v>452</v>
      </c>
      <c r="G297" s="178" t="s">
        <v>176</v>
      </c>
      <c r="H297" s="179">
        <v>1589.3</v>
      </c>
      <c r="I297" s="180"/>
      <c r="J297" s="181">
        <f>ROUND(I297*H297,2)</f>
        <v>0</v>
      </c>
      <c r="K297" s="177" t="s">
        <v>129</v>
      </c>
      <c r="L297" s="40"/>
      <c r="M297" s="182" t="s">
        <v>19</v>
      </c>
      <c r="N297" s="183" t="s">
        <v>40</v>
      </c>
      <c r="O297" s="65"/>
      <c r="P297" s="184">
        <f>O297*H297</f>
        <v>0</v>
      </c>
      <c r="Q297" s="184">
        <v>3.8999999999999999E-4</v>
      </c>
      <c r="R297" s="184">
        <f>Q297*H297</f>
        <v>0.61982700000000002</v>
      </c>
      <c r="S297" s="184">
        <v>0</v>
      </c>
      <c r="T297" s="185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6" t="s">
        <v>130</v>
      </c>
      <c r="AT297" s="186" t="s">
        <v>125</v>
      </c>
      <c r="AU297" s="186" t="s">
        <v>79</v>
      </c>
      <c r="AY297" s="18" t="s">
        <v>123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18" t="s">
        <v>77</v>
      </c>
      <c r="BK297" s="187">
        <f>ROUND(I297*H297,2)</f>
        <v>0</v>
      </c>
      <c r="BL297" s="18" t="s">
        <v>130</v>
      </c>
      <c r="BM297" s="186" t="s">
        <v>453</v>
      </c>
    </row>
    <row r="298" spans="1:65" s="2" customFormat="1" ht="11.25">
      <c r="A298" s="35"/>
      <c r="B298" s="36"/>
      <c r="C298" s="37"/>
      <c r="D298" s="188" t="s">
        <v>132</v>
      </c>
      <c r="E298" s="37"/>
      <c r="F298" s="189" t="s">
        <v>454</v>
      </c>
      <c r="G298" s="37"/>
      <c r="H298" s="37"/>
      <c r="I298" s="190"/>
      <c r="J298" s="37"/>
      <c r="K298" s="37"/>
      <c r="L298" s="40"/>
      <c r="M298" s="191"/>
      <c r="N298" s="192"/>
      <c r="O298" s="65"/>
      <c r="P298" s="65"/>
      <c r="Q298" s="65"/>
      <c r="R298" s="65"/>
      <c r="S298" s="65"/>
      <c r="T298" s="66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132</v>
      </c>
      <c r="AU298" s="18" t="s">
        <v>79</v>
      </c>
    </row>
    <row r="299" spans="1:65" s="15" customFormat="1" ht="11.25">
      <c r="B299" s="216"/>
      <c r="C299" s="217"/>
      <c r="D299" s="195" t="s">
        <v>134</v>
      </c>
      <c r="E299" s="218" t="s">
        <v>19</v>
      </c>
      <c r="F299" s="219" t="s">
        <v>455</v>
      </c>
      <c r="G299" s="217"/>
      <c r="H299" s="218" t="s">
        <v>19</v>
      </c>
      <c r="I299" s="220"/>
      <c r="J299" s="217"/>
      <c r="K299" s="217"/>
      <c r="L299" s="221"/>
      <c r="M299" s="222"/>
      <c r="N299" s="223"/>
      <c r="O299" s="223"/>
      <c r="P299" s="223"/>
      <c r="Q299" s="223"/>
      <c r="R299" s="223"/>
      <c r="S299" s="223"/>
      <c r="T299" s="224"/>
      <c r="AT299" s="225" t="s">
        <v>134</v>
      </c>
      <c r="AU299" s="225" t="s">
        <v>79</v>
      </c>
      <c r="AV299" s="15" t="s">
        <v>77</v>
      </c>
      <c r="AW299" s="15" t="s">
        <v>31</v>
      </c>
      <c r="AX299" s="15" t="s">
        <v>69</v>
      </c>
      <c r="AY299" s="225" t="s">
        <v>123</v>
      </c>
    </row>
    <row r="300" spans="1:65" s="13" customFormat="1" ht="11.25">
      <c r="B300" s="193"/>
      <c r="C300" s="194"/>
      <c r="D300" s="195" t="s">
        <v>134</v>
      </c>
      <c r="E300" s="196" t="s">
        <v>19</v>
      </c>
      <c r="F300" s="197" t="s">
        <v>456</v>
      </c>
      <c r="G300" s="194"/>
      <c r="H300" s="198">
        <v>135</v>
      </c>
      <c r="I300" s="199"/>
      <c r="J300" s="194"/>
      <c r="K300" s="194"/>
      <c r="L300" s="200"/>
      <c r="M300" s="201"/>
      <c r="N300" s="202"/>
      <c r="O300" s="202"/>
      <c r="P300" s="202"/>
      <c r="Q300" s="202"/>
      <c r="R300" s="202"/>
      <c r="S300" s="202"/>
      <c r="T300" s="203"/>
      <c r="AT300" s="204" t="s">
        <v>134</v>
      </c>
      <c r="AU300" s="204" t="s">
        <v>79</v>
      </c>
      <c r="AV300" s="13" t="s">
        <v>79</v>
      </c>
      <c r="AW300" s="13" t="s">
        <v>31</v>
      </c>
      <c r="AX300" s="13" t="s">
        <v>69</v>
      </c>
      <c r="AY300" s="204" t="s">
        <v>123</v>
      </c>
    </row>
    <row r="301" spans="1:65" s="13" customFormat="1" ht="11.25">
      <c r="B301" s="193"/>
      <c r="C301" s="194"/>
      <c r="D301" s="195" t="s">
        <v>134</v>
      </c>
      <c r="E301" s="196" t="s">
        <v>19</v>
      </c>
      <c r="F301" s="197" t="s">
        <v>457</v>
      </c>
      <c r="G301" s="194"/>
      <c r="H301" s="198">
        <v>162</v>
      </c>
      <c r="I301" s="199"/>
      <c r="J301" s="194"/>
      <c r="K301" s="194"/>
      <c r="L301" s="200"/>
      <c r="M301" s="201"/>
      <c r="N301" s="202"/>
      <c r="O301" s="202"/>
      <c r="P301" s="202"/>
      <c r="Q301" s="202"/>
      <c r="R301" s="202"/>
      <c r="S301" s="202"/>
      <c r="T301" s="203"/>
      <c r="AT301" s="204" t="s">
        <v>134</v>
      </c>
      <c r="AU301" s="204" t="s">
        <v>79</v>
      </c>
      <c r="AV301" s="13" t="s">
        <v>79</v>
      </c>
      <c r="AW301" s="13" t="s">
        <v>31</v>
      </c>
      <c r="AX301" s="13" t="s">
        <v>69</v>
      </c>
      <c r="AY301" s="204" t="s">
        <v>123</v>
      </c>
    </row>
    <row r="302" spans="1:65" s="13" customFormat="1" ht="11.25">
      <c r="B302" s="193"/>
      <c r="C302" s="194"/>
      <c r="D302" s="195" t="s">
        <v>134</v>
      </c>
      <c r="E302" s="196" t="s">
        <v>19</v>
      </c>
      <c r="F302" s="197" t="s">
        <v>458</v>
      </c>
      <c r="G302" s="194"/>
      <c r="H302" s="198">
        <v>189</v>
      </c>
      <c r="I302" s="199"/>
      <c r="J302" s="194"/>
      <c r="K302" s="194"/>
      <c r="L302" s="200"/>
      <c r="M302" s="201"/>
      <c r="N302" s="202"/>
      <c r="O302" s="202"/>
      <c r="P302" s="202"/>
      <c r="Q302" s="202"/>
      <c r="R302" s="202"/>
      <c r="S302" s="202"/>
      <c r="T302" s="203"/>
      <c r="AT302" s="204" t="s">
        <v>134</v>
      </c>
      <c r="AU302" s="204" t="s">
        <v>79</v>
      </c>
      <c r="AV302" s="13" t="s">
        <v>79</v>
      </c>
      <c r="AW302" s="13" t="s">
        <v>31</v>
      </c>
      <c r="AX302" s="13" t="s">
        <v>69</v>
      </c>
      <c r="AY302" s="204" t="s">
        <v>123</v>
      </c>
    </row>
    <row r="303" spans="1:65" s="13" customFormat="1" ht="11.25">
      <c r="B303" s="193"/>
      <c r="C303" s="194"/>
      <c r="D303" s="195" t="s">
        <v>134</v>
      </c>
      <c r="E303" s="196" t="s">
        <v>19</v>
      </c>
      <c r="F303" s="197" t="s">
        <v>459</v>
      </c>
      <c r="G303" s="194"/>
      <c r="H303" s="198">
        <v>189</v>
      </c>
      <c r="I303" s="199"/>
      <c r="J303" s="194"/>
      <c r="K303" s="194"/>
      <c r="L303" s="200"/>
      <c r="M303" s="201"/>
      <c r="N303" s="202"/>
      <c r="O303" s="202"/>
      <c r="P303" s="202"/>
      <c r="Q303" s="202"/>
      <c r="R303" s="202"/>
      <c r="S303" s="202"/>
      <c r="T303" s="203"/>
      <c r="AT303" s="204" t="s">
        <v>134</v>
      </c>
      <c r="AU303" s="204" t="s">
        <v>79</v>
      </c>
      <c r="AV303" s="13" t="s">
        <v>79</v>
      </c>
      <c r="AW303" s="13" t="s">
        <v>31</v>
      </c>
      <c r="AX303" s="13" t="s">
        <v>69</v>
      </c>
      <c r="AY303" s="204" t="s">
        <v>123</v>
      </c>
    </row>
    <row r="304" spans="1:65" s="13" customFormat="1" ht="11.25">
      <c r="B304" s="193"/>
      <c r="C304" s="194"/>
      <c r="D304" s="195" t="s">
        <v>134</v>
      </c>
      <c r="E304" s="196" t="s">
        <v>19</v>
      </c>
      <c r="F304" s="197" t="s">
        <v>460</v>
      </c>
      <c r="G304" s="194"/>
      <c r="H304" s="198">
        <v>126</v>
      </c>
      <c r="I304" s="199"/>
      <c r="J304" s="194"/>
      <c r="K304" s="194"/>
      <c r="L304" s="200"/>
      <c r="M304" s="201"/>
      <c r="N304" s="202"/>
      <c r="O304" s="202"/>
      <c r="P304" s="202"/>
      <c r="Q304" s="202"/>
      <c r="R304" s="202"/>
      <c r="S304" s="202"/>
      <c r="T304" s="203"/>
      <c r="AT304" s="204" t="s">
        <v>134</v>
      </c>
      <c r="AU304" s="204" t="s">
        <v>79</v>
      </c>
      <c r="AV304" s="13" t="s">
        <v>79</v>
      </c>
      <c r="AW304" s="13" t="s">
        <v>31</v>
      </c>
      <c r="AX304" s="13" t="s">
        <v>69</v>
      </c>
      <c r="AY304" s="204" t="s">
        <v>123</v>
      </c>
    </row>
    <row r="305" spans="1:65" s="13" customFormat="1" ht="11.25">
      <c r="B305" s="193"/>
      <c r="C305" s="194"/>
      <c r="D305" s="195" t="s">
        <v>134</v>
      </c>
      <c r="E305" s="196" t="s">
        <v>19</v>
      </c>
      <c r="F305" s="197" t="s">
        <v>461</v>
      </c>
      <c r="G305" s="194"/>
      <c r="H305" s="198">
        <v>126</v>
      </c>
      <c r="I305" s="199"/>
      <c r="J305" s="194"/>
      <c r="K305" s="194"/>
      <c r="L305" s="200"/>
      <c r="M305" s="201"/>
      <c r="N305" s="202"/>
      <c r="O305" s="202"/>
      <c r="P305" s="202"/>
      <c r="Q305" s="202"/>
      <c r="R305" s="202"/>
      <c r="S305" s="202"/>
      <c r="T305" s="203"/>
      <c r="AT305" s="204" t="s">
        <v>134</v>
      </c>
      <c r="AU305" s="204" t="s">
        <v>79</v>
      </c>
      <c r="AV305" s="13" t="s">
        <v>79</v>
      </c>
      <c r="AW305" s="13" t="s">
        <v>31</v>
      </c>
      <c r="AX305" s="13" t="s">
        <v>69</v>
      </c>
      <c r="AY305" s="204" t="s">
        <v>123</v>
      </c>
    </row>
    <row r="306" spans="1:65" s="13" customFormat="1" ht="11.25">
      <c r="B306" s="193"/>
      <c r="C306" s="194"/>
      <c r="D306" s="195" t="s">
        <v>134</v>
      </c>
      <c r="E306" s="196" t="s">
        <v>19</v>
      </c>
      <c r="F306" s="197" t="s">
        <v>462</v>
      </c>
      <c r="G306" s="194"/>
      <c r="H306" s="198">
        <v>154</v>
      </c>
      <c r="I306" s="199"/>
      <c r="J306" s="194"/>
      <c r="K306" s="194"/>
      <c r="L306" s="200"/>
      <c r="M306" s="201"/>
      <c r="N306" s="202"/>
      <c r="O306" s="202"/>
      <c r="P306" s="202"/>
      <c r="Q306" s="202"/>
      <c r="R306" s="202"/>
      <c r="S306" s="202"/>
      <c r="T306" s="203"/>
      <c r="AT306" s="204" t="s">
        <v>134</v>
      </c>
      <c r="AU306" s="204" t="s">
        <v>79</v>
      </c>
      <c r="AV306" s="13" t="s">
        <v>79</v>
      </c>
      <c r="AW306" s="13" t="s">
        <v>31</v>
      </c>
      <c r="AX306" s="13" t="s">
        <v>69</v>
      </c>
      <c r="AY306" s="204" t="s">
        <v>123</v>
      </c>
    </row>
    <row r="307" spans="1:65" s="13" customFormat="1" ht="11.25">
      <c r="B307" s="193"/>
      <c r="C307" s="194"/>
      <c r="D307" s="195" t="s">
        <v>134</v>
      </c>
      <c r="E307" s="196" t="s">
        <v>19</v>
      </c>
      <c r="F307" s="197" t="s">
        <v>463</v>
      </c>
      <c r="G307" s="194"/>
      <c r="H307" s="198">
        <v>147</v>
      </c>
      <c r="I307" s="199"/>
      <c r="J307" s="194"/>
      <c r="K307" s="194"/>
      <c r="L307" s="200"/>
      <c r="M307" s="201"/>
      <c r="N307" s="202"/>
      <c r="O307" s="202"/>
      <c r="P307" s="202"/>
      <c r="Q307" s="202"/>
      <c r="R307" s="202"/>
      <c r="S307" s="202"/>
      <c r="T307" s="203"/>
      <c r="AT307" s="204" t="s">
        <v>134</v>
      </c>
      <c r="AU307" s="204" t="s">
        <v>79</v>
      </c>
      <c r="AV307" s="13" t="s">
        <v>79</v>
      </c>
      <c r="AW307" s="13" t="s">
        <v>31</v>
      </c>
      <c r="AX307" s="13" t="s">
        <v>69</v>
      </c>
      <c r="AY307" s="204" t="s">
        <v>123</v>
      </c>
    </row>
    <row r="308" spans="1:65" s="13" customFormat="1" ht="11.25">
      <c r="B308" s="193"/>
      <c r="C308" s="194"/>
      <c r="D308" s="195" t="s">
        <v>134</v>
      </c>
      <c r="E308" s="196" t="s">
        <v>19</v>
      </c>
      <c r="F308" s="197" t="s">
        <v>464</v>
      </c>
      <c r="G308" s="194"/>
      <c r="H308" s="198">
        <v>154</v>
      </c>
      <c r="I308" s="199"/>
      <c r="J308" s="194"/>
      <c r="K308" s="194"/>
      <c r="L308" s="200"/>
      <c r="M308" s="201"/>
      <c r="N308" s="202"/>
      <c r="O308" s="202"/>
      <c r="P308" s="202"/>
      <c r="Q308" s="202"/>
      <c r="R308" s="202"/>
      <c r="S308" s="202"/>
      <c r="T308" s="203"/>
      <c r="AT308" s="204" t="s">
        <v>134</v>
      </c>
      <c r="AU308" s="204" t="s">
        <v>79</v>
      </c>
      <c r="AV308" s="13" t="s">
        <v>79</v>
      </c>
      <c r="AW308" s="13" t="s">
        <v>31</v>
      </c>
      <c r="AX308" s="13" t="s">
        <v>69</v>
      </c>
      <c r="AY308" s="204" t="s">
        <v>123</v>
      </c>
    </row>
    <row r="309" spans="1:65" s="13" customFormat="1" ht="11.25">
      <c r="B309" s="193"/>
      <c r="C309" s="194"/>
      <c r="D309" s="195" t="s">
        <v>134</v>
      </c>
      <c r="E309" s="196" t="s">
        <v>19</v>
      </c>
      <c r="F309" s="197" t="s">
        <v>465</v>
      </c>
      <c r="G309" s="194"/>
      <c r="H309" s="198">
        <v>207.3</v>
      </c>
      <c r="I309" s="199"/>
      <c r="J309" s="194"/>
      <c r="K309" s="194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134</v>
      </c>
      <c r="AU309" s="204" t="s">
        <v>79</v>
      </c>
      <c r="AV309" s="13" t="s">
        <v>79</v>
      </c>
      <c r="AW309" s="13" t="s">
        <v>31</v>
      </c>
      <c r="AX309" s="13" t="s">
        <v>69</v>
      </c>
      <c r="AY309" s="204" t="s">
        <v>123</v>
      </c>
    </row>
    <row r="310" spans="1:65" s="14" customFormat="1" ht="11.25">
      <c r="B310" s="205"/>
      <c r="C310" s="206"/>
      <c r="D310" s="195" t="s">
        <v>134</v>
      </c>
      <c r="E310" s="207" t="s">
        <v>19</v>
      </c>
      <c r="F310" s="208" t="s">
        <v>137</v>
      </c>
      <c r="G310" s="206"/>
      <c r="H310" s="209">
        <v>1589.3</v>
      </c>
      <c r="I310" s="210"/>
      <c r="J310" s="206"/>
      <c r="K310" s="206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134</v>
      </c>
      <c r="AU310" s="215" t="s">
        <v>79</v>
      </c>
      <c r="AV310" s="14" t="s">
        <v>130</v>
      </c>
      <c r="AW310" s="14" t="s">
        <v>31</v>
      </c>
      <c r="AX310" s="14" t="s">
        <v>77</v>
      </c>
      <c r="AY310" s="215" t="s">
        <v>123</v>
      </c>
    </row>
    <row r="311" spans="1:65" s="2" customFormat="1" ht="37.9" customHeight="1">
      <c r="A311" s="35"/>
      <c r="B311" s="36"/>
      <c r="C311" s="175" t="s">
        <v>466</v>
      </c>
      <c r="D311" s="175" t="s">
        <v>125</v>
      </c>
      <c r="E311" s="176" t="s">
        <v>467</v>
      </c>
      <c r="F311" s="177" t="s">
        <v>468</v>
      </c>
      <c r="G311" s="178" t="s">
        <v>176</v>
      </c>
      <c r="H311" s="179">
        <v>40</v>
      </c>
      <c r="I311" s="180"/>
      <c r="J311" s="181">
        <f>ROUND(I311*H311,2)</f>
        <v>0</v>
      </c>
      <c r="K311" s="177" t="s">
        <v>129</v>
      </c>
      <c r="L311" s="40"/>
      <c r="M311" s="182" t="s">
        <v>19</v>
      </c>
      <c r="N311" s="183" t="s">
        <v>40</v>
      </c>
      <c r="O311" s="65"/>
      <c r="P311" s="184">
        <f>O311*H311</f>
        <v>0</v>
      </c>
      <c r="Q311" s="184">
        <v>3.0000000000000001E-5</v>
      </c>
      <c r="R311" s="184">
        <f>Q311*H311</f>
        <v>1.2000000000000001E-3</v>
      </c>
      <c r="S311" s="184">
        <v>0</v>
      </c>
      <c r="T311" s="185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6" t="s">
        <v>130</v>
      </c>
      <c r="AT311" s="186" t="s">
        <v>125</v>
      </c>
      <c r="AU311" s="186" t="s">
        <v>79</v>
      </c>
      <c r="AY311" s="18" t="s">
        <v>123</v>
      </c>
      <c r="BE311" s="187">
        <f>IF(N311="základní",J311,0)</f>
        <v>0</v>
      </c>
      <c r="BF311" s="187">
        <f>IF(N311="snížená",J311,0)</f>
        <v>0</v>
      </c>
      <c r="BG311" s="187">
        <f>IF(N311="zákl. přenesená",J311,0)</f>
        <v>0</v>
      </c>
      <c r="BH311" s="187">
        <f>IF(N311="sníž. přenesená",J311,0)</f>
        <v>0</v>
      </c>
      <c r="BI311" s="187">
        <f>IF(N311="nulová",J311,0)</f>
        <v>0</v>
      </c>
      <c r="BJ311" s="18" t="s">
        <v>77</v>
      </c>
      <c r="BK311" s="187">
        <f>ROUND(I311*H311,2)</f>
        <v>0</v>
      </c>
      <c r="BL311" s="18" t="s">
        <v>130</v>
      </c>
      <c r="BM311" s="186" t="s">
        <v>469</v>
      </c>
    </row>
    <row r="312" spans="1:65" s="2" customFormat="1" ht="11.25">
      <c r="A312" s="35"/>
      <c r="B312" s="36"/>
      <c r="C312" s="37"/>
      <c r="D312" s="188" t="s">
        <v>132</v>
      </c>
      <c r="E312" s="37"/>
      <c r="F312" s="189" t="s">
        <v>470</v>
      </c>
      <c r="G312" s="37"/>
      <c r="H312" s="37"/>
      <c r="I312" s="190"/>
      <c r="J312" s="37"/>
      <c r="K312" s="37"/>
      <c r="L312" s="40"/>
      <c r="M312" s="191"/>
      <c r="N312" s="192"/>
      <c r="O312" s="65"/>
      <c r="P312" s="65"/>
      <c r="Q312" s="65"/>
      <c r="R312" s="65"/>
      <c r="S312" s="65"/>
      <c r="T312" s="66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132</v>
      </c>
      <c r="AU312" s="18" t="s">
        <v>79</v>
      </c>
    </row>
    <row r="313" spans="1:65" s="13" customFormat="1" ht="11.25">
      <c r="B313" s="193"/>
      <c r="C313" s="194"/>
      <c r="D313" s="195" t="s">
        <v>134</v>
      </c>
      <c r="E313" s="196" t="s">
        <v>19</v>
      </c>
      <c r="F313" s="197" t="s">
        <v>471</v>
      </c>
      <c r="G313" s="194"/>
      <c r="H313" s="198">
        <v>40</v>
      </c>
      <c r="I313" s="199"/>
      <c r="J313" s="194"/>
      <c r="K313" s="194"/>
      <c r="L313" s="200"/>
      <c r="M313" s="201"/>
      <c r="N313" s="202"/>
      <c r="O313" s="202"/>
      <c r="P313" s="202"/>
      <c r="Q313" s="202"/>
      <c r="R313" s="202"/>
      <c r="S313" s="202"/>
      <c r="T313" s="203"/>
      <c r="AT313" s="204" t="s">
        <v>134</v>
      </c>
      <c r="AU313" s="204" t="s">
        <v>79</v>
      </c>
      <c r="AV313" s="13" t="s">
        <v>79</v>
      </c>
      <c r="AW313" s="13" t="s">
        <v>31</v>
      </c>
      <c r="AX313" s="13" t="s">
        <v>77</v>
      </c>
      <c r="AY313" s="204" t="s">
        <v>123</v>
      </c>
    </row>
    <row r="314" spans="1:65" s="2" customFormat="1" ht="24.2" customHeight="1">
      <c r="A314" s="35"/>
      <c r="B314" s="36"/>
      <c r="C314" s="175" t="s">
        <v>472</v>
      </c>
      <c r="D314" s="175" t="s">
        <v>125</v>
      </c>
      <c r="E314" s="176" t="s">
        <v>473</v>
      </c>
      <c r="F314" s="177" t="s">
        <v>474</v>
      </c>
      <c r="G314" s="178" t="s">
        <v>86</v>
      </c>
      <c r="H314" s="179">
        <v>5.0279999999999996</v>
      </c>
      <c r="I314" s="180"/>
      <c r="J314" s="181">
        <f>ROUND(I314*H314,2)</f>
        <v>0</v>
      </c>
      <c r="K314" s="177" t="s">
        <v>129</v>
      </c>
      <c r="L314" s="40"/>
      <c r="M314" s="182" t="s">
        <v>19</v>
      </c>
      <c r="N314" s="183" t="s">
        <v>40</v>
      </c>
      <c r="O314" s="65"/>
      <c r="P314" s="184">
        <f>O314*H314</f>
        <v>0</v>
      </c>
      <c r="Q314" s="184">
        <v>2.5018699999999998</v>
      </c>
      <c r="R314" s="184">
        <f>Q314*H314</f>
        <v>12.579402359999998</v>
      </c>
      <c r="S314" s="184">
        <v>0</v>
      </c>
      <c r="T314" s="185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6" t="s">
        <v>130</v>
      </c>
      <c r="AT314" s="186" t="s">
        <v>125</v>
      </c>
      <c r="AU314" s="186" t="s">
        <v>79</v>
      </c>
      <c r="AY314" s="18" t="s">
        <v>123</v>
      </c>
      <c r="BE314" s="187">
        <f>IF(N314="základní",J314,0)</f>
        <v>0</v>
      </c>
      <c r="BF314" s="187">
        <f>IF(N314="snížená",J314,0)</f>
        <v>0</v>
      </c>
      <c r="BG314" s="187">
        <f>IF(N314="zákl. přenesená",J314,0)</f>
        <v>0</v>
      </c>
      <c r="BH314" s="187">
        <f>IF(N314="sníž. přenesená",J314,0)</f>
        <v>0</v>
      </c>
      <c r="BI314" s="187">
        <f>IF(N314="nulová",J314,0)</f>
        <v>0</v>
      </c>
      <c r="BJ314" s="18" t="s">
        <v>77</v>
      </c>
      <c r="BK314" s="187">
        <f>ROUND(I314*H314,2)</f>
        <v>0</v>
      </c>
      <c r="BL314" s="18" t="s">
        <v>130</v>
      </c>
      <c r="BM314" s="186" t="s">
        <v>475</v>
      </c>
    </row>
    <row r="315" spans="1:65" s="2" customFormat="1" ht="11.25">
      <c r="A315" s="35"/>
      <c r="B315" s="36"/>
      <c r="C315" s="37"/>
      <c r="D315" s="188" t="s">
        <v>132</v>
      </c>
      <c r="E315" s="37"/>
      <c r="F315" s="189" t="s">
        <v>476</v>
      </c>
      <c r="G315" s="37"/>
      <c r="H315" s="37"/>
      <c r="I315" s="190"/>
      <c r="J315" s="37"/>
      <c r="K315" s="37"/>
      <c r="L315" s="40"/>
      <c r="M315" s="191"/>
      <c r="N315" s="192"/>
      <c r="O315" s="65"/>
      <c r="P315" s="65"/>
      <c r="Q315" s="65"/>
      <c r="R315" s="65"/>
      <c r="S315" s="65"/>
      <c r="T315" s="66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132</v>
      </c>
      <c r="AU315" s="18" t="s">
        <v>79</v>
      </c>
    </row>
    <row r="316" spans="1:65" s="13" customFormat="1" ht="11.25">
      <c r="B316" s="193"/>
      <c r="C316" s="194"/>
      <c r="D316" s="195" t="s">
        <v>134</v>
      </c>
      <c r="E316" s="196" t="s">
        <v>19</v>
      </c>
      <c r="F316" s="197" t="s">
        <v>477</v>
      </c>
      <c r="G316" s="194"/>
      <c r="H316" s="198">
        <v>5.0279999999999996</v>
      </c>
      <c r="I316" s="199"/>
      <c r="J316" s="194"/>
      <c r="K316" s="194"/>
      <c r="L316" s="200"/>
      <c r="M316" s="201"/>
      <c r="N316" s="202"/>
      <c r="O316" s="202"/>
      <c r="P316" s="202"/>
      <c r="Q316" s="202"/>
      <c r="R316" s="202"/>
      <c r="S316" s="202"/>
      <c r="T316" s="203"/>
      <c r="AT316" s="204" t="s">
        <v>134</v>
      </c>
      <c r="AU316" s="204" t="s">
        <v>79</v>
      </c>
      <c r="AV316" s="13" t="s">
        <v>79</v>
      </c>
      <c r="AW316" s="13" t="s">
        <v>31</v>
      </c>
      <c r="AX316" s="13" t="s">
        <v>77</v>
      </c>
      <c r="AY316" s="204" t="s">
        <v>123</v>
      </c>
    </row>
    <row r="317" spans="1:65" s="12" customFormat="1" ht="22.9" customHeight="1">
      <c r="B317" s="159"/>
      <c r="C317" s="160"/>
      <c r="D317" s="161" t="s">
        <v>68</v>
      </c>
      <c r="E317" s="173" t="s">
        <v>144</v>
      </c>
      <c r="F317" s="173" t="s">
        <v>478</v>
      </c>
      <c r="G317" s="160"/>
      <c r="H317" s="160"/>
      <c r="I317" s="163"/>
      <c r="J317" s="174">
        <f>BK317</f>
        <v>0</v>
      </c>
      <c r="K317" s="160"/>
      <c r="L317" s="165"/>
      <c r="M317" s="166"/>
      <c r="N317" s="167"/>
      <c r="O317" s="167"/>
      <c r="P317" s="168">
        <f>SUM(P318:P338)</f>
        <v>0</v>
      </c>
      <c r="Q317" s="167"/>
      <c r="R317" s="168">
        <f>SUM(R318:R338)</f>
        <v>9.5609199999999976</v>
      </c>
      <c r="S317" s="167"/>
      <c r="T317" s="169">
        <f>SUM(T318:T338)</f>
        <v>0</v>
      </c>
      <c r="AR317" s="170" t="s">
        <v>77</v>
      </c>
      <c r="AT317" s="171" t="s">
        <v>68</v>
      </c>
      <c r="AU317" s="171" t="s">
        <v>77</v>
      </c>
      <c r="AY317" s="170" t="s">
        <v>123</v>
      </c>
      <c r="BK317" s="172">
        <f>SUM(BK318:BK338)</f>
        <v>0</v>
      </c>
    </row>
    <row r="318" spans="1:65" s="2" customFormat="1" ht="44.25" customHeight="1">
      <c r="A318" s="35"/>
      <c r="B318" s="36"/>
      <c r="C318" s="175" t="s">
        <v>479</v>
      </c>
      <c r="D318" s="175" t="s">
        <v>125</v>
      </c>
      <c r="E318" s="176" t="s">
        <v>480</v>
      </c>
      <c r="F318" s="177" t="s">
        <v>481</v>
      </c>
      <c r="G318" s="178" t="s">
        <v>140</v>
      </c>
      <c r="H318" s="179">
        <v>50</v>
      </c>
      <c r="I318" s="180"/>
      <c r="J318" s="181">
        <f>ROUND(I318*H318,2)</f>
        <v>0</v>
      </c>
      <c r="K318" s="177" t="s">
        <v>129</v>
      </c>
      <c r="L318" s="40"/>
      <c r="M318" s="182" t="s">
        <v>19</v>
      </c>
      <c r="N318" s="183" t="s">
        <v>40</v>
      </c>
      <c r="O318" s="65"/>
      <c r="P318" s="184">
        <f>O318*H318</f>
        <v>0</v>
      </c>
      <c r="Q318" s="184">
        <v>0.17488999999999999</v>
      </c>
      <c r="R318" s="184">
        <f>Q318*H318</f>
        <v>8.7444999999999986</v>
      </c>
      <c r="S318" s="184">
        <v>0</v>
      </c>
      <c r="T318" s="185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6" t="s">
        <v>130</v>
      </c>
      <c r="AT318" s="186" t="s">
        <v>125</v>
      </c>
      <c r="AU318" s="186" t="s">
        <v>79</v>
      </c>
      <c r="AY318" s="18" t="s">
        <v>123</v>
      </c>
      <c r="BE318" s="187">
        <f>IF(N318="základní",J318,0)</f>
        <v>0</v>
      </c>
      <c r="BF318" s="187">
        <f>IF(N318="snížená",J318,0)</f>
        <v>0</v>
      </c>
      <c r="BG318" s="187">
        <f>IF(N318="zákl. přenesená",J318,0)</f>
        <v>0</v>
      </c>
      <c r="BH318" s="187">
        <f>IF(N318="sníž. přenesená",J318,0)</f>
        <v>0</v>
      </c>
      <c r="BI318" s="187">
        <f>IF(N318="nulová",J318,0)</f>
        <v>0</v>
      </c>
      <c r="BJ318" s="18" t="s">
        <v>77</v>
      </c>
      <c r="BK318" s="187">
        <f>ROUND(I318*H318,2)</f>
        <v>0</v>
      </c>
      <c r="BL318" s="18" t="s">
        <v>130</v>
      </c>
      <c r="BM318" s="186" t="s">
        <v>482</v>
      </c>
    </row>
    <row r="319" spans="1:65" s="2" customFormat="1" ht="11.25">
      <c r="A319" s="35"/>
      <c r="B319" s="36"/>
      <c r="C319" s="37"/>
      <c r="D319" s="188" t="s">
        <v>132</v>
      </c>
      <c r="E319" s="37"/>
      <c r="F319" s="189" t="s">
        <v>483</v>
      </c>
      <c r="G319" s="37"/>
      <c r="H319" s="37"/>
      <c r="I319" s="190"/>
      <c r="J319" s="37"/>
      <c r="K319" s="37"/>
      <c r="L319" s="40"/>
      <c r="M319" s="191"/>
      <c r="N319" s="192"/>
      <c r="O319" s="65"/>
      <c r="P319" s="65"/>
      <c r="Q319" s="65"/>
      <c r="R319" s="65"/>
      <c r="S319" s="65"/>
      <c r="T319" s="66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132</v>
      </c>
      <c r="AU319" s="18" t="s">
        <v>79</v>
      </c>
    </row>
    <row r="320" spans="1:65" s="13" customFormat="1" ht="11.25">
      <c r="B320" s="193"/>
      <c r="C320" s="194"/>
      <c r="D320" s="195" t="s">
        <v>134</v>
      </c>
      <c r="E320" s="196" t="s">
        <v>19</v>
      </c>
      <c r="F320" s="197" t="s">
        <v>484</v>
      </c>
      <c r="G320" s="194"/>
      <c r="H320" s="198">
        <v>50</v>
      </c>
      <c r="I320" s="199"/>
      <c r="J320" s="194"/>
      <c r="K320" s="194"/>
      <c r="L320" s="200"/>
      <c r="M320" s="201"/>
      <c r="N320" s="202"/>
      <c r="O320" s="202"/>
      <c r="P320" s="202"/>
      <c r="Q320" s="202"/>
      <c r="R320" s="202"/>
      <c r="S320" s="202"/>
      <c r="T320" s="203"/>
      <c r="AT320" s="204" t="s">
        <v>134</v>
      </c>
      <c r="AU320" s="204" t="s">
        <v>79</v>
      </c>
      <c r="AV320" s="13" t="s">
        <v>79</v>
      </c>
      <c r="AW320" s="13" t="s">
        <v>31</v>
      </c>
      <c r="AX320" s="13" t="s">
        <v>77</v>
      </c>
      <c r="AY320" s="204" t="s">
        <v>123</v>
      </c>
    </row>
    <row r="321" spans="1:65" s="2" customFormat="1" ht="24.2" customHeight="1">
      <c r="A321" s="35"/>
      <c r="B321" s="36"/>
      <c r="C321" s="227" t="s">
        <v>485</v>
      </c>
      <c r="D321" s="227" t="s">
        <v>256</v>
      </c>
      <c r="E321" s="228" t="s">
        <v>486</v>
      </c>
      <c r="F321" s="229" t="s">
        <v>487</v>
      </c>
      <c r="G321" s="230" t="s">
        <v>140</v>
      </c>
      <c r="H321" s="231">
        <v>35</v>
      </c>
      <c r="I321" s="232"/>
      <c r="J321" s="233">
        <f>ROUND(I321*H321,2)</f>
        <v>0</v>
      </c>
      <c r="K321" s="229" t="s">
        <v>129</v>
      </c>
      <c r="L321" s="234"/>
      <c r="M321" s="235" t="s">
        <v>19</v>
      </c>
      <c r="N321" s="236" t="s">
        <v>40</v>
      </c>
      <c r="O321" s="65"/>
      <c r="P321" s="184">
        <f>O321*H321</f>
        <v>0</v>
      </c>
      <c r="Q321" s="184">
        <v>2.8E-3</v>
      </c>
      <c r="R321" s="184">
        <f>Q321*H321</f>
        <v>9.8000000000000004E-2</v>
      </c>
      <c r="S321" s="184">
        <v>0</v>
      </c>
      <c r="T321" s="185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6" t="s">
        <v>168</v>
      </c>
      <c r="AT321" s="186" t="s">
        <v>256</v>
      </c>
      <c r="AU321" s="186" t="s">
        <v>79</v>
      </c>
      <c r="AY321" s="18" t="s">
        <v>123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18" t="s">
        <v>77</v>
      </c>
      <c r="BK321" s="187">
        <f>ROUND(I321*H321,2)</f>
        <v>0</v>
      </c>
      <c r="BL321" s="18" t="s">
        <v>130</v>
      </c>
      <c r="BM321" s="186" t="s">
        <v>488</v>
      </c>
    </row>
    <row r="322" spans="1:65" s="13" customFormat="1" ht="11.25">
      <c r="B322" s="193"/>
      <c r="C322" s="194"/>
      <c r="D322" s="195" t="s">
        <v>134</v>
      </c>
      <c r="E322" s="194"/>
      <c r="F322" s="197" t="s">
        <v>489</v>
      </c>
      <c r="G322" s="194"/>
      <c r="H322" s="198">
        <v>35</v>
      </c>
      <c r="I322" s="199"/>
      <c r="J322" s="194"/>
      <c r="K322" s="194"/>
      <c r="L322" s="200"/>
      <c r="M322" s="201"/>
      <c r="N322" s="202"/>
      <c r="O322" s="202"/>
      <c r="P322" s="202"/>
      <c r="Q322" s="202"/>
      <c r="R322" s="202"/>
      <c r="S322" s="202"/>
      <c r="T322" s="203"/>
      <c r="AT322" s="204" t="s">
        <v>134</v>
      </c>
      <c r="AU322" s="204" t="s">
        <v>79</v>
      </c>
      <c r="AV322" s="13" t="s">
        <v>79</v>
      </c>
      <c r="AW322" s="13" t="s">
        <v>4</v>
      </c>
      <c r="AX322" s="13" t="s">
        <v>77</v>
      </c>
      <c r="AY322" s="204" t="s">
        <v>123</v>
      </c>
    </row>
    <row r="323" spans="1:65" s="2" customFormat="1" ht="16.5" customHeight="1">
      <c r="A323" s="35"/>
      <c r="B323" s="36"/>
      <c r="C323" s="227" t="s">
        <v>490</v>
      </c>
      <c r="D323" s="227" t="s">
        <v>256</v>
      </c>
      <c r="E323" s="228" t="s">
        <v>491</v>
      </c>
      <c r="F323" s="229" t="s">
        <v>492</v>
      </c>
      <c r="G323" s="230" t="s">
        <v>140</v>
      </c>
      <c r="H323" s="231">
        <v>15</v>
      </c>
      <c r="I323" s="232"/>
      <c r="J323" s="233">
        <f>ROUND(I323*H323,2)</f>
        <v>0</v>
      </c>
      <c r="K323" s="229" t="s">
        <v>129</v>
      </c>
      <c r="L323" s="234"/>
      <c r="M323" s="235" t="s">
        <v>19</v>
      </c>
      <c r="N323" s="236" t="s">
        <v>40</v>
      </c>
      <c r="O323" s="65"/>
      <c r="P323" s="184">
        <f>O323*H323</f>
        <v>0</v>
      </c>
      <c r="Q323" s="184">
        <v>0</v>
      </c>
      <c r="R323" s="184">
        <f>Q323*H323</f>
        <v>0</v>
      </c>
      <c r="S323" s="184">
        <v>0</v>
      </c>
      <c r="T323" s="185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6" t="s">
        <v>168</v>
      </c>
      <c r="AT323" s="186" t="s">
        <v>256</v>
      </c>
      <c r="AU323" s="186" t="s">
        <v>79</v>
      </c>
      <c r="AY323" s="18" t="s">
        <v>123</v>
      </c>
      <c r="BE323" s="187">
        <f>IF(N323="základní",J323,0)</f>
        <v>0</v>
      </c>
      <c r="BF323" s="187">
        <f>IF(N323="snížená",J323,0)</f>
        <v>0</v>
      </c>
      <c r="BG323" s="187">
        <f>IF(N323="zákl. přenesená",J323,0)</f>
        <v>0</v>
      </c>
      <c r="BH323" s="187">
        <f>IF(N323="sníž. přenesená",J323,0)</f>
        <v>0</v>
      </c>
      <c r="BI323" s="187">
        <f>IF(N323="nulová",J323,0)</f>
        <v>0</v>
      </c>
      <c r="BJ323" s="18" t="s">
        <v>77</v>
      </c>
      <c r="BK323" s="187">
        <f>ROUND(I323*H323,2)</f>
        <v>0</v>
      </c>
      <c r="BL323" s="18" t="s">
        <v>130</v>
      </c>
      <c r="BM323" s="186" t="s">
        <v>493</v>
      </c>
    </row>
    <row r="324" spans="1:65" s="13" customFormat="1" ht="11.25">
      <c r="B324" s="193"/>
      <c r="C324" s="194"/>
      <c r="D324" s="195" t="s">
        <v>134</v>
      </c>
      <c r="E324" s="194"/>
      <c r="F324" s="197" t="s">
        <v>494</v>
      </c>
      <c r="G324" s="194"/>
      <c r="H324" s="198">
        <v>15</v>
      </c>
      <c r="I324" s="199"/>
      <c r="J324" s="194"/>
      <c r="K324" s="194"/>
      <c r="L324" s="200"/>
      <c r="M324" s="201"/>
      <c r="N324" s="202"/>
      <c r="O324" s="202"/>
      <c r="P324" s="202"/>
      <c r="Q324" s="202"/>
      <c r="R324" s="202"/>
      <c r="S324" s="202"/>
      <c r="T324" s="203"/>
      <c r="AT324" s="204" t="s">
        <v>134</v>
      </c>
      <c r="AU324" s="204" t="s">
        <v>79</v>
      </c>
      <c r="AV324" s="13" t="s">
        <v>79</v>
      </c>
      <c r="AW324" s="13" t="s">
        <v>4</v>
      </c>
      <c r="AX324" s="13" t="s">
        <v>77</v>
      </c>
      <c r="AY324" s="204" t="s">
        <v>123</v>
      </c>
    </row>
    <row r="325" spans="1:65" s="2" customFormat="1" ht="49.15" customHeight="1">
      <c r="A325" s="35"/>
      <c r="B325" s="36"/>
      <c r="C325" s="175" t="s">
        <v>495</v>
      </c>
      <c r="D325" s="175" t="s">
        <v>125</v>
      </c>
      <c r="E325" s="176" t="s">
        <v>496</v>
      </c>
      <c r="F325" s="177" t="s">
        <v>497</v>
      </c>
      <c r="G325" s="178" t="s">
        <v>176</v>
      </c>
      <c r="H325" s="179">
        <v>32</v>
      </c>
      <c r="I325" s="180"/>
      <c r="J325" s="181">
        <f>ROUND(I325*H325,2)</f>
        <v>0</v>
      </c>
      <c r="K325" s="177" t="s">
        <v>129</v>
      </c>
      <c r="L325" s="40"/>
      <c r="M325" s="182" t="s">
        <v>19</v>
      </c>
      <c r="N325" s="183" t="s">
        <v>40</v>
      </c>
      <c r="O325" s="65"/>
      <c r="P325" s="184">
        <f>O325*H325</f>
        <v>0</v>
      </c>
      <c r="Q325" s="184">
        <v>1.0000000000000001E-5</v>
      </c>
      <c r="R325" s="184">
        <f>Q325*H325</f>
        <v>3.2000000000000003E-4</v>
      </c>
      <c r="S325" s="184">
        <v>0</v>
      </c>
      <c r="T325" s="185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6" t="s">
        <v>130</v>
      </c>
      <c r="AT325" s="186" t="s">
        <v>125</v>
      </c>
      <c r="AU325" s="186" t="s">
        <v>79</v>
      </c>
      <c r="AY325" s="18" t="s">
        <v>123</v>
      </c>
      <c r="BE325" s="187">
        <f>IF(N325="základní",J325,0)</f>
        <v>0</v>
      </c>
      <c r="BF325" s="187">
        <f>IF(N325="snížená",J325,0)</f>
        <v>0</v>
      </c>
      <c r="BG325" s="187">
        <f>IF(N325="zákl. přenesená",J325,0)</f>
        <v>0</v>
      </c>
      <c r="BH325" s="187">
        <f>IF(N325="sníž. přenesená",J325,0)</f>
        <v>0</v>
      </c>
      <c r="BI325" s="187">
        <f>IF(N325="nulová",J325,0)</f>
        <v>0</v>
      </c>
      <c r="BJ325" s="18" t="s">
        <v>77</v>
      </c>
      <c r="BK325" s="187">
        <f>ROUND(I325*H325,2)</f>
        <v>0</v>
      </c>
      <c r="BL325" s="18" t="s">
        <v>130</v>
      </c>
      <c r="BM325" s="186" t="s">
        <v>498</v>
      </c>
    </row>
    <row r="326" spans="1:65" s="2" customFormat="1" ht="11.25">
      <c r="A326" s="35"/>
      <c r="B326" s="36"/>
      <c r="C326" s="37"/>
      <c r="D326" s="188" t="s">
        <v>132</v>
      </c>
      <c r="E326" s="37"/>
      <c r="F326" s="189" t="s">
        <v>499</v>
      </c>
      <c r="G326" s="37"/>
      <c r="H326" s="37"/>
      <c r="I326" s="190"/>
      <c r="J326" s="37"/>
      <c r="K326" s="37"/>
      <c r="L326" s="40"/>
      <c r="M326" s="191"/>
      <c r="N326" s="192"/>
      <c r="O326" s="65"/>
      <c r="P326" s="65"/>
      <c r="Q326" s="65"/>
      <c r="R326" s="65"/>
      <c r="S326" s="65"/>
      <c r="T326" s="66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8" t="s">
        <v>132</v>
      </c>
      <c r="AU326" s="18" t="s">
        <v>79</v>
      </c>
    </row>
    <row r="327" spans="1:65" s="15" customFormat="1" ht="11.25">
      <c r="B327" s="216"/>
      <c r="C327" s="217"/>
      <c r="D327" s="195" t="s">
        <v>134</v>
      </c>
      <c r="E327" s="218" t="s">
        <v>19</v>
      </c>
      <c r="F327" s="219" t="s">
        <v>500</v>
      </c>
      <c r="G327" s="217"/>
      <c r="H327" s="218" t="s">
        <v>19</v>
      </c>
      <c r="I327" s="220"/>
      <c r="J327" s="217"/>
      <c r="K327" s="217"/>
      <c r="L327" s="221"/>
      <c r="M327" s="222"/>
      <c r="N327" s="223"/>
      <c r="O327" s="223"/>
      <c r="P327" s="223"/>
      <c r="Q327" s="223"/>
      <c r="R327" s="223"/>
      <c r="S327" s="223"/>
      <c r="T327" s="224"/>
      <c r="AT327" s="225" t="s">
        <v>134</v>
      </c>
      <c r="AU327" s="225" t="s">
        <v>79</v>
      </c>
      <c r="AV327" s="15" t="s">
        <v>77</v>
      </c>
      <c r="AW327" s="15" t="s">
        <v>31</v>
      </c>
      <c r="AX327" s="15" t="s">
        <v>69</v>
      </c>
      <c r="AY327" s="225" t="s">
        <v>123</v>
      </c>
    </row>
    <row r="328" spans="1:65" s="13" customFormat="1" ht="22.5">
      <c r="B328" s="193"/>
      <c r="C328" s="194"/>
      <c r="D328" s="195" t="s">
        <v>134</v>
      </c>
      <c r="E328" s="196" t="s">
        <v>19</v>
      </c>
      <c r="F328" s="197" t="s">
        <v>501</v>
      </c>
      <c r="G328" s="194"/>
      <c r="H328" s="198">
        <v>32</v>
      </c>
      <c r="I328" s="199"/>
      <c r="J328" s="194"/>
      <c r="K328" s="194"/>
      <c r="L328" s="200"/>
      <c r="M328" s="201"/>
      <c r="N328" s="202"/>
      <c r="O328" s="202"/>
      <c r="P328" s="202"/>
      <c r="Q328" s="202"/>
      <c r="R328" s="202"/>
      <c r="S328" s="202"/>
      <c r="T328" s="203"/>
      <c r="AT328" s="204" t="s">
        <v>134</v>
      </c>
      <c r="AU328" s="204" t="s">
        <v>79</v>
      </c>
      <c r="AV328" s="13" t="s">
        <v>79</v>
      </c>
      <c r="AW328" s="13" t="s">
        <v>31</v>
      </c>
      <c r="AX328" s="13" t="s">
        <v>77</v>
      </c>
      <c r="AY328" s="204" t="s">
        <v>123</v>
      </c>
    </row>
    <row r="329" spans="1:65" s="2" customFormat="1" ht="16.5" customHeight="1">
      <c r="A329" s="35"/>
      <c r="B329" s="36"/>
      <c r="C329" s="227" t="s">
        <v>502</v>
      </c>
      <c r="D329" s="227" t="s">
        <v>256</v>
      </c>
      <c r="E329" s="228" t="s">
        <v>503</v>
      </c>
      <c r="F329" s="229" t="s">
        <v>504</v>
      </c>
      <c r="G329" s="230" t="s">
        <v>86</v>
      </c>
      <c r="H329" s="231">
        <v>0.20799999999999999</v>
      </c>
      <c r="I329" s="232"/>
      <c r="J329" s="233">
        <f>ROUND(I329*H329,2)</f>
        <v>0</v>
      </c>
      <c r="K329" s="229" t="s">
        <v>129</v>
      </c>
      <c r="L329" s="234"/>
      <c r="M329" s="235" t="s">
        <v>19</v>
      </c>
      <c r="N329" s="236" t="s">
        <v>40</v>
      </c>
      <c r="O329" s="65"/>
      <c r="P329" s="184">
        <f>O329*H329</f>
        <v>0</v>
      </c>
      <c r="Q329" s="184">
        <v>0.65</v>
      </c>
      <c r="R329" s="184">
        <f>Q329*H329</f>
        <v>0.13519999999999999</v>
      </c>
      <c r="S329" s="184">
        <v>0</v>
      </c>
      <c r="T329" s="185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6" t="s">
        <v>168</v>
      </c>
      <c r="AT329" s="186" t="s">
        <v>256</v>
      </c>
      <c r="AU329" s="186" t="s">
        <v>79</v>
      </c>
      <c r="AY329" s="18" t="s">
        <v>123</v>
      </c>
      <c r="BE329" s="187">
        <f>IF(N329="základní",J329,0)</f>
        <v>0</v>
      </c>
      <c r="BF329" s="187">
        <f>IF(N329="snížená",J329,0)</f>
        <v>0</v>
      </c>
      <c r="BG329" s="187">
        <f>IF(N329="zákl. přenesená",J329,0)</f>
        <v>0</v>
      </c>
      <c r="BH329" s="187">
        <f>IF(N329="sníž. přenesená",J329,0)</f>
        <v>0</v>
      </c>
      <c r="BI329" s="187">
        <f>IF(N329="nulová",J329,0)</f>
        <v>0</v>
      </c>
      <c r="BJ329" s="18" t="s">
        <v>77</v>
      </c>
      <c r="BK329" s="187">
        <f>ROUND(I329*H329,2)</f>
        <v>0</v>
      </c>
      <c r="BL329" s="18" t="s">
        <v>130</v>
      </c>
      <c r="BM329" s="186" t="s">
        <v>505</v>
      </c>
    </row>
    <row r="330" spans="1:65" s="13" customFormat="1" ht="11.25">
      <c r="B330" s="193"/>
      <c r="C330" s="194"/>
      <c r="D330" s="195" t="s">
        <v>134</v>
      </c>
      <c r="E330" s="194"/>
      <c r="F330" s="197" t="s">
        <v>506</v>
      </c>
      <c r="G330" s="194"/>
      <c r="H330" s="198">
        <v>0.20799999999999999</v>
      </c>
      <c r="I330" s="199"/>
      <c r="J330" s="194"/>
      <c r="K330" s="194"/>
      <c r="L330" s="200"/>
      <c r="M330" s="201"/>
      <c r="N330" s="202"/>
      <c r="O330" s="202"/>
      <c r="P330" s="202"/>
      <c r="Q330" s="202"/>
      <c r="R330" s="202"/>
      <c r="S330" s="202"/>
      <c r="T330" s="203"/>
      <c r="AT330" s="204" t="s">
        <v>134</v>
      </c>
      <c r="AU330" s="204" t="s">
        <v>79</v>
      </c>
      <c r="AV330" s="13" t="s">
        <v>79</v>
      </c>
      <c r="AW330" s="13" t="s">
        <v>4</v>
      </c>
      <c r="AX330" s="13" t="s">
        <v>77</v>
      </c>
      <c r="AY330" s="204" t="s">
        <v>123</v>
      </c>
    </row>
    <row r="331" spans="1:65" s="2" customFormat="1" ht="24.2" customHeight="1">
      <c r="A331" s="35"/>
      <c r="B331" s="36"/>
      <c r="C331" s="175" t="s">
        <v>507</v>
      </c>
      <c r="D331" s="175" t="s">
        <v>125</v>
      </c>
      <c r="E331" s="176" t="s">
        <v>508</v>
      </c>
      <c r="F331" s="177" t="s">
        <v>509</v>
      </c>
      <c r="G331" s="178" t="s">
        <v>176</v>
      </c>
      <c r="H331" s="179">
        <v>66</v>
      </c>
      <c r="I331" s="180"/>
      <c r="J331" s="181">
        <f>ROUND(I331*H331,2)</f>
        <v>0</v>
      </c>
      <c r="K331" s="177" t="s">
        <v>129</v>
      </c>
      <c r="L331" s="40"/>
      <c r="M331" s="182" t="s">
        <v>19</v>
      </c>
      <c r="N331" s="183" t="s">
        <v>40</v>
      </c>
      <c r="O331" s="65"/>
      <c r="P331" s="184">
        <f>O331*H331</f>
        <v>0</v>
      </c>
      <c r="Q331" s="184">
        <v>0</v>
      </c>
      <c r="R331" s="184">
        <f>Q331*H331</f>
        <v>0</v>
      </c>
      <c r="S331" s="184">
        <v>0</v>
      </c>
      <c r="T331" s="185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86" t="s">
        <v>130</v>
      </c>
      <c r="AT331" s="186" t="s">
        <v>125</v>
      </c>
      <c r="AU331" s="186" t="s">
        <v>79</v>
      </c>
      <c r="AY331" s="18" t="s">
        <v>123</v>
      </c>
      <c r="BE331" s="187">
        <f>IF(N331="základní",J331,0)</f>
        <v>0</v>
      </c>
      <c r="BF331" s="187">
        <f>IF(N331="snížená",J331,0)</f>
        <v>0</v>
      </c>
      <c r="BG331" s="187">
        <f>IF(N331="zákl. přenesená",J331,0)</f>
        <v>0</v>
      </c>
      <c r="BH331" s="187">
        <f>IF(N331="sníž. přenesená",J331,0)</f>
        <v>0</v>
      </c>
      <c r="BI331" s="187">
        <f>IF(N331="nulová",J331,0)</f>
        <v>0</v>
      </c>
      <c r="BJ331" s="18" t="s">
        <v>77</v>
      </c>
      <c r="BK331" s="187">
        <f>ROUND(I331*H331,2)</f>
        <v>0</v>
      </c>
      <c r="BL331" s="18" t="s">
        <v>130</v>
      </c>
      <c r="BM331" s="186" t="s">
        <v>510</v>
      </c>
    </row>
    <row r="332" spans="1:65" s="2" customFormat="1" ht="11.25">
      <c r="A332" s="35"/>
      <c r="B332" s="36"/>
      <c r="C332" s="37"/>
      <c r="D332" s="188" t="s">
        <v>132</v>
      </c>
      <c r="E332" s="37"/>
      <c r="F332" s="189" t="s">
        <v>511</v>
      </c>
      <c r="G332" s="37"/>
      <c r="H332" s="37"/>
      <c r="I332" s="190"/>
      <c r="J332" s="37"/>
      <c r="K332" s="37"/>
      <c r="L332" s="40"/>
      <c r="M332" s="191"/>
      <c r="N332" s="192"/>
      <c r="O332" s="65"/>
      <c r="P332" s="65"/>
      <c r="Q332" s="65"/>
      <c r="R332" s="65"/>
      <c r="S332" s="65"/>
      <c r="T332" s="66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132</v>
      </c>
      <c r="AU332" s="18" t="s">
        <v>79</v>
      </c>
    </row>
    <row r="333" spans="1:65" s="13" customFormat="1" ht="11.25">
      <c r="B333" s="193"/>
      <c r="C333" s="194"/>
      <c r="D333" s="195" t="s">
        <v>134</v>
      </c>
      <c r="E333" s="196" t="s">
        <v>19</v>
      </c>
      <c r="F333" s="197" t="s">
        <v>512</v>
      </c>
      <c r="G333" s="194"/>
      <c r="H333" s="198">
        <v>66</v>
      </c>
      <c r="I333" s="199"/>
      <c r="J333" s="194"/>
      <c r="K333" s="194"/>
      <c r="L333" s="200"/>
      <c r="M333" s="201"/>
      <c r="N333" s="202"/>
      <c r="O333" s="202"/>
      <c r="P333" s="202"/>
      <c r="Q333" s="202"/>
      <c r="R333" s="202"/>
      <c r="S333" s="202"/>
      <c r="T333" s="203"/>
      <c r="AT333" s="204" t="s">
        <v>134</v>
      </c>
      <c r="AU333" s="204" t="s">
        <v>79</v>
      </c>
      <c r="AV333" s="13" t="s">
        <v>79</v>
      </c>
      <c r="AW333" s="13" t="s">
        <v>31</v>
      </c>
      <c r="AX333" s="13" t="s">
        <v>77</v>
      </c>
      <c r="AY333" s="204" t="s">
        <v>123</v>
      </c>
    </row>
    <row r="334" spans="1:65" s="2" customFormat="1" ht="24.2" customHeight="1">
      <c r="A334" s="35"/>
      <c r="B334" s="36"/>
      <c r="C334" s="227" t="s">
        <v>513</v>
      </c>
      <c r="D334" s="227" t="s">
        <v>256</v>
      </c>
      <c r="E334" s="228" t="s">
        <v>514</v>
      </c>
      <c r="F334" s="229" t="s">
        <v>515</v>
      </c>
      <c r="G334" s="230" t="s">
        <v>176</v>
      </c>
      <c r="H334" s="231">
        <v>69.3</v>
      </c>
      <c r="I334" s="232"/>
      <c r="J334" s="233">
        <f>ROUND(I334*H334,2)</f>
        <v>0</v>
      </c>
      <c r="K334" s="229" t="s">
        <v>129</v>
      </c>
      <c r="L334" s="234"/>
      <c r="M334" s="235" t="s">
        <v>19</v>
      </c>
      <c r="N334" s="236" t="s">
        <v>40</v>
      </c>
      <c r="O334" s="65"/>
      <c r="P334" s="184">
        <f>O334*H334</f>
        <v>0</v>
      </c>
      <c r="Q334" s="184">
        <v>1.8E-3</v>
      </c>
      <c r="R334" s="184">
        <f>Q334*H334</f>
        <v>0.12473999999999999</v>
      </c>
      <c r="S334" s="184">
        <v>0</v>
      </c>
      <c r="T334" s="185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6" t="s">
        <v>168</v>
      </c>
      <c r="AT334" s="186" t="s">
        <v>256</v>
      </c>
      <c r="AU334" s="186" t="s">
        <v>79</v>
      </c>
      <c r="AY334" s="18" t="s">
        <v>123</v>
      </c>
      <c r="BE334" s="187">
        <f>IF(N334="základní",J334,0)</f>
        <v>0</v>
      </c>
      <c r="BF334" s="187">
        <f>IF(N334="snížená",J334,0)</f>
        <v>0</v>
      </c>
      <c r="BG334" s="187">
        <f>IF(N334="zákl. přenesená",J334,0)</f>
        <v>0</v>
      </c>
      <c r="BH334" s="187">
        <f>IF(N334="sníž. přenesená",J334,0)</f>
        <v>0</v>
      </c>
      <c r="BI334" s="187">
        <f>IF(N334="nulová",J334,0)</f>
        <v>0</v>
      </c>
      <c r="BJ334" s="18" t="s">
        <v>77</v>
      </c>
      <c r="BK334" s="187">
        <f>ROUND(I334*H334,2)</f>
        <v>0</v>
      </c>
      <c r="BL334" s="18" t="s">
        <v>130</v>
      </c>
      <c r="BM334" s="186" t="s">
        <v>516</v>
      </c>
    </row>
    <row r="335" spans="1:65" s="13" customFormat="1" ht="11.25">
      <c r="B335" s="193"/>
      <c r="C335" s="194"/>
      <c r="D335" s="195" t="s">
        <v>134</v>
      </c>
      <c r="E335" s="194"/>
      <c r="F335" s="197" t="s">
        <v>517</v>
      </c>
      <c r="G335" s="194"/>
      <c r="H335" s="198">
        <v>69.3</v>
      </c>
      <c r="I335" s="199"/>
      <c r="J335" s="194"/>
      <c r="K335" s="194"/>
      <c r="L335" s="200"/>
      <c r="M335" s="201"/>
      <c r="N335" s="202"/>
      <c r="O335" s="202"/>
      <c r="P335" s="202"/>
      <c r="Q335" s="202"/>
      <c r="R335" s="202"/>
      <c r="S335" s="202"/>
      <c r="T335" s="203"/>
      <c r="AT335" s="204" t="s">
        <v>134</v>
      </c>
      <c r="AU335" s="204" t="s">
        <v>79</v>
      </c>
      <c r="AV335" s="13" t="s">
        <v>79</v>
      </c>
      <c r="AW335" s="13" t="s">
        <v>4</v>
      </c>
      <c r="AX335" s="13" t="s">
        <v>77</v>
      </c>
      <c r="AY335" s="204" t="s">
        <v>123</v>
      </c>
    </row>
    <row r="336" spans="1:65" s="2" customFormat="1" ht="55.5" customHeight="1">
      <c r="A336" s="35"/>
      <c r="B336" s="36"/>
      <c r="C336" s="175" t="s">
        <v>518</v>
      </c>
      <c r="D336" s="175" t="s">
        <v>125</v>
      </c>
      <c r="E336" s="176" t="s">
        <v>519</v>
      </c>
      <c r="F336" s="177" t="s">
        <v>520</v>
      </c>
      <c r="G336" s="178" t="s">
        <v>176</v>
      </c>
      <c r="H336" s="179">
        <v>12</v>
      </c>
      <c r="I336" s="180"/>
      <c r="J336" s="181">
        <f>ROUND(I336*H336,2)</f>
        <v>0</v>
      </c>
      <c r="K336" s="177" t="s">
        <v>129</v>
      </c>
      <c r="L336" s="40"/>
      <c r="M336" s="182" t="s">
        <v>19</v>
      </c>
      <c r="N336" s="183" t="s">
        <v>40</v>
      </c>
      <c r="O336" s="65"/>
      <c r="P336" s="184">
        <f>O336*H336</f>
        <v>0</v>
      </c>
      <c r="Q336" s="184">
        <v>3.8179999999999999E-2</v>
      </c>
      <c r="R336" s="184">
        <f>Q336*H336</f>
        <v>0.45816000000000001</v>
      </c>
      <c r="S336" s="184">
        <v>0</v>
      </c>
      <c r="T336" s="185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6" t="s">
        <v>130</v>
      </c>
      <c r="AT336" s="186" t="s">
        <v>125</v>
      </c>
      <c r="AU336" s="186" t="s">
        <v>79</v>
      </c>
      <c r="AY336" s="18" t="s">
        <v>123</v>
      </c>
      <c r="BE336" s="187">
        <f>IF(N336="základní",J336,0)</f>
        <v>0</v>
      </c>
      <c r="BF336" s="187">
        <f>IF(N336="snížená",J336,0)</f>
        <v>0</v>
      </c>
      <c r="BG336" s="187">
        <f>IF(N336="zákl. přenesená",J336,0)</f>
        <v>0</v>
      </c>
      <c r="BH336" s="187">
        <f>IF(N336="sníž. přenesená",J336,0)</f>
        <v>0</v>
      </c>
      <c r="BI336" s="187">
        <f>IF(N336="nulová",J336,0)</f>
        <v>0</v>
      </c>
      <c r="BJ336" s="18" t="s">
        <v>77</v>
      </c>
      <c r="BK336" s="187">
        <f>ROUND(I336*H336,2)</f>
        <v>0</v>
      </c>
      <c r="BL336" s="18" t="s">
        <v>130</v>
      </c>
      <c r="BM336" s="186" t="s">
        <v>521</v>
      </c>
    </row>
    <row r="337" spans="1:65" s="2" customFormat="1" ht="11.25">
      <c r="A337" s="35"/>
      <c r="B337" s="36"/>
      <c r="C337" s="37"/>
      <c r="D337" s="188" t="s">
        <v>132</v>
      </c>
      <c r="E337" s="37"/>
      <c r="F337" s="189" t="s">
        <v>522</v>
      </c>
      <c r="G337" s="37"/>
      <c r="H337" s="37"/>
      <c r="I337" s="190"/>
      <c r="J337" s="37"/>
      <c r="K337" s="37"/>
      <c r="L337" s="40"/>
      <c r="M337" s="191"/>
      <c r="N337" s="192"/>
      <c r="O337" s="65"/>
      <c r="P337" s="65"/>
      <c r="Q337" s="65"/>
      <c r="R337" s="65"/>
      <c r="S337" s="65"/>
      <c r="T337" s="66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132</v>
      </c>
      <c r="AU337" s="18" t="s">
        <v>79</v>
      </c>
    </row>
    <row r="338" spans="1:65" s="13" customFormat="1" ht="22.5">
      <c r="B338" s="193"/>
      <c r="C338" s="194"/>
      <c r="D338" s="195" t="s">
        <v>134</v>
      </c>
      <c r="E338" s="196" t="s">
        <v>19</v>
      </c>
      <c r="F338" s="197" t="s">
        <v>523</v>
      </c>
      <c r="G338" s="194"/>
      <c r="H338" s="198">
        <v>12</v>
      </c>
      <c r="I338" s="199"/>
      <c r="J338" s="194"/>
      <c r="K338" s="194"/>
      <c r="L338" s="200"/>
      <c r="M338" s="201"/>
      <c r="N338" s="202"/>
      <c r="O338" s="202"/>
      <c r="P338" s="202"/>
      <c r="Q338" s="202"/>
      <c r="R338" s="202"/>
      <c r="S338" s="202"/>
      <c r="T338" s="203"/>
      <c r="AT338" s="204" t="s">
        <v>134</v>
      </c>
      <c r="AU338" s="204" t="s">
        <v>79</v>
      </c>
      <c r="AV338" s="13" t="s">
        <v>79</v>
      </c>
      <c r="AW338" s="13" t="s">
        <v>31</v>
      </c>
      <c r="AX338" s="13" t="s">
        <v>77</v>
      </c>
      <c r="AY338" s="204" t="s">
        <v>123</v>
      </c>
    </row>
    <row r="339" spans="1:65" s="12" customFormat="1" ht="22.9" customHeight="1">
      <c r="B339" s="159"/>
      <c r="C339" s="160"/>
      <c r="D339" s="161" t="s">
        <v>68</v>
      </c>
      <c r="E339" s="173" t="s">
        <v>149</v>
      </c>
      <c r="F339" s="173" t="s">
        <v>524</v>
      </c>
      <c r="G339" s="160"/>
      <c r="H339" s="160"/>
      <c r="I339" s="163"/>
      <c r="J339" s="174">
        <f>BK339</f>
        <v>0</v>
      </c>
      <c r="K339" s="160"/>
      <c r="L339" s="165"/>
      <c r="M339" s="166"/>
      <c r="N339" s="167"/>
      <c r="O339" s="167"/>
      <c r="P339" s="168">
        <f>SUM(P340:P343)</f>
        <v>0</v>
      </c>
      <c r="Q339" s="167"/>
      <c r="R339" s="168">
        <f>SUM(R340:R343)</f>
        <v>0</v>
      </c>
      <c r="S339" s="167"/>
      <c r="T339" s="169">
        <f>SUM(T340:T343)</f>
        <v>0</v>
      </c>
      <c r="AR339" s="170" t="s">
        <v>77</v>
      </c>
      <c r="AT339" s="171" t="s">
        <v>68</v>
      </c>
      <c r="AU339" s="171" t="s">
        <v>77</v>
      </c>
      <c r="AY339" s="170" t="s">
        <v>123</v>
      </c>
      <c r="BK339" s="172">
        <f>SUM(BK340:BK343)</f>
        <v>0</v>
      </c>
    </row>
    <row r="340" spans="1:65" s="2" customFormat="1" ht="37.9" customHeight="1">
      <c r="A340" s="35"/>
      <c r="B340" s="36"/>
      <c r="C340" s="175" t="s">
        <v>525</v>
      </c>
      <c r="D340" s="175" t="s">
        <v>125</v>
      </c>
      <c r="E340" s="176" t="s">
        <v>526</v>
      </c>
      <c r="F340" s="177" t="s">
        <v>527</v>
      </c>
      <c r="G340" s="178" t="s">
        <v>128</v>
      </c>
      <c r="H340" s="179">
        <v>200</v>
      </c>
      <c r="I340" s="180"/>
      <c r="J340" s="181">
        <f>ROUND(I340*H340,2)</f>
        <v>0</v>
      </c>
      <c r="K340" s="177" t="s">
        <v>129</v>
      </c>
      <c r="L340" s="40"/>
      <c r="M340" s="182" t="s">
        <v>19</v>
      </c>
      <c r="N340" s="183" t="s">
        <v>40</v>
      </c>
      <c r="O340" s="65"/>
      <c r="P340" s="184">
        <f>O340*H340</f>
        <v>0</v>
      </c>
      <c r="Q340" s="184">
        <v>0</v>
      </c>
      <c r="R340" s="184">
        <f>Q340*H340</f>
        <v>0</v>
      </c>
      <c r="S340" s="184">
        <v>0</v>
      </c>
      <c r="T340" s="185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86" t="s">
        <v>130</v>
      </c>
      <c r="AT340" s="186" t="s">
        <v>125</v>
      </c>
      <c r="AU340" s="186" t="s">
        <v>79</v>
      </c>
      <c r="AY340" s="18" t="s">
        <v>123</v>
      </c>
      <c r="BE340" s="187">
        <f>IF(N340="základní",J340,0)</f>
        <v>0</v>
      </c>
      <c r="BF340" s="187">
        <f>IF(N340="snížená",J340,0)</f>
        <v>0</v>
      </c>
      <c r="BG340" s="187">
        <f>IF(N340="zákl. přenesená",J340,0)</f>
        <v>0</v>
      </c>
      <c r="BH340" s="187">
        <f>IF(N340="sníž. přenesená",J340,0)</f>
        <v>0</v>
      </c>
      <c r="BI340" s="187">
        <f>IF(N340="nulová",J340,0)</f>
        <v>0</v>
      </c>
      <c r="BJ340" s="18" t="s">
        <v>77</v>
      </c>
      <c r="BK340" s="187">
        <f>ROUND(I340*H340,2)</f>
        <v>0</v>
      </c>
      <c r="BL340" s="18" t="s">
        <v>130</v>
      </c>
      <c r="BM340" s="186" t="s">
        <v>528</v>
      </c>
    </row>
    <row r="341" spans="1:65" s="2" customFormat="1" ht="11.25">
      <c r="A341" s="35"/>
      <c r="B341" s="36"/>
      <c r="C341" s="37"/>
      <c r="D341" s="188" t="s">
        <v>132</v>
      </c>
      <c r="E341" s="37"/>
      <c r="F341" s="189" t="s">
        <v>529</v>
      </c>
      <c r="G341" s="37"/>
      <c r="H341" s="37"/>
      <c r="I341" s="190"/>
      <c r="J341" s="37"/>
      <c r="K341" s="37"/>
      <c r="L341" s="40"/>
      <c r="M341" s="191"/>
      <c r="N341" s="192"/>
      <c r="O341" s="65"/>
      <c r="P341" s="65"/>
      <c r="Q341" s="65"/>
      <c r="R341" s="65"/>
      <c r="S341" s="65"/>
      <c r="T341" s="66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132</v>
      </c>
      <c r="AU341" s="18" t="s">
        <v>79</v>
      </c>
    </row>
    <row r="342" spans="1:65" s="2" customFormat="1" ht="19.5">
      <c r="A342" s="35"/>
      <c r="B342" s="36"/>
      <c r="C342" s="37"/>
      <c r="D342" s="195" t="s">
        <v>209</v>
      </c>
      <c r="E342" s="37"/>
      <c r="F342" s="226" t="s">
        <v>422</v>
      </c>
      <c r="G342" s="37"/>
      <c r="H342" s="37"/>
      <c r="I342" s="190"/>
      <c r="J342" s="37"/>
      <c r="K342" s="37"/>
      <c r="L342" s="40"/>
      <c r="M342" s="191"/>
      <c r="N342" s="192"/>
      <c r="O342" s="65"/>
      <c r="P342" s="65"/>
      <c r="Q342" s="65"/>
      <c r="R342" s="65"/>
      <c r="S342" s="65"/>
      <c r="T342" s="66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209</v>
      </c>
      <c r="AU342" s="18" t="s">
        <v>79</v>
      </c>
    </row>
    <row r="343" spans="1:65" s="13" customFormat="1" ht="22.5">
      <c r="B343" s="193"/>
      <c r="C343" s="194"/>
      <c r="D343" s="195" t="s">
        <v>134</v>
      </c>
      <c r="E343" s="196" t="s">
        <v>19</v>
      </c>
      <c r="F343" s="197" t="s">
        <v>530</v>
      </c>
      <c r="G343" s="194"/>
      <c r="H343" s="198">
        <v>200</v>
      </c>
      <c r="I343" s="199"/>
      <c r="J343" s="194"/>
      <c r="K343" s="194"/>
      <c r="L343" s="200"/>
      <c r="M343" s="201"/>
      <c r="N343" s="202"/>
      <c r="O343" s="202"/>
      <c r="P343" s="202"/>
      <c r="Q343" s="202"/>
      <c r="R343" s="202"/>
      <c r="S343" s="202"/>
      <c r="T343" s="203"/>
      <c r="AT343" s="204" t="s">
        <v>134</v>
      </c>
      <c r="AU343" s="204" t="s">
        <v>79</v>
      </c>
      <c r="AV343" s="13" t="s">
        <v>79</v>
      </c>
      <c r="AW343" s="13" t="s">
        <v>31</v>
      </c>
      <c r="AX343" s="13" t="s">
        <v>77</v>
      </c>
      <c r="AY343" s="204" t="s">
        <v>123</v>
      </c>
    </row>
    <row r="344" spans="1:65" s="12" customFormat="1" ht="22.9" customHeight="1">
      <c r="B344" s="159"/>
      <c r="C344" s="160"/>
      <c r="D344" s="161" t="s">
        <v>68</v>
      </c>
      <c r="E344" s="173" t="s">
        <v>158</v>
      </c>
      <c r="F344" s="173" t="s">
        <v>531</v>
      </c>
      <c r="G344" s="160"/>
      <c r="H344" s="160"/>
      <c r="I344" s="163"/>
      <c r="J344" s="174">
        <f>BK344</f>
        <v>0</v>
      </c>
      <c r="K344" s="160"/>
      <c r="L344" s="165"/>
      <c r="M344" s="166"/>
      <c r="N344" s="167"/>
      <c r="O344" s="167"/>
      <c r="P344" s="168">
        <f>SUM(P345:P362)</f>
        <v>0</v>
      </c>
      <c r="Q344" s="167"/>
      <c r="R344" s="168">
        <f>SUM(R345:R362)</f>
        <v>0.45258079000000001</v>
      </c>
      <c r="S344" s="167"/>
      <c r="T344" s="169">
        <f>SUM(T345:T362)</f>
        <v>0</v>
      </c>
      <c r="AR344" s="170" t="s">
        <v>77</v>
      </c>
      <c r="AT344" s="171" t="s">
        <v>68</v>
      </c>
      <c r="AU344" s="171" t="s">
        <v>77</v>
      </c>
      <c r="AY344" s="170" t="s">
        <v>123</v>
      </c>
      <c r="BK344" s="172">
        <f>SUM(BK345:BK362)</f>
        <v>0</v>
      </c>
    </row>
    <row r="345" spans="1:65" s="2" customFormat="1" ht="37.9" customHeight="1">
      <c r="A345" s="35"/>
      <c r="B345" s="36"/>
      <c r="C345" s="175" t="s">
        <v>532</v>
      </c>
      <c r="D345" s="175" t="s">
        <v>125</v>
      </c>
      <c r="E345" s="176" t="s">
        <v>533</v>
      </c>
      <c r="F345" s="177" t="s">
        <v>534</v>
      </c>
      <c r="G345" s="178" t="s">
        <v>128</v>
      </c>
      <c r="H345" s="179">
        <v>74.088999999999999</v>
      </c>
      <c r="I345" s="180"/>
      <c r="J345" s="181">
        <f>ROUND(I345*H345,2)</f>
        <v>0</v>
      </c>
      <c r="K345" s="177" t="s">
        <v>129</v>
      </c>
      <c r="L345" s="40"/>
      <c r="M345" s="182" t="s">
        <v>19</v>
      </c>
      <c r="N345" s="183" t="s">
        <v>40</v>
      </c>
      <c r="O345" s="65"/>
      <c r="P345" s="184">
        <f>O345*H345</f>
        <v>0</v>
      </c>
      <c r="Q345" s="184">
        <v>1.1100000000000001E-3</v>
      </c>
      <c r="R345" s="184">
        <f>Q345*H345</f>
        <v>8.2238790000000006E-2</v>
      </c>
      <c r="S345" s="184">
        <v>0</v>
      </c>
      <c r="T345" s="185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6" t="s">
        <v>130</v>
      </c>
      <c r="AT345" s="186" t="s">
        <v>125</v>
      </c>
      <c r="AU345" s="186" t="s">
        <v>79</v>
      </c>
      <c r="AY345" s="18" t="s">
        <v>123</v>
      </c>
      <c r="BE345" s="187">
        <f>IF(N345="základní",J345,0)</f>
        <v>0</v>
      </c>
      <c r="BF345" s="187">
        <f>IF(N345="snížená",J345,0)</f>
        <v>0</v>
      </c>
      <c r="BG345" s="187">
        <f>IF(N345="zákl. přenesená",J345,0)</f>
        <v>0</v>
      </c>
      <c r="BH345" s="187">
        <f>IF(N345="sníž. přenesená",J345,0)</f>
        <v>0</v>
      </c>
      <c r="BI345" s="187">
        <f>IF(N345="nulová",J345,0)</f>
        <v>0</v>
      </c>
      <c r="BJ345" s="18" t="s">
        <v>77</v>
      </c>
      <c r="BK345" s="187">
        <f>ROUND(I345*H345,2)</f>
        <v>0</v>
      </c>
      <c r="BL345" s="18" t="s">
        <v>130</v>
      </c>
      <c r="BM345" s="186" t="s">
        <v>535</v>
      </c>
    </row>
    <row r="346" spans="1:65" s="2" customFormat="1" ht="11.25">
      <c r="A346" s="35"/>
      <c r="B346" s="36"/>
      <c r="C346" s="37"/>
      <c r="D346" s="188" t="s">
        <v>132</v>
      </c>
      <c r="E346" s="37"/>
      <c r="F346" s="189" t="s">
        <v>536</v>
      </c>
      <c r="G346" s="37"/>
      <c r="H346" s="37"/>
      <c r="I346" s="190"/>
      <c r="J346" s="37"/>
      <c r="K346" s="37"/>
      <c r="L346" s="40"/>
      <c r="M346" s="191"/>
      <c r="N346" s="192"/>
      <c r="O346" s="65"/>
      <c r="P346" s="65"/>
      <c r="Q346" s="65"/>
      <c r="R346" s="65"/>
      <c r="S346" s="65"/>
      <c r="T346" s="66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132</v>
      </c>
      <c r="AU346" s="18" t="s">
        <v>79</v>
      </c>
    </row>
    <row r="347" spans="1:65" s="2" customFormat="1" ht="19.5">
      <c r="A347" s="35"/>
      <c r="B347" s="36"/>
      <c r="C347" s="37"/>
      <c r="D347" s="195" t="s">
        <v>209</v>
      </c>
      <c r="E347" s="37"/>
      <c r="F347" s="226" t="s">
        <v>537</v>
      </c>
      <c r="G347" s="37"/>
      <c r="H347" s="37"/>
      <c r="I347" s="190"/>
      <c r="J347" s="37"/>
      <c r="K347" s="37"/>
      <c r="L347" s="40"/>
      <c r="M347" s="191"/>
      <c r="N347" s="192"/>
      <c r="O347" s="65"/>
      <c r="P347" s="65"/>
      <c r="Q347" s="65"/>
      <c r="R347" s="65"/>
      <c r="S347" s="65"/>
      <c r="T347" s="66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209</v>
      </c>
      <c r="AU347" s="18" t="s">
        <v>79</v>
      </c>
    </row>
    <row r="348" spans="1:65" s="13" customFormat="1" ht="11.25">
      <c r="B348" s="193"/>
      <c r="C348" s="194"/>
      <c r="D348" s="195" t="s">
        <v>134</v>
      </c>
      <c r="E348" s="196" t="s">
        <v>19</v>
      </c>
      <c r="F348" s="197" t="s">
        <v>538</v>
      </c>
      <c r="G348" s="194"/>
      <c r="H348" s="198">
        <v>40.92</v>
      </c>
      <c r="I348" s="199"/>
      <c r="J348" s="194"/>
      <c r="K348" s="194"/>
      <c r="L348" s="200"/>
      <c r="M348" s="201"/>
      <c r="N348" s="202"/>
      <c r="O348" s="202"/>
      <c r="P348" s="202"/>
      <c r="Q348" s="202"/>
      <c r="R348" s="202"/>
      <c r="S348" s="202"/>
      <c r="T348" s="203"/>
      <c r="AT348" s="204" t="s">
        <v>134</v>
      </c>
      <c r="AU348" s="204" t="s">
        <v>79</v>
      </c>
      <c r="AV348" s="13" t="s">
        <v>79</v>
      </c>
      <c r="AW348" s="13" t="s">
        <v>31</v>
      </c>
      <c r="AX348" s="13" t="s">
        <v>69</v>
      </c>
      <c r="AY348" s="204" t="s">
        <v>123</v>
      </c>
    </row>
    <row r="349" spans="1:65" s="13" customFormat="1" ht="11.25">
      <c r="B349" s="193"/>
      <c r="C349" s="194"/>
      <c r="D349" s="195" t="s">
        <v>134</v>
      </c>
      <c r="E349" s="196" t="s">
        <v>19</v>
      </c>
      <c r="F349" s="197" t="s">
        <v>539</v>
      </c>
      <c r="G349" s="194"/>
      <c r="H349" s="198">
        <v>8.4629999999999992</v>
      </c>
      <c r="I349" s="199"/>
      <c r="J349" s="194"/>
      <c r="K349" s="194"/>
      <c r="L349" s="200"/>
      <c r="M349" s="201"/>
      <c r="N349" s="202"/>
      <c r="O349" s="202"/>
      <c r="P349" s="202"/>
      <c r="Q349" s="202"/>
      <c r="R349" s="202"/>
      <c r="S349" s="202"/>
      <c r="T349" s="203"/>
      <c r="AT349" s="204" t="s">
        <v>134</v>
      </c>
      <c r="AU349" s="204" t="s">
        <v>79</v>
      </c>
      <c r="AV349" s="13" t="s">
        <v>79</v>
      </c>
      <c r="AW349" s="13" t="s">
        <v>31</v>
      </c>
      <c r="AX349" s="13" t="s">
        <v>69</v>
      </c>
      <c r="AY349" s="204" t="s">
        <v>123</v>
      </c>
    </row>
    <row r="350" spans="1:65" s="13" customFormat="1" ht="11.25">
      <c r="B350" s="193"/>
      <c r="C350" s="194"/>
      <c r="D350" s="195" t="s">
        <v>134</v>
      </c>
      <c r="E350" s="196" t="s">
        <v>19</v>
      </c>
      <c r="F350" s="197" t="s">
        <v>540</v>
      </c>
      <c r="G350" s="194"/>
      <c r="H350" s="198">
        <v>4.766</v>
      </c>
      <c r="I350" s="199"/>
      <c r="J350" s="194"/>
      <c r="K350" s="194"/>
      <c r="L350" s="200"/>
      <c r="M350" s="201"/>
      <c r="N350" s="202"/>
      <c r="O350" s="202"/>
      <c r="P350" s="202"/>
      <c r="Q350" s="202"/>
      <c r="R350" s="202"/>
      <c r="S350" s="202"/>
      <c r="T350" s="203"/>
      <c r="AT350" s="204" t="s">
        <v>134</v>
      </c>
      <c r="AU350" s="204" t="s">
        <v>79</v>
      </c>
      <c r="AV350" s="13" t="s">
        <v>79</v>
      </c>
      <c r="AW350" s="13" t="s">
        <v>31</v>
      </c>
      <c r="AX350" s="13" t="s">
        <v>69</v>
      </c>
      <c r="AY350" s="204" t="s">
        <v>123</v>
      </c>
    </row>
    <row r="351" spans="1:65" s="13" customFormat="1" ht="11.25">
      <c r="B351" s="193"/>
      <c r="C351" s="194"/>
      <c r="D351" s="195" t="s">
        <v>134</v>
      </c>
      <c r="E351" s="196" t="s">
        <v>19</v>
      </c>
      <c r="F351" s="197" t="s">
        <v>541</v>
      </c>
      <c r="G351" s="194"/>
      <c r="H351" s="198">
        <v>7.2</v>
      </c>
      <c r="I351" s="199"/>
      <c r="J351" s="194"/>
      <c r="K351" s="194"/>
      <c r="L351" s="200"/>
      <c r="M351" s="201"/>
      <c r="N351" s="202"/>
      <c r="O351" s="202"/>
      <c r="P351" s="202"/>
      <c r="Q351" s="202"/>
      <c r="R351" s="202"/>
      <c r="S351" s="202"/>
      <c r="T351" s="203"/>
      <c r="AT351" s="204" t="s">
        <v>134</v>
      </c>
      <c r="AU351" s="204" t="s">
        <v>79</v>
      </c>
      <c r="AV351" s="13" t="s">
        <v>79</v>
      </c>
      <c r="AW351" s="13" t="s">
        <v>31</v>
      </c>
      <c r="AX351" s="13" t="s">
        <v>69</v>
      </c>
      <c r="AY351" s="204" t="s">
        <v>123</v>
      </c>
    </row>
    <row r="352" spans="1:65" s="13" customFormat="1" ht="11.25">
      <c r="B352" s="193"/>
      <c r="C352" s="194"/>
      <c r="D352" s="195" t="s">
        <v>134</v>
      </c>
      <c r="E352" s="196" t="s">
        <v>19</v>
      </c>
      <c r="F352" s="197" t="s">
        <v>542</v>
      </c>
      <c r="G352" s="194"/>
      <c r="H352" s="198">
        <v>12.74</v>
      </c>
      <c r="I352" s="199"/>
      <c r="J352" s="194"/>
      <c r="K352" s="194"/>
      <c r="L352" s="200"/>
      <c r="M352" s="201"/>
      <c r="N352" s="202"/>
      <c r="O352" s="202"/>
      <c r="P352" s="202"/>
      <c r="Q352" s="202"/>
      <c r="R352" s="202"/>
      <c r="S352" s="202"/>
      <c r="T352" s="203"/>
      <c r="AT352" s="204" t="s">
        <v>134</v>
      </c>
      <c r="AU352" s="204" t="s">
        <v>79</v>
      </c>
      <c r="AV352" s="13" t="s">
        <v>79</v>
      </c>
      <c r="AW352" s="13" t="s">
        <v>31</v>
      </c>
      <c r="AX352" s="13" t="s">
        <v>69</v>
      </c>
      <c r="AY352" s="204" t="s">
        <v>123</v>
      </c>
    </row>
    <row r="353" spans="1:65" s="14" customFormat="1" ht="11.25">
      <c r="B353" s="205"/>
      <c r="C353" s="206"/>
      <c r="D353" s="195" t="s">
        <v>134</v>
      </c>
      <c r="E353" s="207" t="s">
        <v>19</v>
      </c>
      <c r="F353" s="208" t="s">
        <v>137</v>
      </c>
      <c r="G353" s="206"/>
      <c r="H353" s="209">
        <v>74.088999999999999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134</v>
      </c>
      <c r="AU353" s="215" t="s">
        <v>79</v>
      </c>
      <c r="AV353" s="14" t="s">
        <v>130</v>
      </c>
      <c r="AW353" s="14" t="s">
        <v>31</v>
      </c>
      <c r="AX353" s="14" t="s">
        <v>77</v>
      </c>
      <c r="AY353" s="215" t="s">
        <v>123</v>
      </c>
    </row>
    <row r="354" spans="1:65" s="2" customFormat="1" ht="24.2" customHeight="1">
      <c r="A354" s="35"/>
      <c r="B354" s="36"/>
      <c r="C354" s="175" t="s">
        <v>543</v>
      </c>
      <c r="D354" s="175" t="s">
        <v>125</v>
      </c>
      <c r="E354" s="176" t="s">
        <v>544</v>
      </c>
      <c r="F354" s="177" t="s">
        <v>545</v>
      </c>
      <c r="G354" s="178" t="s">
        <v>546</v>
      </c>
      <c r="H354" s="179">
        <v>2645.3</v>
      </c>
      <c r="I354" s="180"/>
      <c r="J354" s="181">
        <f>ROUND(I354*H354,2)</f>
        <v>0</v>
      </c>
      <c r="K354" s="177" t="s">
        <v>129</v>
      </c>
      <c r="L354" s="40"/>
      <c r="M354" s="182" t="s">
        <v>19</v>
      </c>
      <c r="N354" s="183" t="s">
        <v>40</v>
      </c>
      <c r="O354" s="65"/>
      <c r="P354" s="184">
        <f>O354*H354</f>
        <v>0</v>
      </c>
      <c r="Q354" s="184">
        <v>1.3999999999999999E-4</v>
      </c>
      <c r="R354" s="184">
        <f>Q354*H354</f>
        <v>0.370342</v>
      </c>
      <c r="S354" s="184">
        <v>0</v>
      </c>
      <c r="T354" s="185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6" t="s">
        <v>130</v>
      </c>
      <c r="AT354" s="186" t="s">
        <v>125</v>
      </c>
      <c r="AU354" s="186" t="s">
        <v>79</v>
      </c>
      <c r="AY354" s="18" t="s">
        <v>123</v>
      </c>
      <c r="BE354" s="187">
        <f>IF(N354="základní",J354,0)</f>
        <v>0</v>
      </c>
      <c r="BF354" s="187">
        <f>IF(N354="snížená",J354,0)</f>
        <v>0</v>
      </c>
      <c r="BG354" s="187">
        <f>IF(N354="zákl. přenesená",J354,0)</f>
        <v>0</v>
      </c>
      <c r="BH354" s="187">
        <f>IF(N354="sníž. přenesená",J354,0)</f>
        <v>0</v>
      </c>
      <c r="BI354" s="187">
        <f>IF(N354="nulová",J354,0)</f>
        <v>0</v>
      </c>
      <c r="BJ354" s="18" t="s">
        <v>77</v>
      </c>
      <c r="BK354" s="187">
        <f>ROUND(I354*H354,2)</f>
        <v>0</v>
      </c>
      <c r="BL354" s="18" t="s">
        <v>130</v>
      </c>
      <c r="BM354" s="186" t="s">
        <v>547</v>
      </c>
    </row>
    <row r="355" spans="1:65" s="2" customFormat="1" ht="11.25">
      <c r="A355" s="35"/>
      <c r="B355" s="36"/>
      <c r="C355" s="37"/>
      <c r="D355" s="188" t="s">
        <v>132</v>
      </c>
      <c r="E355" s="37"/>
      <c r="F355" s="189" t="s">
        <v>548</v>
      </c>
      <c r="G355" s="37"/>
      <c r="H355" s="37"/>
      <c r="I355" s="190"/>
      <c r="J355" s="37"/>
      <c r="K355" s="37"/>
      <c r="L355" s="40"/>
      <c r="M355" s="191"/>
      <c r="N355" s="192"/>
      <c r="O355" s="65"/>
      <c r="P355" s="65"/>
      <c r="Q355" s="65"/>
      <c r="R355" s="65"/>
      <c r="S355" s="65"/>
      <c r="T355" s="66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8" t="s">
        <v>132</v>
      </c>
      <c r="AU355" s="18" t="s">
        <v>79</v>
      </c>
    </row>
    <row r="356" spans="1:65" s="13" customFormat="1" ht="11.25">
      <c r="B356" s="193"/>
      <c r="C356" s="194"/>
      <c r="D356" s="195" t="s">
        <v>134</v>
      </c>
      <c r="E356" s="196" t="s">
        <v>19</v>
      </c>
      <c r="F356" s="197" t="s">
        <v>549</v>
      </c>
      <c r="G356" s="194"/>
      <c r="H356" s="198">
        <v>1460.1</v>
      </c>
      <c r="I356" s="199"/>
      <c r="J356" s="194"/>
      <c r="K356" s="194"/>
      <c r="L356" s="200"/>
      <c r="M356" s="201"/>
      <c r="N356" s="202"/>
      <c r="O356" s="202"/>
      <c r="P356" s="202"/>
      <c r="Q356" s="202"/>
      <c r="R356" s="202"/>
      <c r="S356" s="202"/>
      <c r="T356" s="203"/>
      <c r="AT356" s="204" t="s">
        <v>134</v>
      </c>
      <c r="AU356" s="204" t="s">
        <v>79</v>
      </c>
      <c r="AV356" s="13" t="s">
        <v>79</v>
      </c>
      <c r="AW356" s="13" t="s">
        <v>31</v>
      </c>
      <c r="AX356" s="13" t="s">
        <v>69</v>
      </c>
      <c r="AY356" s="204" t="s">
        <v>123</v>
      </c>
    </row>
    <row r="357" spans="1:65" s="13" customFormat="1" ht="11.25">
      <c r="B357" s="193"/>
      <c r="C357" s="194"/>
      <c r="D357" s="195" t="s">
        <v>134</v>
      </c>
      <c r="E357" s="196" t="s">
        <v>19</v>
      </c>
      <c r="F357" s="197" t="s">
        <v>550</v>
      </c>
      <c r="G357" s="194"/>
      <c r="H357" s="198">
        <v>51.15</v>
      </c>
      <c r="I357" s="199"/>
      <c r="J357" s="194"/>
      <c r="K357" s="194"/>
      <c r="L357" s="200"/>
      <c r="M357" s="201"/>
      <c r="N357" s="202"/>
      <c r="O357" s="202"/>
      <c r="P357" s="202"/>
      <c r="Q357" s="202"/>
      <c r="R357" s="202"/>
      <c r="S357" s="202"/>
      <c r="T357" s="203"/>
      <c r="AT357" s="204" t="s">
        <v>134</v>
      </c>
      <c r="AU357" s="204" t="s">
        <v>79</v>
      </c>
      <c r="AV357" s="13" t="s">
        <v>79</v>
      </c>
      <c r="AW357" s="13" t="s">
        <v>31</v>
      </c>
      <c r="AX357" s="13" t="s">
        <v>69</v>
      </c>
      <c r="AY357" s="204" t="s">
        <v>123</v>
      </c>
    </row>
    <row r="358" spans="1:65" s="13" customFormat="1" ht="22.5">
      <c r="B358" s="193"/>
      <c r="C358" s="194"/>
      <c r="D358" s="195" t="s">
        <v>134</v>
      </c>
      <c r="E358" s="196" t="s">
        <v>19</v>
      </c>
      <c r="F358" s="197" t="s">
        <v>551</v>
      </c>
      <c r="G358" s="194"/>
      <c r="H358" s="198">
        <v>358.05</v>
      </c>
      <c r="I358" s="199"/>
      <c r="J358" s="194"/>
      <c r="K358" s="194"/>
      <c r="L358" s="200"/>
      <c r="M358" s="201"/>
      <c r="N358" s="202"/>
      <c r="O358" s="202"/>
      <c r="P358" s="202"/>
      <c r="Q358" s="202"/>
      <c r="R358" s="202"/>
      <c r="S358" s="202"/>
      <c r="T358" s="203"/>
      <c r="AT358" s="204" t="s">
        <v>134</v>
      </c>
      <c r="AU358" s="204" t="s">
        <v>79</v>
      </c>
      <c r="AV358" s="13" t="s">
        <v>79</v>
      </c>
      <c r="AW358" s="13" t="s">
        <v>31</v>
      </c>
      <c r="AX358" s="13" t="s">
        <v>69</v>
      </c>
      <c r="AY358" s="204" t="s">
        <v>123</v>
      </c>
    </row>
    <row r="359" spans="1:65" s="13" customFormat="1" ht="11.25">
      <c r="B359" s="193"/>
      <c r="C359" s="194"/>
      <c r="D359" s="195" t="s">
        <v>134</v>
      </c>
      <c r="E359" s="196" t="s">
        <v>19</v>
      </c>
      <c r="F359" s="197" t="s">
        <v>552</v>
      </c>
      <c r="G359" s="194"/>
      <c r="H359" s="198">
        <v>720</v>
      </c>
      <c r="I359" s="199"/>
      <c r="J359" s="194"/>
      <c r="K359" s="194"/>
      <c r="L359" s="200"/>
      <c r="M359" s="201"/>
      <c r="N359" s="202"/>
      <c r="O359" s="202"/>
      <c r="P359" s="202"/>
      <c r="Q359" s="202"/>
      <c r="R359" s="202"/>
      <c r="S359" s="202"/>
      <c r="T359" s="203"/>
      <c r="AT359" s="204" t="s">
        <v>134</v>
      </c>
      <c r="AU359" s="204" t="s">
        <v>79</v>
      </c>
      <c r="AV359" s="13" t="s">
        <v>79</v>
      </c>
      <c r="AW359" s="13" t="s">
        <v>31</v>
      </c>
      <c r="AX359" s="13" t="s">
        <v>69</v>
      </c>
      <c r="AY359" s="204" t="s">
        <v>123</v>
      </c>
    </row>
    <row r="360" spans="1:65" s="13" customFormat="1" ht="11.25">
      <c r="B360" s="193"/>
      <c r="C360" s="194"/>
      <c r="D360" s="195" t="s">
        <v>134</v>
      </c>
      <c r="E360" s="196" t="s">
        <v>19</v>
      </c>
      <c r="F360" s="197" t="s">
        <v>553</v>
      </c>
      <c r="G360" s="194"/>
      <c r="H360" s="198">
        <v>56</v>
      </c>
      <c r="I360" s="199"/>
      <c r="J360" s="194"/>
      <c r="K360" s="194"/>
      <c r="L360" s="200"/>
      <c r="M360" s="201"/>
      <c r="N360" s="202"/>
      <c r="O360" s="202"/>
      <c r="P360" s="202"/>
      <c r="Q360" s="202"/>
      <c r="R360" s="202"/>
      <c r="S360" s="202"/>
      <c r="T360" s="203"/>
      <c r="AT360" s="204" t="s">
        <v>134</v>
      </c>
      <c r="AU360" s="204" t="s">
        <v>79</v>
      </c>
      <c r="AV360" s="13" t="s">
        <v>79</v>
      </c>
      <c r="AW360" s="13" t="s">
        <v>31</v>
      </c>
      <c r="AX360" s="13" t="s">
        <v>69</v>
      </c>
      <c r="AY360" s="204" t="s">
        <v>123</v>
      </c>
    </row>
    <row r="361" spans="1:65" s="14" customFormat="1" ht="11.25">
      <c r="B361" s="205"/>
      <c r="C361" s="206"/>
      <c r="D361" s="195" t="s">
        <v>134</v>
      </c>
      <c r="E361" s="207" t="s">
        <v>19</v>
      </c>
      <c r="F361" s="208" t="s">
        <v>137</v>
      </c>
      <c r="G361" s="206"/>
      <c r="H361" s="209">
        <v>2645.3</v>
      </c>
      <c r="I361" s="210"/>
      <c r="J361" s="206"/>
      <c r="K361" s="206"/>
      <c r="L361" s="211"/>
      <c r="M361" s="212"/>
      <c r="N361" s="213"/>
      <c r="O361" s="213"/>
      <c r="P361" s="213"/>
      <c r="Q361" s="213"/>
      <c r="R361" s="213"/>
      <c r="S361" s="213"/>
      <c r="T361" s="214"/>
      <c r="AT361" s="215" t="s">
        <v>134</v>
      </c>
      <c r="AU361" s="215" t="s">
        <v>79</v>
      </c>
      <c r="AV361" s="14" t="s">
        <v>130</v>
      </c>
      <c r="AW361" s="14" t="s">
        <v>31</v>
      </c>
      <c r="AX361" s="14" t="s">
        <v>77</v>
      </c>
      <c r="AY361" s="215" t="s">
        <v>123</v>
      </c>
    </row>
    <row r="362" spans="1:65" s="2" customFormat="1" ht="16.5" customHeight="1">
      <c r="A362" s="35"/>
      <c r="B362" s="36"/>
      <c r="C362" s="175" t="s">
        <v>554</v>
      </c>
      <c r="D362" s="175" t="s">
        <v>125</v>
      </c>
      <c r="E362" s="176" t="s">
        <v>555</v>
      </c>
      <c r="F362" s="177" t="s">
        <v>556</v>
      </c>
      <c r="G362" s="178" t="s">
        <v>19</v>
      </c>
      <c r="H362" s="179">
        <v>30</v>
      </c>
      <c r="I362" s="180"/>
      <c r="J362" s="181">
        <f>ROUND(I362*H362,2)</f>
        <v>0</v>
      </c>
      <c r="K362" s="177" t="s">
        <v>229</v>
      </c>
      <c r="L362" s="40"/>
      <c r="M362" s="182" t="s">
        <v>19</v>
      </c>
      <c r="N362" s="183" t="s">
        <v>40</v>
      </c>
      <c r="O362" s="65"/>
      <c r="P362" s="184">
        <f>O362*H362</f>
        <v>0</v>
      </c>
      <c r="Q362" s="184">
        <v>0</v>
      </c>
      <c r="R362" s="184">
        <f>Q362*H362</f>
        <v>0</v>
      </c>
      <c r="S362" s="184">
        <v>0</v>
      </c>
      <c r="T362" s="185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6" t="s">
        <v>130</v>
      </c>
      <c r="AT362" s="186" t="s">
        <v>125</v>
      </c>
      <c r="AU362" s="186" t="s">
        <v>79</v>
      </c>
      <c r="AY362" s="18" t="s">
        <v>123</v>
      </c>
      <c r="BE362" s="187">
        <f>IF(N362="základní",J362,0)</f>
        <v>0</v>
      </c>
      <c r="BF362" s="187">
        <f>IF(N362="snížená",J362,0)</f>
        <v>0</v>
      </c>
      <c r="BG362" s="187">
        <f>IF(N362="zákl. přenesená",J362,0)</f>
        <v>0</v>
      </c>
      <c r="BH362" s="187">
        <f>IF(N362="sníž. přenesená",J362,0)</f>
        <v>0</v>
      </c>
      <c r="BI362" s="187">
        <f>IF(N362="nulová",J362,0)</f>
        <v>0</v>
      </c>
      <c r="BJ362" s="18" t="s">
        <v>77</v>
      </c>
      <c r="BK362" s="187">
        <f>ROUND(I362*H362,2)</f>
        <v>0</v>
      </c>
      <c r="BL362" s="18" t="s">
        <v>130</v>
      </c>
      <c r="BM362" s="186" t="s">
        <v>557</v>
      </c>
    </row>
    <row r="363" spans="1:65" s="12" customFormat="1" ht="22.9" customHeight="1">
      <c r="B363" s="159"/>
      <c r="C363" s="160"/>
      <c r="D363" s="161" t="s">
        <v>68</v>
      </c>
      <c r="E363" s="173" t="s">
        <v>168</v>
      </c>
      <c r="F363" s="173" t="s">
        <v>558</v>
      </c>
      <c r="G363" s="160"/>
      <c r="H363" s="160"/>
      <c r="I363" s="163"/>
      <c r="J363" s="174">
        <f>BK363</f>
        <v>0</v>
      </c>
      <c r="K363" s="160"/>
      <c r="L363" s="165"/>
      <c r="M363" s="166"/>
      <c r="N363" s="167"/>
      <c r="O363" s="167"/>
      <c r="P363" s="168">
        <f>SUM(P364:P367)</f>
        <v>0</v>
      </c>
      <c r="Q363" s="167"/>
      <c r="R363" s="168">
        <f>SUM(R364:R367)</f>
        <v>2.7300000000000001E-2</v>
      </c>
      <c r="S363" s="167"/>
      <c r="T363" s="169">
        <f>SUM(T364:T367)</f>
        <v>0</v>
      </c>
      <c r="AR363" s="170" t="s">
        <v>77</v>
      </c>
      <c r="AT363" s="171" t="s">
        <v>68</v>
      </c>
      <c r="AU363" s="171" t="s">
        <v>77</v>
      </c>
      <c r="AY363" s="170" t="s">
        <v>123</v>
      </c>
      <c r="BK363" s="172">
        <f>SUM(BK364:BK367)</f>
        <v>0</v>
      </c>
    </row>
    <row r="364" spans="1:65" s="2" customFormat="1" ht="37.9" customHeight="1">
      <c r="A364" s="35"/>
      <c r="B364" s="36"/>
      <c r="C364" s="175" t="s">
        <v>559</v>
      </c>
      <c r="D364" s="175" t="s">
        <v>125</v>
      </c>
      <c r="E364" s="176" t="s">
        <v>560</v>
      </c>
      <c r="F364" s="177" t="s">
        <v>561</v>
      </c>
      <c r="G364" s="178" t="s">
        <v>140</v>
      </c>
      <c r="H364" s="179">
        <v>1</v>
      </c>
      <c r="I364" s="180"/>
      <c r="J364" s="181">
        <f>ROUND(I364*H364,2)</f>
        <v>0</v>
      </c>
      <c r="K364" s="177" t="s">
        <v>129</v>
      </c>
      <c r="L364" s="40"/>
      <c r="M364" s="182" t="s">
        <v>19</v>
      </c>
      <c r="N364" s="183" t="s">
        <v>40</v>
      </c>
      <c r="O364" s="65"/>
      <c r="P364" s="184">
        <f>O364*H364</f>
        <v>0</v>
      </c>
      <c r="Q364" s="184">
        <v>0</v>
      </c>
      <c r="R364" s="184">
        <f>Q364*H364</f>
        <v>0</v>
      </c>
      <c r="S364" s="184">
        <v>0</v>
      </c>
      <c r="T364" s="185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86" t="s">
        <v>130</v>
      </c>
      <c r="AT364" s="186" t="s">
        <v>125</v>
      </c>
      <c r="AU364" s="186" t="s">
        <v>79</v>
      </c>
      <c r="AY364" s="18" t="s">
        <v>123</v>
      </c>
      <c r="BE364" s="187">
        <f>IF(N364="základní",J364,0)</f>
        <v>0</v>
      </c>
      <c r="BF364" s="187">
        <f>IF(N364="snížená",J364,0)</f>
        <v>0</v>
      </c>
      <c r="BG364" s="187">
        <f>IF(N364="zákl. přenesená",J364,0)</f>
        <v>0</v>
      </c>
      <c r="BH364" s="187">
        <f>IF(N364="sníž. přenesená",J364,0)</f>
        <v>0</v>
      </c>
      <c r="BI364" s="187">
        <f>IF(N364="nulová",J364,0)</f>
        <v>0</v>
      </c>
      <c r="BJ364" s="18" t="s">
        <v>77</v>
      </c>
      <c r="BK364" s="187">
        <f>ROUND(I364*H364,2)</f>
        <v>0</v>
      </c>
      <c r="BL364" s="18" t="s">
        <v>130</v>
      </c>
      <c r="BM364" s="186" t="s">
        <v>562</v>
      </c>
    </row>
    <row r="365" spans="1:65" s="2" customFormat="1" ht="11.25">
      <c r="A365" s="35"/>
      <c r="B365" s="36"/>
      <c r="C365" s="37"/>
      <c r="D365" s="188" t="s">
        <v>132</v>
      </c>
      <c r="E365" s="37"/>
      <c r="F365" s="189" t="s">
        <v>563</v>
      </c>
      <c r="G365" s="37"/>
      <c r="H365" s="37"/>
      <c r="I365" s="190"/>
      <c r="J365" s="37"/>
      <c r="K365" s="37"/>
      <c r="L365" s="40"/>
      <c r="M365" s="191"/>
      <c r="N365" s="192"/>
      <c r="O365" s="65"/>
      <c r="P365" s="65"/>
      <c r="Q365" s="65"/>
      <c r="R365" s="65"/>
      <c r="S365" s="65"/>
      <c r="T365" s="66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8" t="s">
        <v>132</v>
      </c>
      <c r="AU365" s="18" t="s">
        <v>79</v>
      </c>
    </row>
    <row r="366" spans="1:65" s="13" customFormat="1" ht="11.25">
      <c r="B366" s="193"/>
      <c r="C366" s="194"/>
      <c r="D366" s="195" t="s">
        <v>134</v>
      </c>
      <c r="E366" s="196" t="s">
        <v>19</v>
      </c>
      <c r="F366" s="197" t="s">
        <v>564</v>
      </c>
      <c r="G366" s="194"/>
      <c r="H366" s="198">
        <v>1</v>
      </c>
      <c r="I366" s="199"/>
      <c r="J366" s="194"/>
      <c r="K366" s="194"/>
      <c r="L366" s="200"/>
      <c r="M366" s="201"/>
      <c r="N366" s="202"/>
      <c r="O366" s="202"/>
      <c r="P366" s="202"/>
      <c r="Q366" s="202"/>
      <c r="R366" s="202"/>
      <c r="S366" s="202"/>
      <c r="T366" s="203"/>
      <c r="AT366" s="204" t="s">
        <v>134</v>
      </c>
      <c r="AU366" s="204" t="s">
        <v>79</v>
      </c>
      <c r="AV366" s="13" t="s">
        <v>79</v>
      </c>
      <c r="AW366" s="13" t="s">
        <v>31</v>
      </c>
      <c r="AX366" s="13" t="s">
        <v>77</v>
      </c>
      <c r="AY366" s="204" t="s">
        <v>123</v>
      </c>
    </row>
    <row r="367" spans="1:65" s="2" customFormat="1" ht="24.2" customHeight="1">
      <c r="A367" s="35"/>
      <c r="B367" s="36"/>
      <c r="C367" s="227" t="s">
        <v>565</v>
      </c>
      <c r="D367" s="227" t="s">
        <v>256</v>
      </c>
      <c r="E367" s="228" t="s">
        <v>566</v>
      </c>
      <c r="F367" s="229" t="s">
        <v>567</v>
      </c>
      <c r="G367" s="230" t="s">
        <v>140</v>
      </c>
      <c r="H367" s="231">
        <v>1</v>
      </c>
      <c r="I367" s="232"/>
      <c r="J367" s="233">
        <f>ROUND(I367*H367,2)</f>
        <v>0</v>
      </c>
      <c r="K367" s="229" t="s">
        <v>129</v>
      </c>
      <c r="L367" s="234"/>
      <c r="M367" s="235" t="s">
        <v>19</v>
      </c>
      <c r="N367" s="236" t="s">
        <v>40</v>
      </c>
      <c r="O367" s="65"/>
      <c r="P367" s="184">
        <f>O367*H367</f>
        <v>0</v>
      </c>
      <c r="Q367" s="184">
        <v>2.7300000000000001E-2</v>
      </c>
      <c r="R367" s="184">
        <f>Q367*H367</f>
        <v>2.7300000000000001E-2</v>
      </c>
      <c r="S367" s="184">
        <v>0</v>
      </c>
      <c r="T367" s="185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86" t="s">
        <v>168</v>
      </c>
      <c r="AT367" s="186" t="s">
        <v>256</v>
      </c>
      <c r="AU367" s="186" t="s">
        <v>79</v>
      </c>
      <c r="AY367" s="18" t="s">
        <v>123</v>
      </c>
      <c r="BE367" s="187">
        <f>IF(N367="základní",J367,0)</f>
        <v>0</v>
      </c>
      <c r="BF367" s="187">
        <f>IF(N367="snížená",J367,0)</f>
        <v>0</v>
      </c>
      <c r="BG367" s="187">
        <f>IF(N367="zákl. přenesená",J367,0)</f>
        <v>0</v>
      </c>
      <c r="BH367" s="187">
        <f>IF(N367="sníž. přenesená",J367,0)</f>
        <v>0</v>
      </c>
      <c r="BI367" s="187">
        <f>IF(N367="nulová",J367,0)</f>
        <v>0</v>
      </c>
      <c r="BJ367" s="18" t="s">
        <v>77</v>
      </c>
      <c r="BK367" s="187">
        <f>ROUND(I367*H367,2)</f>
        <v>0</v>
      </c>
      <c r="BL367" s="18" t="s">
        <v>130</v>
      </c>
      <c r="BM367" s="186" t="s">
        <v>568</v>
      </c>
    </row>
    <row r="368" spans="1:65" s="12" customFormat="1" ht="22.9" customHeight="1">
      <c r="B368" s="159"/>
      <c r="C368" s="160"/>
      <c r="D368" s="161" t="s">
        <v>68</v>
      </c>
      <c r="E368" s="173" t="s">
        <v>173</v>
      </c>
      <c r="F368" s="173" t="s">
        <v>569</v>
      </c>
      <c r="G368" s="160"/>
      <c r="H368" s="160"/>
      <c r="I368" s="163"/>
      <c r="J368" s="174">
        <f>BK368</f>
        <v>0</v>
      </c>
      <c r="K368" s="160"/>
      <c r="L368" s="165"/>
      <c r="M368" s="166"/>
      <c r="N368" s="167"/>
      <c r="O368" s="167"/>
      <c r="P368" s="168">
        <f>SUM(P369:P424)</f>
        <v>0</v>
      </c>
      <c r="Q368" s="167"/>
      <c r="R368" s="168">
        <f>SUM(R369:R424)</f>
        <v>3.6455500000000005</v>
      </c>
      <c r="S368" s="167"/>
      <c r="T368" s="169">
        <f>SUM(T369:T424)</f>
        <v>62.324100000000001</v>
      </c>
      <c r="AR368" s="170" t="s">
        <v>77</v>
      </c>
      <c r="AT368" s="171" t="s">
        <v>68</v>
      </c>
      <c r="AU368" s="171" t="s">
        <v>77</v>
      </c>
      <c r="AY368" s="170" t="s">
        <v>123</v>
      </c>
      <c r="BK368" s="172">
        <f>SUM(BK369:BK424)</f>
        <v>0</v>
      </c>
    </row>
    <row r="369" spans="1:65" s="2" customFormat="1" ht="49.15" customHeight="1">
      <c r="A369" s="35"/>
      <c r="B369" s="36"/>
      <c r="C369" s="175" t="s">
        <v>570</v>
      </c>
      <c r="D369" s="175" t="s">
        <v>125</v>
      </c>
      <c r="E369" s="176" t="s">
        <v>571</v>
      </c>
      <c r="F369" s="177" t="s">
        <v>572</v>
      </c>
      <c r="G369" s="178" t="s">
        <v>176</v>
      </c>
      <c r="H369" s="179">
        <v>15</v>
      </c>
      <c r="I369" s="180"/>
      <c r="J369" s="181">
        <f>ROUND(I369*H369,2)</f>
        <v>0</v>
      </c>
      <c r="K369" s="177" t="s">
        <v>129</v>
      </c>
      <c r="L369" s="40"/>
      <c r="M369" s="182" t="s">
        <v>19</v>
      </c>
      <c r="N369" s="183" t="s">
        <v>40</v>
      </c>
      <c r="O369" s="65"/>
      <c r="P369" s="184">
        <f>O369*H369</f>
        <v>0</v>
      </c>
      <c r="Q369" s="184">
        <v>0.20219000000000001</v>
      </c>
      <c r="R369" s="184">
        <f>Q369*H369</f>
        <v>3.0328500000000003</v>
      </c>
      <c r="S369" s="184">
        <v>0</v>
      </c>
      <c r="T369" s="185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6" t="s">
        <v>130</v>
      </c>
      <c r="AT369" s="186" t="s">
        <v>125</v>
      </c>
      <c r="AU369" s="186" t="s">
        <v>79</v>
      </c>
      <c r="AY369" s="18" t="s">
        <v>123</v>
      </c>
      <c r="BE369" s="187">
        <f>IF(N369="základní",J369,0)</f>
        <v>0</v>
      </c>
      <c r="BF369" s="187">
        <f>IF(N369="snížená",J369,0)</f>
        <v>0</v>
      </c>
      <c r="BG369" s="187">
        <f>IF(N369="zákl. přenesená",J369,0)</f>
        <v>0</v>
      </c>
      <c r="BH369" s="187">
        <f>IF(N369="sníž. přenesená",J369,0)</f>
        <v>0</v>
      </c>
      <c r="BI369" s="187">
        <f>IF(N369="nulová",J369,0)</f>
        <v>0</v>
      </c>
      <c r="BJ369" s="18" t="s">
        <v>77</v>
      </c>
      <c r="BK369" s="187">
        <f>ROUND(I369*H369,2)</f>
        <v>0</v>
      </c>
      <c r="BL369" s="18" t="s">
        <v>130</v>
      </c>
      <c r="BM369" s="186" t="s">
        <v>573</v>
      </c>
    </row>
    <row r="370" spans="1:65" s="2" customFormat="1" ht="11.25">
      <c r="A370" s="35"/>
      <c r="B370" s="36"/>
      <c r="C370" s="37"/>
      <c r="D370" s="188" t="s">
        <v>132</v>
      </c>
      <c r="E370" s="37"/>
      <c r="F370" s="189" t="s">
        <v>574</v>
      </c>
      <c r="G370" s="37"/>
      <c r="H370" s="37"/>
      <c r="I370" s="190"/>
      <c r="J370" s="37"/>
      <c r="K370" s="37"/>
      <c r="L370" s="40"/>
      <c r="M370" s="191"/>
      <c r="N370" s="192"/>
      <c r="O370" s="65"/>
      <c r="P370" s="65"/>
      <c r="Q370" s="65"/>
      <c r="R370" s="65"/>
      <c r="S370" s="65"/>
      <c r="T370" s="66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132</v>
      </c>
      <c r="AU370" s="18" t="s">
        <v>79</v>
      </c>
    </row>
    <row r="371" spans="1:65" s="13" customFormat="1" ht="11.25">
      <c r="B371" s="193"/>
      <c r="C371" s="194"/>
      <c r="D371" s="195" t="s">
        <v>134</v>
      </c>
      <c r="E371" s="196" t="s">
        <v>19</v>
      </c>
      <c r="F371" s="197" t="s">
        <v>179</v>
      </c>
      <c r="G371" s="194"/>
      <c r="H371" s="198">
        <v>15</v>
      </c>
      <c r="I371" s="199"/>
      <c r="J371" s="194"/>
      <c r="K371" s="194"/>
      <c r="L371" s="200"/>
      <c r="M371" s="201"/>
      <c r="N371" s="202"/>
      <c r="O371" s="202"/>
      <c r="P371" s="202"/>
      <c r="Q371" s="202"/>
      <c r="R371" s="202"/>
      <c r="S371" s="202"/>
      <c r="T371" s="203"/>
      <c r="AT371" s="204" t="s">
        <v>134</v>
      </c>
      <c r="AU371" s="204" t="s">
        <v>79</v>
      </c>
      <c r="AV371" s="13" t="s">
        <v>79</v>
      </c>
      <c r="AW371" s="13" t="s">
        <v>31</v>
      </c>
      <c r="AX371" s="13" t="s">
        <v>77</v>
      </c>
      <c r="AY371" s="204" t="s">
        <v>123</v>
      </c>
    </row>
    <row r="372" spans="1:65" s="2" customFormat="1" ht="16.5" customHeight="1">
      <c r="A372" s="35"/>
      <c r="B372" s="36"/>
      <c r="C372" s="227" t="s">
        <v>575</v>
      </c>
      <c r="D372" s="227" t="s">
        <v>256</v>
      </c>
      <c r="E372" s="228" t="s">
        <v>576</v>
      </c>
      <c r="F372" s="229" t="s">
        <v>577</v>
      </c>
      <c r="G372" s="230" t="s">
        <v>176</v>
      </c>
      <c r="H372" s="231">
        <v>15.3</v>
      </c>
      <c r="I372" s="232"/>
      <c r="J372" s="233">
        <f>ROUND(I372*H372,2)</f>
        <v>0</v>
      </c>
      <c r="K372" s="229" t="s">
        <v>129</v>
      </c>
      <c r="L372" s="234"/>
      <c r="M372" s="235" t="s">
        <v>19</v>
      </c>
      <c r="N372" s="236" t="s">
        <v>40</v>
      </c>
      <c r="O372" s="65"/>
      <c r="P372" s="184">
        <f>O372*H372</f>
        <v>0</v>
      </c>
      <c r="Q372" s="184">
        <v>0.04</v>
      </c>
      <c r="R372" s="184">
        <f>Q372*H372</f>
        <v>0.61199999999999999</v>
      </c>
      <c r="S372" s="184">
        <v>0</v>
      </c>
      <c r="T372" s="185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86" t="s">
        <v>168</v>
      </c>
      <c r="AT372" s="186" t="s">
        <v>256</v>
      </c>
      <c r="AU372" s="186" t="s">
        <v>79</v>
      </c>
      <c r="AY372" s="18" t="s">
        <v>123</v>
      </c>
      <c r="BE372" s="187">
        <f>IF(N372="základní",J372,0)</f>
        <v>0</v>
      </c>
      <c r="BF372" s="187">
        <f>IF(N372="snížená",J372,0)</f>
        <v>0</v>
      </c>
      <c r="BG372" s="187">
        <f>IF(N372="zákl. přenesená",J372,0)</f>
        <v>0</v>
      </c>
      <c r="BH372" s="187">
        <f>IF(N372="sníž. přenesená",J372,0)</f>
        <v>0</v>
      </c>
      <c r="BI372" s="187">
        <f>IF(N372="nulová",J372,0)</f>
        <v>0</v>
      </c>
      <c r="BJ372" s="18" t="s">
        <v>77</v>
      </c>
      <c r="BK372" s="187">
        <f>ROUND(I372*H372,2)</f>
        <v>0</v>
      </c>
      <c r="BL372" s="18" t="s">
        <v>130</v>
      </c>
      <c r="BM372" s="186" t="s">
        <v>578</v>
      </c>
    </row>
    <row r="373" spans="1:65" s="13" customFormat="1" ht="11.25">
      <c r="B373" s="193"/>
      <c r="C373" s="194"/>
      <c r="D373" s="195" t="s">
        <v>134</v>
      </c>
      <c r="E373" s="194"/>
      <c r="F373" s="197" t="s">
        <v>579</v>
      </c>
      <c r="G373" s="194"/>
      <c r="H373" s="198">
        <v>15.3</v>
      </c>
      <c r="I373" s="199"/>
      <c r="J373" s="194"/>
      <c r="K373" s="194"/>
      <c r="L373" s="200"/>
      <c r="M373" s="201"/>
      <c r="N373" s="202"/>
      <c r="O373" s="202"/>
      <c r="P373" s="202"/>
      <c r="Q373" s="202"/>
      <c r="R373" s="202"/>
      <c r="S373" s="202"/>
      <c r="T373" s="203"/>
      <c r="AT373" s="204" t="s">
        <v>134</v>
      </c>
      <c r="AU373" s="204" t="s">
        <v>79</v>
      </c>
      <c r="AV373" s="13" t="s">
        <v>79</v>
      </c>
      <c r="AW373" s="13" t="s">
        <v>4</v>
      </c>
      <c r="AX373" s="13" t="s">
        <v>77</v>
      </c>
      <c r="AY373" s="204" t="s">
        <v>123</v>
      </c>
    </row>
    <row r="374" spans="1:65" s="2" customFormat="1" ht="24.2" customHeight="1">
      <c r="A374" s="35"/>
      <c r="B374" s="36"/>
      <c r="C374" s="175" t="s">
        <v>580</v>
      </c>
      <c r="D374" s="175" t="s">
        <v>125</v>
      </c>
      <c r="E374" s="176" t="s">
        <v>581</v>
      </c>
      <c r="F374" s="177" t="s">
        <v>582</v>
      </c>
      <c r="G374" s="178" t="s">
        <v>128</v>
      </c>
      <c r="H374" s="179">
        <v>60</v>
      </c>
      <c r="I374" s="180"/>
      <c r="J374" s="181">
        <f>ROUND(I374*H374,2)</f>
        <v>0</v>
      </c>
      <c r="K374" s="177" t="s">
        <v>129</v>
      </c>
      <c r="L374" s="40"/>
      <c r="M374" s="182" t="s">
        <v>19</v>
      </c>
      <c r="N374" s="183" t="s">
        <v>40</v>
      </c>
      <c r="O374" s="65"/>
      <c r="P374" s="184">
        <f>O374*H374</f>
        <v>0</v>
      </c>
      <c r="Q374" s="184">
        <v>0</v>
      </c>
      <c r="R374" s="184">
        <f>Q374*H374</f>
        <v>0</v>
      </c>
      <c r="S374" s="184">
        <v>0</v>
      </c>
      <c r="T374" s="185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86" t="s">
        <v>130</v>
      </c>
      <c r="AT374" s="186" t="s">
        <v>125</v>
      </c>
      <c r="AU374" s="186" t="s">
        <v>79</v>
      </c>
      <c r="AY374" s="18" t="s">
        <v>123</v>
      </c>
      <c r="BE374" s="187">
        <f>IF(N374="základní",J374,0)</f>
        <v>0</v>
      </c>
      <c r="BF374" s="187">
        <f>IF(N374="snížená",J374,0)</f>
        <v>0</v>
      </c>
      <c r="BG374" s="187">
        <f>IF(N374="zákl. přenesená",J374,0)</f>
        <v>0</v>
      </c>
      <c r="BH374" s="187">
        <f>IF(N374="sníž. přenesená",J374,0)</f>
        <v>0</v>
      </c>
      <c r="BI374" s="187">
        <f>IF(N374="nulová",J374,0)</f>
        <v>0</v>
      </c>
      <c r="BJ374" s="18" t="s">
        <v>77</v>
      </c>
      <c r="BK374" s="187">
        <f>ROUND(I374*H374,2)</f>
        <v>0</v>
      </c>
      <c r="BL374" s="18" t="s">
        <v>130</v>
      </c>
      <c r="BM374" s="186" t="s">
        <v>583</v>
      </c>
    </row>
    <row r="375" spans="1:65" s="2" customFormat="1" ht="11.25">
      <c r="A375" s="35"/>
      <c r="B375" s="36"/>
      <c r="C375" s="37"/>
      <c r="D375" s="188" t="s">
        <v>132</v>
      </c>
      <c r="E375" s="37"/>
      <c r="F375" s="189" t="s">
        <v>584</v>
      </c>
      <c r="G375" s="37"/>
      <c r="H375" s="37"/>
      <c r="I375" s="190"/>
      <c r="J375" s="37"/>
      <c r="K375" s="37"/>
      <c r="L375" s="40"/>
      <c r="M375" s="191"/>
      <c r="N375" s="192"/>
      <c r="O375" s="65"/>
      <c r="P375" s="65"/>
      <c r="Q375" s="65"/>
      <c r="R375" s="65"/>
      <c r="S375" s="65"/>
      <c r="T375" s="66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132</v>
      </c>
      <c r="AU375" s="18" t="s">
        <v>79</v>
      </c>
    </row>
    <row r="376" spans="1:65" s="13" customFormat="1" ht="11.25">
      <c r="B376" s="193"/>
      <c r="C376" s="194"/>
      <c r="D376" s="195" t="s">
        <v>134</v>
      </c>
      <c r="E376" s="196" t="s">
        <v>19</v>
      </c>
      <c r="F376" s="197" t="s">
        <v>585</v>
      </c>
      <c r="G376" s="194"/>
      <c r="H376" s="198">
        <v>60</v>
      </c>
      <c r="I376" s="199"/>
      <c r="J376" s="194"/>
      <c r="K376" s="194"/>
      <c r="L376" s="200"/>
      <c r="M376" s="201"/>
      <c r="N376" s="202"/>
      <c r="O376" s="202"/>
      <c r="P376" s="202"/>
      <c r="Q376" s="202"/>
      <c r="R376" s="202"/>
      <c r="S376" s="202"/>
      <c r="T376" s="203"/>
      <c r="AT376" s="204" t="s">
        <v>134</v>
      </c>
      <c r="AU376" s="204" t="s">
        <v>79</v>
      </c>
      <c r="AV376" s="13" t="s">
        <v>79</v>
      </c>
      <c r="AW376" s="13" t="s">
        <v>31</v>
      </c>
      <c r="AX376" s="13" t="s">
        <v>77</v>
      </c>
      <c r="AY376" s="204" t="s">
        <v>123</v>
      </c>
    </row>
    <row r="377" spans="1:65" s="2" customFormat="1" ht="24.2" customHeight="1">
      <c r="A377" s="35"/>
      <c r="B377" s="36"/>
      <c r="C377" s="227" t="s">
        <v>586</v>
      </c>
      <c r="D377" s="227" t="s">
        <v>256</v>
      </c>
      <c r="E377" s="228" t="s">
        <v>587</v>
      </c>
      <c r="F377" s="229" t="s">
        <v>588</v>
      </c>
      <c r="G377" s="230" t="s">
        <v>19</v>
      </c>
      <c r="H377" s="231">
        <v>69</v>
      </c>
      <c r="I377" s="232"/>
      <c r="J377" s="233">
        <f>ROUND(I377*H377,2)</f>
        <v>0</v>
      </c>
      <c r="K377" s="229" t="s">
        <v>229</v>
      </c>
      <c r="L377" s="234"/>
      <c r="M377" s="235" t="s">
        <v>19</v>
      </c>
      <c r="N377" s="236" t="s">
        <v>40</v>
      </c>
      <c r="O377" s="65"/>
      <c r="P377" s="184">
        <f>O377*H377</f>
        <v>0</v>
      </c>
      <c r="Q377" s="184">
        <v>0</v>
      </c>
      <c r="R377" s="184">
        <f>Q377*H377</f>
        <v>0</v>
      </c>
      <c r="S377" s="184">
        <v>0</v>
      </c>
      <c r="T377" s="185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86" t="s">
        <v>168</v>
      </c>
      <c r="AT377" s="186" t="s">
        <v>256</v>
      </c>
      <c r="AU377" s="186" t="s">
        <v>79</v>
      </c>
      <c r="AY377" s="18" t="s">
        <v>123</v>
      </c>
      <c r="BE377" s="187">
        <f>IF(N377="základní",J377,0)</f>
        <v>0</v>
      </c>
      <c r="BF377" s="187">
        <f>IF(N377="snížená",J377,0)</f>
        <v>0</v>
      </c>
      <c r="BG377" s="187">
        <f>IF(N377="zákl. přenesená",J377,0)</f>
        <v>0</v>
      </c>
      <c r="BH377" s="187">
        <f>IF(N377="sníž. přenesená",J377,0)</f>
        <v>0</v>
      </c>
      <c r="BI377" s="187">
        <f>IF(N377="nulová",J377,0)</f>
        <v>0</v>
      </c>
      <c r="BJ377" s="18" t="s">
        <v>77</v>
      </c>
      <c r="BK377" s="187">
        <f>ROUND(I377*H377,2)</f>
        <v>0</v>
      </c>
      <c r="BL377" s="18" t="s">
        <v>130</v>
      </c>
      <c r="BM377" s="186" t="s">
        <v>589</v>
      </c>
    </row>
    <row r="378" spans="1:65" s="13" customFormat="1" ht="11.25">
      <c r="B378" s="193"/>
      <c r="C378" s="194"/>
      <c r="D378" s="195" t="s">
        <v>134</v>
      </c>
      <c r="E378" s="194"/>
      <c r="F378" s="197" t="s">
        <v>590</v>
      </c>
      <c r="G378" s="194"/>
      <c r="H378" s="198">
        <v>69</v>
      </c>
      <c r="I378" s="199"/>
      <c r="J378" s="194"/>
      <c r="K378" s="194"/>
      <c r="L378" s="200"/>
      <c r="M378" s="201"/>
      <c r="N378" s="202"/>
      <c r="O378" s="202"/>
      <c r="P378" s="202"/>
      <c r="Q378" s="202"/>
      <c r="R378" s="202"/>
      <c r="S378" s="202"/>
      <c r="T378" s="203"/>
      <c r="AT378" s="204" t="s">
        <v>134</v>
      </c>
      <c r="AU378" s="204" t="s">
        <v>79</v>
      </c>
      <c r="AV378" s="13" t="s">
        <v>79</v>
      </c>
      <c r="AW378" s="13" t="s">
        <v>4</v>
      </c>
      <c r="AX378" s="13" t="s">
        <v>77</v>
      </c>
      <c r="AY378" s="204" t="s">
        <v>123</v>
      </c>
    </row>
    <row r="379" spans="1:65" s="2" customFormat="1" ht="24.2" customHeight="1">
      <c r="A379" s="35"/>
      <c r="B379" s="36"/>
      <c r="C379" s="175" t="s">
        <v>591</v>
      </c>
      <c r="D379" s="175" t="s">
        <v>125</v>
      </c>
      <c r="E379" s="176" t="s">
        <v>592</v>
      </c>
      <c r="F379" s="177" t="s">
        <v>593</v>
      </c>
      <c r="G379" s="178" t="s">
        <v>128</v>
      </c>
      <c r="H379" s="179">
        <v>60</v>
      </c>
      <c r="I379" s="180"/>
      <c r="J379" s="181">
        <f>ROUND(I379*H379,2)</f>
        <v>0</v>
      </c>
      <c r="K379" s="177" t="s">
        <v>129</v>
      </c>
      <c r="L379" s="40"/>
      <c r="M379" s="182" t="s">
        <v>19</v>
      </c>
      <c r="N379" s="183" t="s">
        <v>40</v>
      </c>
      <c r="O379" s="65"/>
      <c r="P379" s="184">
        <f>O379*H379</f>
        <v>0</v>
      </c>
      <c r="Q379" s="184">
        <v>0</v>
      </c>
      <c r="R379" s="184">
        <f>Q379*H379</f>
        <v>0</v>
      </c>
      <c r="S379" s="184">
        <v>0</v>
      </c>
      <c r="T379" s="185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6" t="s">
        <v>130</v>
      </c>
      <c r="AT379" s="186" t="s">
        <v>125</v>
      </c>
      <c r="AU379" s="186" t="s">
        <v>79</v>
      </c>
      <c r="AY379" s="18" t="s">
        <v>123</v>
      </c>
      <c r="BE379" s="187">
        <f>IF(N379="základní",J379,0)</f>
        <v>0</v>
      </c>
      <c r="BF379" s="187">
        <f>IF(N379="snížená",J379,0)</f>
        <v>0</v>
      </c>
      <c r="BG379" s="187">
        <f>IF(N379="zákl. přenesená",J379,0)</f>
        <v>0</v>
      </c>
      <c r="BH379" s="187">
        <f>IF(N379="sníž. přenesená",J379,0)</f>
        <v>0</v>
      </c>
      <c r="BI379" s="187">
        <f>IF(N379="nulová",J379,0)</f>
        <v>0</v>
      </c>
      <c r="BJ379" s="18" t="s">
        <v>77</v>
      </c>
      <c r="BK379" s="187">
        <f>ROUND(I379*H379,2)</f>
        <v>0</v>
      </c>
      <c r="BL379" s="18" t="s">
        <v>130</v>
      </c>
      <c r="BM379" s="186" t="s">
        <v>594</v>
      </c>
    </row>
    <row r="380" spans="1:65" s="2" customFormat="1" ht="11.25">
      <c r="A380" s="35"/>
      <c r="B380" s="36"/>
      <c r="C380" s="37"/>
      <c r="D380" s="188" t="s">
        <v>132</v>
      </c>
      <c r="E380" s="37"/>
      <c r="F380" s="189" t="s">
        <v>595</v>
      </c>
      <c r="G380" s="37"/>
      <c r="H380" s="37"/>
      <c r="I380" s="190"/>
      <c r="J380" s="37"/>
      <c r="K380" s="37"/>
      <c r="L380" s="40"/>
      <c r="M380" s="191"/>
      <c r="N380" s="192"/>
      <c r="O380" s="65"/>
      <c r="P380" s="65"/>
      <c r="Q380" s="65"/>
      <c r="R380" s="65"/>
      <c r="S380" s="65"/>
      <c r="T380" s="66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132</v>
      </c>
      <c r="AU380" s="18" t="s">
        <v>79</v>
      </c>
    </row>
    <row r="381" spans="1:65" s="13" customFormat="1" ht="22.5">
      <c r="B381" s="193"/>
      <c r="C381" s="194"/>
      <c r="D381" s="195" t="s">
        <v>134</v>
      </c>
      <c r="E381" s="196" t="s">
        <v>19</v>
      </c>
      <c r="F381" s="197" t="s">
        <v>596</v>
      </c>
      <c r="G381" s="194"/>
      <c r="H381" s="198">
        <v>60</v>
      </c>
      <c r="I381" s="199"/>
      <c r="J381" s="194"/>
      <c r="K381" s="194"/>
      <c r="L381" s="200"/>
      <c r="M381" s="201"/>
      <c r="N381" s="202"/>
      <c r="O381" s="202"/>
      <c r="P381" s="202"/>
      <c r="Q381" s="202"/>
      <c r="R381" s="202"/>
      <c r="S381" s="202"/>
      <c r="T381" s="203"/>
      <c r="AT381" s="204" t="s">
        <v>134</v>
      </c>
      <c r="AU381" s="204" t="s">
        <v>79</v>
      </c>
      <c r="AV381" s="13" t="s">
        <v>79</v>
      </c>
      <c r="AW381" s="13" t="s">
        <v>31</v>
      </c>
      <c r="AX381" s="13" t="s">
        <v>77</v>
      </c>
      <c r="AY381" s="204" t="s">
        <v>123</v>
      </c>
    </row>
    <row r="382" spans="1:65" s="2" customFormat="1" ht="37.9" customHeight="1">
      <c r="A382" s="35"/>
      <c r="B382" s="36"/>
      <c r="C382" s="175" t="s">
        <v>597</v>
      </c>
      <c r="D382" s="175" t="s">
        <v>125</v>
      </c>
      <c r="E382" s="176" t="s">
        <v>598</v>
      </c>
      <c r="F382" s="177" t="s">
        <v>599</v>
      </c>
      <c r="G382" s="178" t="s">
        <v>600</v>
      </c>
      <c r="H382" s="179">
        <v>30</v>
      </c>
      <c r="I382" s="180"/>
      <c r="J382" s="181">
        <f>ROUND(I382*H382,2)</f>
        <v>0</v>
      </c>
      <c r="K382" s="177" t="s">
        <v>129</v>
      </c>
      <c r="L382" s="40"/>
      <c r="M382" s="182" t="s">
        <v>19</v>
      </c>
      <c r="N382" s="183" t="s">
        <v>40</v>
      </c>
      <c r="O382" s="65"/>
      <c r="P382" s="184">
        <f>O382*H382</f>
        <v>0</v>
      </c>
      <c r="Q382" s="184">
        <v>0</v>
      </c>
      <c r="R382" s="184">
        <f>Q382*H382</f>
        <v>0</v>
      </c>
      <c r="S382" s="184">
        <v>0</v>
      </c>
      <c r="T382" s="185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86" t="s">
        <v>130</v>
      </c>
      <c r="AT382" s="186" t="s">
        <v>125</v>
      </c>
      <c r="AU382" s="186" t="s">
        <v>79</v>
      </c>
      <c r="AY382" s="18" t="s">
        <v>123</v>
      </c>
      <c r="BE382" s="187">
        <f>IF(N382="základní",J382,0)</f>
        <v>0</v>
      </c>
      <c r="BF382" s="187">
        <f>IF(N382="snížená",J382,0)</f>
        <v>0</v>
      </c>
      <c r="BG382" s="187">
        <f>IF(N382="zákl. přenesená",J382,0)</f>
        <v>0</v>
      </c>
      <c r="BH382" s="187">
        <f>IF(N382="sníž. přenesená",J382,0)</f>
        <v>0</v>
      </c>
      <c r="BI382" s="187">
        <f>IF(N382="nulová",J382,0)</f>
        <v>0</v>
      </c>
      <c r="BJ382" s="18" t="s">
        <v>77</v>
      </c>
      <c r="BK382" s="187">
        <f>ROUND(I382*H382,2)</f>
        <v>0</v>
      </c>
      <c r="BL382" s="18" t="s">
        <v>130</v>
      </c>
      <c r="BM382" s="186" t="s">
        <v>601</v>
      </c>
    </row>
    <row r="383" spans="1:65" s="2" customFormat="1" ht="11.25">
      <c r="A383" s="35"/>
      <c r="B383" s="36"/>
      <c r="C383" s="37"/>
      <c r="D383" s="188" t="s">
        <v>132</v>
      </c>
      <c r="E383" s="37"/>
      <c r="F383" s="189" t="s">
        <v>602</v>
      </c>
      <c r="G383" s="37"/>
      <c r="H383" s="37"/>
      <c r="I383" s="190"/>
      <c r="J383" s="37"/>
      <c r="K383" s="37"/>
      <c r="L383" s="40"/>
      <c r="M383" s="191"/>
      <c r="N383" s="192"/>
      <c r="O383" s="65"/>
      <c r="P383" s="65"/>
      <c r="Q383" s="65"/>
      <c r="R383" s="65"/>
      <c r="S383" s="65"/>
      <c r="T383" s="66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8" t="s">
        <v>132</v>
      </c>
      <c r="AU383" s="18" t="s">
        <v>79</v>
      </c>
    </row>
    <row r="384" spans="1:65" s="13" customFormat="1" ht="11.25">
      <c r="B384" s="193"/>
      <c r="C384" s="194"/>
      <c r="D384" s="195" t="s">
        <v>134</v>
      </c>
      <c r="E384" s="196" t="s">
        <v>19</v>
      </c>
      <c r="F384" s="197" t="s">
        <v>603</v>
      </c>
      <c r="G384" s="194"/>
      <c r="H384" s="198">
        <v>30</v>
      </c>
      <c r="I384" s="199"/>
      <c r="J384" s="194"/>
      <c r="K384" s="194"/>
      <c r="L384" s="200"/>
      <c r="M384" s="201"/>
      <c r="N384" s="202"/>
      <c r="O384" s="202"/>
      <c r="P384" s="202"/>
      <c r="Q384" s="202"/>
      <c r="R384" s="202"/>
      <c r="S384" s="202"/>
      <c r="T384" s="203"/>
      <c r="AT384" s="204" t="s">
        <v>134</v>
      </c>
      <c r="AU384" s="204" t="s">
        <v>79</v>
      </c>
      <c r="AV384" s="13" t="s">
        <v>79</v>
      </c>
      <c r="AW384" s="13" t="s">
        <v>31</v>
      </c>
      <c r="AX384" s="13" t="s">
        <v>77</v>
      </c>
      <c r="AY384" s="204" t="s">
        <v>123</v>
      </c>
    </row>
    <row r="385" spans="1:65" s="2" customFormat="1" ht="78" customHeight="1">
      <c r="A385" s="35"/>
      <c r="B385" s="36"/>
      <c r="C385" s="175" t="s">
        <v>604</v>
      </c>
      <c r="D385" s="175" t="s">
        <v>125</v>
      </c>
      <c r="E385" s="176" t="s">
        <v>605</v>
      </c>
      <c r="F385" s="177" t="s">
        <v>606</v>
      </c>
      <c r="G385" s="178" t="s">
        <v>176</v>
      </c>
      <c r="H385" s="179">
        <v>12</v>
      </c>
      <c r="I385" s="180"/>
      <c r="J385" s="181">
        <f>ROUND(I385*H385,2)</f>
        <v>0</v>
      </c>
      <c r="K385" s="177" t="s">
        <v>129</v>
      </c>
      <c r="L385" s="40"/>
      <c r="M385" s="182" t="s">
        <v>19</v>
      </c>
      <c r="N385" s="183" t="s">
        <v>40</v>
      </c>
      <c r="O385" s="65"/>
      <c r="P385" s="184">
        <f>O385*H385</f>
        <v>0</v>
      </c>
      <c r="Q385" s="184">
        <v>0</v>
      </c>
      <c r="R385" s="184">
        <f>Q385*H385</f>
        <v>0</v>
      </c>
      <c r="S385" s="184">
        <v>3.5000000000000003E-2</v>
      </c>
      <c r="T385" s="185">
        <f>S385*H385</f>
        <v>0.42000000000000004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86" t="s">
        <v>130</v>
      </c>
      <c r="AT385" s="186" t="s">
        <v>125</v>
      </c>
      <c r="AU385" s="186" t="s">
        <v>79</v>
      </c>
      <c r="AY385" s="18" t="s">
        <v>123</v>
      </c>
      <c r="BE385" s="187">
        <f>IF(N385="základní",J385,0)</f>
        <v>0</v>
      </c>
      <c r="BF385" s="187">
        <f>IF(N385="snížená",J385,0)</f>
        <v>0</v>
      </c>
      <c r="BG385" s="187">
        <f>IF(N385="zákl. přenesená",J385,0)</f>
        <v>0</v>
      </c>
      <c r="BH385" s="187">
        <f>IF(N385="sníž. přenesená",J385,0)</f>
        <v>0</v>
      </c>
      <c r="BI385" s="187">
        <f>IF(N385="nulová",J385,0)</f>
        <v>0</v>
      </c>
      <c r="BJ385" s="18" t="s">
        <v>77</v>
      </c>
      <c r="BK385" s="187">
        <f>ROUND(I385*H385,2)</f>
        <v>0</v>
      </c>
      <c r="BL385" s="18" t="s">
        <v>130</v>
      </c>
      <c r="BM385" s="186" t="s">
        <v>607</v>
      </c>
    </row>
    <row r="386" spans="1:65" s="2" customFormat="1" ht="11.25">
      <c r="A386" s="35"/>
      <c r="B386" s="36"/>
      <c r="C386" s="37"/>
      <c r="D386" s="188" t="s">
        <v>132</v>
      </c>
      <c r="E386" s="37"/>
      <c r="F386" s="189" t="s">
        <v>608</v>
      </c>
      <c r="G386" s="37"/>
      <c r="H386" s="37"/>
      <c r="I386" s="190"/>
      <c r="J386" s="37"/>
      <c r="K386" s="37"/>
      <c r="L386" s="40"/>
      <c r="M386" s="191"/>
      <c r="N386" s="192"/>
      <c r="O386" s="65"/>
      <c r="P386" s="65"/>
      <c r="Q386" s="65"/>
      <c r="R386" s="65"/>
      <c r="S386" s="65"/>
      <c r="T386" s="66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132</v>
      </c>
      <c r="AU386" s="18" t="s">
        <v>79</v>
      </c>
    </row>
    <row r="387" spans="1:65" s="13" customFormat="1" ht="11.25">
      <c r="B387" s="193"/>
      <c r="C387" s="194"/>
      <c r="D387" s="195" t="s">
        <v>134</v>
      </c>
      <c r="E387" s="196" t="s">
        <v>19</v>
      </c>
      <c r="F387" s="197" t="s">
        <v>609</v>
      </c>
      <c r="G387" s="194"/>
      <c r="H387" s="198">
        <v>12</v>
      </c>
      <c r="I387" s="199"/>
      <c r="J387" s="194"/>
      <c r="K387" s="194"/>
      <c r="L387" s="200"/>
      <c r="M387" s="201"/>
      <c r="N387" s="202"/>
      <c r="O387" s="202"/>
      <c r="P387" s="202"/>
      <c r="Q387" s="202"/>
      <c r="R387" s="202"/>
      <c r="S387" s="202"/>
      <c r="T387" s="203"/>
      <c r="AT387" s="204" t="s">
        <v>134</v>
      </c>
      <c r="AU387" s="204" t="s">
        <v>79</v>
      </c>
      <c r="AV387" s="13" t="s">
        <v>79</v>
      </c>
      <c r="AW387" s="13" t="s">
        <v>31</v>
      </c>
      <c r="AX387" s="13" t="s">
        <v>77</v>
      </c>
      <c r="AY387" s="204" t="s">
        <v>123</v>
      </c>
    </row>
    <row r="388" spans="1:65" s="2" customFormat="1" ht="24.2" customHeight="1">
      <c r="A388" s="35"/>
      <c r="B388" s="36"/>
      <c r="C388" s="175" t="s">
        <v>610</v>
      </c>
      <c r="D388" s="175" t="s">
        <v>125</v>
      </c>
      <c r="E388" s="176" t="s">
        <v>611</v>
      </c>
      <c r="F388" s="177" t="s">
        <v>612</v>
      </c>
      <c r="G388" s="178" t="s">
        <v>140</v>
      </c>
      <c r="H388" s="179">
        <v>16</v>
      </c>
      <c r="I388" s="180"/>
      <c r="J388" s="181">
        <f>ROUND(I388*H388,2)</f>
        <v>0</v>
      </c>
      <c r="K388" s="177" t="s">
        <v>129</v>
      </c>
      <c r="L388" s="40"/>
      <c r="M388" s="182" t="s">
        <v>19</v>
      </c>
      <c r="N388" s="183" t="s">
        <v>40</v>
      </c>
      <c r="O388" s="65"/>
      <c r="P388" s="184">
        <f>O388*H388</f>
        <v>0</v>
      </c>
      <c r="Q388" s="184">
        <v>0</v>
      </c>
      <c r="R388" s="184">
        <f>Q388*H388</f>
        <v>0</v>
      </c>
      <c r="S388" s="184">
        <v>0.02</v>
      </c>
      <c r="T388" s="185">
        <f>S388*H388</f>
        <v>0.32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86" t="s">
        <v>130</v>
      </c>
      <c r="AT388" s="186" t="s">
        <v>125</v>
      </c>
      <c r="AU388" s="186" t="s">
        <v>79</v>
      </c>
      <c r="AY388" s="18" t="s">
        <v>123</v>
      </c>
      <c r="BE388" s="187">
        <f>IF(N388="základní",J388,0)</f>
        <v>0</v>
      </c>
      <c r="BF388" s="187">
        <f>IF(N388="snížená",J388,0)</f>
        <v>0</v>
      </c>
      <c r="BG388" s="187">
        <f>IF(N388="zákl. přenesená",J388,0)</f>
        <v>0</v>
      </c>
      <c r="BH388" s="187">
        <f>IF(N388="sníž. přenesená",J388,0)</f>
        <v>0</v>
      </c>
      <c r="BI388" s="187">
        <f>IF(N388="nulová",J388,0)</f>
        <v>0</v>
      </c>
      <c r="BJ388" s="18" t="s">
        <v>77</v>
      </c>
      <c r="BK388" s="187">
        <f>ROUND(I388*H388,2)</f>
        <v>0</v>
      </c>
      <c r="BL388" s="18" t="s">
        <v>130</v>
      </c>
      <c r="BM388" s="186" t="s">
        <v>613</v>
      </c>
    </row>
    <row r="389" spans="1:65" s="2" customFormat="1" ht="11.25">
      <c r="A389" s="35"/>
      <c r="B389" s="36"/>
      <c r="C389" s="37"/>
      <c r="D389" s="188" t="s">
        <v>132</v>
      </c>
      <c r="E389" s="37"/>
      <c r="F389" s="189" t="s">
        <v>614</v>
      </c>
      <c r="G389" s="37"/>
      <c r="H389" s="37"/>
      <c r="I389" s="190"/>
      <c r="J389" s="37"/>
      <c r="K389" s="37"/>
      <c r="L389" s="40"/>
      <c r="M389" s="191"/>
      <c r="N389" s="192"/>
      <c r="O389" s="65"/>
      <c r="P389" s="65"/>
      <c r="Q389" s="65"/>
      <c r="R389" s="65"/>
      <c r="S389" s="65"/>
      <c r="T389" s="66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8" t="s">
        <v>132</v>
      </c>
      <c r="AU389" s="18" t="s">
        <v>79</v>
      </c>
    </row>
    <row r="390" spans="1:65" s="15" customFormat="1" ht="11.25">
      <c r="B390" s="216"/>
      <c r="C390" s="217"/>
      <c r="D390" s="195" t="s">
        <v>134</v>
      </c>
      <c r="E390" s="218" t="s">
        <v>19</v>
      </c>
      <c r="F390" s="219" t="s">
        <v>500</v>
      </c>
      <c r="G390" s="217"/>
      <c r="H390" s="218" t="s">
        <v>19</v>
      </c>
      <c r="I390" s="220"/>
      <c r="J390" s="217"/>
      <c r="K390" s="217"/>
      <c r="L390" s="221"/>
      <c r="M390" s="222"/>
      <c r="N390" s="223"/>
      <c r="O390" s="223"/>
      <c r="P390" s="223"/>
      <c r="Q390" s="223"/>
      <c r="R390" s="223"/>
      <c r="S390" s="223"/>
      <c r="T390" s="224"/>
      <c r="AT390" s="225" t="s">
        <v>134</v>
      </c>
      <c r="AU390" s="225" t="s">
        <v>79</v>
      </c>
      <c r="AV390" s="15" t="s">
        <v>77</v>
      </c>
      <c r="AW390" s="15" t="s">
        <v>31</v>
      </c>
      <c r="AX390" s="15" t="s">
        <v>69</v>
      </c>
      <c r="AY390" s="225" t="s">
        <v>123</v>
      </c>
    </row>
    <row r="391" spans="1:65" s="13" customFormat="1" ht="22.5">
      <c r="B391" s="193"/>
      <c r="C391" s="194"/>
      <c r="D391" s="195" t="s">
        <v>134</v>
      </c>
      <c r="E391" s="196" t="s">
        <v>19</v>
      </c>
      <c r="F391" s="197" t="s">
        <v>615</v>
      </c>
      <c r="G391" s="194"/>
      <c r="H391" s="198">
        <v>16</v>
      </c>
      <c r="I391" s="199"/>
      <c r="J391" s="194"/>
      <c r="K391" s="194"/>
      <c r="L391" s="200"/>
      <c r="M391" s="201"/>
      <c r="N391" s="202"/>
      <c r="O391" s="202"/>
      <c r="P391" s="202"/>
      <c r="Q391" s="202"/>
      <c r="R391" s="202"/>
      <c r="S391" s="202"/>
      <c r="T391" s="203"/>
      <c r="AT391" s="204" t="s">
        <v>134</v>
      </c>
      <c r="AU391" s="204" t="s">
        <v>79</v>
      </c>
      <c r="AV391" s="13" t="s">
        <v>79</v>
      </c>
      <c r="AW391" s="13" t="s">
        <v>31</v>
      </c>
      <c r="AX391" s="13" t="s">
        <v>77</v>
      </c>
      <c r="AY391" s="204" t="s">
        <v>123</v>
      </c>
    </row>
    <row r="392" spans="1:65" s="2" customFormat="1" ht="24.2" customHeight="1">
      <c r="A392" s="35"/>
      <c r="B392" s="36"/>
      <c r="C392" s="175" t="s">
        <v>616</v>
      </c>
      <c r="D392" s="175" t="s">
        <v>125</v>
      </c>
      <c r="E392" s="176" t="s">
        <v>617</v>
      </c>
      <c r="F392" s="177" t="s">
        <v>618</v>
      </c>
      <c r="G392" s="178" t="s">
        <v>397</v>
      </c>
      <c r="H392" s="179">
        <v>3.048</v>
      </c>
      <c r="I392" s="180"/>
      <c r="J392" s="181">
        <f>ROUND(I392*H392,2)</f>
        <v>0</v>
      </c>
      <c r="K392" s="177" t="s">
        <v>129</v>
      </c>
      <c r="L392" s="40"/>
      <c r="M392" s="182" t="s">
        <v>19</v>
      </c>
      <c r="N392" s="183" t="s">
        <v>40</v>
      </c>
      <c r="O392" s="65"/>
      <c r="P392" s="184">
        <f>O392*H392</f>
        <v>0</v>
      </c>
      <c r="Q392" s="184">
        <v>0</v>
      </c>
      <c r="R392" s="184">
        <f>Q392*H392</f>
        <v>0</v>
      </c>
      <c r="S392" s="184">
        <v>1</v>
      </c>
      <c r="T392" s="185">
        <f>S392*H392</f>
        <v>3.048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86" t="s">
        <v>130</v>
      </c>
      <c r="AT392" s="186" t="s">
        <v>125</v>
      </c>
      <c r="AU392" s="186" t="s">
        <v>79</v>
      </c>
      <c r="AY392" s="18" t="s">
        <v>123</v>
      </c>
      <c r="BE392" s="187">
        <f>IF(N392="základní",J392,0)</f>
        <v>0</v>
      </c>
      <c r="BF392" s="187">
        <f>IF(N392="snížená",J392,0)</f>
        <v>0</v>
      </c>
      <c r="BG392" s="187">
        <f>IF(N392="zákl. přenesená",J392,0)</f>
        <v>0</v>
      </c>
      <c r="BH392" s="187">
        <f>IF(N392="sníž. přenesená",J392,0)</f>
        <v>0</v>
      </c>
      <c r="BI392" s="187">
        <f>IF(N392="nulová",J392,0)</f>
        <v>0</v>
      </c>
      <c r="BJ392" s="18" t="s">
        <v>77</v>
      </c>
      <c r="BK392" s="187">
        <f>ROUND(I392*H392,2)</f>
        <v>0</v>
      </c>
      <c r="BL392" s="18" t="s">
        <v>130</v>
      </c>
      <c r="BM392" s="186" t="s">
        <v>619</v>
      </c>
    </row>
    <row r="393" spans="1:65" s="2" customFormat="1" ht="11.25">
      <c r="A393" s="35"/>
      <c r="B393" s="36"/>
      <c r="C393" s="37"/>
      <c r="D393" s="188" t="s">
        <v>132</v>
      </c>
      <c r="E393" s="37"/>
      <c r="F393" s="189" t="s">
        <v>620</v>
      </c>
      <c r="G393" s="37"/>
      <c r="H393" s="37"/>
      <c r="I393" s="190"/>
      <c r="J393" s="37"/>
      <c r="K393" s="37"/>
      <c r="L393" s="40"/>
      <c r="M393" s="191"/>
      <c r="N393" s="192"/>
      <c r="O393" s="65"/>
      <c r="P393" s="65"/>
      <c r="Q393" s="65"/>
      <c r="R393" s="65"/>
      <c r="S393" s="65"/>
      <c r="T393" s="66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8" t="s">
        <v>132</v>
      </c>
      <c r="AU393" s="18" t="s">
        <v>79</v>
      </c>
    </row>
    <row r="394" spans="1:65" s="15" customFormat="1" ht="11.25">
      <c r="B394" s="216"/>
      <c r="C394" s="217"/>
      <c r="D394" s="195" t="s">
        <v>134</v>
      </c>
      <c r="E394" s="218" t="s">
        <v>19</v>
      </c>
      <c r="F394" s="219" t="s">
        <v>621</v>
      </c>
      <c r="G394" s="217"/>
      <c r="H394" s="218" t="s">
        <v>19</v>
      </c>
      <c r="I394" s="220"/>
      <c r="J394" s="217"/>
      <c r="K394" s="217"/>
      <c r="L394" s="221"/>
      <c r="M394" s="222"/>
      <c r="N394" s="223"/>
      <c r="O394" s="223"/>
      <c r="P394" s="223"/>
      <c r="Q394" s="223"/>
      <c r="R394" s="223"/>
      <c r="S394" s="223"/>
      <c r="T394" s="224"/>
      <c r="AT394" s="225" t="s">
        <v>134</v>
      </c>
      <c r="AU394" s="225" t="s">
        <v>79</v>
      </c>
      <c r="AV394" s="15" t="s">
        <v>77</v>
      </c>
      <c r="AW394" s="15" t="s">
        <v>31</v>
      </c>
      <c r="AX394" s="15" t="s">
        <v>69</v>
      </c>
      <c r="AY394" s="225" t="s">
        <v>123</v>
      </c>
    </row>
    <row r="395" spans="1:65" s="13" customFormat="1" ht="11.25">
      <c r="B395" s="193"/>
      <c r="C395" s="194"/>
      <c r="D395" s="195" t="s">
        <v>134</v>
      </c>
      <c r="E395" s="196" t="s">
        <v>19</v>
      </c>
      <c r="F395" s="197" t="s">
        <v>622</v>
      </c>
      <c r="G395" s="194"/>
      <c r="H395" s="198">
        <v>1.008</v>
      </c>
      <c r="I395" s="199"/>
      <c r="J395" s="194"/>
      <c r="K395" s="194"/>
      <c r="L395" s="200"/>
      <c r="M395" s="201"/>
      <c r="N395" s="202"/>
      <c r="O395" s="202"/>
      <c r="P395" s="202"/>
      <c r="Q395" s="202"/>
      <c r="R395" s="202"/>
      <c r="S395" s="202"/>
      <c r="T395" s="203"/>
      <c r="AT395" s="204" t="s">
        <v>134</v>
      </c>
      <c r="AU395" s="204" t="s">
        <v>79</v>
      </c>
      <c r="AV395" s="13" t="s">
        <v>79</v>
      </c>
      <c r="AW395" s="13" t="s">
        <v>31</v>
      </c>
      <c r="AX395" s="13" t="s">
        <v>69</v>
      </c>
      <c r="AY395" s="204" t="s">
        <v>123</v>
      </c>
    </row>
    <row r="396" spans="1:65" s="13" customFormat="1" ht="11.25">
      <c r="B396" s="193"/>
      <c r="C396" s="194"/>
      <c r="D396" s="195" t="s">
        <v>134</v>
      </c>
      <c r="E396" s="196" t="s">
        <v>19</v>
      </c>
      <c r="F396" s="197" t="s">
        <v>623</v>
      </c>
      <c r="G396" s="194"/>
      <c r="H396" s="198">
        <v>1.04</v>
      </c>
      <c r="I396" s="199"/>
      <c r="J396" s="194"/>
      <c r="K396" s="194"/>
      <c r="L396" s="200"/>
      <c r="M396" s="201"/>
      <c r="N396" s="202"/>
      <c r="O396" s="202"/>
      <c r="P396" s="202"/>
      <c r="Q396" s="202"/>
      <c r="R396" s="202"/>
      <c r="S396" s="202"/>
      <c r="T396" s="203"/>
      <c r="AT396" s="204" t="s">
        <v>134</v>
      </c>
      <c r="AU396" s="204" t="s">
        <v>79</v>
      </c>
      <c r="AV396" s="13" t="s">
        <v>79</v>
      </c>
      <c r="AW396" s="13" t="s">
        <v>31</v>
      </c>
      <c r="AX396" s="13" t="s">
        <v>69</v>
      </c>
      <c r="AY396" s="204" t="s">
        <v>123</v>
      </c>
    </row>
    <row r="397" spans="1:65" s="13" customFormat="1" ht="11.25">
      <c r="B397" s="193"/>
      <c r="C397" s="194"/>
      <c r="D397" s="195" t="s">
        <v>134</v>
      </c>
      <c r="E397" s="196" t="s">
        <v>19</v>
      </c>
      <c r="F397" s="197" t="s">
        <v>624</v>
      </c>
      <c r="G397" s="194"/>
      <c r="H397" s="198">
        <v>1</v>
      </c>
      <c r="I397" s="199"/>
      <c r="J397" s="194"/>
      <c r="K397" s="194"/>
      <c r="L397" s="200"/>
      <c r="M397" s="201"/>
      <c r="N397" s="202"/>
      <c r="O397" s="202"/>
      <c r="P397" s="202"/>
      <c r="Q397" s="202"/>
      <c r="R397" s="202"/>
      <c r="S397" s="202"/>
      <c r="T397" s="203"/>
      <c r="AT397" s="204" t="s">
        <v>134</v>
      </c>
      <c r="AU397" s="204" t="s">
        <v>79</v>
      </c>
      <c r="AV397" s="13" t="s">
        <v>79</v>
      </c>
      <c r="AW397" s="13" t="s">
        <v>31</v>
      </c>
      <c r="AX397" s="13" t="s">
        <v>69</v>
      </c>
      <c r="AY397" s="204" t="s">
        <v>123</v>
      </c>
    </row>
    <row r="398" spans="1:65" s="14" customFormat="1" ht="11.25">
      <c r="B398" s="205"/>
      <c r="C398" s="206"/>
      <c r="D398" s="195" t="s">
        <v>134</v>
      </c>
      <c r="E398" s="207" t="s">
        <v>19</v>
      </c>
      <c r="F398" s="208" t="s">
        <v>137</v>
      </c>
      <c r="G398" s="206"/>
      <c r="H398" s="209">
        <v>3.048</v>
      </c>
      <c r="I398" s="210"/>
      <c r="J398" s="206"/>
      <c r="K398" s="206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134</v>
      </c>
      <c r="AU398" s="215" t="s">
        <v>79</v>
      </c>
      <c r="AV398" s="14" t="s">
        <v>130</v>
      </c>
      <c r="AW398" s="14" t="s">
        <v>31</v>
      </c>
      <c r="AX398" s="14" t="s">
        <v>77</v>
      </c>
      <c r="AY398" s="215" t="s">
        <v>123</v>
      </c>
    </row>
    <row r="399" spans="1:65" s="2" customFormat="1" ht="33" customHeight="1">
      <c r="A399" s="35"/>
      <c r="B399" s="36"/>
      <c r="C399" s="175" t="s">
        <v>625</v>
      </c>
      <c r="D399" s="175" t="s">
        <v>125</v>
      </c>
      <c r="E399" s="176" t="s">
        <v>626</v>
      </c>
      <c r="F399" s="177" t="s">
        <v>627</v>
      </c>
      <c r="G399" s="178" t="s">
        <v>140</v>
      </c>
      <c r="H399" s="179">
        <v>30</v>
      </c>
      <c r="I399" s="180"/>
      <c r="J399" s="181">
        <f>ROUND(I399*H399,2)</f>
        <v>0</v>
      </c>
      <c r="K399" s="177" t="s">
        <v>129</v>
      </c>
      <c r="L399" s="40"/>
      <c r="M399" s="182" t="s">
        <v>19</v>
      </c>
      <c r="N399" s="183" t="s">
        <v>40</v>
      </c>
      <c r="O399" s="65"/>
      <c r="P399" s="184">
        <f>O399*H399</f>
        <v>0</v>
      </c>
      <c r="Q399" s="184">
        <v>0</v>
      </c>
      <c r="R399" s="184">
        <f>Q399*H399</f>
        <v>0</v>
      </c>
      <c r="S399" s="184">
        <v>0.16500000000000001</v>
      </c>
      <c r="T399" s="185">
        <f>S399*H399</f>
        <v>4.95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86" t="s">
        <v>130</v>
      </c>
      <c r="AT399" s="186" t="s">
        <v>125</v>
      </c>
      <c r="AU399" s="186" t="s">
        <v>79</v>
      </c>
      <c r="AY399" s="18" t="s">
        <v>123</v>
      </c>
      <c r="BE399" s="187">
        <f>IF(N399="základní",J399,0)</f>
        <v>0</v>
      </c>
      <c r="BF399" s="187">
        <f>IF(N399="snížená",J399,0)</f>
        <v>0</v>
      </c>
      <c r="BG399" s="187">
        <f>IF(N399="zákl. přenesená",J399,0)</f>
        <v>0</v>
      </c>
      <c r="BH399" s="187">
        <f>IF(N399="sníž. přenesená",J399,0)</f>
        <v>0</v>
      </c>
      <c r="BI399" s="187">
        <f>IF(N399="nulová",J399,0)</f>
        <v>0</v>
      </c>
      <c r="BJ399" s="18" t="s">
        <v>77</v>
      </c>
      <c r="BK399" s="187">
        <f>ROUND(I399*H399,2)</f>
        <v>0</v>
      </c>
      <c r="BL399" s="18" t="s">
        <v>130</v>
      </c>
      <c r="BM399" s="186" t="s">
        <v>628</v>
      </c>
    </row>
    <row r="400" spans="1:65" s="2" customFormat="1" ht="11.25">
      <c r="A400" s="35"/>
      <c r="B400" s="36"/>
      <c r="C400" s="37"/>
      <c r="D400" s="188" t="s">
        <v>132</v>
      </c>
      <c r="E400" s="37"/>
      <c r="F400" s="189" t="s">
        <v>629</v>
      </c>
      <c r="G400" s="37"/>
      <c r="H400" s="37"/>
      <c r="I400" s="190"/>
      <c r="J400" s="37"/>
      <c r="K400" s="37"/>
      <c r="L400" s="40"/>
      <c r="M400" s="191"/>
      <c r="N400" s="192"/>
      <c r="O400" s="65"/>
      <c r="P400" s="65"/>
      <c r="Q400" s="65"/>
      <c r="R400" s="65"/>
      <c r="S400" s="65"/>
      <c r="T400" s="66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T400" s="18" t="s">
        <v>132</v>
      </c>
      <c r="AU400" s="18" t="s">
        <v>79</v>
      </c>
    </row>
    <row r="401" spans="1:65" s="13" customFormat="1" ht="11.25">
      <c r="B401" s="193"/>
      <c r="C401" s="194"/>
      <c r="D401" s="195" t="s">
        <v>134</v>
      </c>
      <c r="E401" s="196" t="s">
        <v>19</v>
      </c>
      <c r="F401" s="197" t="s">
        <v>630</v>
      </c>
      <c r="G401" s="194"/>
      <c r="H401" s="198">
        <v>30</v>
      </c>
      <c r="I401" s="199"/>
      <c r="J401" s="194"/>
      <c r="K401" s="194"/>
      <c r="L401" s="200"/>
      <c r="M401" s="201"/>
      <c r="N401" s="202"/>
      <c r="O401" s="202"/>
      <c r="P401" s="202"/>
      <c r="Q401" s="202"/>
      <c r="R401" s="202"/>
      <c r="S401" s="202"/>
      <c r="T401" s="203"/>
      <c r="AT401" s="204" t="s">
        <v>134</v>
      </c>
      <c r="AU401" s="204" t="s">
        <v>79</v>
      </c>
      <c r="AV401" s="13" t="s">
        <v>79</v>
      </c>
      <c r="AW401" s="13" t="s">
        <v>31</v>
      </c>
      <c r="AX401" s="13" t="s">
        <v>77</v>
      </c>
      <c r="AY401" s="204" t="s">
        <v>123</v>
      </c>
    </row>
    <row r="402" spans="1:65" s="2" customFormat="1" ht="24.2" customHeight="1">
      <c r="A402" s="35"/>
      <c r="B402" s="36"/>
      <c r="C402" s="175" t="s">
        <v>631</v>
      </c>
      <c r="D402" s="175" t="s">
        <v>125</v>
      </c>
      <c r="E402" s="176" t="s">
        <v>632</v>
      </c>
      <c r="F402" s="177" t="s">
        <v>633</v>
      </c>
      <c r="G402" s="178" t="s">
        <v>176</v>
      </c>
      <c r="H402" s="179">
        <v>60</v>
      </c>
      <c r="I402" s="180"/>
      <c r="J402" s="181">
        <f>ROUND(I402*H402,2)</f>
        <v>0</v>
      </c>
      <c r="K402" s="177" t="s">
        <v>129</v>
      </c>
      <c r="L402" s="40"/>
      <c r="M402" s="182" t="s">
        <v>19</v>
      </c>
      <c r="N402" s="183" t="s">
        <v>40</v>
      </c>
      <c r="O402" s="65"/>
      <c r="P402" s="184">
        <f>O402*H402</f>
        <v>0</v>
      </c>
      <c r="Q402" s="184">
        <v>0</v>
      </c>
      <c r="R402" s="184">
        <f>Q402*H402</f>
        <v>0</v>
      </c>
      <c r="S402" s="184">
        <v>2.48E-3</v>
      </c>
      <c r="T402" s="185">
        <f>S402*H402</f>
        <v>0.14879999999999999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86" t="s">
        <v>130</v>
      </c>
      <c r="AT402" s="186" t="s">
        <v>125</v>
      </c>
      <c r="AU402" s="186" t="s">
        <v>79</v>
      </c>
      <c r="AY402" s="18" t="s">
        <v>123</v>
      </c>
      <c r="BE402" s="187">
        <f>IF(N402="základní",J402,0)</f>
        <v>0</v>
      </c>
      <c r="BF402" s="187">
        <f>IF(N402="snížená",J402,0)</f>
        <v>0</v>
      </c>
      <c r="BG402" s="187">
        <f>IF(N402="zákl. přenesená",J402,0)</f>
        <v>0</v>
      </c>
      <c r="BH402" s="187">
        <f>IF(N402="sníž. přenesená",J402,0)</f>
        <v>0</v>
      </c>
      <c r="BI402" s="187">
        <f>IF(N402="nulová",J402,0)</f>
        <v>0</v>
      </c>
      <c r="BJ402" s="18" t="s">
        <v>77</v>
      </c>
      <c r="BK402" s="187">
        <f>ROUND(I402*H402,2)</f>
        <v>0</v>
      </c>
      <c r="BL402" s="18" t="s">
        <v>130</v>
      </c>
      <c r="BM402" s="186" t="s">
        <v>634</v>
      </c>
    </row>
    <row r="403" spans="1:65" s="2" customFormat="1" ht="11.25">
      <c r="A403" s="35"/>
      <c r="B403" s="36"/>
      <c r="C403" s="37"/>
      <c r="D403" s="188" t="s">
        <v>132</v>
      </c>
      <c r="E403" s="37"/>
      <c r="F403" s="189" t="s">
        <v>635</v>
      </c>
      <c r="G403" s="37"/>
      <c r="H403" s="37"/>
      <c r="I403" s="190"/>
      <c r="J403" s="37"/>
      <c r="K403" s="37"/>
      <c r="L403" s="40"/>
      <c r="M403" s="191"/>
      <c r="N403" s="192"/>
      <c r="O403" s="65"/>
      <c r="P403" s="65"/>
      <c r="Q403" s="65"/>
      <c r="R403" s="65"/>
      <c r="S403" s="65"/>
      <c r="T403" s="66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8" t="s">
        <v>132</v>
      </c>
      <c r="AU403" s="18" t="s">
        <v>79</v>
      </c>
    </row>
    <row r="404" spans="1:65" s="13" customFormat="1" ht="11.25">
      <c r="B404" s="193"/>
      <c r="C404" s="194"/>
      <c r="D404" s="195" t="s">
        <v>134</v>
      </c>
      <c r="E404" s="196" t="s">
        <v>19</v>
      </c>
      <c r="F404" s="197" t="s">
        <v>636</v>
      </c>
      <c r="G404" s="194"/>
      <c r="H404" s="198">
        <v>60</v>
      </c>
      <c r="I404" s="199"/>
      <c r="J404" s="194"/>
      <c r="K404" s="194"/>
      <c r="L404" s="200"/>
      <c r="M404" s="201"/>
      <c r="N404" s="202"/>
      <c r="O404" s="202"/>
      <c r="P404" s="202"/>
      <c r="Q404" s="202"/>
      <c r="R404" s="202"/>
      <c r="S404" s="202"/>
      <c r="T404" s="203"/>
      <c r="AT404" s="204" t="s">
        <v>134</v>
      </c>
      <c r="AU404" s="204" t="s">
        <v>79</v>
      </c>
      <c r="AV404" s="13" t="s">
        <v>79</v>
      </c>
      <c r="AW404" s="13" t="s">
        <v>31</v>
      </c>
      <c r="AX404" s="13" t="s">
        <v>77</v>
      </c>
      <c r="AY404" s="204" t="s">
        <v>123</v>
      </c>
    </row>
    <row r="405" spans="1:65" s="2" customFormat="1" ht="24.2" customHeight="1">
      <c r="A405" s="35"/>
      <c r="B405" s="36"/>
      <c r="C405" s="175" t="s">
        <v>637</v>
      </c>
      <c r="D405" s="175" t="s">
        <v>125</v>
      </c>
      <c r="E405" s="176" t="s">
        <v>638</v>
      </c>
      <c r="F405" s="177" t="s">
        <v>639</v>
      </c>
      <c r="G405" s="178" t="s">
        <v>176</v>
      </c>
      <c r="H405" s="179">
        <v>150</v>
      </c>
      <c r="I405" s="180"/>
      <c r="J405" s="181">
        <f>ROUND(I405*H405,2)</f>
        <v>0</v>
      </c>
      <c r="K405" s="177" t="s">
        <v>129</v>
      </c>
      <c r="L405" s="40"/>
      <c r="M405" s="182" t="s">
        <v>19</v>
      </c>
      <c r="N405" s="183" t="s">
        <v>40</v>
      </c>
      <c r="O405" s="65"/>
      <c r="P405" s="184">
        <f>O405*H405</f>
        <v>0</v>
      </c>
      <c r="Q405" s="184">
        <v>0</v>
      </c>
      <c r="R405" s="184">
        <f>Q405*H405</f>
        <v>0</v>
      </c>
      <c r="S405" s="184">
        <v>3.48E-3</v>
      </c>
      <c r="T405" s="185">
        <f>S405*H405</f>
        <v>0.52200000000000002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86" t="s">
        <v>130</v>
      </c>
      <c r="AT405" s="186" t="s">
        <v>125</v>
      </c>
      <c r="AU405" s="186" t="s">
        <v>79</v>
      </c>
      <c r="AY405" s="18" t="s">
        <v>123</v>
      </c>
      <c r="BE405" s="187">
        <f>IF(N405="základní",J405,0)</f>
        <v>0</v>
      </c>
      <c r="BF405" s="187">
        <f>IF(N405="snížená",J405,0)</f>
        <v>0</v>
      </c>
      <c r="BG405" s="187">
        <f>IF(N405="zákl. přenesená",J405,0)</f>
        <v>0</v>
      </c>
      <c r="BH405" s="187">
        <f>IF(N405="sníž. přenesená",J405,0)</f>
        <v>0</v>
      </c>
      <c r="BI405" s="187">
        <f>IF(N405="nulová",J405,0)</f>
        <v>0</v>
      </c>
      <c r="BJ405" s="18" t="s">
        <v>77</v>
      </c>
      <c r="BK405" s="187">
        <f>ROUND(I405*H405,2)</f>
        <v>0</v>
      </c>
      <c r="BL405" s="18" t="s">
        <v>130</v>
      </c>
      <c r="BM405" s="186" t="s">
        <v>640</v>
      </c>
    </row>
    <row r="406" spans="1:65" s="2" customFormat="1" ht="11.25">
      <c r="A406" s="35"/>
      <c r="B406" s="36"/>
      <c r="C406" s="37"/>
      <c r="D406" s="188" t="s">
        <v>132</v>
      </c>
      <c r="E406" s="37"/>
      <c r="F406" s="189" t="s">
        <v>641</v>
      </c>
      <c r="G406" s="37"/>
      <c r="H406" s="37"/>
      <c r="I406" s="190"/>
      <c r="J406" s="37"/>
      <c r="K406" s="37"/>
      <c r="L406" s="40"/>
      <c r="M406" s="191"/>
      <c r="N406" s="192"/>
      <c r="O406" s="65"/>
      <c r="P406" s="65"/>
      <c r="Q406" s="65"/>
      <c r="R406" s="65"/>
      <c r="S406" s="65"/>
      <c r="T406" s="66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8" t="s">
        <v>132</v>
      </c>
      <c r="AU406" s="18" t="s">
        <v>79</v>
      </c>
    </row>
    <row r="407" spans="1:65" s="15" customFormat="1" ht="11.25">
      <c r="B407" s="216"/>
      <c r="C407" s="217"/>
      <c r="D407" s="195" t="s">
        <v>134</v>
      </c>
      <c r="E407" s="218" t="s">
        <v>19</v>
      </c>
      <c r="F407" s="219" t="s">
        <v>642</v>
      </c>
      <c r="G407" s="217"/>
      <c r="H407" s="218" t="s">
        <v>19</v>
      </c>
      <c r="I407" s="220"/>
      <c r="J407" s="217"/>
      <c r="K407" s="217"/>
      <c r="L407" s="221"/>
      <c r="M407" s="222"/>
      <c r="N407" s="223"/>
      <c r="O407" s="223"/>
      <c r="P407" s="223"/>
      <c r="Q407" s="223"/>
      <c r="R407" s="223"/>
      <c r="S407" s="223"/>
      <c r="T407" s="224"/>
      <c r="AT407" s="225" t="s">
        <v>134</v>
      </c>
      <c r="AU407" s="225" t="s">
        <v>79</v>
      </c>
      <c r="AV407" s="15" t="s">
        <v>77</v>
      </c>
      <c r="AW407" s="15" t="s">
        <v>31</v>
      </c>
      <c r="AX407" s="15" t="s">
        <v>69</v>
      </c>
      <c r="AY407" s="225" t="s">
        <v>123</v>
      </c>
    </row>
    <row r="408" spans="1:65" s="13" customFormat="1" ht="11.25">
      <c r="B408" s="193"/>
      <c r="C408" s="194"/>
      <c r="D408" s="195" t="s">
        <v>134</v>
      </c>
      <c r="E408" s="196" t="s">
        <v>19</v>
      </c>
      <c r="F408" s="197" t="s">
        <v>643</v>
      </c>
      <c r="G408" s="194"/>
      <c r="H408" s="198">
        <v>110</v>
      </c>
      <c r="I408" s="199"/>
      <c r="J408" s="194"/>
      <c r="K408" s="194"/>
      <c r="L408" s="200"/>
      <c r="M408" s="201"/>
      <c r="N408" s="202"/>
      <c r="O408" s="202"/>
      <c r="P408" s="202"/>
      <c r="Q408" s="202"/>
      <c r="R408" s="202"/>
      <c r="S408" s="202"/>
      <c r="T408" s="203"/>
      <c r="AT408" s="204" t="s">
        <v>134</v>
      </c>
      <c r="AU408" s="204" t="s">
        <v>79</v>
      </c>
      <c r="AV408" s="13" t="s">
        <v>79</v>
      </c>
      <c r="AW408" s="13" t="s">
        <v>31</v>
      </c>
      <c r="AX408" s="13" t="s">
        <v>69</v>
      </c>
      <c r="AY408" s="204" t="s">
        <v>123</v>
      </c>
    </row>
    <row r="409" spans="1:65" s="13" customFormat="1" ht="11.25">
      <c r="B409" s="193"/>
      <c r="C409" s="194"/>
      <c r="D409" s="195" t="s">
        <v>134</v>
      </c>
      <c r="E409" s="196" t="s">
        <v>19</v>
      </c>
      <c r="F409" s="197" t="s">
        <v>644</v>
      </c>
      <c r="G409" s="194"/>
      <c r="H409" s="198">
        <v>40</v>
      </c>
      <c r="I409" s="199"/>
      <c r="J409" s="194"/>
      <c r="K409" s="194"/>
      <c r="L409" s="200"/>
      <c r="M409" s="201"/>
      <c r="N409" s="202"/>
      <c r="O409" s="202"/>
      <c r="P409" s="202"/>
      <c r="Q409" s="202"/>
      <c r="R409" s="202"/>
      <c r="S409" s="202"/>
      <c r="T409" s="203"/>
      <c r="AT409" s="204" t="s">
        <v>134</v>
      </c>
      <c r="AU409" s="204" t="s">
        <v>79</v>
      </c>
      <c r="AV409" s="13" t="s">
        <v>79</v>
      </c>
      <c r="AW409" s="13" t="s">
        <v>31</v>
      </c>
      <c r="AX409" s="13" t="s">
        <v>69</v>
      </c>
      <c r="AY409" s="204" t="s">
        <v>123</v>
      </c>
    </row>
    <row r="410" spans="1:65" s="14" customFormat="1" ht="11.25">
      <c r="B410" s="205"/>
      <c r="C410" s="206"/>
      <c r="D410" s="195" t="s">
        <v>134</v>
      </c>
      <c r="E410" s="207" t="s">
        <v>19</v>
      </c>
      <c r="F410" s="208" t="s">
        <v>137</v>
      </c>
      <c r="G410" s="206"/>
      <c r="H410" s="209">
        <v>150</v>
      </c>
      <c r="I410" s="210"/>
      <c r="J410" s="206"/>
      <c r="K410" s="206"/>
      <c r="L410" s="211"/>
      <c r="M410" s="212"/>
      <c r="N410" s="213"/>
      <c r="O410" s="213"/>
      <c r="P410" s="213"/>
      <c r="Q410" s="213"/>
      <c r="R410" s="213"/>
      <c r="S410" s="213"/>
      <c r="T410" s="214"/>
      <c r="AT410" s="215" t="s">
        <v>134</v>
      </c>
      <c r="AU410" s="215" t="s">
        <v>79</v>
      </c>
      <c r="AV410" s="14" t="s">
        <v>130</v>
      </c>
      <c r="AW410" s="14" t="s">
        <v>31</v>
      </c>
      <c r="AX410" s="14" t="s">
        <v>77</v>
      </c>
      <c r="AY410" s="215" t="s">
        <v>123</v>
      </c>
    </row>
    <row r="411" spans="1:65" s="2" customFormat="1" ht="33" customHeight="1">
      <c r="A411" s="35"/>
      <c r="B411" s="36"/>
      <c r="C411" s="175" t="s">
        <v>645</v>
      </c>
      <c r="D411" s="175" t="s">
        <v>125</v>
      </c>
      <c r="E411" s="176" t="s">
        <v>646</v>
      </c>
      <c r="F411" s="177" t="s">
        <v>647</v>
      </c>
      <c r="G411" s="178" t="s">
        <v>86</v>
      </c>
      <c r="H411" s="179">
        <v>2.3849999999999998</v>
      </c>
      <c r="I411" s="180"/>
      <c r="J411" s="181">
        <f>ROUND(I411*H411,2)</f>
        <v>0</v>
      </c>
      <c r="K411" s="177" t="s">
        <v>129</v>
      </c>
      <c r="L411" s="40"/>
      <c r="M411" s="182" t="s">
        <v>19</v>
      </c>
      <c r="N411" s="183" t="s">
        <v>40</v>
      </c>
      <c r="O411" s="65"/>
      <c r="P411" s="184">
        <f>O411*H411</f>
        <v>0</v>
      </c>
      <c r="Q411" s="184">
        <v>0</v>
      </c>
      <c r="R411" s="184">
        <f>Q411*H411</f>
        <v>0</v>
      </c>
      <c r="S411" s="184">
        <v>2.5</v>
      </c>
      <c r="T411" s="185">
        <f>S411*H411</f>
        <v>5.9624999999999995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86" t="s">
        <v>130</v>
      </c>
      <c r="AT411" s="186" t="s">
        <v>125</v>
      </c>
      <c r="AU411" s="186" t="s">
        <v>79</v>
      </c>
      <c r="AY411" s="18" t="s">
        <v>123</v>
      </c>
      <c r="BE411" s="187">
        <f>IF(N411="základní",J411,0)</f>
        <v>0</v>
      </c>
      <c r="BF411" s="187">
        <f>IF(N411="snížená",J411,0)</f>
        <v>0</v>
      </c>
      <c r="BG411" s="187">
        <f>IF(N411="zákl. přenesená",J411,0)</f>
        <v>0</v>
      </c>
      <c r="BH411" s="187">
        <f>IF(N411="sníž. přenesená",J411,0)</f>
        <v>0</v>
      </c>
      <c r="BI411" s="187">
        <f>IF(N411="nulová",J411,0)</f>
        <v>0</v>
      </c>
      <c r="BJ411" s="18" t="s">
        <v>77</v>
      </c>
      <c r="BK411" s="187">
        <f>ROUND(I411*H411,2)</f>
        <v>0</v>
      </c>
      <c r="BL411" s="18" t="s">
        <v>130</v>
      </c>
      <c r="BM411" s="186" t="s">
        <v>648</v>
      </c>
    </row>
    <row r="412" spans="1:65" s="2" customFormat="1" ht="11.25">
      <c r="A412" s="35"/>
      <c r="B412" s="36"/>
      <c r="C412" s="37"/>
      <c r="D412" s="188" t="s">
        <v>132</v>
      </c>
      <c r="E412" s="37"/>
      <c r="F412" s="189" t="s">
        <v>649</v>
      </c>
      <c r="G412" s="37"/>
      <c r="H412" s="37"/>
      <c r="I412" s="190"/>
      <c r="J412" s="37"/>
      <c r="K412" s="37"/>
      <c r="L412" s="40"/>
      <c r="M412" s="191"/>
      <c r="N412" s="192"/>
      <c r="O412" s="65"/>
      <c r="P412" s="65"/>
      <c r="Q412" s="65"/>
      <c r="R412" s="65"/>
      <c r="S412" s="65"/>
      <c r="T412" s="66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T412" s="18" t="s">
        <v>132</v>
      </c>
      <c r="AU412" s="18" t="s">
        <v>79</v>
      </c>
    </row>
    <row r="413" spans="1:65" s="13" customFormat="1" ht="11.25">
      <c r="B413" s="193"/>
      <c r="C413" s="194"/>
      <c r="D413" s="195" t="s">
        <v>134</v>
      </c>
      <c r="E413" s="196" t="s">
        <v>19</v>
      </c>
      <c r="F413" s="197" t="s">
        <v>650</v>
      </c>
      <c r="G413" s="194"/>
      <c r="H413" s="198">
        <v>2.3849999999999998</v>
      </c>
      <c r="I413" s="199"/>
      <c r="J413" s="194"/>
      <c r="K413" s="194"/>
      <c r="L413" s="200"/>
      <c r="M413" s="201"/>
      <c r="N413" s="202"/>
      <c r="O413" s="202"/>
      <c r="P413" s="202"/>
      <c r="Q413" s="202"/>
      <c r="R413" s="202"/>
      <c r="S413" s="202"/>
      <c r="T413" s="203"/>
      <c r="AT413" s="204" t="s">
        <v>134</v>
      </c>
      <c r="AU413" s="204" t="s">
        <v>79</v>
      </c>
      <c r="AV413" s="13" t="s">
        <v>79</v>
      </c>
      <c r="AW413" s="13" t="s">
        <v>31</v>
      </c>
      <c r="AX413" s="13" t="s">
        <v>77</v>
      </c>
      <c r="AY413" s="204" t="s">
        <v>123</v>
      </c>
    </row>
    <row r="414" spans="1:65" s="2" customFormat="1" ht="24.2" customHeight="1">
      <c r="A414" s="35"/>
      <c r="B414" s="36"/>
      <c r="C414" s="175" t="s">
        <v>651</v>
      </c>
      <c r="D414" s="175" t="s">
        <v>125</v>
      </c>
      <c r="E414" s="176" t="s">
        <v>652</v>
      </c>
      <c r="F414" s="177" t="s">
        <v>653</v>
      </c>
      <c r="G414" s="178" t="s">
        <v>86</v>
      </c>
      <c r="H414" s="179">
        <v>7</v>
      </c>
      <c r="I414" s="180"/>
      <c r="J414" s="181">
        <f>ROUND(I414*H414,2)</f>
        <v>0</v>
      </c>
      <c r="K414" s="177" t="s">
        <v>129</v>
      </c>
      <c r="L414" s="40"/>
      <c r="M414" s="182" t="s">
        <v>19</v>
      </c>
      <c r="N414" s="183" t="s">
        <v>40</v>
      </c>
      <c r="O414" s="65"/>
      <c r="P414" s="184">
        <f>O414*H414</f>
        <v>0</v>
      </c>
      <c r="Q414" s="184">
        <v>1E-4</v>
      </c>
      <c r="R414" s="184">
        <f>Q414*H414</f>
        <v>6.9999999999999999E-4</v>
      </c>
      <c r="S414" s="184">
        <v>2.41</v>
      </c>
      <c r="T414" s="185">
        <f>S414*H414</f>
        <v>16.87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86" t="s">
        <v>130</v>
      </c>
      <c r="AT414" s="186" t="s">
        <v>125</v>
      </c>
      <c r="AU414" s="186" t="s">
        <v>79</v>
      </c>
      <c r="AY414" s="18" t="s">
        <v>123</v>
      </c>
      <c r="BE414" s="187">
        <f>IF(N414="základní",J414,0)</f>
        <v>0</v>
      </c>
      <c r="BF414" s="187">
        <f>IF(N414="snížená",J414,0)</f>
        <v>0</v>
      </c>
      <c r="BG414" s="187">
        <f>IF(N414="zákl. přenesená",J414,0)</f>
        <v>0</v>
      </c>
      <c r="BH414" s="187">
        <f>IF(N414="sníž. přenesená",J414,0)</f>
        <v>0</v>
      </c>
      <c r="BI414" s="187">
        <f>IF(N414="nulová",J414,0)</f>
        <v>0</v>
      </c>
      <c r="BJ414" s="18" t="s">
        <v>77</v>
      </c>
      <c r="BK414" s="187">
        <f>ROUND(I414*H414,2)</f>
        <v>0</v>
      </c>
      <c r="BL414" s="18" t="s">
        <v>130</v>
      </c>
      <c r="BM414" s="186" t="s">
        <v>654</v>
      </c>
    </row>
    <row r="415" spans="1:65" s="2" customFormat="1" ht="11.25">
      <c r="A415" s="35"/>
      <c r="B415" s="36"/>
      <c r="C415" s="37"/>
      <c r="D415" s="188" t="s">
        <v>132</v>
      </c>
      <c r="E415" s="37"/>
      <c r="F415" s="189" t="s">
        <v>655</v>
      </c>
      <c r="G415" s="37"/>
      <c r="H415" s="37"/>
      <c r="I415" s="190"/>
      <c r="J415" s="37"/>
      <c r="K415" s="37"/>
      <c r="L415" s="40"/>
      <c r="M415" s="191"/>
      <c r="N415" s="192"/>
      <c r="O415" s="65"/>
      <c r="P415" s="65"/>
      <c r="Q415" s="65"/>
      <c r="R415" s="65"/>
      <c r="S415" s="65"/>
      <c r="T415" s="66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8" t="s">
        <v>132</v>
      </c>
      <c r="AU415" s="18" t="s">
        <v>79</v>
      </c>
    </row>
    <row r="416" spans="1:65" s="13" customFormat="1" ht="22.5">
      <c r="B416" s="193"/>
      <c r="C416" s="194"/>
      <c r="D416" s="195" t="s">
        <v>134</v>
      </c>
      <c r="E416" s="196" t="s">
        <v>19</v>
      </c>
      <c r="F416" s="197" t="s">
        <v>656</v>
      </c>
      <c r="G416" s="194"/>
      <c r="H416" s="198">
        <v>7</v>
      </c>
      <c r="I416" s="199"/>
      <c r="J416" s="194"/>
      <c r="K416" s="194"/>
      <c r="L416" s="200"/>
      <c r="M416" s="201"/>
      <c r="N416" s="202"/>
      <c r="O416" s="202"/>
      <c r="P416" s="202"/>
      <c r="Q416" s="202"/>
      <c r="R416" s="202"/>
      <c r="S416" s="202"/>
      <c r="T416" s="203"/>
      <c r="AT416" s="204" t="s">
        <v>134</v>
      </c>
      <c r="AU416" s="204" t="s">
        <v>79</v>
      </c>
      <c r="AV416" s="13" t="s">
        <v>79</v>
      </c>
      <c r="AW416" s="13" t="s">
        <v>31</v>
      </c>
      <c r="AX416" s="13" t="s">
        <v>77</v>
      </c>
      <c r="AY416" s="204" t="s">
        <v>123</v>
      </c>
    </row>
    <row r="417" spans="1:65" s="2" customFormat="1" ht="24.2" customHeight="1">
      <c r="A417" s="35"/>
      <c r="B417" s="36"/>
      <c r="C417" s="175" t="s">
        <v>657</v>
      </c>
      <c r="D417" s="175" t="s">
        <v>125</v>
      </c>
      <c r="E417" s="176" t="s">
        <v>658</v>
      </c>
      <c r="F417" s="177" t="s">
        <v>659</v>
      </c>
      <c r="G417" s="178" t="s">
        <v>86</v>
      </c>
      <c r="H417" s="179">
        <v>13.673999999999999</v>
      </c>
      <c r="I417" s="180"/>
      <c r="J417" s="181">
        <f>ROUND(I417*H417,2)</f>
        <v>0</v>
      </c>
      <c r="K417" s="177" t="s">
        <v>129</v>
      </c>
      <c r="L417" s="40"/>
      <c r="M417" s="182" t="s">
        <v>19</v>
      </c>
      <c r="N417" s="183" t="s">
        <v>40</v>
      </c>
      <c r="O417" s="65"/>
      <c r="P417" s="184">
        <f>O417*H417</f>
        <v>0</v>
      </c>
      <c r="Q417" s="184">
        <v>0</v>
      </c>
      <c r="R417" s="184">
        <f>Q417*H417</f>
        <v>0</v>
      </c>
      <c r="S417" s="184">
        <v>2.2000000000000002</v>
      </c>
      <c r="T417" s="185">
        <f>S417*H417</f>
        <v>30.082800000000002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86" t="s">
        <v>130</v>
      </c>
      <c r="AT417" s="186" t="s">
        <v>125</v>
      </c>
      <c r="AU417" s="186" t="s">
        <v>79</v>
      </c>
      <c r="AY417" s="18" t="s">
        <v>123</v>
      </c>
      <c r="BE417" s="187">
        <f>IF(N417="základní",J417,0)</f>
        <v>0</v>
      </c>
      <c r="BF417" s="187">
        <f>IF(N417="snížená",J417,0)</f>
        <v>0</v>
      </c>
      <c r="BG417" s="187">
        <f>IF(N417="zákl. přenesená",J417,0)</f>
        <v>0</v>
      </c>
      <c r="BH417" s="187">
        <f>IF(N417="sníž. přenesená",J417,0)</f>
        <v>0</v>
      </c>
      <c r="BI417" s="187">
        <f>IF(N417="nulová",J417,0)</f>
        <v>0</v>
      </c>
      <c r="BJ417" s="18" t="s">
        <v>77</v>
      </c>
      <c r="BK417" s="187">
        <f>ROUND(I417*H417,2)</f>
        <v>0</v>
      </c>
      <c r="BL417" s="18" t="s">
        <v>130</v>
      </c>
      <c r="BM417" s="186" t="s">
        <v>660</v>
      </c>
    </row>
    <row r="418" spans="1:65" s="2" customFormat="1" ht="11.25">
      <c r="A418" s="35"/>
      <c r="B418" s="36"/>
      <c r="C418" s="37"/>
      <c r="D418" s="188" t="s">
        <v>132</v>
      </c>
      <c r="E418" s="37"/>
      <c r="F418" s="189" t="s">
        <v>661</v>
      </c>
      <c r="G418" s="37"/>
      <c r="H418" s="37"/>
      <c r="I418" s="190"/>
      <c r="J418" s="37"/>
      <c r="K418" s="37"/>
      <c r="L418" s="40"/>
      <c r="M418" s="191"/>
      <c r="N418" s="192"/>
      <c r="O418" s="65"/>
      <c r="P418" s="65"/>
      <c r="Q418" s="65"/>
      <c r="R418" s="65"/>
      <c r="S418" s="65"/>
      <c r="T418" s="66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T418" s="18" t="s">
        <v>132</v>
      </c>
      <c r="AU418" s="18" t="s">
        <v>79</v>
      </c>
    </row>
    <row r="419" spans="1:65" s="15" customFormat="1" ht="11.25">
      <c r="B419" s="216"/>
      <c r="C419" s="217"/>
      <c r="D419" s="195" t="s">
        <v>134</v>
      </c>
      <c r="E419" s="218" t="s">
        <v>19</v>
      </c>
      <c r="F419" s="219" t="s">
        <v>662</v>
      </c>
      <c r="G419" s="217"/>
      <c r="H419" s="218" t="s">
        <v>19</v>
      </c>
      <c r="I419" s="220"/>
      <c r="J419" s="217"/>
      <c r="K419" s="217"/>
      <c r="L419" s="221"/>
      <c r="M419" s="222"/>
      <c r="N419" s="223"/>
      <c r="O419" s="223"/>
      <c r="P419" s="223"/>
      <c r="Q419" s="223"/>
      <c r="R419" s="223"/>
      <c r="S419" s="223"/>
      <c r="T419" s="224"/>
      <c r="AT419" s="225" t="s">
        <v>134</v>
      </c>
      <c r="AU419" s="225" t="s">
        <v>79</v>
      </c>
      <c r="AV419" s="15" t="s">
        <v>77</v>
      </c>
      <c r="AW419" s="15" t="s">
        <v>31</v>
      </c>
      <c r="AX419" s="15" t="s">
        <v>69</v>
      </c>
      <c r="AY419" s="225" t="s">
        <v>123</v>
      </c>
    </row>
    <row r="420" spans="1:65" s="13" customFormat="1" ht="11.25">
      <c r="B420" s="193"/>
      <c r="C420" s="194"/>
      <c r="D420" s="195" t="s">
        <v>134</v>
      </c>
      <c r="E420" s="196" t="s">
        <v>19</v>
      </c>
      <c r="F420" s="197" t="s">
        <v>663</v>
      </c>
      <c r="G420" s="194"/>
      <c r="H420" s="198">
        <v>4.3739999999999997</v>
      </c>
      <c r="I420" s="199"/>
      <c r="J420" s="194"/>
      <c r="K420" s="194"/>
      <c r="L420" s="200"/>
      <c r="M420" s="201"/>
      <c r="N420" s="202"/>
      <c r="O420" s="202"/>
      <c r="P420" s="202"/>
      <c r="Q420" s="202"/>
      <c r="R420" s="202"/>
      <c r="S420" s="202"/>
      <c r="T420" s="203"/>
      <c r="AT420" s="204" t="s">
        <v>134</v>
      </c>
      <c r="AU420" s="204" t="s">
        <v>79</v>
      </c>
      <c r="AV420" s="13" t="s">
        <v>79</v>
      </c>
      <c r="AW420" s="13" t="s">
        <v>31</v>
      </c>
      <c r="AX420" s="13" t="s">
        <v>69</v>
      </c>
      <c r="AY420" s="204" t="s">
        <v>123</v>
      </c>
    </row>
    <row r="421" spans="1:65" s="13" customFormat="1" ht="11.25">
      <c r="B421" s="193"/>
      <c r="C421" s="194"/>
      <c r="D421" s="195" t="s">
        <v>134</v>
      </c>
      <c r="E421" s="196" t="s">
        <v>19</v>
      </c>
      <c r="F421" s="197" t="s">
        <v>664</v>
      </c>
      <c r="G421" s="194"/>
      <c r="H421" s="198">
        <v>2.25</v>
      </c>
      <c r="I421" s="199"/>
      <c r="J421" s="194"/>
      <c r="K421" s="194"/>
      <c r="L421" s="200"/>
      <c r="M421" s="201"/>
      <c r="N421" s="202"/>
      <c r="O421" s="202"/>
      <c r="P421" s="202"/>
      <c r="Q421" s="202"/>
      <c r="R421" s="202"/>
      <c r="S421" s="202"/>
      <c r="T421" s="203"/>
      <c r="AT421" s="204" t="s">
        <v>134</v>
      </c>
      <c r="AU421" s="204" t="s">
        <v>79</v>
      </c>
      <c r="AV421" s="13" t="s">
        <v>79</v>
      </c>
      <c r="AW421" s="13" t="s">
        <v>31</v>
      </c>
      <c r="AX421" s="13" t="s">
        <v>69</v>
      </c>
      <c r="AY421" s="204" t="s">
        <v>123</v>
      </c>
    </row>
    <row r="422" spans="1:65" s="13" customFormat="1" ht="11.25">
      <c r="B422" s="193"/>
      <c r="C422" s="194"/>
      <c r="D422" s="195" t="s">
        <v>134</v>
      </c>
      <c r="E422" s="196" t="s">
        <v>19</v>
      </c>
      <c r="F422" s="197" t="s">
        <v>665</v>
      </c>
      <c r="G422" s="194"/>
      <c r="H422" s="198">
        <v>4.05</v>
      </c>
      <c r="I422" s="199"/>
      <c r="J422" s="194"/>
      <c r="K422" s="194"/>
      <c r="L422" s="200"/>
      <c r="M422" s="201"/>
      <c r="N422" s="202"/>
      <c r="O422" s="202"/>
      <c r="P422" s="202"/>
      <c r="Q422" s="202"/>
      <c r="R422" s="202"/>
      <c r="S422" s="202"/>
      <c r="T422" s="203"/>
      <c r="AT422" s="204" t="s">
        <v>134</v>
      </c>
      <c r="AU422" s="204" t="s">
        <v>79</v>
      </c>
      <c r="AV422" s="13" t="s">
        <v>79</v>
      </c>
      <c r="AW422" s="13" t="s">
        <v>31</v>
      </c>
      <c r="AX422" s="13" t="s">
        <v>69</v>
      </c>
      <c r="AY422" s="204" t="s">
        <v>123</v>
      </c>
    </row>
    <row r="423" spans="1:65" s="13" customFormat="1" ht="11.25">
      <c r="B423" s="193"/>
      <c r="C423" s="194"/>
      <c r="D423" s="195" t="s">
        <v>134</v>
      </c>
      <c r="E423" s="196" t="s">
        <v>19</v>
      </c>
      <c r="F423" s="197" t="s">
        <v>666</v>
      </c>
      <c r="G423" s="194"/>
      <c r="H423" s="198">
        <v>3</v>
      </c>
      <c r="I423" s="199"/>
      <c r="J423" s="194"/>
      <c r="K423" s="194"/>
      <c r="L423" s="200"/>
      <c r="M423" s="201"/>
      <c r="N423" s="202"/>
      <c r="O423" s="202"/>
      <c r="P423" s="202"/>
      <c r="Q423" s="202"/>
      <c r="R423" s="202"/>
      <c r="S423" s="202"/>
      <c r="T423" s="203"/>
      <c r="AT423" s="204" t="s">
        <v>134</v>
      </c>
      <c r="AU423" s="204" t="s">
        <v>79</v>
      </c>
      <c r="AV423" s="13" t="s">
        <v>79</v>
      </c>
      <c r="AW423" s="13" t="s">
        <v>31</v>
      </c>
      <c r="AX423" s="13" t="s">
        <v>69</v>
      </c>
      <c r="AY423" s="204" t="s">
        <v>123</v>
      </c>
    </row>
    <row r="424" spans="1:65" s="14" customFormat="1" ht="11.25">
      <c r="B424" s="205"/>
      <c r="C424" s="206"/>
      <c r="D424" s="195" t="s">
        <v>134</v>
      </c>
      <c r="E424" s="207" t="s">
        <v>19</v>
      </c>
      <c r="F424" s="208" t="s">
        <v>137</v>
      </c>
      <c r="G424" s="206"/>
      <c r="H424" s="209">
        <v>13.673999999999999</v>
      </c>
      <c r="I424" s="210"/>
      <c r="J424" s="206"/>
      <c r="K424" s="206"/>
      <c r="L424" s="211"/>
      <c r="M424" s="212"/>
      <c r="N424" s="213"/>
      <c r="O424" s="213"/>
      <c r="P424" s="213"/>
      <c r="Q424" s="213"/>
      <c r="R424" s="213"/>
      <c r="S424" s="213"/>
      <c r="T424" s="214"/>
      <c r="AT424" s="215" t="s">
        <v>134</v>
      </c>
      <c r="AU424" s="215" t="s">
        <v>79</v>
      </c>
      <c r="AV424" s="14" t="s">
        <v>130</v>
      </c>
      <c r="AW424" s="14" t="s">
        <v>31</v>
      </c>
      <c r="AX424" s="14" t="s">
        <v>77</v>
      </c>
      <c r="AY424" s="215" t="s">
        <v>123</v>
      </c>
    </row>
    <row r="425" spans="1:65" s="12" customFormat="1" ht="22.9" customHeight="1">
      <c r="B425" s="159"/>
      <c r="C425" s="160"/>
      <c r="D425" s="161" t="s">
        <v>68</v>
      </c>
      <c r="E425" s="173" t="s">
        <v>667</v>
      </c>
      <c r="F425" s="173" t="s">
        <v>668</v>
      </c>
      <c r="G425" s="160"/>
      <c r="H425" s="160"/>
      <c r="I425" s="163"/>
      <c r="J425" s="174">
        <f>BK425</f>
        <v>0</v>
      </c>
      <c r="K425" s="160"/>
      <c r="L425" s="165"/>
      <c r="M425" s="166"/>
      <c r="N425" s="167"/>
      <c r="O425" s="167"/>
      <c r="P425" s="168">
        <f>SUM(P426:P455)</f>
        <v>0</v>
      </c>
      <c r="Q425" s="167"/>
      <c r="R425" s="168">
        <f>SUM(R426:R455)</f>
        <v>0</v>
      </c>
      <c r="S425" s="167"/>
      <c r="T425" s="169">
        <f>SUM(T426:T455)</f>
        <v>0</v>
      </c>
      <c r="AR425" s="170" t="s">
        <v>77</v>
      </c>
      <c r="AT425" s="171" t="s">
        <v>68</v>
      </c>
      <c r="AU425" s="171" t="s">
        <v>77</v>
      </c>
      <c r="AY425" s="170" t="s">
        <v>123</v>
      </c>
      <c r="BK425" s="172">
        <f>SUM(BK426:BK455)</f>
        <v>0</v>
      </c>
    </row>
    <row r="426" spans="1:65" s="2" customFormat="1" ht="37.9" customHeight="1">
      <c r="A426" s="35"/>
      <c r="B426" s="36"/>
      <c r="C426" s="175" t="s">
        <v>669</v>
      </c>
      <c r="D426" s="175" t="s">
        <v>125</v>
      </c>
      <c r="E426" s="176" t="s">
        <v>670</v>
      </c>
      <c r="F426" s="177" t="s">
        <v>671</v>
      </c>
      <c r="G426" s="178" t="s">
        <v>397</v>
      </c>
      <c r="H426" s="179">
        <v>65.399000000000001</v>
      </c>
      <c r="I426" s="180"/>
      <c r="J426" s="181">
        <f>ROUND(I426*H426,2)</f>
        <v>0</v>
      </c>
      <c r="K426" s="177" t="s">
        <v>129</v>
      </c>
      <c r="L426" s="40"/>
      <c r="M426" s="182" t="s">
        <v>19</v>
      </c>
      <c r="N426" s="183" t="s">
        <v>40</v>
      </c>
      <c r="O426" s="65"/>
      <c r="P426" s="184">
        <f>O426*H426</f>
        <v>0</v>
      </c>
      <c r="Q426" s="184">
        <v>0</v>
      </c>
      <c r="R426" s="184">
        <f>Q426*H426</f>
        <v>0</v>
      </c>
      <c r="S426" s="184">
        <v>0</v>
      </c>
      <c r="T426" s="185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86" t="s">
        <v>130</v>
      </c>
      <c r="AT426" s="186" t="s">
        <v>125</v>
      </c>
      <c r="AU426" s="186" t="s">
        <v>79</v>
      </c>
      <c r="AY426" s="18" t="s">
        <v>123</v>
      </c>
      <c r="BE426" s="187">
        <f>IF(N426="základní",J426,0)</f>
        <v>0</v>
      </c>
      <c r="BF426" s="187">
        <f>IF(N426="snížená",J426,0)</f>
        <v>0</v>
      </c>
      <c r="BG426" s="187">
        <f>IF(N426="zákl. přenesená",J426,0)</f>
        <v>0</v>
      </c>
      <c r="BH426" s="187">
        <f>IF(N426="sníž. přenesená",J426,0)</f>
        <v>0</v>
      </c>
      <c r="BI426" s="187">
        <f>IF(N426="nulová",J426,0)</f>
        <v>0</v>
      </c>
      <c r="BJ426" s="18" t="s">
        <v>77</v>
      </c>
      <c r="BK426" s="187">
        <f>ROUND(I426*H426,2)</f>
        <v>0</v>
      </c>
      <c r="BL426" s="18" t="s">
        <v>130</v>
      </c>
      <c r="BM426" s="186" t="s">
        <v>672</v>
      </c>
    </row>
    <row r="427" spans="1:65" s="2" customFormat="1" ht="11.25">
      <c r="A427" s="35"/>
      <c r="B427" s="36"/>
      <c r="C427" s="37"/>
      <c r="D427" s="188" t="s">
        <v>132</v>
      </c>
      <c r="E427" s="37"/>
      <c r="F427" s="189" t="s">
        <v>673</v>
      </c>
      <c r="G427" s="37"/>
      <c r="H427" s="37"/>
      <c r="I427" s="190"/>
      <c r="J427" s="37"/>
      <c r="K427" s="37"/>
      <c r="L427" s="40"/>
      <c r="M427" s="191"/>
      <c r="N427" s="192"/>
      <c r="O427" s="65"/>
      <c r="P427" s="65"/>
      <c r="Q427" s="65"/>
      <c r="R427" s="65"/>
      <c r="S427" s="65"/>
      <c r="T427" s="66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T427" s="18" t="s">
        <v>132</v>
      </c>
      <c r="AU427" s="18" t="s">
        <v>79</v>
      </c>
    </row>
    <row r="428" spans="1:65" s="2" customFormat="1" ht="24.2" customHeight="1">
      <c r="A428" s="35"/>
      <c r="B428" s="36"/>
      <c r="C428" s="175" t="s">
        <v>674</v>
      </c>
      <c r="D428" s="175" t="s">
        <v>125</v>
      </c>
      <c r="E428" s="176" t="s">
        <v>675</v>
      </c>
      <c r="F428" s="177" t="s">
        <v>676</v>
      </c>
      <c r="G428" s="178" t="s">
        <v>397</v>
      </c>
      <c r="H428" s="179">
        <v>65.399000000000001</v>
      </c>
      <c r="I428" s="180"/>
      <c r="J428" s="181">
        <f>ROUND(I428*H428,2)</f>
        <v>0</v>
      </c>
      <c r="K428" s="177" t="s">
        <v>129</v>
      </c>
      <c r="L428" s="40"/>
      <c r="M428" s="182" t="s">
        <v>19</v>
      </c>
      <c r="N428" s="183" t="s">
        <v>40</v>
      </c>
      <c r="O428" s="65"/>
      <c r="P428" s="184">
        <f>O428*H428</f>
        <v>0</v>
      </c>
      <c r="Q428" s="184">
        <v>0</v>
      </c>
      <c r="R428" s="184">
        <f>Q428*H428</f>
        <v>0</v>
      </c>
      <c r="S428" s="184">
        <v>0</v>
      </c>
      <c r="T428" s="185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86" t="s">
        <v>130</v>
      </c>
      <c r="AT428" s="186" t="s">
        <v>125</v>
      </c>
      <c r="AU428" s="186" t="s">
        <v>79</v>
      </c>
      <c r="AY428" s="18" t="s">
        <v>123</v>
      </c>
      <c r="BE428" s="187">
        <f>IF(N428="základní",J428,0)</f>
        <v>0</v>
      </c>
      <c r="BF428" s="187">
        <f>IF(N428="snížená",J428,0)</f>
        <v>0</v>
      </c>
      <c r="BG428" s="187">
        <f>IF(N428="zákl. přenesená",J428,0)</f>
        <v>0</v>
      </c>
      <c r="BH428" s="187">
        <f>IF(N428="sníž. přenesená",J428,0)</f>
        <v>0</v>
      </c>
      <c r="BI428" s="187">
        <f>IF(N428="nulová",J428,0)</f>
        <v>0</v>
      </c>
      <c r="BJ428" s="18" t="s">
        <v>77</v>
      </c>
      <c r="BK428" s="187">
        <f>ROUND(I428*H428,2)</f>
        <v>0</v>
      </c>
      <c r="BL428" s="18" t="s">
        <v>130</v>
      </c>
      <c r="BM428" s="186" t="s">
        <v>677</v>
      </c>
    </row>
    <row r="429" spans="1:65" s="2" customFormat="1" ht="11.25">
      <c r="A429" s="35"/>
      <c r="B429" s="36"/>
      <c r="C429" s="37"/>
      <c r="D429" s="188" t="s">
        <v>132</v>
      </c>
      <c r="E429" s="37"/>
      <c r="F429" s="189" t="s">
        <v>678</v>
      </c>
      <c r="G429" s="37"/>
      <c r="H429" s="37"/>
      <c r="I429" s="190"/>
      <c r="J429" s="37"/>
      <c r="K429" s="37"/>
      <c r="L429" s="40"/>
      <c r="M429" s="191"/>
      <c r="N429" s="192"/>
      <c r="O429" s="65"/>
      <c r="P429" s="65"/>
      <c r="Q429" s="65"/>
      <c r="R429" s="65"/>
      <c r="S429" s="65"/>
      <c r="T429" s="66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T429" s="18" t="s">
        <v>132</v>
      </c>
      <c r="AU429" s="18" t="s">
        <v>79</v>
      </c>
    </row>
    <row r="430" spans="1:65" s="2" customFormat="1" ht="16.5" customHeight="1">
      <c r="A430" s="35"/>
      <c r="B430" s="36"/>
      <c r="C430" s="175" t="s">
        <v>679</v>
      </c>
      <c r="D430" s="175" t="s">
        <v>125</v>
      </c>
      <c r="E430" s="176" t="s">
        <v>680</v>
      </c>
      <c r="F430" s="177" t="s">
        <v>681</v>
      </c>
      <c r="G430" s="178" t="s">
        <v>397</v>
      </c>
      <c r="H430" s="179">
        <v>65.399000000000001</v>
      </c>
      <c r="I430" s="180"/>
      <c r="J430" s="181">
        <f>ROUND(I430*H430,2)</f>
        <v>0</v>
      </c>
      <c r="K430" s="177" t="s">
        <v>129</v>
      </c>
      <c r="L430" s="40"/>
      <c r="M430" s="182" t="s">
        <v>19</v>
      </c>
      <c r="N430" s="183" t="s">
        <v>40</v>
      </c>
      <c r="O430" s="65"/>
      <c r="P430" s="184">
        <f>O430*H430</f>
        <v>0</v>
      </c>
      <c r="Q430" s="184">
        <v>0</v>
      </c>
      <c r="R430" s="184">
        <f>Q430*H430</f>
        <v>0</v>
      </c>
      <c r="S430" s="184">
        <v>0</v>
      </c>
      <c r="T430" s="185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86" t="s">
        <v>130</v>
      </c>
      <c r="AT430" s="186" t="s">
        <v>125</v>
      </c>
      <c r="AU430" s="186" t="s">
        <v>79</v>
      </c>
      <c r="AY430" s="18" t="s">
        <v>123</v>
      </c>
      <c r="BE430" s="187">
        <f>IF(N430="základní",J430,0)</f>
        <v>0</v>
      </c>
      <c r="BF430" s="187">
        <f>IF(N430="snížená",J430,0)</f>
        <v>0</v>
      </c>
      <c r="BG430" s="187">
        <f>IF(N430="zákl. přenesená",J430,0)</f>
        <v>0</v>
      </c>
      <c r="BH430" s="187">
        <f>IF(N430="sníž. přenesená",J430,0)</f>
        <v>0</v>
      </c>
      <c r="BI430" s="187">
        <f>IF(N430="nulová",J430,0)</f>
        <v>0</v>
      </c>
      <c r="BJ430" s="18" t="s">
        <v>77</v>
      </c>
      <c r="BK430" s="187">
        <f>ROUND(I430*H430,2)</f>
        <v>0</v>
      </c>
      <c r="BL430" s="18" t="s">
        <v>130</v>
      </c>
      <c r="BM430" s="186" t="s">
        <v>682</v>
      </c>
    </row>
    <row r="431" spans="1:65" s="2" customFormat="1" ht="11.25">
      <c r="A431" s="35"/>
      <c r="B431" s="36"/>
      <c r="C431" s="37"/>
      <c r="D431" s="188" t="s">
        <v>132</v>
      </c>
      <c r="E431" s="37"/>
      <c r="F431" s="189" t="s">
        <v>683</v>
      </c>
      <c r="G431" s="37"/>
      <c r="H431" s="37"/>
      <c r="I431" s="190"/>
      <c r="J431" s="37"/>
      <c r="K431" s="37"/>
      <c r="L431" s="40"/>
      <c r="M431" s="191"/>
      <c r="N431" s="192"/>
      <c r="O431" s="65"/>
      <c r="P431" s="65"/>
      <c r="Q431" s="65"/>
      <c r="R431" s="65"/>
      <c r="S431" s="65"/>
      <c r="T431" s="66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T431" s="18" t="s">
        <v>132</v>
      </c>
      <c r="AU431" s="18" t="s">
        <v>79</v>
      </c>
    </row>
    <row r="432" spans="1:65" s="2" customFormat="1" ht="24.2" customHeight="1">
      <c r="A432" s="35"/>
      <c r="B432" s="36"/>
      <c r="C432" s="175" t="s">
        <v>684</v>
      </c>
      <c r="D432" s="175" t="s">
        <v>125</v>
      </c>
      <c r="E432" s="176" t="s">
        <v>685</v>
      </c>
      <c r="F432" s="177" t="s">
        <v>686</v>
      </c>
      <c r="G432" s="178" t="s">
        <v>397</v>
      </c>
      <c r="H432" s="179">
        <v>1242.5809999999999</v>
      </c>
      <c r="I432" s="180"/>
      <c r="J432" s="181">
        <f>ROUND(I432*H432,2)</f>
        <v>0</v>
      </c>
      <c r="K432" s="177" t="s">
        <v>129</v>
      </c>
      <c r="L432" s="40"/>
      <c r="M432" s="182" t="s">
        <v>19</v>
      </c>
      <c r="N432" s="183" t="s">
        <v>40</v>
      </c>
      <c r="O432" s="65"/>
      <c r="P432" s="184">
        <f>O432*H432</f>
        <v>0</v>
      </c>
      <c r="Q432" s="184">
        <v>0</v>
      </c>
      <c r="R432" s="184">
        <f>Q432*H432</f>
        <v>0</v>
      </c>
      <c r="S432" s="184">
        <v>0</v>
      </c>
      <c r="T432" s="185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86" t="s">
        <v>130</v>
      </c>
      <c r="AT432" s="186" t="s">
        <v>125</v>
      </c>
      <c r="AU432" s="186" t="s">
        <v>79</v>
      </c>
      <c r="AY432" s="18" t="s">
        <v>123</v>
      </c>
      <c r="BE432" s="187">
        <f>IF(N432="základní",J432,0)</f>
        <v>0</v>
      </c>
      <c r="BF432" s="187">
        <f>IF(N432="snížená",J432,0)</f>
        <v>0</v>
      </c>
      <c r="BG432" s="187">
        <f>IF(N432="zákl. přenesená",J432,0)</f>
        <v>0</v>
      </c>
      <c r="BH432" s="187">
        <f>IF(N432="sníž. přenesená",J432,0)</f>
        <v>0</v>
      </c>
      <c r="BI432" s="187">
        <f>IF(N432="nulová",J432,0)</f>
        <v>0</v>
      </c>
      <c r="BJ432" s="18" t="s">
        <v>77</v>
      </c>
      <c r="BK432" s="187">
        <f>ROUND(I432*H432,2)</f>
        <v>0</v>
      </c>
      <c r="BL432" s="18" t="s">
        <v>130</v>
      </c>
      <c r="BM432" s="186" t="s">
        <v>687</v>
      </c>
    </row>
    <row r="433" spans="1:65" s="2" customFormat="1" ht="11.25">
      <c r="A433" s="35"/>
      <c r="B433" s="36"/>
      <c r="C433" s="37"/>
      <c r="D433" s="188" t="s">
        <v>132</v>
      </c>
      <c r="E433" s="37"/>
      <c r="F433" s="189" t="s">
        <v>688</v>
      </c>
      <c r="G433" s="37"/>
      <c r="H433" s="37"/>
      <c r="I433" s="190"/>
      <c r="J433" s="37"/>
      <c r="K433" s="37"/>
      <c r="L433" s="40"/>
      <c r="M433" s="191"/>
      <c r="N433" s="192"/>
      <c r="O433" s="65"/>
      <c r="P433" s="65"/>
      <c r="Q433" s="65"/>
      <c r="R433" s="65"/>
      <c r="S433" s="65"/>
      <c r="T433" s="66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T433" s="18" t="s">
        <v>132</v>
      </c>
      <c r="AU433" s="18" t="s">
        <v>79</v>
      </c>
    </row>
    <row r="434" spans="1:65" s="2" customFormat="1" ht="19.5">
      <c r="A434" s="35"/>
      <c r="B434" s="36"/>
      <c r="C434" s="37"/>
      <c r="D434" s="195" t="s">
        <v>209</v>
      </c>
      <c r="E434" s="37"/>
      <c r="F434" s="226" t="s">
        <v>689</v>
      </c>
      <c r="G434" s="37"/>
      <c r="H434" s="37"/>
      <c r="I434" s="190"/>
      <c r="J434" s="37"/>
      <c r="K434" s="37"/>
      <c r="L434" s="40"/>
      <c r="M434" s="191"/>
      <c r="N434" s="192"/>
      <c r="O434" s="65"/>
      <c r="P434" s="65"/>
      <c r="Q434" s="65"/>
      <c r="R434" s="65"/>
      <c r="S434" s="65"/>
      <c r="T434" s="66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18" t="s">
        <v>209</v>
      </c>
      <c r="AU434" s="18" t="s">
        <v>79</v>
      </c>
    </row>
    <row r="435" spans="1:65" s="13" customFormat="1" ht="11.25">
      <c r="B435" s="193"/>
      <c r="C435" s="194"/>
      <c r="D435" s="195" t="s">
        <v>134</v>
      </c>
      <c r="E435" s="194"/>
      <c r="F435" s="197" t="s">
        <v>690</v>
      </c>
      <c r="G435" s="194"/>
      <c r="H435" s="198">
        <v>1242.5809999999999</v>
      </c>
      <c r="I435" s="199"/>
      <c r="J435" s="194"/>
      <c r="K435" s="194"/>
      <c r="L435" s="200"/>
      <c r="M435" s="201"/>
      <c r="N435" s="202"/>
      <c r="O435" s="202"/>
      <c r="P435" s="202"/>
      <c r="Q435" s="202"/>
      <c r="R435" s="202"/>
      <c r="S435" s="202"/>
      <c r="T435" s="203"/>
      <c r="AT435" s="204" t="s">
        <v>134</v>
      </c>
      <c r="AU435" s="204" t="s">
        <v>79</v>
      </c>
      <c r="AV435" s="13" t="s">
        <v>79</v>
      </c>
      <c r="AW435" s="13" t="s">
        <v>4</v>
      </c>
      <c r="AX435" s="13" t="s">
        <v>77</v>
      </c>
      <c r="AY435" s="204" t="s">
        <v>123</v>
      </c>
    </row>
    <row r="436" spans="1:65" s="2" customFormat="1" ht="16.5" customHeight="1">
      <c r="A436" s="35"/>
      <c r="B436" s="36"/>
      <c r="C436" s="175" t="s">
        <v>691</v>
      </c>
      <c r="D436" s="175" t="s">
        <v>125</v>
      </c>
      <c r="E436" s="176" t="s">
        <v>692</v>
      </c>
      <c r="F436" s="177" t="s">
        <v>693</v>
      </c>
      <c r="G436" s="178" t="s">
        <v>397</v>
      </c>
      <c r="H436" s="179">
        <v>65.399000000000001</v>
      </c>
      <c r="I436" s="180"/>
      <c r="J436" s="181">
        <f>ROUND(I436*H436,2)</f>
        <v>0</v>
      </c>
      <c r="K436" s="177" t="s">
        <v>129</v>
      </c>
      <c r="L436" s="40"/>
      <c r="M436" s="182" t="s">
        <v>19</v>
      </c>
      <c r="N436" s="183" t="s">
        <v>40</v>
      </c>
      <c r="O436" s="65"/>
      <c r="P436" s="184">
        <f>O436*H436</f>
        <v>0</v>
      </c>
      <c r="Q436" s="184">
        <v>0</v>
      </c>
      <c r="R436" s="184">
        <f>Q436*H436</f>
        <v>0</v>
      </c>
      <c r="S436" s="184">
        <v>0</v>
      </c>
      <c r="T436" s="185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86" t="s">
        <v>130</v>
      </c>
      <c r="AT436" s="186" t="s">
        <v>125</v>
      </c>
      <c r="AU436" s="186" t="s">
        <v>79</v>
      </c>
      <c r="AY436" s="18" t="s">
        <v>123</v>
      </c>
      <c r="BE436" s="187">
        <f>IF(N436="základní",J436,0)</f>
        <v>0</v>
      </c>
      <c r="BF436" s="187">
        <f>IF(N436="snížená",J436,0)</f>
        <v>0</v>
      </c>
      <c r="BG436" s="187">
        <f>IF(N436="zákl. přenesená",J436,0)</f>
        <v>0</v>
      </c>
      <c r="BH436" s="187">
        <f>IF(N436="sníž. přenesená",J436,0)</f>
        <v>0</v>
      </c>
      <c r="BI436" s="187">
        <f>IF(N436="nulová",J436,0)</f>
        <v>0</v>
      </c>
      <c r="BJ436" s="18" t="s">
        <v>77</v>
      </c>
      <c r="BK436" s="187">
        <f>ROUND(I436*H436,2)</f>
        <v>0</v>
      </c>
      <c r="BL436" s="18" t="s">
        <v>130</v>
      </c>
      <c r="BM436" s="186" t="s">
        <v>694</v>
      </c>
    </row>
    <row r="437" spans="1:65" s="2" customFormat="1" ht="11.25">
      <c r="A437" s="35"/>
      <c r="B437" s="36"/>
      <c r="C437" s="37"/>
      <c r="D437" s="188" t="s">
        <v>132</v>
      </c>
      <c r="E437" s="37"/>
      <c r="F437" s="189" t="s">
        <v>695</v>
      </c>
      <c r="G437" s="37"/>
      <c r="H437" s="37"/>
      <c r="I437" s="190"/>
      <c r="J437" s="37"/>
      <c r="K437" s="37"/>
      <c r="L437" s="40"/>
      <c r="M437" s="191"/>
      <c r="N437" s="192"/>
      <c r="O437" s="65"/>
      <c r="P437" s="65"/>
      <c r="Q437" s="65"/>
      <c r="R437" s="65"/>
      <c r="S437" s="65"/>
      <c r="T437" s="66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8" t="s">
        <v>132</v>
      </c>
      <c r="AU437" s="18" t="s">
        <v>79</v>
      </c>
    </row>
    <row r="438" spans="1:65" s="2" customFormat="1" ht="44.25" customHeight="1">
      <c r="A438" s="35"/>
      <c r="B438" s="36"/>
      <c r="C438" s="175" t="s">
        <v>696</v>
      </c>
      <c r="D438" s="175" t="s">
        <v>125</v>
      </c>
      <c r="E438" s="176" t="s">
        <v>697</v>
      </c>
      <c r="F438" s="177" t="s">
        <v>698</v>
      </c>
      <c r="G438" s="178" t="s">
        <v>397</v>
      </c>
      <c r="H438" s="179">
        <v>1</v>
      </c>
      <c r="I438" s="180"/>
      <c r="J438" s="181">
        <f>ROUND(I438*H438,2)</f>
        <v>0</v>
      </c>
      <c r="K438" s="177" t="s">
        <v>129</v>
      </c>
      <c r="L438" s="40"/>
      <c r="M438" s="182" t="s">
        <v>19</v>
      </c>
      <c r="N438" s="183" t="s">
        <v>40</v>
      </c>
      <c r="O438" s="65"/>
      <c r="P438" s="184">
        <f>O438*H438</f>
        <v>0</v>
      </c>
      <c r="Q438" s="184">
        <v>0</v>
      </c>
      <c r="R438" s="184">
        <f>Q438*H438</f>
        <v>0</v>
      </c>
      <c r="S438" s="184">
        <v>0</v>
      </c>
      <c r="T438" s="185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86" t="s">
        <v>130</v>
      </c>
      <c r="AT438" s="186" t="s">
        <v>125</v>
      </c>
      <c r="AU438" s="186" t="s">
        <v>79</v>
      </c>
      <c r="AY438" s="18" t="s">
        <v>123</v>
      </c>
      <c r="BE438" s="187">
        <f>IF(N438="základní",J438,0)</f>
        <v>0</v>
      </c>
      <c r="BF438" s="187">
        <f>IF(N438="snížená",J438,0)</f>
        <v>0</v>
      </c>
      <c r="BG438" s="187">
        <f>IF(N438="zákl. přenesená",J438,0)</f>
        <v>0</v>
      </c>
      <c r="BH438" s="187">
        <f>IF(N438="sníž. přenesená",J438,0)</f>
        <v>0</v>
      </c>
      <c r="BI438" s="187">
        <f>IF(N438="nulová",J438,0)</f>
        <v>0</v>
      </c>
      <c r="BJ438" s="18" t="s">
        <v>77</v>
      </c>
      <c r="BK438" s="187">
        <f>ROUND(I438*H438,2)</f>
        <v>0</v>
      </c>
      <c r="BL438" s="18" t="s">
        <v>130</v>
      </c>
      <c r="BM438" s="186" t="s">
        <v>699</v>
      </c>
    </row>
    <row r="439" spans="1:65" s="2" customFormat="1" ht="11.25">
      <c r="A439" s="35"/>
      <c r="B439" s="36"/>
      <c r="C439" s="37"/>
      <c r="D439" s="188" t="s">
        <v>132</v>
      </c>
      <c r="E439" s="37"/>
      <c r="F439" s="189" t="s">
        <v>700</v>
      </c>
      <c r="G439" s="37"/>
      <c r="H439" s="37"/>
      <c r="I439" s="190"/>
      <c r="J439" s="37"/>
      <c r="K439" s="37"/>
      <c r="L439" s="40"/>
      <c r="M439" s="191"/>
      <c r="N439" s="192"/>
      <c r="O439" s="65"/>
      <c r="P439" s="65"/>
      <c r="Q439" s="65"/>
      <c r="R439" s="65"/>
      <c r="S439" s="65"/>
      <c r="T439" s="66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18" t="s">
        <v>132</v>
      </c>
      <c r="AU439" s="18" t="s">
        <v>79</v>
      </c>
    </row>
    <row r="440" spans="1:65" s="13" customFormat="1" ht="11.25">
      <c r="B440" s="193"/>
      <c r="C440" s="194"/>
      <c r="D440" s="195" t="s">
        <v>134</v>
      </c>
      <c r="E440" s="196" t="s">
        <v>19</v>
      </c>
      <c r="F440" s="197" t="s">
        <v>77</v>
      </c>
      <c r="G440" s="194"/>
      <c r="H440" s="198">
        <v>1</v>
      </c>
      <c r="I440" s="199"/>
      <c r="J440" s="194"/>
      <c r="K440" s="194"/>
      <c r="L440" s="200"/>
      <c r="M440" s="201"/>
      <c r="N440" s="202"/>
      <c r="O440" s="202"/>
      <c r="P440" s="202"/>
      <c r="Q440" s="202"/>
      <c r="R440" s="202"/>
      <c r="S440" s="202"/>
      <c r="T440" s="203"/>
      <c r="AT440" s="204" t="s">
        <v>134</v>
      </c>
      <c r="AU440" s="204" t="s">
        <v>79</v>
      </c>
      <c r="AV440" s="13" t="s">
        <v>79</v>
      </c>
      <c r="AW440" s="13" t="s">
        <v>31</v>
      </c>
      <c r="AX440" s="13" t="s">
        <v>77</v>
      </c>
      <c r="AY440" s="204" t="s">
        <v>123</v>
      </c>
    </row>
    <row r="441" spans="1:65" s="2" customFormat="1" ht="44.25" customHeight="1">
      <c r="A441" s="35"/>
      <c r="B441" s="36"/>
      <c r="C441" s="175" t="s">
        <v>701</v>
      </c>
      <c r="D441" s="175" t="s">
        <v>125</v>
      </c>
      <c r="E441" s="176" t="s">
        <v>702</v>
      </c>
      <c r="F441" s="177" t="s">
        <v>703</v>
      </c>
      <c r="G441" s="178" t="s">
        <v>397</v>
      </c>
      <c r="H441" s="179">
        <v>1</v>
      </c>
      <c r="I441" s="180"/>
      <c r="J441" s="181">
        <f>ROUND(I441*H441,2)</f>
        <v>0</v>
      </c>
      <c r="K441" s="177" t="s">
        <v>129</v>
      </c>
      <c r="L441" s="40"/>
      <c r="M441" s="182" t="s">
        <v>19</v>
      </c>
      <c r="N441" s="183" t="s">
        <v>40</v>
      </c>
      <c r="O441" s="65"/>
      <c r="P441" s="184">
        <f>O441*H441</f>
        <v>0</v>
      </c>
      <c r="Q441" s="184">
        <v>0</v>
      </c>
      <c r="R441" s="184">
        <f>Q441*H441</f>
        <v>0</v>
      </c>
      <c r="S441" s="184">
        <v>0</v>
      </c>
      <c r="T441" s="185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86" t="s">
        <v>130</v>
      </c>
      <c r="AT441" s="186" t="s">
        <v>125</v>
      </c>
      <c r="AU441" s="186" t="s">
        <v>79</v>
      </c>
      <c r="AY441" s="18" t="s">
        <v>123</v>
      </c>
      <c r="BE441" s="187">
        <f>IF(N441="základní",J441,0)</f>
        <v>0</v>
      </c>
      <c r="BF441" s="187">
        <f>IF(N441="snížená",J441,0)</f>
        <v>0</v>
      </c>
      <c r="BG441" s="187">
        <f>IF(N441="zákl. přenesená",J441,0)</f>
        <v>0</v>
      </c>
      <c r="BH441" s="187">
        <f>IF(N441="sníž. přenesená",J441,0)</f>
        <v>0</v>
      </c>
      <c r="BI441" s="187">
        <f>IF(N441="nulová",J441,0)</f>
        <v>0</v>
      </c>
      <c r="BJ441" s="18" t="s">
        <v>77</v>
      </c>
      <c r="BK441" s="187">
        <f>ROUND(I441*H441,2)</f>
        <v>0</v>
      </c>
      <c r="BL441" s="18" t="s">
        <v>130</v>
      </c>
      <c r="BM441" s="186" t="s">
        <v>704</v>
      </c>
    </row>
    <row r="442" spans="1:65" s="2" customFormat="1" ht="11.25">
      <c r="A442" s="35"/>
      <c r="B442" s="36"/>
      <c r="C442" s="37"/>
      <c r="D442" s="188" t="s">
        <v>132</v>
      </c>
      <c r="E442" s="37"/>
      <c r="F442" s="189" t="s">
        <v>705</v>
      </c>
      <c r="G442" s="37"/>
      <c r="H442" s="37"/>
      <c r="I442" s="190"/>
      <c r="J442" s="37"/>
      <c r="K442" s="37"/>
      <c r="L442" s="40"/>
      <c r="M442" s="191"/>
      <c r="N442" s="192"/>
      <c r="O442" s="65"/>
      <c r="P442" s="65"/>
      <c r="Q442" s="65"/>
      <c r="R442" s="65"/>
      <c r="S442" s="65"/>
      <c r="T442" s="66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18" t="s">
        <v>132</v>
      </c>
      <c r="AU442" s="18" t="s">
        <v>79</v>
      </c>
    </row>
    <row r="443" spans="1:65" s="13" customFormat="1" ht="11.25">
      <c r="B443" s="193"/>
      <c r="C443" s="194"/>
      <c r="D443" s="195" t="s">
        <v>134</v>
      </c>
      <c r="E443" s="196" t="s">
        <v>19</v>
      </c>
      <c r="F443" s="197" t="s">
        <v>77</v>
      </c>
      <c r="G443" s="194"/>
      <c r="H443" s="198">
        <v>1</v>
      </c>
      <c r="I443" s="199"/>
      <c r="J443" s="194"/>
      <c r="K443" s="194"/>
      <c r="L443" s="200"/>
      <c r="M443" s="201"/>
      <c r="N443" s="202"/>
      <c r="O443" s="202"/>
      <c r="P443" s="202"/>
      <c r="Q443" s="202"/>
      <c r="R443" s="202"/>
      <c r="S443" s="202"/>
      <c r="T443" s="203"/>
      <c r="AT443" s="204" t="s">
        <v>134</v>
      </c>
      <c r="AU443" s="204" t="s">
        <v>79</v>
      </c>
      <c r="AV443" s="13" t="s">
        <v>79</v>
      </c>
      <c r="AW443" s="13" t="s">
        <v>31</v>
      </c>
      <c r="AX443" s="13" t="s">
        <v>77</v>
      </c>
      <c r="AY443" s="204" t="s">
        <v>123</v>
      </c>
    </row>
    <row r="444" spans="1:65" s="2" customFormat="1" ht="44.25" customHeight="1">
      <c r="A444" s="35"/>
      <c r="B444" s="36"/>
      <c r="C444" s="175" t="s">
        <v>706</v>
      </c>
      <c r="D444" s="175" t="s">
        <v>125</v>
      </c>
      <c r="E444" s="176" t="s">
        <v>707</v>
      </c>
      <c r="F444" s="177" t="s">
        <v>708</v>
      </c>
      <c r="G444" s="178" t="s">
        <v>397</v>
      </c>
      <c r="H444" s="179">
        <v>27.274999999999999</v>
      </c>
      <c r="I444" s="180"/>
      <c r="J444" s="181">
        <f>ROUND(I444*H444,2)</f>
        <v>0</v>
      </c>
      <c r="K444" s="177" t="s">
        <v>129</v>
      </c>
      <c r="L444" s="40"/>
      <c r="M444" s="182" t="s">
        <v>19</v>
      </c>
      <c r="N444" s="183" t="s">
        <v>40</v>
      </c>
      <c r="O444" s="65"/>
      <c r="P444" s="184">
        <f>O444*H444</f>
        <v>0</v>
      </c>
      <c r="Q444" s="184">
        <v>0</v>
      </c>
      <c r="R444" s="184">
        <f>Q444*H444</f>
        <v>0</v>
      </c>
      <c r="S444" s="184">
        <v>0</v>
      </c>
      <c r="T444" s="185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86" t="s">
        <v>130</v>
      </c>
      <c r="AT444" s="186" t="s">
        <v>125</v>
      </c>
      <c r="AU444" s="186" t="s">
        <v>79</v>
      </c>
      <c r="AY444" s="18" t="s">
        <v>123</v>
      </c>
      <c r="BE444" s="187">
        <f>IF(N444="základní",J444,0)</f>
        <v>0</v>
      </c>
      <c r="BF444" s="187">
        <f>IF(N444="snížená",J444,0)</f>
        <v>0</v>
      </c>
      <c r="BG444" s="187">
        <f>IF(N444="zákl. přenesená",J444,0)</f>
        <v>0</v>
      </c>
      <c r="BH444" s="187">
        <f>IF(N444="sníž. přenesená",J444,0)</f>
        <v>0</v>
      </c>
      <c r="BI444" s="187">
        <f>IF(N444="nulová",J444,0)</f>
        <v>0</v>
      </c>
      <c r="BJ444" s="18" t="s">
        <v>77</v>
      </c>
      <c r="BK444" s="187">
        <f>ROUND(I444*H444,2)</f>
        <v>0</v>
      </c>
      <c r="BL444" s="18" t="s">
        <v>130</v>
      </c>
      <c r="BM444" s="186" t="s">
        <v>709</v>
      </c>
    </row>
    <row r="445" spans="1:65" s="2" customFormat="1" ht="11.25">
      <c r="A445" s="35"/>
      <c r="B445" s="36"/>
      <c r="C445" s="37"/>
      <c r="D445" s="188" t="s">
        <v>132</v>
      </c>
      <c r="E445" s="37"/>
      <c r="F445" s="189" t="s">
        <v>710</v>
      </c>
      <c r="G445" s="37"/>
      <c r="H445" s="37"/>
      <c r="I445" s="190"/>
      <c r="J445" s="37"/>
      <c r="K445" s="37"/>
      <c r="L445" s="40"/>
      <c r="M445" s="191"/>
      <c r="N445" s="192"/>
      <c r="O445" s="65"/>
      <c r="P445" s="65"/>
      <c r="Q445" s="65"/>
      <c r="R445" s="65"/>
      <c r="S445" s="65"/>
      <c r="T445" s="66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T445" s="18" t="s">
        <v>132</v>
      </c>
      <c r="AU445" s="18" t="s">
        <v>79</v>
      </c>
    </row>
    <row r="446" spans="1:65" s="13" customFormat="1" ht="11.25">
      <c r="B446" s="193"/>
      <c r="C446" s="194"/>
      <c r="D446" s="195" t="s">
        <v>134</v>
      </c>
      <c r="E446" s="196" t="s">
        <v>19</v>
      </c>
      <c r="F446" s="197" t="s">
        <v>711</v>
      </c>
      <c r="G446" s="194"/>
      <c r="H446" s="198">
        <v>24.2</v>
      </c>
      <c r="I446" s="199"/>
      <c r="J446" s="194"/>
      <c r="K446" s="194"/>
      <c r="L446" s="200"/>
      <c r="M446" s="201"/>
      <c r="N446" s="202"/>
      <c r="O446" s="202"/>
      <c r="P446" s="202"/>
      <c r="Q446" s="202"/>
      <c r="R446" s="202"/>
      <c r="S446" s="202"/>
      <c r="T446" s="203"/>
      <c r="AT446" s="204" t="s">
        <v>134</v>
      </c>
      <c r="AU446" s="204" t="s">
        <v>79</v>
      </c>
      <c r="AV446" s="13" t="s">
        <v>79</v>
      </c>
      <c r="AW446" s="13" t="s">
        <v>31</v>
      </c>
      <c r="AX446" s="13" t="s">
        <v>69</v>
      </c>
      <c r="AY446" s="204" t="s">
        <v>123</v>
      </c>
    </row>
    <row r="447" spans="1:65" s="13" customFormat="1" ht="11.25">
      <c r="B447" s="193"/>
      <c r="C447" s="194"/>
      <c r="D447" s="195" t="s">
        <v>134</v>
      </c>
      <c r="E447" s="196" t="s">
        <v>19</v>
      </c>
      <c r="F447" s="197" t="s">
        <v>712</v>
      </c>
      <c r="G447" s="194"/>
      <c r="H447" s="198">
        <v>3.0750000000000002</v>
      </c>
      <c r="I447" s="199"/>
      <c r="J447" s="194"/>
      <c r="K447" s="194"/>
      <c r="L447" s="200"/>
      <c r="M447" s="201"/>
      <c r="N447" s="202"/>
      <c r="O447" s="202"/>
      <c r="P447" s="202"/>
      <c r="Q447" s="202"/>
      <c r="R447" s="202"/>
      <c r="S447" s="202"/>
      <c r="T447" s="203"/>
      <c r="AT447" s="204" t="s">
        <v>134</v>
      </c>
      <c r="AU447" s="204" t="s">
        <v>79</v>
      </c>
      <c r="AV447" s="13" t="s">
        <v>79</v>
      </c>
      <c r="AW447" s="13" t="s">
        <v>31</v>
      </c>
      <c r="AX447" s="13" t="s">
        <v>69</v>
      </c>
      <c r="AY447" s="204" t="s">
        <v>123</v>
      </c>
    </row>
    <row r="448" spans="1:65" s="14" customFormat="1" ht="11.25">
      <c r="B448" s="205"/>
      <c r="C448" s="206"/>
      <c r="D448" s="195" t="s">
        <v>134</v>
      </c>
      <c r="E448" s="207" t="s">
        <v>19</v>
      </c>
      <c r="F448" s="208" t="s">
        <v>137</v>
      </c>
      <c r="G448" s="206"/>
      <c r="H448" s="209">
        <v>27.274999999999999</v>
      </c>
      <c r="I448" s="210"/>
      <c r="J448" s="206"/>
      <c r="K448" s="206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134</v>
      </c>
      <c r="AU448" s="215" t="s">
        <v>79</v>
      </c>
      <c r="AV448" s="14" t="s">
        <v>130</v>
      </c>
      <c r="AW448" s="14" t="s">
        <v>31</v>
      </c>
      <c r="AX448" s="14" t="s">
        <v>77</v>
      </c>
      <c r="AY448" s="215" t="s">
        <v>123</v>
      </c>
    </row>
    <row r="449" spans="1:65" s="2" customFormat="1" ht="44.25" customHeight="1">
      <c r="A449" s="35"/>
      <c r="B449" s="36"/>
      <c r="C449" s="175" t="s">
        <v>713</v>
      </c>
      <c r="D449" s="175" t="s">
        <v>125</v>
      </c>
      <c r="E449" s="176" t="s">
        <v>714</v>
      </c>
      <c r="F449" s="177" t="s">
        <v>715</v>
      </c>
      <c r="G449" s="178" t="s">
        <v>397</v>
      </c>
      <c r="H449" s="179">
        <v>14.46</v>
      </c>
      <c r="I449" s="180"/>
      <c r="J449" s="181">
        <f>ROUND(I449*H449,2)</f>
        <v>0</v>
      </c>
      <c r="K449" s="177" t="s">
        <v>129</v>
      </c>
      <c r="L449" s="40"/>
      <c r="M449" s="182" t="s">
        <v>19</v>
      </c>
      <c r="N449" s="183" t="s">
        <v>40</v>
      </c>
      <c r="O449" s="65"/>
      <c r="P449" s="184">
        <f>O449*H449</f>
        <v>0</v>
      </c>
      <c r="Q449" s="184">
        <v>0</v>
      </c>
      <c r="R449" s="184">
        <f>Q449*H449</f>
        <v>0</v>
      </c>
      <c r="S449" s="184">
        <v>0</v>
      </c>
      <c r="T449" s="185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186" t="s">
        <v>130</v>
      </c>
      <c r="AT449" s="186" t="s">
        <v>125</v>
      </c>
      <c r="AU449" s="186" t="s">
        <v>79</v>
      </c>
      <c r="AY449" s="18" t="s">
        <v>123</v>
      </c>
      <c r="BE449" s="187">
        <f>IF(N449="základní",J449,0)</f>
        <v>0</v>
      </c>
      <c r="BF449" s="187">
        <f>IF(N449="snížená",J449,0)</f>
        <v>0</v>
      </c>
      <c r="BG449" s="187">
        <f>IF(N449="zákl. přenesená",J449,0)</f>
        <v>0</v>
      </c>
      <c r="BH449" s="187">
        <f>IF(N449="sníž. přenesená",J449,0)</f>
        <v>0</v>
      </c>
      <c r="BI449" s="187">
        <f>IF(N449="nulová",J449,0)</f>
        <v>0</v>
      </c>
      <c r="BJ449" s="18" t="s">
        <v>77</v>
      </c>
      <c r="BK449" s="187">
        <f>ROUND(I449*H449,2)</f>
        <v>0</v>
      </c>
      <c r="BL449" s="18" t="s">
        <v>130</v>
      </c>
      <c r="BM449" s="186" t="s">
        <v>716</v>
      </c>
    </row>
    <row r="450" spans="1:65" s="2" customFormat="1" ht="11.25">
      <c r="A450" s="35"/>
      <c r="B450" s="36"/>
      <c r="C450" s="37"/>
      <c r="D450" s="188" t="s">
        <v>132</v>
      </c>
      <c r="E450" s="37"/>
      <c r="F450" s="189" t="s">
        <v>717</v>
      </c>
      <c r="G450" s="37"/>
      <c r="H450" s="37"/>
      <c r="I450" s="190"/>
      <c r="J450" s="37"/>
      <c r="K450" s="37"/>
      <c r="L450" s="40"/>
      <c r="M450" s="191"/>
      <c r="N450" s="192"/>
      <c r="O450" s="65"/>
      <c r="P450" s="65"/>
      <c r="Q450" s="65"/>
      <c r="R450" s="65"/>
      <c r="S450" s="65"/>
      <c r="T450" s="66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18" t="s">
        <v>132</v>
      </c>
      <c r="AU450" s="18" t="s">
        <v>79</v>
      </c>
    </row>
    <row r="451" spans="1:65" s="13" customFormat="1" ht="11.25">
      <c r="B451" s="193"/>
      <c r="C451" s="194"/>
      <c r="D451" s="195" t="s">
        <v>134</v>
      </c>
      <c r="E451" s="196" t="s">
        <v>19</v>
      </c>
      <c r="F451" s="197" t="s">
        <v>718</v>
      </c>
      <c r="G451" s="194"/>
      <c r="H451" s="198">
        <v>14.46</v>
      </c>
      <c r="I451" s="199"/>
      <c r="J451" s="194"/>
      <c r="K451" s="194"/>
      <c r="L451" s="200"/>
      <c r="M451" s="201"/>
      <c r="N451" s="202"/>
      <c r="O451" s="202"/>
      <c r="P451" s="202"/>
      <c r="Q451" s="202"/>
      <c r="R451" s="202"/>
      <c r="S451" s="202"/>
      <c r="T451" s="203"/>
      <c r="AT451" s="204" t="s">
        <v>134</v>
      </c>
      <c r="AU451" s="204" t="s">
        <v>79</v>
      </c>
      <c r="AV451" s="13" t="s">
        <v>79</v>
      </c>
      <c r="AW451" s="13" t="s">
        <v>31</v>
      </c>
      <c r="AX451" s="13" t="s">
        <v>77</v>
      </c>
      <c r="AY451" s="204" t="s">
        <v>123</v>
      </c>
    </row>
    <row r="452" spans="1:65" s="2" customFormat="1" ht="49.15" customHeight="1">
      <c r="A452" s="35"/>
      <c r="B452" s="36"/>
      <c r="C452" s="175" t="s">
        <v>719</v>
      </c>
      <c r="D452" s="175" t="s">
        <v>125</v>
      </c>
      <c r="E452" s="176" t="s">
        <v>720</v>
      </c>
      <c r="F452" s="177" t="s">
        <v>721</v>
      </c>
      <c r="G452" s="178" t="s">
        <v>397</v>
      </c>
      <c r="H452" s="179">
        <v>5</v>
      </c>
      <c r="I452" s="180"/>
      <c r="J452" s="181">
        <f>ROUND(I452*H452,2)</f>
        <v>0</v>
      </c>
      <c r="K452" s="177" t="s">
        <v>129</v>
      </c>
      <c r="L452" s="40"/>
      <c r="M452" s="182" t="s">
        <v>19</v>
      </c>
      <c r="N452" s="183" t="s">
        <v>40</v>
      </c>
      <c r="O452" s="65"/>
      <c r="P452" s="184">
        <f>O452*H452</f>
        <v>0</v>
      </c>
      <c r="Q452" s="184">
        <v>0</v>
      </c>
      <c r="R452" s="184">
        <f>Q452*H452</f>
        <v>0</v>
      </c>
      <c r="S452" s="184">
        <v>0</v>
      </c>
      <c r="T452" s="185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186" t="s">
        <v>130</v>
      </c>
      <c r="AT452" s="186" t="s">
        <v>125</v>
      </c>
      <c r="AU452" s="186" t="s">
        <v>79</v>
      </c>
      <c r="AY452" s="18" t="s">
        <v>123</v>
      </c>
      <c r="BE452" s="187">
        <f>IF(N452="základní",J452,0)</f>
        <v>0</v>
      </c>
      <c r="BF452" s="187">
        <f>IF(N452="snížená",J452,0)</f>
        <v>0</v>
      </c>
      <c r="BG452" s="187">
        <f>IF(N452="zákl. přenesená",J452,0)</f>
        <v>0</v>
      </c>
      <c r="BH452" s="187">
        <f>IF(N452="sníž. přenesená",J452,0)</f>
        <v>0</v>
      </c>
      <c r="BI452" s="187">
        <f>IF(N452="nulová",J452,0)</f>
        <v>0</v>
      </c>
      <c r="BJ452" s="18" t="s">
        <v>77</v>
      </c>
      <c r="BK452" s="187">
        <f>ROUND(I452*H452,2)</f>
        <v>0</v>
      </c>
      <c r="BL452" s="18" t="s">
        <v>130</v>
      </c>
      <c r="BM452" s="186" t="s">
        <v>722</v>
      </c>
    </row>
    <row r="453" spans="1:65" s="2" customFormat="1" ht="11.25">
      <c r="A453" s="35"/>
      <c r="B453" s="36"/>
      <c r="C453" s="37"/>
      <c r="D453" s="188" t="s">
        <v>132</v>
      </c>
      <c r="E453" s="37"/>
      <c r="F453" s="189" t="s">
        <v>723</v>
      </c>
      <c r="G453" s="37"/>
      <c r="H453" s="37"/>
      <c r="I453" s="190"/>
      <c r="J453" s="37"/>
      <c r="K453" s="37"/>
      <c r="L453" s="40"/>
      <c r="M453" s="191"/>
      <c r="N453" s="192"/>
      <c r="O453" s="65"/>
      <c r="P453" s="65"/>
      <c r="Q453" s="65"/>
      <c r="R453" s="65"/>
      <c r="S453" s="65"/>
      <c r="T453" s="66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T453" s="18" t="s">
        <v>132</v>
      </c>
      <c r="AU453" s="18" t="s">
        <v>79</v>
      </c>
    </row>
    <row r="454" spans="1:65" s="2" customFormat="1" ht="19.5">
      <c r="A454" s="35"/>
      <c r="B454" s="36"/>
      <c r="C454" s="37"/>
      <c r="D454" s="195" t="s">
        <v>209</v>
      </c>
      <c r="E454" s="37"/>
      <c r="F454" s="226" t="s">
        <v>724</v>
      </c>
      <c r="G454" s="37"/>
      <c r="H454" s="37"/>
      <c r="I454" s="190"/>
      <c r="J454" s="37"/>
      <c r="K454" s="37"/>
      <c r="L454" s="40"/>
      <c r="M454" s="191"/>
      <c r="N454" s="192"/>
      <c r="O454" s="65"/>
      <c r="P454" s="65"/>
      <c r="Q454" s="65"/>
      <c r="R454" s="65"/>
      <c r="S454" s="65"/>
      <c r="T454" s="66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8" t="s">
        <v>209</v>
      </c>
      <c r="AU454" s="18" t="s">
        <v>79</v>
      </c>
    </row>
    <row r="455" spans="1:65" s="13" customFormat="1" ht="11.25">
      <c r="B455" s="193"/>
      <c r="C455" s="194"/>
      <c r="D455" s="195" t="s">
        <v>134</v>
      </c>
      <c r="E455" s="196" t="s">
        <v>19</v>
      </c>
      <c r="F455" s="197" t="s">
        <v>149</v>
      </c>
      <c r="G455" s="194"/>
      <c r="H455" s="198">
        <v>5</v>
      </c>
      <c r="I455" s="199"/>
      <c r="J455" s="194"/>
      <c r="K455" s="194"/>
      <c r="L455" s="200"/>
      <c r="M455" s="201"/>
      <c r="N455" s="202"/>
      <c r="O455" s="202"/>
      <c r="P455" s="202"/>
      <c r="Q455" s="202"/>
      <c r="R455" s="202"/>
      <c r="S455" s="202"/>
      <c r="T455" s="203"/>
      <c r="AT455" s="204" t="s">
        <v>134</v>
      </c>
      <c r="AU455" s="204" t="s">
        <v>79</v>
      </c>
      <c r="AV455" s="13" t="s">
        <v>79</v>
      </c>
      <c r="AW455" s="13" t="s">
        <v>31</v>
      </c>
      <c r="AX455" s="13" t="s">
        <v>77</v>
      </c>
      <c r="AY455" s="204" t="s">
        <v>123</v>
      </c>
    </row>
    <row r="456" spans="1:65" s="12" customFormat="1" ht="22.9" customHeight="1">
      <c r="B456" s="159"/>
      <c r="C456" s="160"/>
      <c r="D456" s="161" t="s">
        <v>68</v>
      </c>
      <c r="E456" s="173" t="s">
        <v>725</v>
      </c>
      <c r="F456" s="173" t="s">
        <v>726</v>
      </c>
      <c r="G456" s="160"/>
      <c r="H456" s="160"/>
      <c r="I456" s="163"/>
      <c r="J456" s="174">
        <f>BK456</f>
        <v>0</v>
      </c>
      <c r="K456" s="160"/>
      <c r="L456" s="165"/>
      <c r="M456" s="166"/>
      <c r="N456" s="167"/>
      <c r="O456" s="167"/>
      <c r="P456" s="168">
        <f>SUM(P457:P461)</f>
        <v>0</v>
      </c>
      <c r="Q456" s="167"/>
      <c r="R456" s="168">
        <f>SUM(R457:R461)</f>
        <v>0</v>
      </c>
      <c r="S456" s="167"/>
      <c r="T456" s="169">
        <f>SUM(T457:T461)</f>
        <v>0</v>
      </c>
      <c r="AR456" s="170" t="s">
        <v>77</v>
      </c>
      <c r="AT456" s="171" t="s">
        <v>68</v>
      </c>
      <c r="AU456" s="171" t="s">
        <v>77</v>
      </c>
      <c r="AY456" s="170" t="s">
        <v>123</v>
      </c>
      <c r="BK456" s="172">
        <f>SUM(BK457:BK461)</f>
        <v>0</v>
      </c>
    </row>
    <row r="457" spans="1:65" s="2" customFormat="1" ht="21.75" customHeight="1">
      <c r="A457" s="35"/>
      <c r="B457" s="36"/>
      <c r="C457" s="175" t="s">
        <v>727</v>
      </c>
      <c r="D457" s="175" t="s">
        <v>125</v>
      </c>
      <c r="E457" s="176" t="s">
        <v>728</v>
      </c>
      <c r="F457" s="177" t="s">
        <v>729</v>
      </c>
      <c r="G457" s="178" t="s">
        <v>397</v>
      </c>
      <c r="H457" s="179">
        <v>88.326999999999998</v>
      </c>
      <c r="I457" s="180"/>
      <c r="J457" s="181">
        <f>ROUND(I457*H457,2)</f>
        <v>0</v>
      </c>
      <c r="K457" s="177" t="s">
        <v>129</v>
      </c>
      <c r="L457" s="40"/>
      <c r="M457" s="182" t="s">
        <v>19</v>
      </c>
      <c r="N457" s="183" t="s">
        <v>40</v>
      </c>
      <c r="O457" s="65"/>
      <c r="P457" s="184">
        <f>O457*H457</f>
        <v>0</v>
      </c>
      <c r="Q457" s="184">
        <v>0</v>
      </c>
      <c r="R457" s="184">
        <f>Q457*H457</f>
        <v>0</v>
      </c>
      <c r="S457" s="184">
        <v>0</v>
      </c>
      <c r="T457" s="185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86" t="s">
        <v>130</v>
      </c>
      <c r="AT457" s="186" t="s">
        <v>125</v>
      </c>
      <c r="AU457" s="186" t="s">
        <v>79</v>
      </c>
      <c r="AY457" s="18" t="s">
        <v>123</v>
      </c>
      <c r="BE457" s="187">
        <f>IF(N457="základní",J457,0)</f>
        <v>0</v>
      </c>
      <c r="BF457" s="187">
        <f>IF(N457="snížená",J457,0)</f>
        <v>0</v>
      </c>
      <c r="BG457" s="187">
        <f>IF(N457="zákl. přenesená",J457,0)</f>
        <v>0</v>
      </c>
      <c r="BH457" s="187">
        <f>IF(N457="sníž. přenesená",J457,0)</f>
        <v>0</v>
      </c>
      <c r="BI457" s="187">
        <f>IF(N457="nulová",J457,0)</f>
        <v>0</v>
      </c>
      <c r="BJ457" s="18" t="s">
        <v>77</v>
      </c>
      <c r="BK457" s="187">
        <f>ROUND(I457*H457,2)</f>
        <v>0</v>
      </c>
      <c r="BL457" s="18" t="s">
        <v>130</v>
      </c>
      <c r="BM457" s="186" t="s">
        <v>730</v>
      </c>
    </row>
    <row r="458" spans="1:65" s="2" customFormat="1" ht="11.25">
      <c r="A458" s="35"/>
      <c r="B458" s="36"/>
      <c r="C458" s="37"/>
      <c r="D458" s="188" t="s">
        <v>132</v>
      </c>
      <c r="E458" s="37"/>
      <c r="F458" s="189" t="s">
        <v>731</v>
      </c>
      <c r="G458" s="37"/>
      <c r="H458" s="37"/>
      <c r="I458" s="190"/>
      <c r="J458" s="37"/>
      <c r="K458" s="37"/>
      <c r="L458" s="40"/>
      <c r="M458" s="191"/>
      <c r="N458" s="192"/>
      <c r="O458" s="65"/>
      <c r="P458" s="65"/>
      <c r="Q458" s="65"/>
      <c r="R458" s="65"/>
      <c r="S458" s="65"/>
      <c r="T458" s="66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8" t="s">
        <v>132</v>
      </c>
      <c r="AU458" s="18" t="s">
        <v>79</v>
      </c>
    </row>
    <row r="459" spans="1:65" s="2" customFormat="1" ht="44.25" customHeight="1">
      <c r="A459" s="35"/>
      <c r="B459" s="36"/>
      <c r="C459" s="175" t="s">
        <v>732</v>
      </c>
      <c r="D459" s="175" t="s">
        <v>125</v>
      </c>
      <c r="E459" s="176" t="s">
        <v>733</v>
      </c>
      <c r="F459" s="177" t="s">
        <v>734</v>
      </c>
      <c r="G459" s="178" t="s">
        <v>397</v>
      </c>
      <c r="H459" s="179">
        <v>59.58</v>
      </c>
      <c r="I459" s="180"/>
      <c r="J459" s="181">
        <f>ROUND(I459*H459,2)</f>
        <v>0</v>
      </c>
      <c r="K459" s="177" t="s">
        <v>129</v>
      </c>
      <c r="L459" s="40"/>
      <c r="M459" s="182" t="s">
        <v>19</v>
      </c>
      <c r="N459" s="183" t="s">
        <v>40</v>
      </c>
      <c r="O459" s="65"/>
      <c r="P459" s="184">
        <f>O459*H459</f>
        <v>0</v>
      </c>
      <c r="Q459" s="184">
        <v>0</v>
      </c>
      <c r="R459" s="184">
        <f>Q459*H459</f>
        <v>0</v>
      </c>
      <c r="S459" s="184">
        <v>0</v>
      </c>
      <c r="T459" s="185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186" t="s">
        <v>130</v>
      </c>
      <c r="AT459" s="186" t="s">
        <v>125</v>
      </c>
      <c r="AU459" s="186" t="s">
        <v>79</v>
      </c>
      <c r="AY459" s="18" t="s">
        <v>123</v>
      </c>
      <c r="BE459" s="187">
        <f>IF(N459="základní",J459,0)</f>
        <v>0</v>
      </c>
      <c r="BF459" s="187">
        <f>IF(N459="snížená",J459,0)</f>
        <v>0</v>
      </c>
      <c r="BG459" s="187">
        <f>IF(N459="zákl. přenesená",J459,0)</f>
        <v>0</v>
      </c>
      <c r="BH459" s="187">
        <f>IF(N459="sníž. přenesená",J459,0)</f>
        <v>0</v>
      </c>
      <c r="BI459" s="187">
        <f>IF(N459="nulová",J459,0)</f>
        <v>0</v>
      </c>
      <c r="BJ459" s="18" t="s">
        <v>77</v>
      </c>
      <c r="BK459" s="187">
        <f>ROUND(I459*H459,2)</f>
        <v>0</v>
      </c>
      <c r="BL459" s="18" t="s">
        <v>130</v>
      </c>
      <c r="BM459" s="186" t="s">
        <v>735</v>
      </c>
    </row>
    <row r="460" spans="1:65" s="2" customFormat="1" ht="11.25">
      <c r="A460" s="35"/>
      <c r="B460" s="36"/>
      <c r="C460" s="37"/>
      <c r="D460" s="188" t="s">
        <v>132</v>
      </c>
      <c r="E460" s="37"/>
      <c r="F460" s="189" t="s">
        <v>736</v>
      </c>
      <c r="G460" s="37"/>
      <c r="H460" s="37"/>
      <c r="I460" s="190"/>
      <c r="J460" s="37"/>
      <c r="K460" s="37"/>
      <c r="L460" s="40"/>
      <c r="M460" s="191"/>
      <c r="N460" s="192"/>
      <c r="O460" s="65"/>
      <c r="P460" s="65"/>
      <c r="Q460" s="65"/>
      <c r="R460" s="65"/>
      <c r="S460" s="65"/>
      <c r="T460" s="66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T460" s="18" t="s">
        <v>132</v>
      </c>
      <c r="AU460" s="18" t="s">
        <v>79</v>
      </c>
    </row>
    <row r="461" spans="1:65" s="13" customFormat="1" ht="22.5">
      <c r="B461" s="193"/>
      <c r="C461" s="194"/>
      <c r="D461" s="195" t="s">
        <v>134</v>
      </c>
      <c r="E461" s="196" t="s">
        <v>19</v>
      </c>
      <c r="F461" s="197" t="s">
        <v>737</v>
      </c>
      <c r="G461" s="194"/>
      <c r="H461" s="198">
        <v>59.58</v>
      </c>
      <c r="I461" s="199"/>
      <c r="J461" s="194"/>
      <c r="K461" s="194"/>
      <c r="L461" s="200"/>
      <c r="M461" s="237"/>
      <c r="N461" s="238"/>
      <c r="O461" s="238"/>
      <c r="P461" s="238"/>
      <c r="Q461" s="238"/>
      <c r="R461" s="238"/>
      <c r="S461" s="238"/>
      <c r="T461" s="239"/>
      <c r="AT461" s="204" t="s">
        <v>134</v>
      </c>
      <c r="AU461" s="204" t="s">
        <v>79</v>
      </c>
      <c r="AV461" s="13" t="s">
        <v>79</v>
      </c>
      <c r="AW461" s="13" t="s">
        <v>31</v>
      </c>
      <c r="AX461" s="13" t="s">
        <v>77</v>
      </c>
      <c r="AY461" s="204" t="s">
        <v>123</v>
      </c>
    </row>
    <row r="462" spans="1:65" s="2" customFormat="1" ht="6.95" customHeight="1">
      <c r="A462" s="35"/>
      <c r="B462" s="48"/>
      <c r="C462" s="49"/>
      <c r="D462" s="49"/>
      <c r="E462" s="49"/>
      <c r="F462" s="49"/>
      <c r="G462" s="49"/>
      <c r="H462" s="49"/>
      <c r="I462" s="49"/>
      <c r="J462" s="49"/>
      <c r="K462" s="49"/>
      <c r="L462" s="40"/>
      <c r="M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</row>
  </sheetData>
  <sheetProtection algorithmName="SHA-512" hashValue="hqajk1gtc37szwdvtCvPyG7DvAvk9Rn6r/CTGp02SrM0xxzFKgJCMKbexTG5wRH1LXwe6XK2cC4dNjRSHefAsA==" saltValue="fDadGnCy1v/g8N1fNpEdrrR8AjQp724c+uKHmznNVdMBRJLWxmoExN+zLUkX9xGXBtg63YMFrg7GT0uTM7tPeg==" spinCount="100000" sheet="1" objects="1" scenarios="1" formatColumns="0" formatRows="0" autoFilter="0"/>
  <autoFilter ref="C88:K461" xr:uid="{00000000-0009-0000-0000-000001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100-000000000000}"/>
    <hyperlink ref="F98" r:id="rId2" xr:uid="{00000000-0004-0000-0100-000001000000}"/>
    <hyperlink ref="F101" r:id="rId3" xr:uid="{00000000-0004-0000-0100-000002000000}"/>
    <hyperlink ref="F104" r:id="rId4" xr:uid="{00000000-0004-0000-0100-000003000000}"/>
    <hyperlink ref="F107" r:id="rId5" xr:uid="{00000000-0004-0000-0100-000004000000}"/>
    <hyperlink ref="F110" r:id="rId6" xr:uid="{00000000-0004-0000-0100-000005000000}"/>
    <hyperlink ref="F113" r:id="rId7" xr:uid="{00000000-0004-0000-0100-000006000000}"/>
    <hyperlink ref="F116" r:id="rId8" xr:uid="{00000000-0004-0000-0100-000007000000}"/>
    <hyperlink ref="F119" r:id="rId9" xr:uid="{00000000-0004-0000-0100-000008000000}"/>
    <hyperlink ref="F122" r:id="rId10" xr:uid="{00000000-0004-0000-0100-000009000000}"/>
    <hyperlink ref="F137" r:id="rId11" xr:uid="{00000000-0004-0000-0100-00000A000000}"/>
    <hyperlink ref="F141" r:id="rId12" xr:uid="{00000000-0004-0000-0100-00000B000000}"/>
    <hyperlink ref="F145" r:id="rId13" xr:uid="{00000000-0004-0000-0100-00000C000000}"/>
    <hyperlink ref="F149" r:id="rId14" xr:uid="{00000000-0004-0000-0100-00000D000000}"/>
    <hyperlink ref="F161" r:id="rId15" xr:uid="{00000000-0004-0000-0100-00000E000000}"/>
    <hyperlink ref="F165" r:id="rId16" xr:uid="{00000000-0004-0000-0100-00000F000000}"/>
    <hyperlink ref="F169" r:id="rId17" xr:uid="{00000000-0004-0000-0100-000010000000}"/>
    <hyperlink ref="F176" r:id="rId18" xr:uid="{00000000-0004-0000-0100-000011000000}"/>
    <hyperlink ref="F179" r:id="rId19" xr:uid="{00000000-0004-0000-0100-000012000000}"/>
    <hyperlink ref="F183" r:id="rId20" xr:uid="{00000000-0004-0000-0100-000013000000}"/>
    <hyperlink ref="F186" r:id="rId21" xr:uid="{00000000-0004-0000-0100-000014000000}"/>
    <hyperlink ref="F189" r:id="rId22" xr:uid="{00000000-0004-0000-0100-000015000000}"/>
    <hyperlink ref="F192" r:id="rId23" xr:uid="{00000000-0004-0000-0100-000016000000}"/>
    <hyperlink ref="F209" r:id="rId24" xr:uid="{00000000-0004-0000-0100-000017000000}"/>
    <hyperlink ref="F217" r:id="rId25" xr:uid="{00000000-0004-0000-0100-000018000000}"/>
    <hyperlink ref="F232" r:id="rId26" xr:uid="{00000000-0004-0000-0100-000019000000}"/>
    <hyperlink ref="F235" r:id="rId27" xr:uid="{00000000-0004-0000-0100-00001A000000}"/>
    <hyperlink ref="F243" r:id="rId28" xr:uid="{00000000-0004-0000-0100-00001B000000}"/>
    <hyperlink ref="F251" r:id="rId29" xr:uid="{00000000-0004-0000-0100-00001C000000}"/>
    <hyperlink ref="F258" r:id="rId30" xr:uid="{00000000-0004-0000-0100-00001D000000}"/>
    <hyperlink ref="F261" r:id="rId31" xr:uid="{00000000-0004-0000-0100-00001E000000}"/>
    <hyperlink ref="F264" r:id="rId32" xr:uid="{00000000-0004-0000-0100-00001F000000}"/>
    <hyperlink ref="F267" r:id="rId33" xr:uid="{00000000-0004-0000-0100-000020000000}"/>
    <hyperlink ref="F270" r:id="rId34" xr:uid="{00000000-0004-0000-0100-000021000000}"/>
    <hyperlink ref="F273" r:id="rId35" xr:uid="{00000000-0004-0000-0100-000022000000}"/>
    <hyperlink ref="F276" r:id="rId36" xr:uid="{00000000-0004-0000-0100-000023000000}"/>
    <hyperlink ref="F282" r:id="rId37" xr:uid="{00000000-0004-0000-0100-000024000000}"/>
    <hyperlink ref="F287" r:id="rId38" xr:uid="{00000000-0004-0000-0100-000025000000}"/>
    <hyperlink ref="F292" r:id="rId39" xr:uid="{00000000-0004-0000-0100-000026000000}"/>
    <hyperlink ref="F298" r:id="rId40" xr:uid="{00000000-0004-0000-0100-000027000000}"/>
    <hyperlink ref="F312" r:id="rId41" xr:uid="{00000000-0004-0000-0100-000028000000}"/>
    <hyperlink ref="F315" r:id="rId42" xr:uid="{00000000-0004-0000-0100-000029000000}"/>
    <hyperlink ref="F319" r:id="rId43" xr:uid="{00000000-0004-0000-0100-00002A000000}"/>
    <hyperlink ref="F326" r:id="rId44" xr:uid="{00000000-0004-0000-0100-00002B000000}"/>
    <hyperlink ref="F332" r:id="rId45" xr:uid="{00000000-0004-0000-0100-00002C000000}"/>
    <hyperlink ref="F337" r:id="rId46" xr:uid="{00000000-0004-0000-0100-00002D000000}"/>
    <hyperlink ref="F341" r:id="rId47" xr:uid="{00000000-0004-0000-0100-00002E000000}"/>
    <hyperlink ref="F346" r:id="rId48" xr:uid="{00000000-0004-0000-0100-00002F000000}"/>
    <hyperlink ref="F355" r:id="rId49" xr:uid="{00000000-0004-0000-0100-000030000000}"/>
    <hyperlink ref="F365" r:id="rId50" xr:uid="{00000000-0004-0000-0100-000031000000}"/>
    <hyperlink ref="F370" r:id="rId51" xr:uid="{00000000-0004-0000-0100-000032000000}"/>
    <hyperlink ref="F375" r:id="rId52" xr:uid="{00000000-0004-0000-0100-000033000000}"/>
    <hyperlink ref="F380" r:id="rId53" xr:uid="{00000000-0004-0000-0100-000034000000}"/>
    <hyperlink ref="F383" r:id="rId54" xr:uid="{00000000-0004-0000-0100-000035000000}"/>
    <hyperlink ref="F386" r:id="rId55" xr:uid="{00000000-0004-0000-0100-000036000000}"/>
    <hyperlink ref="F389" r:id="rId56" xr:uid="{00000000-0004-0000-0100-000037000000}"/>
    <hyperlink ref="F393" r:id="rId57" xr:uid="{00000000-0004-0000-0100-000038000000}"/>
    <hyperlink ref="F400" r:id="rId58" xr:uid="{00000000-0004-0000-0100-000039000000}"/>
    <hyperlink ref="F403" r:id="rId59" xr:uid="{00000000-0004-0000-0100-00003A000000}"/>
    <hyperlink ref="F406" r:id="rId60" xr:uid="{00000000-0004-0000-0100-00003B000000}"/>
    <hyperlink ref="F412" r:id="rId61" xr:uid="{00000000-0004-0000-0100-00003C000000}"/>
    <hyperlink ref="F415" r:id="rId62" xr:uid="{00000000-0004-0000-0100-00003D000000}"/>
    <hyperlink ref="F418" r:id="rId63" xr:uid="{00000000-0004-0000-0100-00003E000000}"/>
    <hyperlink ref="F427" r:id="rId64" xr:uid="{00000000-0004-0000-0100-00003F000000}"/>
    <hyperlink ref="F429" r:id="rId65" xr:uid="{00000000-0004-0000-0100-000040000000}"/>
    <hyperlink ref="F431" r:id="rId66" xr:uid="{00000000-0004-0000-0100-000041000000}"/>
    <hyperlink ref="F433" r:id="rId67" xr:uid="{00000000-0004-0000-0100-000042000000}"/>
    <hyperlink ref="F437" r:id="rId68" xr:uid="{00000000-0004-0000-0100-000043000000}"/>
    <hyperlink ref="F439" r:id="rId69" xr:uid="{00000000-0004-0000-0100-000044000000}"/>
    <hyperlink ref="F442" r:id="rId70" xr:uid="{00000000-0004-0000-0100-000045000000}"/>
    <hyperlink ref="F445" r:id="rId71" xr:uid="{00000000-0004-0000-0100-000046000000}"/>
    <hyperlink ref="F450" r:id="rId72" xr:uid="{00000000-0004-0000-0100-000047000000}"/>
    <hyperlink ref="F453" r:id="rId73" xr:uid="{00000000-0004-0000-0100-000048000000}"/>
    <hyperlink ref="F458" r:id="rId74" xr:uid="{00000000-0004-0000-0100-000049000000}"/>
    <hyperlink ref="F460" r:id="rId75" xr:uid="{00000000-0004-0000-0100-00004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35"/>
  <sheetViews>
    <sheetView showGridLines="0" topLeftCell="A74" workbookViewId="0">
      <selection activeCell="I99" sqref="I9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18" t="s">
        <v>83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79</v>
      </c>
    </row>
    <row r="4" spans="1:46" s="1" customFormat="1" ht="24.95" customHeight="1">
      <c r="B4" s="21"/>
      <c r="D4" s="105" t="s">
        <v>91</v>
      </c>
      <c r="L4" s="21"/>
      <c r="M4" s="10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79" t="str">
        <f>'Rekapitulace stavby'!K6</f>
        <v>Sanace svahové nestability v areálu ZOO Brno</v>
      </c>
      <c r="F7" s="380"/>
      <c r="G7" s="380"/>
      <c r="H7" s="380"/>
      <c r="L7" s="21"/>
    </row>
    <row r="8" spans="1:46" s="2" customFormat="1" ht="12" customHeight="1">
      <c r="A8" s="35"/>
      <c r="B8" s="40"/>
      <c r="C8" s="35"/>
      <c r="D8" s="107" t="s">
        <v>92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81" t="s">
        <v>738</v>
      </c>
      <c r="F9" s="382"/>
      <c r="G9" s="382"/>
      <c r="H9" s="382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18</v>
      </c>
      <c r="E11" s="35"/>
      <c r="F11" s="109" t="s">
        <v>19</v>
      </c>
      <c r="G11" s="35"/>
      <c r="H11" s="35"/>
      <c r="I11" s="107" t="s">
        <v>20</v>
      </c>
      <c r="J11" s="109" t="s">
        <v>19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21</v>
      </c>
      <c r="E12" s="35"/>
      <c r="F12" s="109" t="s">
        <v>22</v>
      </c>
      <c r="G12" s="35"/>
      <c r="H12" s="35"/>
      <c r="I12" s="107" t="s">
        <v>23</v>
      </c>
      <c r="J12" s="110" t="str">
        <f>'Rekapitulace stavby'!AN8</f>
        <v>Vyplň údaj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24</v>
      </c>
      <c r="E14" s="35"/>
      <c r="F14" s="35"/>
      <c r="G14" s="35"/>
      <c r="H14" s="35"/>
      <c r="I14" s="107" t="s">
        <v>25</v>
      </c>
      <c r="J14" s="109" t="str">
        <f>IF('Rekapitulace stavby'!AN10="","",'Rekapitulace stavby'!AN10)</f>
        <v/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tr">
        <f>IF('Rekapitulace stavby'!E11="","",'Rekapitulace stavby'!E11)</f>
        <v xml:space="preserve"> </v>
      </c>
      <c r="F15" s="35"/>
      <c r="G15" s="35"/>
      <c r="H15" s="35"/>
      <c r="I15" s="107" t="s">
        <v>27</v>
      </c>
      <c r="J15" s="109" t="str">
        <f>IF('Rekapitulace stavby'!AN11="","",'Rekapitulace stavby'!AN11)</f>
        <v/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28</v>
      </c>
      <c r="E17" s="35"/>
      <c r="F17" s="35"/>
      <c r="G17" s="35"/>
      <c r="H17" s="35"/>
      <c r="I17" s="107" t="s">
        <v>25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3" t="str">
        <f>'Rekapitulace stavby'!E14</f>
        <v>Vyplň údaj</v>
      </c>
      <c r="F18" s="384"/>
      <c r="G18" s="384"/>
      <c r="H18" s="384"/>
      <c r="I18" s="107" t="s">
        <v>27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30</v>
      </c>
      <c r="E20" s="35"/>
      <c r="F20" s="35"/>
      <c r="G20" s="35"/>
      <c r="H20" s="35"/>
      <c r="I20" s="107" t="s">
        <v>25</v>
      </c>
      <c r="J20" s="109" t="str">
        <f>IF('Rekapitulace stavby'!AN16="","",'Rekapitulace stavby'!AN16)</f>
        <v/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27</v>
      </c>
      <c r="J21" s="109" t="str">
        <f>IF('Rekapitulace stavby'!AN17="","",'Rekapitulace stavby'!AN17)</f>
        <v/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32</v>
      </c>
      <c r="E23" s="35"/>
      <c r="F23" s="35"/>
      <c r="G23" s="35"/>
      <c r="H23" s="35"/>
      <c r="I23" s="107" t="s">
        <v>25</v>
      </c>
      <c r="J23" s="109" t="str">
        <f>IF('Rekapitulace stavby'!AN19="","",'Rekapitulace stavby'!AN19)</f>
        <v/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tr">
        <f>IF('Rekapitulace stavby'!E20="","",'Rekapitulace stavby'!E20)</f>
        <v xml:space="preserve"> </v>
      </c>
      <c r="F24" s="35"/>
      <c r="G24" s="35"/>
      <c r="H24" s="35"/>
      <c r="I24" s="107" t="s">
        <v>27</v>
      </c>
      <c r="J24" s="109" t="str">
        <f>IF('Rekapitulace stavby'!AN20="","",'Rekapitulace stavby'!AN20)</f>
        <v/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33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85" t="s">
        <v>19</v>
      </c>
      <c r="F27" s="385"/>
      <c r="G27" s="385"/>
      <c r="H27" s="38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35</v>
      </c>
      <c r="E30" s="35"/>
      <c r="F30" s="35"/>
      <c r="G30" s="35"/>
      <c r="H30" s="35"/>
      <c r="I30" s="35"/>
      <c r="J30" s="116">
        <f>ROUND(J87,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7" t="s">
        <v>37</v>
      </c>
      <c r="G32" s="35"/>
      <c r="H32" s="35"/>
      <c r="I32" s="117" t="s">
        <v>36</v>
      </c>
      <c r="J32" s="117" t="s">
        <v>38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8" t="s">
        <v>39</v>
      </c>
      <c r="E33" s="107" t="s">
        <v>40</v>
      </c>
      <c r="F33" s="119">
        <f>ROUND((SUM(BE87:BE134)),  2)</f>
        <v>0</v>
      </c>
      <c r="G33" s="35"/>
      <c r="H33" s="35"/>
      <c r="I33" s="120">
        <v>0.21</v>
      </c>
      <c r="J33" s="119">
        <f>ROUND(((SUM(BE87:BE134))*I33),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7" t="s">
        <v>41</v>
      </c>
      <c r="F34" s="119">
        <f>ROUND((SUM(BF87:BF134)),  2)</f>
        <v>0</v>
      </c>
      <c r="G34" s="35"/>
      <c r="H34" s="35"/>
      <c r="I34" s="120">
        <v>0.15</v>
      </c>
      <c r="J34" s="119">
        <f>ROUND(((SUM(BF87:BF134))*I34),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7" t="s">
        <v>42</v>
      </c>
      <c r="F35" s="119">
        <f>ROUND((SUM(BG87:BG134)),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7" t="s">
        <v>43</v>
      </c>
      <c r="F36" s="119">
        <f>ROUND((SUM(BH87:BH134)),  2)</f>
        <v>0</v>
      </c>
      <c r="G36" s="35"/>
      <c r="H36" s="35"/>
      <c r="I36" s="120">
        <v>0.15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44</v>
      </c>
      <c r="F37" s="119">
        <f>ROUND((SUM(BI87:BI134)),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94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6" t="str">
        <f>E7</f>
        <v>Sanace svahové nestability v areálu ZOO Brno</v>
      </c>
      <c r="F48" s="387"/>
      <c r="G48" s="387"/>
      <c r="H48" s="387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92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58" t="str">
        <f>E9</f>
        <v>B-1 - SO 000 - Vedlejší rozpočtové náklady</v>
      </c>
      <c r="F50" s="388"/>
      <c r="G50" s="388"/>
      <c r="H50" s="388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Brno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24</v>
      </c>
      <c r="D54" s="37"/>
      <c r="E54" s="37"/>
      <c r="F54" s="28" t="str">
        <f>E15</f>
        <v xml:space="preserve"> </v>
      </c>
      <c r="G54" s="37"/>
      <c r="H54" s="37"/>
      <c r="I54" s="30" t="s">
        <v>30</v>
      </c>
      <c r="J54" s="33" t="str">
        <f>E21</f>
        <v xml:space="preserve"> 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95</v>
      </c>
      <c r="D57" s="133"/>
      <c r="E57" s="133"/>
      <c r="F57" s="133"/>
      <c r="G57" s="133"/>
      <c r="H57" s="133"/>
      <c r="I57" s="133"/>
      <c r="J57" s="134" t="s">
        <v>96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5" t="s">
        <v>67</v>
      </c>
      <c r="D59" s="37"/>
      <c r="E59" s="37"/>
      <c r="F59" s="37"/>
      <c r="G59" s="37"/>
      <c r="H59" s="37"/>
      <c r="I59" s="37"/>
      <c r="J59" s="78">
        <f>J87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97</v>
      </c>
    </row>
    <row r="60" spans="1:47" s="9" customFormat="1" ht="24.95" customHeight="1">
      <c r="B60" s="136"/>
      <c r="C60" s="137"/>
      <c r="D60" s="138" t="s">
        <v>98</v>
      </c>
      <c r="E60" s="139"/>
      <c r="F60" s="139"/>
      <c r="G60" s="139"/>
      <c r="H60" s="139"/>
      <c r="I60" s="139"/>
      <c r="J60" s="140">
        <f>J88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105</v>
      </c>
      <c r="E61" s="145"/>
      <c r="F61" s="145"/>
      <c r="G61" s="145"/>
      <c r="H61" s="145"/>
      <c r="I61" s="145"/>
      <c r="J61" s="146">
        <f>J89</f>
        <v>0</v>
      </c>
      <c r="K61" s="143"/>
      <c r="L61" s="147"/>
    </row>
    <row r="62" spans="1:47" s="9" customFormat="1" ht="24.95" customHeight="1">
      <c r="B62" s="136"/>
      <c r="C62" s="137"/>
      <c r="D62" s="138" t="s">
        <v>739</v>
      </c>
      <c r="E62" s="139"/>
      <c r="F62" s="139"/>
      <c r="G62" s="139"/>
      <c r="H62" s="139"/>
      <c r="I62" s="139"/>
      <c r="J62" s="140">
        <f>J93</f>
        <v>0</v>
      </c>
      <c r="K62" s="137"/>
      <c r="L62" s="141"/>
    </row>
    <row r="63" spans="1:47" s="10" customFormat="1" ht="19.899999999999999" customHeight="1">
      <c r="B63" s="142"/>
      <c r="C63" s="143"/>
      <c r="D63" s="144" t="s">
        <v>740</v>
      </c>
      <c r="E63" s="145"/>
      <c r="F63" s="145"/>
      <c r="G63" s="145"/>
      <c r="H63" s="145"/>
      <c r="I63" s="145"/>
      <c r="J63" s="146">
        <f>J94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741</v>
      </c>
      <c r="E64" s="145"/>
      <c r="F64" s="145"/>
      <c r="G64" s="145"/>
      <c r="H64" s="145"/>
      <c r="I64" s="145"/>
      <c r="J64" s="146">
        <f>J107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742</v>
      </c>
      <c r="E65" s="145"/>
      <c r="F65" s="145"/>
      <c r="G65" s="145"/>
      <c r="H65" s="145"/>
      <c r="I65" s="145"/>
      <c r="J65" s="146">
        <f>J115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743</v>
      </c>
      <c r="E66" s="145"/>
      <c r="F66" s="145"/>
      <c r="G66" s="145"/>
      <c r="H66" s="145"/>
      <c r="I66" s="145"/>
      <c r="J66" s="146">
        <f>J121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744</v>
      </c>
      <c r="E67" s="145"/>
      <c r="F67" s="145"/>
      <c r="G67" s="145"/>
      <c r="H67" s="145"/>
      <c r="I67" s="145"/>
      <c r="J67" s="146">
        <f>J126</f>
        <v>0</v>
      </c>
      <c r="K67" s="143"/>
      <c r="L67" s="147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8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8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4" t="s">
        <v>108</v>
      </c>
      <c r="D74" s="37"/>
      <c r="E74" s="37"/>
      <c r="F74" s="37"/>
      <c r="G74" s="37"/>
      <c r="H74" s="37"/>
      <c r="I74" s="37"/>
      <c r="J74" s="37"/>
      <c r="K74" s="37"/>
      <c r="L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86" t="str">
        <f>E7</f>
        <v>Sanace svahové nestability v areálu ZOO Brno</v>
      </c>
      <c r="F77" s="387"/>
      <c r="G77" s="387"/>
      <c r="H77" s="387"/>
      <c r="I77" s="37"/>
      <c r="J77" s="37"/>
      <c r="K77" s="37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92</v>
      </c>
      <c r="D78" s="37"/>
      <c r="E78" s="37"/>
      <c r="F78" s="37"/>
      <c r="G78" s="37"/>
      <c r="H78" s="37"/>
      <c r="I78" s="37"/>
      <c r="J78" s="37"/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58" t="str">
        <f>E9</f>
        <v>B-1 - SO 000 - Vedlejší rozpočtové náklady</v>
      </c>
      <c r="F79" s="388"/>
      <c r="G79" s="388"/>
      <c r="H79" s="388"/>
      <c r="I79" s="37"/>
      <c r="J79" s="37"/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F12</f>
        <v>Brno</v>
      </c>
      <c r="G81" s="37"/>
      <c r="H81" s="37"/>
      <c r="I81" s="30" t="s">
        <v>23</v>
      </c>
      <c r="J81" s="60" t="str">
        <f>IF(J12="","",J12)</f>
        <v>Vyplň údaj</v>
      </c>
      <c r="K81" s="37"/>
      <c r="L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24</v>
      </c>
      <c r="D83" s="37"/>
      <c r="E83" s="37"/>
      <c r="F83" s="28" t="str">
        <f>E15</f>
        <v xml:space="preserve"> </v>
      </c>
      <c r="G83" s="37"/>
      <c r="H83" s="37"/>
      <c r="I83" s="30" t="s">
        <v>30</v>
      </c>
      <c r="J83" s="33" t="str">
        <f>E21</f>
        <v xml:space="preserve"> </v>
      </c>
      <c r="K83" s="37"/>
      <c r="L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28</v>
      </c>
      <c r="D84" s="37"/>
      <c r="E84" s="37"/>
      <c r="F84" s="28" t="str">
        <f>IF(E18="","",E18)</f>
        <v>Vyplň údaj</v>
      </c>
      <c r="G84" s="37"/>
      <c r="H84" s="37"/>
      <c r="I84" s="30" t="s">
        <v>32</v>
      </c>
      <c r="J84" s="33" t="str">
        <f>E24</f>
        <v xml:space="preserve"> </v>
      </c>
      <c r="K84" s="37"/>
      <c r="L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48"/>
      <c r="B86" s="149"/>
      <c r="C86" s="150" t="s">
        <v>109</v>
      </c>
      <c r="D86" s="151" t="s">
        <v>54</v>
      </c>
      <c r="E86" s="151" t="s">
        <v>50</v>
      </c>
      <c r="F86" s="151" t="s">
        <v>51</v>
      </c>
      <c r="G86" s="151" t="s">
        <v>110</v>
      </c>
      <c r="H86" s="151" t="s">
        <v>111</v>
      </c>
      <c r="I86" s="151" t="s">
        <v>112</v>
      </c>
      <c r="J86" s="151" t="s">
        <v>96</v>
      </c>
      <c r="K86" s="152" t="s">
        <v>113</v>
      </c>
      <c r="L86" s="153"/>
      <c r="M86" s="69" t="s">
        <v>19</v>
      </c>
      <c r="N86" s="70" t="s">
        <v>39</v>
      </c>
      <c r="O86" s="70" t="s">
        <v>114</v>
      </c>
      <c r="P86" s="70" t="s">
        <v>115</v>
      </c>
      <c r="Q86" s="70" t="s">
        <v>116</v>
      </c>
      <c r="R86" s="70" t="s">
        <v>117</v>
      </c>
      <c r="S86" s="70" t="s">
        <v>118</v>
      </c>
      <c r="T86" s="71" t="s">
        <v>119</v>
      </c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</row>
    <row r="87" spans="1:65" s="2" customFormat="1" ht="22.9" customHeight="1">
      <c r="A87" s="35"/>
      <c r="B87" s="36"/>
      <c r="C87" s="76" t="s">
        <v>120</v>
      </c>
      <c r="D87" s="37"/>
      <c r="E87" s="37"/>
      <c r="F87" s="37"/>
      <c r="G87" s="37"/>
      <c r="H87" s="37"/>
      <c r="I87" s="37"/>
      <c r="J87" s="154">
        <f>BK87</f>
        <v>0</v>
      </c>
      <c r="K87" s="37"/>
      <c r="L87" s="40"/>
      <c r="M87" s="72"/>
      <c r="N87" s="155"/>
      <c r="O87" s="73"/>
      <c r="P87" s="156">
        <f>P88+P93</f>
        <v>0</v>
      </c>
      <c r="Q87" s="73"/>
      <c r="R87" s="156">
        <f>R88+R93</f>
        <v>0</v>
      </c>
      <c r="S87" s="73"/>
      <c r="T87" s="157">
        <f>T88+T93</f>
        <v>24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68</v>
      </c>
      <c r="AU87" s="18" t="s">
        <v>97</v>
      </c>
      <c r="BK87" s="158">
        <f>BK88+BK93</f>
        <v>0</v>
      </c>
    </row>
    <row r="88" spans="1:65" s="12" customFormat="1" ht="25.9" customHeight="1">
      <c r="B88" s="159"/>
      <c r="C88" s="160"/>
      <c r="D88" s="161" t="s">
        <v>68</v>
      </c>
      <c r="E88" s="162" t="s">
        <v>121</v>
      </c>
      <c r="F88" s="162" t="s">
        <v>122</v>
      </c>
      <c r="G88" s="160"/>
      <c r="H88" s="160"/>
      <c r="I88" s="163"/>
      <c r="J88" s="164">
        <f>BK88</f>
        <v>0</v>
      </c>
      <c r="K88" s="160"/>
      <c r="L88" s="165"/>
      <c r="M88" s="166"/>
      <c r="N88" s="167"/>
      <c r="O88" s="167"/>
      <c r="P88" s="168">
        <f>P89</f>
        <v>0</v>
      </c>
      <c r="Q88" s="167"/>
      <c r="R88" s="168">
        <f>R89</f>
        <v>0</v>
      </c>
      <c r="S88" s="167"/>
      <c r="T88" s="169">
        <f>T89</f>
        <v>24</v>
      </c>
      <c r="AR88" s="170" t="s">
        <v>77</v>
      </c>
      <c r="AT88" s="171" t="s">
        <v>68</v>
      </c>
      <c r="AU88" s="171" t="s">
        <v>69</v>
      </c>
      <c r="AY88" s="170" t="s">
        <v>123</v>
      </c>
      <c r="BK88" s="172">
        <f>BK89</f>
        <v>0</v>
      </c>
    </row>
    <row r="89" spans="1:65" s="12" customFormat="1" ht="22.9" customHeight="1">
      <c r="B89" s="159"/>
      <c r="C89" s="160"/>
      <c r="D89" s="161" t="s">
        <v>68</v>
      </c>
      <c r="E89" s="173" t="s">
        <v>173</v>
      </c>
      <c r="F89" s="173" t="s">
        <v>569</v>
      </c>
      <c r="G89" s="160"/>
      <c r="H89" s="160"/>
      <c r="I89" s="163"/>
      <c r="J89" s="174">
        <f>BK89</f>
        <v>0</v>
      </c>
      <c r="K89" s="160"/>
      <c r="L89" s="165"/>
      <c r="M89" s="166"/>
      <c r="N89" s="167"/>
      <c r="O89" s="167"/>
      <c r="P89" s="168">
        <f>SUM(P90:P92)</f>
        <v>0</v>
      </c>
      <c r="Q89" s="167"/>
      <c r="R89" s="168">
        <f>SUM(R90:R92)</f>
        <v>0</v>
      </c>
      <c r="S89" s="167"/>
      <c r="T89" s="169">
        <f>SUM(T90:T92)</f>
        <v>24</v>
      </c>
      <c r="AR89" s="170" t="s">
        <v>77</v>
      </c>
      <c r="AT89" s="171" t="s">
        <v>68</v>
      </c>
      <c r="AU89" s="171" t="s">
        <v>77</v>
      </c>
      <c r="AY89" s="170" t="s">
        <v>123</v>
      </c>
      <c r="BK89" s="172">
        <f>SUM(BK90:BK92)</f>
        <v>0</v>
      </c>
    </row>
    <row r="90" spans="1:65" s="2" customFormat="1" ht="33" customHeight="1">
      <c r="A90" s="35"/>
      <c r="B90" s="36"/>
      <c r="C90" s="175" t="s">
        <v>77</v>
      </c>
      <c r="D90" s="175" t="s">
        <v>125</v>
      </c>
      <c r="E90" s="176" t="s">
        <v>745</v>
      </c>
      <c r="F90" s="177" t="s">
        <v>746</v>
      </c>
      <c r="G90" s="178" t="s">
        <v>128</v>
      </c>
      <c r="H90" s="179">
        <v>2400</v>
      </c>
      <c r="I90" s="180"/>
      <c r="J90" s="181">
        <f>ROUND(I90*H90,2)</f>
        <v>0</v>
      </c>
      <c r="K90" s="177" t="s">
        <v>129</v>
      </c>
      <c r="L90" s="40"/>
      <c r="M90" s="182" t="s">
        <v>19</v>
      </c>
      <c r="N90" s="183" t="s">
        <v>40</v>
      </c>
      <c r="O90" s="65"/>
      <c r="P90" s="184">
        <f>O90*H90</f>
        <v>0</v>
      </c>
      <c r="Q90" s="184">
        <v>0</v>
      </c>
      <c r="R90" s="184">
        <f>Q90*H90</f>
        <v>0</v>
      </c>
      <c r="S90" s="184">
        <v>0.01</v>
      </c>
      <c r="T90" s="185">
        <f>S90*H90</f>
        <v>24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6" t="s">
        <v>130</v>
      </c>
      <c r="AT90" s="186" t="s">
        <v>125</v>
      </c>
      <c r="AU90" s="186" t="s">
        <v>79</v>
      </c>
      <c r="AY90" s="18" t="s">
        <v>123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8" t="s">
        <v>77</v>
      </c>
      <c r="BK90" s="187">
        <f>ROUND(I90*H90,2)</f>
        <v>0</v>
      </c>
      <c r="BL90" s="18" t="s">
        <v>130</v>
      </c>
      <c r="BM90" s="186" t="s">
        <v>747</v>
      </c>
    </row>
    <row r="91" spans="1:65" s="2" customFormat="1" ht="11.25">
      <c r="A91" s="35"/>
      <c r="B91" s="36"/>
      <c r="C91" s="37"/>
      <c r="D91" s="188" t="s">
        <v>132</v>
      </c>
      <c r="E91" s="37"/>
      <c r="F91" s="189" t="s">
        <v>748</v>
      </c>
      <c r="G91" s="37"/>
      <c r="H91" s="37"/>
      <c r="I91" s="190"/>
      <c r="J91" s="37"/>
      <c r="K91" s="37"/>
      <c r="L91" s="40"/>
      <c r="M91" s="191"/>
      <c r="N91" s="192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132</v>
      </c>
      <c r="AU91" s="18" t="s">
        <v>79</v>
      </c>
    </row>
    <row r="92" spans="1:65" s="13" customFormat="1" ht="22.5">
      <c r="B92" s="193"/>
      <c r="C92" s="194"/>
      <c r="D92" s="195" t="s">
        <v>134</v>
      </c>
      <c r="E92" s="196" t="s">
        <v>19</v>
      </c>
      <c r="F92" s="197" t="s">
        <v>749</v>
      </c>
      <c r="G92" s="194"/>
      <c r="H92" s="198">
        <v>2400</v>
      </c>
      <c r="I92" s="199"/>
      <c r="J92" s="194"/>
      <c r="K92" s="194"/>
      <c r="L92" s="200"/>
      <c r="M92" s="201"/>
      <c r="N92" s="202"/>
      <c r="O92" s="202"/>
      <c r="P92" s="202"/>
      <c r="Q92" s="202"/>
      <c r="R92" s="202"/>
      <c r="S92" s="202"/>
      <c r="T92" s="203"/>
      <c r="AT92" s="204" t="s">
        <v>134</v>
      </c>
      <c r="AU92" s="204" t="s">
        <v>79</v>
      </c>
      <c r="AV92" s="13" t="s">
        <v>79</v>
      </c>
      <c r="AW92" s="13" t="s">
        <v>31</v>
      </c>
      <c r="AX92" s="13" t="s">
        <v>77</v>
      </c>
      <c r="AY92" s="204" t="s">
        <v>123</v>
      </c>
    </row>
    <row r="93" spans="1:65" s="12" customFormat="1" ht="25.9" customHeight="1">
      <c r="B93" s="159"/>
      <c r="C93" s="160"/>
      <c r="D93" s="161" t="s">
        <v>68</v>
      </c>
      <c r="E93" s="162" t="s">
        <v>750</v>
      </c>
      <c r="F93" s="162" t="s">
        <v>751</v>
      </c>
      <c r="G93" s="160"/>
      <c r="H93" s="160"/>
      <c r="I93" s="163"/>
      <c r="J93" s="164">
        <f>BK93</f>
        <v>0</v>
      </c>
      <c r="K93" s="160"/>
      <c r="L93" s="165"/>
      <c r="M93" s="166"/>
      <c r="N93" s="167"/>
      <c r="O93" s="167"/>
      <c r="P93" s="168">
        <f>P94+P107+P115+P121+P126</f>
        <v>0</v>
      </c>
      <c r="Q93" s="167"/>
      <c r="R93" s="168">
        <f>R94+R107+R115+R121+R126</f>
        <v>0</v>
      </c>
      <c r="S93" s="167"/>
      <c r="T93" s="169">
        <f>T94+T107+T115+T121+T126</f>
        <v>0</v>
      </c>
      <c r="AR93" s="170" t="s">
        <v>149</v>
      </c>
      <c r="AT93" s="171" t="s">
        <v>68</v>
      </c>
      <c r="AU93" s="171" t="s">
        <v>69</v>
      </c>
      <c r="AY93" s="170" t="s">
        <v>123</v>
      </c>
      <c r="BK93" s="172">
        <f>BK94+BK107+BK115+BK121+BK126</f>
        <v>0</v>
      </c>
    </row>
    <row r="94" spans="1:65" s="12" customFormat="1" ht="22.9" customHeight="1">
      <c r="B94" s="159"/>
      <c r="C94" s="160"/>
      <c r="D94" s="161" t="s">
        <v>68</v>
      </c>
      <c r="E94" s="173" t="s">
        <v>752</v>
      </c>
      <c r="F94" s="173" t="s">
        <v>753</v>
      </c>
      <c r="G94" s="160"/>
      <c r="H94" s="160"/>
      <c r="I94" s="163"/>
      <c r="J94" s="174">
        <f>BK94</f>
        <v>0</v>
      </c>
      <c r="K94" s="160"/>
      <c r="L94" s="165"/>
      <c r="M94" s="166"/>
      <c r="N94" s="167"/>
      <c r="O94" s="167"/>
      <c r="P94" s="168">
        <f>SUM(P95:P106)</f>
        <v>0</v>
      </c>
      <c r="Q94" s="167"/>
      <c r="R94" s="168">
        <f>SUM(R95:R106)</f>
        <v>0</v>
      </c>
      <c r="S94" s="167"/>
      <c r="T94" s="169">
        <f>SUM(T95:T106)</f>
        <v>0</v>
      </c>
      <c r="AR94" s="170" t="s">
        <v>149</v>
      </c>
      <c r="AT94" s="171" t="s">
        <v>68</v>
      </c>
      <c r="AU94" s="171" t="s">
        <v>77</v>
      </c>
      <c r="AY94" s="170" t="s">
        <v>123</v>
      </c>
      <c r="BK94" s="172">
        <f>SUM(BK95:BK106)</f>
        <v>0</v>
      </c>
    </row>
    <row r="95" spans="1:65" s="2" customFormat="1" ht="16.5" customHeight="1">
      <c r="A95" s="35"/>
      <c r="B95" s="36"/>
      <c r="C95" s="175" t="s">
        <v>79</v>
      </c>
      <c r="D95" s="175" t="s">
        <v>125</v>
      </c>
      <c r="E95" s="176" t="s">
        <v>754</v>
      </c>
      <c r="F95" s="177" t="s">
        <v>755</v>
      </c>
      <c r="G95" s="178" t="s">
        <v>756</v>
      </c>
      <c r="H95" s="179">
        <v>1</v>
      </c>
      <c r="I95" s="180"/>
      <c r="J95" s="181">
        <f>ROUND(I95*H95,2)</f>
        <v>0</v>
      </c>
      <c r="K95" s="177" t="s">
        <v>129</v>
      </c>
      <c r="L95" s="40"/>
      <c r="M95" s="182" t="s">
        <v>19</v>
      </c>
      <c r="N95" s="183" t="s">
        <v>40</v>
      </c>
      <c r="O95" s="65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6" t="s">
        <v>757</v>
      </c>
      <c r="AT95" s="186" t="s">
        <v>125</v>
      </c>
      <c r="AU95" s="186" t="s">
        <v>79</v>
      </c>
      <c r="AY95" s="18" t="s">
        <v>123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8" t="s">
        <v>77</v>
      </c>
      <c r="BK95" s="187">
        <f>ROUND(I95*H95,2)</f>
        <v>0</v>
      </c>
      <c r="BL95" s="18" t="s">
        <v>757</v>
      </c>
      <c r="BM95" s="186" t="s">
        <v>758</v>
      </c>
    </row>
    <row r="96" spans="1:65" s="2" customFormat="1" ht="11.25">
      <c r="A96" s="35"/>
      <c r="B96" s="36"/>
      <c r="C96" s="37"/>
      <c r="D96" s="188" t="s">
        <v>132</v>
      </c>
      <c r="E96" s="37"/>
      <c r="F96" s="189" t="s">
        <v>759</v>
      </c>
      <c r="G96" s="37"/>
      <c r="H96" s="37"/>
      <c r="I96" s="190"/>
      <c r="J96" s="37"/>
      <c r="K96" s="37"/>
      <c r="L96" s="40"/>
      <c r="M96" s="191"/>
      <c r="N96" s="192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132</v>
      </c>
      <c r="AU96" s="18" t="s">
        <v>79</v>
      </c>
    </row>
    <row r="97" spans="1:65" s="2" customFormat="1" ht="16.5" customHeight="1">
      <c r="A97" s="35"/>
      <c r="B97" s="36"/>
      <c r="C97" s="175" t="s">
        <v>144</v>
      </c>
      <c r="D97" s="175" t="s">
        <v>125</v>
      </c>
      <c r="E97" s="176" t="s">
        <v>760</v>
      </c>
      <c r="F97" s="177" t="s">
        <v>761</v>
      </c>
      <c r="G97" s="178" t="s">
        <v>756</v>
      </c>
      <c r="H97" s="179">
        <v>1</v>
      </c>
      <c r="I97" s="180"/>
      <c r="J97" s="181">
        <f>ROUND(I97*H97,2)</f>
        <v>0</v>
      </c>
      <c r="K97" s="177" t="s">
        <v>129</v>
      </c>
      <c r="L97" s="40"/>
      <c r="M97" s="182" t="s">
        <v>19</v>
      </c>
      <c r="N97" s="183" t="s">
        <v>40</v>
      </c>
      <c r="O97" s="65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6" t="s">
        <v>757</v>
      </c>
      <c r="AT97" s="186" t="s">
        <v>125</v>
      </c>
      <c r="AU97" s="186" t="s">
        <v>79</v>
      </c>
      <c r="AY97" s="18" t="s">
        <v>123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8" t="s">
        <v>77</v>
      </c>
      <c r="BK97" s="187">
        <f>ROUND(I97*H97,2)</f>
        <v>0</v>
      </c>
      <c r="BL97" s="18" t="s">
        <v>757</v>
      </c>
      <c r="BM97" s="186" t="s">
        <v>762</v>
      </c>
    </row>
    <row r="98" spans="1:65" s="2" customFormat="1" ht="11.25">
      <c r="A98" s="35"/>
      <c r="B98" s="36"/>
      <c r="C98" s="37"/>
      <c r="D98" s="188" t="s">
        <v>132</v>
      </c>
      <c r="E98" s="37"/>
      <c r="F98" s="189" t="s">
        <v>763</v>
      </c>
      <c r="G98" s="37"/>
      <c r="H98" s="37"/>
      <c r="I98" s="190"/>
      <c r="J98" s="37"/>
      <c r="K98" s="37"/>
      <c r="L98" s="40"/>
      <c r="M98" s="191"/>
      <c r="N98" s="192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132</v>
      </c>
      <c r="AU98" s="18" t="s">
        <v>79</v>
      </c>
    </row>
    <row r="99" spans="1:65" s="2" customFormat="1" ht="16.5" customHeight="1">
      <c r="A99" s="35"/>
      <c r="B99" s="36"/>
      <c r="C99" s="175" t="s">
        <v>130</v>
      </c>
      <c r="D99" s="175" t="s">
        <v>125</v>
      </c>
      <c r="E99" s="176" t="s">
        <v>764</v>
      </c>
      <c r="F99" s="177" t="s">
        <v>765</v>
      </c>
      <c r="G99" s="178" t="s">
        <v>756</v>
      </c>
      <c r="H99" s="179">
        <v>1</v>
      </c>
      <c r="I99" s="180"/>
      <c r="J99" s="181">
        <f>ROUND(I99*H99,2)</f>
        <v>0</v>
      </c>
      <c r="K99" s="177" t="s">
        <v>129</v>
      </c>
      <c r="L99" s="40"/>
      <c r="M99" s="182" t="s">
        <v>19</v>
      </c>
      <c r="N99" s="183" t="s">
        <v>40</v>
      </c>
      <c r="O99" s="65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6" t="s">
        <v>757</v>
      </c>
      <c r="AT99" s="186" t="s">
        <v>125</v>
      </c>
      <c r="AU99" s="186" t="s">
        <v>79</v>
      </c>
      <c r="AY99" s="18" t="s">
        <v>123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8" t="s">
        <v>77</v>
      </c>
      <c r="BK99" s="187">
        <f>ROUND(I99*H99,2)</f>
        <v>0</v>
      </c>
      <c r="BL99" s="18" t="s">
        <v>757</v>
      </c>
      <c r="BM99" s="186" t="s">
        <v>766</v>
      </c>
    </row>
    <row r="100" spans="1:65" s="2" customFormat="1" ht="11.25">
      <c r="A100" s="35"/>
      <c r="B100" s="36"/>
      <c r="C100" s="37"/>
      <c r="D100" s="188" t="s">
        <v>132</v>
      </c>
      <c r="E100" s="37"/>
      <c r="F100" s="189" t="s">
        <v>767</v>
      </c>
      <c r="G100" s="37"/>
      <c r="H100" s="37"/>
      <c r="I100" s="190"/>
      <c r="J100" s="37"/>
      <c r="K100" s="37"/>
      <c r="L100" s="40"/>
      <c r="M100" s="191"/>
      <c r="N100" s="192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132</v>
      </c>
      <c r="AU100" s="18" t="s">
        <v>79</v>
      </c>
    </row>
    <row r="101" spans="1:65" s="2" customFormat="1" ht="16.5" customHeight="1">
      <c r="A101" s="35"/>
      <c r="B101" s="36"/>
      <c r="C101" s="175" t="s">
        <v>149</v>
      </c>
      <c r="D101" s="175" t="s">
        <v>125</v>
      </c>
      <c r="E101" s="176" t="s">
        <v>768</v>
      </c>
      <c r="F101" s="177" t="s">
        <v>769</v>
      </c>
      <c r="G101" s="178" t="s">
        <v>756</v>
      </c>
      <c r="H101" s="179">
        <v>1</v>
      </c>
      <c r="I101" s="180"/>
      <c r="J101" s="181">
        <f>ROUND(I101*H101,2)</f>
        <v>0</v>
      </c>
      <c r="K101" s="177" t="s">
        <v>129</v>
      </c>
      <c r="L101" s="40"/>
      <c r="M101" s="182" t="s">
        <v>19</v>
      </c>
      <c r="N101" s="183" t="s">
        <v>40</v>
      </c>
      <c r="O101" s="65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6" t="s">
        <v>757</v>
      </c>
      <c r="AT101" s="186" t="s">
        <v>125</v>
      </c>
      <c r="AU101" s="186" t="s">
        <v>79</v>
      </c>
      <c r="AY101" s="18" t="s">
        <v>123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8" t="s">
        <v>77</v>
      </c>
      <c r="BK101" s="187">
        <f>ROUND(I101*H101,2)</f>
        <v>0</v>
      </c>
      <c r="BL101" s="18" t="s">
        <v>757</v>
      </c>
      <c r="BM101" s="186" t="s">
        <v>770</v>
      </c>
    </row>
    <row r="102" spans="1:65" s="2" customFormat="1" ht="11.25">
      <c r="A102" s="35"/>
      <c r="B102" s="36"/>
      <c r="C102" s="37"/>
      <c r="D102" s="188" t="s">
        <v>132</v>
      </c>
      <c r="E102" s="37"/>
      <c r="F102" s="189" t="s">
        <v>771</v>
      </c>
      <c r="G102" s="37"/>
      <c r="H102" s="37"/>
      <c r="I102" s="190"/>
      <c r="J102" s="37"/>
      <c r="K102" s="37"/>
      <c r="L102" s="40"/>
      <c r="M102" s="191"/>
      <c r="N102" s="192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132</v>
      </c>
      <c r="AU102" s="18" t="s">
        <v>79</v>
      </c>
    </row>
    <row r="103" spans="1:65" s="2" customFormat="1" ht="16.5" customHeight="1">
      <c r="A103" s="35"/>
      <c r="B103" s="36"/>
      <c r="C103" s="175" t="s">
        <v>158</v>
      </c>
      <c r="D103" s="175" t="s">
        <v>125</v>
      </c>
      <c r="E103" s="176" t="s">
        <v>772</v>
      </c>
      <c r="F103" s="177" t="s">
        <v>773</v>
      </c>
      <c r="G103" s="178" t="s">
        <v>756</v>
      </c>
      <c r="H103" s="179">
        <v>1</v>
      </c>
      <c r="I103" s="180"/>
      <c r="J103" s="181">
        <f>ROUND(I103*H103,2)</f>
        <v>0</v>
      </c>
      <c r="K103" s="177" t="s">
        <v>229</v>
      </c>
      <c r="L103" s="40"/>
      <c r="M103" s="182" t="s">
        <v>19</v>
      </c>
      <c r="N103" s="183" t="s">
        <v>40</v>
      </c>
      <c r="O103" s="65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6" t="s">
        <v>757</v>
      </c>
      <c r="AT103" s="186" t="s">
        <v>125</v>
      </c>
      <c r="AU103" s="186" t="s">
        <v>79</v>
      </c>
      <c r="AY103" s="18" t="s">
        <v>123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8" t="s">
        <v>77</v>
      </c>
      <c r="BK103" s="187">
        <f>ROUND(I103*H103,2)</f>
        <v>0</v>
      </c>
      <c r="BL103" s="18" t="s">
        <v>757</v>
      </c>
      <c r="BM103" s="186" t="s">
        <v>774</v>
      </c>
    </row>
    <row r="104" spans="1:65" s="2" customFormat="1" ht="16.5" customHeight="1">
      <c r="A104" s="35"/>
      <c r="B104" s="36"/>
      <c r="C104" s="175" t="s">
        <v>163</v>
      </c>
      <c r="D104" s="175" t="s">
        <v>125</v>
      </c>
      <c r="E104" s="176" t="s">
        <v>775</v>
      </c>
      <c r="F104" s="177" t="s">
        <v>776</v>
      </c>
      <c r="G104" s="178" t="s">
        <v>756</v>
      </c>
      <c r="H104" s="179">
        <v>1</v>
      </c>
      <c r="I104" s="180"/>
      <c r="J104" s="181">
        <f>ROUND(I104*H104,2)</f>
        <v>0</v>
      </c>
      <c r="K104" s="177" t="s">
        <v>229</v>
      </c>
      <c r="L104" s="40"/>
      <c r="M104" s="182" t="s">
        <v>19</v>
      </c>
      <c r="N104" s="183" t="s">
        <v>40</v>
      </c>
      <c r="O104" s="65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6" t="s">
        <v>757</v>
      </c>
      <c r="AT104" s="186" t="s">
        <v>125</v>
      </c>
      <c r="AU104" s="186" t="s">
        <v>79</v>
      </c>
      <c r="AY104" s="18" t="s">
        <v>123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8" t="s">
        <v>77</v>
      </c>
      <c r="BK104" s="187">
        <f>ROUND(I104*H104,2)</f>
        <v>0</v>
      </c>
      <c r="BL104" s="18" t="s">
        <v>757</v>
      </c>
      <c r="BM104" s="186" t="s">
        <v>777</v>
      </c>
    </row>
    <row r="105" spans="1:65" s="2" customFormat="1" ht="16.5" customHeight="1">
      <c r="A105" s="35"/>
      <c r="B105" s="36"/>
      <c r="C105" s="175" t="s">
        <v>168</v>
      </c>
      <c r="D105" s="175" t="s">
        <v>125</v>
      </c>
      <c r="E105" s="176" t="s">
        <v>778</v>
      </c>
      <c r="F105" s="177" t="s">
        <v>779</v>
      </c>
      <c r="G105" s="178" t="s">
        <v>756</v>
      </c>
      <c r="H105" s="179">
        <v>1</v>
      </c>
      <c r="I105" s="180"/>
      <c r="J105" s="181">
        <f>ROUND(I105*H105,2)</f>
        <v>0</v>
      </c>
      <c r="K105" s="177" t="s">
        <v>129</v>
      </c>
      <c r="L105" s="40"/>
      <c r="M105" s="182" t="s">
        <v>19</v>
      </c>
      <c r="N105" s="183" t="s">
        <v>40</v>
      </c>
      <c r="O105" s="65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6" t="s">
        <v>757</v>
      </c>
      <c r="AT105" s="186" t="s">
        <v>125</v>
      </c>
      <c r="AU105" s="186" t="s">
        <v>79</v>
      </c>
      <c r="AY105" s="18" t="s">
        <v>123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8" t="s">
        <v>77</v>
      </c>
      <c r="BK105" s="187">
        <f>ROUND(I105*H105,2)</f>
        <v>0</v>
      </c>
      <c r="BL105" s="18" t="s">
        <v>757</v>
      </c>
      <c r="BM105" s="186" t="s">
        <v>780</v>
      </c>
    </row>
    <row r="106" spans="1:65" s="2" customFormat="1" ht="11.25">
      <c r="A106" s="35"/>
      <c r="B106" s="36"/>
      <c r="C106" s="37"/>
      <c r="D106" s="188" t="s">
        <v>132</v>
      </c>
      <c r="E106" s="37"/>
      <c r="F106" s="189" t="s">
        <v>781</v>
      </c>
      <c r="G106" s="37"/>
      <c r="H106" s="37"/>
      <c r="I106" s="190"/>
      <c r="J106" s="37"/>
      <c r="K106" s="37"/>
      <c r="L106" s="40"/>
      <c r="M106" s="191"/>
      <c r="N106" s="192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132</v>
      </c>
      <c r="AU106" s="18" t="s">
        <v>79</v>
      </c>
    </row>
    <row r="107" spans="1:65" s="12" customFormat="1" ht="22.9" customHeight="1">
      <c r="B107" s="159"/>
      <c r="C107" s="160"/>
      <c r="D107" s="161" t="s">
        <v>68</v>
      </c>
      <c r="E107" s="173" t="s">
        <v>782</v>
      </c>
      <c r="F107" s="173" t="s">
        <v>783</v>
      </c>
      <c r="G107" s="160"/>
      <c r="H107" s="160"/>
      <c r="I107" s="163"/>
      <c r="J107" s="174">
        <f>BK107</f>
        <v>0</v>
      </c>
      <c r="K107" s="160"/>
      <c r="L107" s="165"/>
      <c r="M107" s="166"/>
      <c r="N107" s="167"/>
      <c r="O107" s="167"/>
      <c r="P107" s="168">
        <f>SUM(P108:P114)</f>
        <v>0</v>
      </c>
      <c r="Q107" s="167"/>
      <c r="R107" s="168">
        <f>SUM(R108:R114)</f>
        <v>0</v>
      </c>
      <c r="S107" s="167"/>
      <c r="T107" s="169">
        <f>SUM(T108:T114)</f>
        <v>0</v>
      </c>
      <c r="AR107" s="170" t="s">
        <v>149</v>
      </c>
      <c r="AT107" s="171" t="s">
        <v>68</v>
      </c>
      <c r="AU107" s="171" t="s">
        <v>77</v>
      </c>
      <c r="AY107" s="170" t="s">
        <v>123</v>
      </c>
      <c r="BK107" s="172">
        <f>SUM(BK108:BK114)</f>
        <v>0</v>
      </c>
    </row>
    <row r="108" spans="1:65" s="2" customFormat="1" ht="16.5" customHeight="1">
      <c r="A108" s="35"/>
      <c r="B108" s="36"/>
      <c r="C108" s="175" t="s">
        <v>173</v>
      </c>
      <c r="D108" s="175" t="s">
        <v>125</v>
      </c>
      <c r="E108" s="176" t="s">
        <v>784</v>
      </c>
      <c r="F108" s="177" t="s">
        <v>783</v>
      </c>
      <c r="G108" s="178" t="s">
        <v>756</v>
      </c>
      <c r="H108" s="179">
        <v>1</v>
      </c>
      <c r="I108" s="180"/>
      <c r="J108" s="181">
        <f>ROUND(I108*H108,2)</f>
        <v>0</v>
      </c>
      <c r="K108" s="177" t="s">
        <v>129</v>
      </c>
      <c r="L108" s="40"/>
      <c r="M108" s="182" t="s">
        <v>19</v>
      </c>
      <c r="N108" s="183" t="s">
        <v>40</v>
      </c>
      <c r="O108" s="65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6" t="s">
        <v>757</v>
      </c>
      <c r="AT108" s="186" t="s">
        <v>125</v>
      </c>
      <c r="AU108" s="186" t="s">
        <v>79</v>
      </c>
      <c r="AY108" s="18" t="s">
        <v>123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8" t="s">
        <v>77</v>
      </c>
      <c r="BK108" s="187">
        <f>ROUND(I108*H108,2)</f>
        <v>0</v>
      </c>
      <c r="BL108" s="18" t="s">
        <v>757</v>
      </c>
      <c r="BM108" s="186" t="s">
        <v>785</v>
      </c>
    </row>
    <row r="109" spans="1:65" s="2" customFormat="1" ht="11.25">
      <c r="A109" s="35"/>
      <c r="B109" s="36"/>
      <c r="C109" s="37"/>
      <c r="D109" s="188" t="s">
        <v>132</v>
      </c>
      <c r="E109" s="37"/>
      <c r="F109" s="189" t="s">
        <v>786</v>
      </c>
      <c r="G109" s="37"/>
      <c r="H109" s="37"/>
      <c r="I109" s="190"/>
      <c r="J109" s="37"/>
      <c r="K109" s="37"/>
      <c r="L109" s="40"/>
      <c r="M109" s="191"/>
      <c r="N109" s="192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132</v>
      </c>
      <c r="AU109" s="18" t="s">
        <v>79</v>
      </c>
    </row>
    <row r="110" spans="1:65" s="2" customFormat="1" ht="16.5" customHeight="1">
      <c r="A110" s="35"/>
      <c r="B110" s="36"/>
      <c r="C110" s="175" t="s">
        <v>180</v>
      </c>
      <c r="D110" s="175" t="s">
        <v>125</v>
      </c>
      <c r="E110" s="176" t="s">
        <v>787</v>
      </c>
      <c r="F110" s="177" t="s">
        <v>788</v>
      </c>
      <c r="G110" s="178" t="s">
        <v>756</v>
      </c>
      <c r="H110" s="179">
        <v>1</v>
      </c>
      <c r="I110" s="180"/>
      <c r="J110" s="181">
        <f>ROUND(I110*H110,2)</f>
        <v>0</v>
      </c>
      <c r="K110" s="177" t="s">
        <v>229</v>
      </c>
      <c r="L110" s="40"/>
      <c r="M110" s="182" t="s">
        <v>19</v>
      </c>
      <c r="N110" s="183" t="s">
        <v>40</v>
      </c>
      <c r="O110" s="65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6" t="s">
        <v>757</v>
      </c>
      <c r="AT110" s="186" t="s">
        <v>125</v>
      </c>
      <c r="AU110" s="186" t="s">
        <v>79</v>
      </c>
      <c r="AY110" s="18" t="s">
        <v>123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8" t="s">
        <v>77</v>
      </c>
      <c r="BK110" s="187">
        <f>ROUND(I110*H110,2)</f>
        <v>0</v>
      </c>
      <c r="BL110" s="18" t="s">
        <v>757</v>
      </c>
      <c r="BM110" s="186" t="s">
        <v>789</v>
      </c>
    </row>
    <row r="111" spans="1:65" s="2" customFormat="1" ht="16.5" customHeight="1">
      <c r="A111" s="35"/>
      <c r="B111" s="36"/>
      <c r="C111" s="175" t="s">
        <v>197</v>
      </c>
      <c r="D111" s="175" t="s">
        <v>125</v>
      </c>
      <c r="E111" s="176" t="s">
        <v>790</v>
      </c>
      <c r="F111" s="177" t="s">
        <v>791</v>
      </c>
      <c r="G111" s="178" t="s">
        <v>756</v>
      </c>
      <c r="H111" s="179">
        <v>1</v>
      </c>
      <c r="I111" s="180"/>
      <c r="J111" s="181">
        <f>ROUND(I111*H111,2)</f>
        <v>0</v>
      </c>
      <c r="K111" s="177" t="s">
        <v>129</v>
      </c>
      <c r="L111" s="40"/>
      <c r="M111" s="182" t="s">
        <v>19</v>
      </c>
      <c r="N111" s="183" t="s">
        <v>40</v>
      </c>
      <c r="O111" s="65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6" t="s">
        <v>757</v>
      </c>
      <c r="AT111" s="186" t="s">
        <v>125</v>
      </c>
      <c r="AU111" s="186" t="s">
        <v>79</v>
      </c>
      <c r="AY111" s="18" t="s">
        <v>123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8" t="s">
        <v>77</v>
      </c>
      <c r="BK111" s="187">
        <f>ROUND(I111*H111,2)</f>
        <v>0</v>
      </c>
      <c r="BL111" s="18" t="s">
        <v>757</v>
      </c>
      <c r="BM111" s="186" t="s">
        <v>792</v>
      </c>
    </row>
    <row r="112" spans="1:65" s="2" customFormat="1" ht="11.25">
      <c r="A112" s="35"/>
      <c r="B112" s="36"/>
      <c r="C112" s="37"/>
      <c r="D112" s="188" t="s">
        <v>132</v>
      </c>
      <c r="E112" s="37"/>
      <c r="F112" s="189" t="s">
        <v>793</v>
      </c>
      <c r="G112" s="37"/>
      <c r="H112" s="37"/>
      <c r="I112" s="190"/>
      <c r="J112" s="37"/>
      <c r="K112" s="37"/>
      <c r="L112" s="40"/>
      <c r="M112" s="191"/>
      <c r="N112" s="192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132</v>
      </c>
      <c r="AU112" s="18" t="s">
        <v>79</v>
      </c>
    </row>
    <row r="113" spans="1:65" s="2" customFormat="1" ht="16.5" customHeight="1">
      <c r="A113" s="35"/>
      <c r="B113" s="36"/>
      <c r="C113" s="175" t="s">
        <v>204</v>
      </c>
      <c r="D113" s="175" t="s">
        <v>125</v>
      </c>
      <c r="E113" s="176" t="s">
        <v>794</v>
      </c>
      <c r="F113" s="177" t="s">
        <v>795</v>
      </c>
      <c r="G113" s="178" t="s">
        <v>756</v>
      </c>
      <c r="H113" s="179">
        <v>1</v>
      </c>
      <c r="I113" s="180"/>
      <c r="J113" s="181">
        <f>ROUND(I113*H113,2)</f>
        <v>0</v>
      </c>
      <c r="K113" s="177" t="s">
        <v>129</v>
      </c>
      <c r="L113" s="40"/>
      <c r="M113" s="182" t="s">
        <v>19</v>
      </c>
      <c r="N113" s="183" t="s">
        <v>40</v>
      </c>
      <c r="O113" s="65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6" t="s">
        <v>757</v>
      </c>
      <c r="AT113" s="186" t="s">
        <v>125</v>
      </c>
      <c r="AU113" s="186" t="s">
        <v>79</v>
      </c>
      <c r="AY113" s="18" t="s">
        <v>123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8" t="s">
        <v>77</v>
      </c>
      <c r="BK113" s="187">
        <f>ROUND(I113*H113,2)</f>
        <v>0</v>
      </c>
      <c r="BL113" s="18" t="s">
        <v>757</v>
      </c>
      <c r="BM113" s="186" t="s">
        <v>796</v>
      </c>
    </row>
    <row r="114" spans="1:65" s="2" customFormat="1" ht="11.25">
      <c r="A114" s="35"/>
      <c r="B114" s="36"/>
      <c r="C114" s="37"/>
      <c r="D114" s="188" t="s">
        <v>132</v>
      </c>
      <c r="E114" s="37"/>
      <c r="F114" s="189" t="s">
        <v>797</v>
      </c>
      <c r="G114" s="37"/>
      <c r="H114" s="37"/>
      <c r="I114" s="190"/>
      <c r="J114" s="37"/>
      <c r="K114" s="37"/>
      <c r="L114" s="40"/>
      <c r="M114" s="191"/>
      <c r="N114" s="192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132</v>
      </c>
      <c r="AU114" s="18" t="s">
        <v>79</v>
      </c>
    </row>
    <row r="115" spans="1:65" s="12" customFormat="1" ht="22.9" customHeight="1">
      <c r="B115" s="159"/>
      <c r="C115" s="160"/>
      <c r="D115" s="161" t="s">
        <v>68</v>
      </c>
      <c r="E115" s="173" t="s">
        <v>798</v>
      </c>
      <c r="F115" s="173" t="s">
        <v>799</v>
      </c>
      <c r="G115" s="160"/>
      <c r="H115" s="160"/>
      <c r="I115" s="163"/>
      <c r="J115" s="174">
        <f>BK115</f>
        <v>0</v>
      </c>
      <c r="K115" s="160"/>
      <c r="L115" s="165"/>
      <c r="M115" s="166"/>
      <c r="N115" s="167"/>
      <c r="O115" s="167"/>
      <c r="P115" s="168">
        <f>SUM(P116:P120)</f>
        <v>0</v>
      </c>
      <c r="Q115" s="167"/>
      <c r="R115" s="168">
        <f>SUM(R116:R120)</f>
        <v>0</v>
      </c>
      <c r="S115" s="167"/>
      <c r="T115" s="169">
        <f>SUM(T116:T120)</f>
        <v>0</v>
      </c>
      <c r="AR115" s="170" t="s">
        <v>149</v>
      </c>
      <c r="AT115" s="171" t="s">
        <v>68</v>
      </c>
      <c r="AU115" s="171" t="s">
        <v>77</v>
      </c>
      <c r="AY115" s="170" t="s">
        <v>123</v>
      </c>
      <c r="BK115" s="172">
        <f>SUM(BK116:BK120)</f>
        <v>0</v>
      </c>
    </row>
    <row r="116" spans="1:65" s="2" customFormat="1" ht="16.5" customHeight="1">
      <c r="A116" s="35"/>
      <c r="B116" s="36"/>
      <c r="C116" s="175" t="s">
        <v>212</v>
      </c>
      <c r="D116" s="175" t="s">
        <v>125</v>
      </c>
      <c r="E116" s="176" t="s">
        <v>800</v>
      </c>
      <c r="F116" s="177" t="s">
        <v>801</v>
      </c>
      <c r="G116" s="178" t="s">
        <v>756</v>
      </c>
      <c r="H116" s="179">
        <v>1</v>
      </c>
      <c r="I116" s="180"/>
      <c r="J116" s="181">
        <f>ROUND(I116*H116,2)</f>
        <v>0</v>
      </c>
      <c r="K116" s="177" t="s">
        <v>129</v>
      </c>
      <c r="L116" s="40"/>
      <c r="M116" s="182" t="s">
        <v>19</v>
      </c>
      <c r="N116" s="183" t="s">
        <v>40</v>
      </c>
      <c r="O116" s="65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6" t="s">
        <v>757</v>
      </c>
      <c r="AT116" s="186" t="s">
        <v>125</v>
      </c>
      <c r="AU116" s="186" t="s">
        <v>79</v>
      </c>
      <c r="AY116" s="18" t="s">
        <v>123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8" t="s">
        <v>77</v>
      </c>
      <c r="BK116" s="187">
        <f>ROUND(I116*H116,2)</f>
        <v>0</v>
      </c>
      <c r="BL116" s="18" t="s">
        <v>757</v>
      </c>
      <c r="BM116" s="186" t="s">
        <v>802</v>
      </c>
    </row>
    <row r="117" spans="1:65" s="2" customFormat="1" ht="11.25">
      <c r="A117" s="35"/>
      <c r="B117" s="36"/>
      <c r="C117" s="37"/>
      <c r="D117" s="188" t="s">
        <v>132</v>
      </c>
      <c r="E117" s="37"/>
      <c r="F117" s="189" t="s">
        <v>803</v>
      </c>
      <c r="G117" s="37"/>
      <c r="H117" s="37"/>
      <c r="I117" s="190"/>
      <c r="J117" s="37"/>
      <c r="K117" s="37"/>
      <c r="L117" s="40"/>
      <c r="M117" s="191"/>
      <c r="N117" s="192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132</v>
      </c>
      <c r="AU117" s="18" t="s">
        <v>79</v>
      </c>
    </row>
    <row r="118" spans="1:65" s="13" customFormat="1" ht="11.25">
      <c r="B118" s="193"/>
      <c r="C118" s="194"/>
      <c r="D118" s="195" t="s">
        <v>134</v>
      </c>
      <c r="E118" s="196" t="s">
        <v>19</v>
      </c>
      <c r="F118" s="197" t="s">
        <v>804</v>
      </c>
      <c r="G118" s="194"/>
      <c r="H118" s="198">
        <v>1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134</v>
      </c>
      <c r="AU118" s="204" t="s">
        <v>79</v>
      </c>
      <c r="AV118" s="13" t="s">
        <v>79</v>
      </c>
      <c r="AW118" s="13" t="s">
        <v>31</v>
      </c>
      <c r="AX118" s="13" t="s">
        <v>77</v>
      </c>
      <c r="AY118" s="204" t="s">
        <v>123</v>
      </c>
    </row>
    <row r="119" spans="1:65" s="2" customFormat="1" ht="16.5" customHeight="1">
      <c r="A119" s="35"/>
      <c r="B119" s="36"/>
      <c r="C119" s="175" t="s">
        <v>219</v>
      </c>
      <c r="D119" s="175" t="s">
        <v>125</v>
      </c>
      <c r="E119" s="176" t="s">
        <v>805</v>
      </c>
      <c r="F119" s="177" t="s">
        <v>806</v>
      </c>
      <c r="G119" s="178" t="s">
        <v>756</v>
      </c>
      <c r="H119" s="179">
        <v>1</v>
      </c>
      <c r="I119" s="180"/>
      <c r="J119" s="181">
        <f>ROUND(I119*H119,2)</f>
        <v>0</v>
      </c>
      <c r="K119" s="177" t="s">
        <v>229</v>
      </c>
      <c r="L119" s="40"/>
      <c r="M119" s="182" t="s">
        <v>19</v>
      </c>
      <c r="N119" s="183" t="s">
        <v>40</v>
      </c>
      <c r="O119" s="65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6" t="s">
        <v>757</v>
      </c>
      <c r="AT119" s="186" t="s">
        <v>125</v>
      </c>
      <c r="AU119" s="186" t="s">
        <v>79</v>
      </c>
      <c r="AY119" s="18" t="s">
        <v>123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8" t="s">
        <v>77</v>
      </c>
      <c r="BK119" s="187">
        <f>ROUND(I119*H119,2)</f>
        <v>0</v>
      </c>
      <c r="BL119" s="18" t="s">
        <v>757</v>
      </c>
      <c r="BM119" s="186" t="s">
        <v>807</v>
      </c>
    </row>
    <row r="120" spans="1:65" s="2" customFormat="1" ht="44.25" customHeight="1">
      <c r="A120" s="35"/>
      <c r="B120" s="36"/>
      <c r="C120" s="175" t="s">
        <v>8</v>
      </c>
      <c r="D120" s="175" t="s">
        <v>125</v>
      </c>
      <c r="E120" s="176" t="s">
        <v>808</v>
      </c>
      <c r="F120" s="177" t="s">
        <v>809</v>
      </c>
      <c r="G120" s="178" t="s">
        <v>756</v>
      </c>
      <c r="H120" s="179">
        <v>1</v>
      </c>
      <c r="I120" s="180"/>
      <c r="J120" s="181">
        <f>ROUND(I120*H120,2)</f>
        <v>0</v>
      </c>
      <c r="K120" s="177" t="s">
        <v>229</v>
      </c>
      <c r="L120" s="40"/>
      <c r="M120" s="182" t="s">
        <v>19</v>
      </c>
      <c r="N120" s="183" t="s">
        <v>40</v>
      </c>
      <c r="O120" s="65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6" t="s">
        <v>757</v>
      </c>
      <c r="AT120" s="186" t="s">
        <v>125</v>
      </c>
      <c r="AU120" s="186" t="s">
        <v>79</v>
      </c>
      <c r="AY120" s="18" t="s">
        <v>123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8" t="s">
        <v>77</v>
      </c>
      <c r="BK120" s="187">
        <f>ROUND(I120*H120,2)</f>
        <v>0</v>
      </c>
      <c r="BL120" s="18" t="s">
        <v>757</v>
      </c>
      <c r="BM120" s="186" t="s">
        <v>810</v>
      </c>
    </row>
    <row r="121" spans="1:65" s="12" customFormat="1" ht="22.9" customHeight="1">
      <c r="B121" s="159"/>
      <c r="C121" s="160"/>
      <c r="D121" s="161" t="s">
        <v>68</v>
      </c>
      <c r="E121" s="173" t="s">
        <v>811</v>
      </c>
      <c r="F121" s="173" t="s">
        <v>812</v>
      </c>
      <c r="G121" s="160"/>
      <c r="H121" s="160"/>
      <c r="I121" s="163"/>
      <c r="J121" s="174">
        <f>BK121</f>
        <v>0</v>
      </c>
      <c r="K121" s="160"/>
      <c r="L121" s="165"/>
      <c r="M121" s="166"/>
      <c r="N121" s="167"/>
      <c r="O121" s="167"/>
      <c r="P121" s="168">
        <f>SUM(P122:P125)</f>
        <v>0</v>
      </c>
      <c r="Q121" s="167"/>
      <c r="R121" s="168">
        <f>SUM(R122:R125)</f>
        <v>0</v>
      </c>
      <c r="S121" s="167"/>
      <c r="T121" s="169">
        <f>SUM(T122:T125)</f>
        <v>0</v>
      </c>
      <c r="AR121" s="170" t="s">
        <v>149</v>
      </c>
      <c r="AT121" s="171" t="s">
        <v>68</v>
      </c>
      <c r="AU121" s="171" t="s">
        <v>77</v>
      </c>
      <c r="AY121" s="170" t="s">
        <v>123</v>
      </c>
      <c r="BK121" s="172">
        <f>SUM(BK122:BK125)</f>
        <v>0</v>
      </c>
    </row>
    <row r="122" spans="1:65" s="2" customFormat="1" ht="16.5" customHeight="1">
      <c r="A122" s="35"/>
      <c r="B122" s="36"/>
      <c r="C122" s="175" t="s">
        <v>234</v>
      </c>
      <c r="D122" s="175" t="s">
        <v>125</v>
      </c>
      <c r="E122" s="176" t="s">
        <v>813</v>
      </c>
      <c r="F122" s="177" t="s">
        <v>814</v>
      </c>
      <c r="G122" s="178" t="s">
        <v>756</v>
      </c>
      <c r="H122" s="179">
        <v>1</v>
      </c>
      <c r="I122" s="180"/>
      <c r="J122" s="181">
        <f>ROUND(I122*H122,2)</f>
        <v>0</v>
      </c>
      <c r="K122" s="177" t="s">
        <v>129</v>
      </c>
      <c r="L122" s="40"/>
      <c r="M122" s="182" t="s">
        <v>19</v>
      </c>
      <c r="N122" s="183" t="s">
        <v>40</v>
      </c>
      <c r="O122" s="65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6" t="s">
        <v>757</v>
      </c>
      <c r="AT122" s="186" t="s">
        <v>125</v>
      </c>
      <c r="AU122" s="186" t="s">
        <v>79</v>
      </c>
      <c r="AY122" s="18" t="s">
        <v>123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8" t="s">
        <v>77</v>
      </c>
      <c r="BK122" s="187">
        <f>ROUND(I122*H122,2)</f>
        <v>0</v>
      </c>
      <c r="BL122" s="18" t="s">
        <v>757</v>
      </c>
      <c r="BM122" s="186" t="s">
        <v>815</v>
      </c>
    </row>
    <row r="123" spans="1:65" s="2" customFormat="1" ht="11.25">
      <c r="A123" s="35"/>
      <c r="B123" s="36"/>
      <c r="C123" s="37"/>
      <c r="D123" s="188" t="s">
        <v>132</v>
      </c>
      <c r="E123" s="37"/>
      <c r="F123" s="189" t="s">
        <v>816</v>
      </c>
      <c r="G123" s="37"/>
      <c r="H123" s="37"/>
      <c r="I123" s="190"/>
      <c r="J123" s="37"/>
      <c r="K123" s="37"/>
      <c r="L123" s="40"/>
      <c r="M123" s="191"/>
      <c r="N123" s="192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132</v>
      </c>
      <c r="AU123" s="18" t="s">
        <v>79</v>
      </c>
    </row>
    <row r="124" spans="1:65" s="2" customFormat="1" ht="16.5" customHeight="1">
      <c r="A124" s="35"/>
      <c r="B124" s="36"/>
      <c r="C124" s="175" t="s">
        <v>241</v>
      </c>
      <c r="D124" s="175" t="s">
        <v>125</v>
      </c>
      <c r="E124" s="176" t="s">
        <v>817</v>
      </c>
      <c r="F124" s="177" t="s">
        <v>818</v>
      </c>
      <c r="G124" s="178" t="s">
        <v>756</v>
      </c>
      <c r="H124" s="179">
        <v>1</v>
      </c>
      <c r="I124" s="180"/>
      <c r="J124" s="181">
        <f>ROUND(I124*H124,2)</f>
        <v>0</v>
      </c>
      <c r="K124" s="177" t="s">
        <v>129</v>
      </c>
      <c r="L124" s="40"/>
      <c r="M124" s="182" t="s">
        <v>19</v>
      </c>
      <c r="N124" s="183" t="s">
        <v>40</v>
      </c>
      <c r="O124" s="65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6" t="s">
        <v>757</v>
      </c>
      <c r="AT124" s="186" t="s">
        <v>125</v>
      </c>
      <c r="AU124" s="186" t="s">
        <v>79</v>
      </c>
      <c r="AY124" s="18" t="s">
        <v>123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8" t="s">
        <v>77</v>
      </c>
      <c r="BK124" s="187">
        <f>ROUND(I124*H124,2)</f>
        <v>0</v>
      </c>
      <c r="BL124" s="18" t="s">
        <v>757</v>
      </c>
      <c r="BM124" s="186" t="s">
        <v>819</v>
      </c>
    </row>
    <row r="125" spans="1:65" s="2" customFormat="1" ht="11.25">
      <c r="A125" s="35"/>
      <c r="B125" s="36"/>
      <c r="C125" s="37"/>
      <c r="D125" s="188" t="s">
        <v>132</v>
      </c>
      <c r="E125" s="37"/>
      <c r="F125" s="189" t="s">
        <v>820</v>
      </c>
      <c r="G125" s="37"/>
      <c r="H125" s="37"/>
      <c r="I125" s="190"/>
      <c r="J125" s="37"/>
      <c r="K125" s="37"/>
      <c r="L125" s="40"/>
      <c r="M125" s="191"/>
      <c r="N125" s="192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132</v>
      </c>
      <c r="AU125" s="18" t="s">
        <v>79</v>
      </c>
    </row>
    <row r="126" spans="1:65" s="12" customFormat="1" ht="22.9" customHeight="1">
      <c r="B126" s="159"/>
      <c r="C126" s="160"/>
      <c r="D126" s="161" t="s">
        <v>68</v>
      </c>
      <c r="E126" s="173" t="s">
        <v>821</v>
      </c>
      <c r="F126" s="173" t="s">
        <v>822</v>
      </c>
      <c r="G126" s="160"/>
      <c r="H126" s="160"/>
      <c r="I126" s="163"/>
      <c r="J126" s="174">
        <f>BK126</f>
        <v>0</v>
      </c>
      <c r="K126" s="160"/>
      <c r="L126" s="165"/>
      <c r="M126" s="166"/>
      <c r="N126" s="167"/>
      <c r="O126" s="167"/>
      <c r="P126" s="168">
        <f>SUM(P127:P134)</f>
        <v>0</v>
      </c>
      <c r="Q126" s="167"/>
      <c r="R126" s="168">
        <f>SUM(R127:R134)</f>
        <v>0</v>
      </c>
      <c r="S126" s="167"/>
      <c r="T126" s="169">
        <f>SUM(T127:T134)</f>
        <v>0</v>
      </c>
      <c r="AR126" s="170" t="s">
        <v>149</v>
      </c>
      <c r="AT126" s="171" t="s">
        <v>68</v>
      </c>
      <c r="AU126" s="171" t="s">
        <v>77</v>
      </c>
      <c r="AY126" s="170" t="s">
        <v>123</v>
      </c>
      <c r="BK126" s="172">
        <f>SUM(BK127:BK134)</f>
        <v>0</v>
      </c>
    </row>
    <row r="127" spans="1:65" s="2" customFormat="1" ht="21.75" customHeight="1">
      <c r="A127" s="35"/>
      <c r="B127" s="36"/>
      <c r="C127" s="175" t="s">
        <v>248</v>
      </c>
      <c r="D127" s="175" t="s">
        <v>125</v>
      </c>
      <c r="E127" s="176" t="s">
        <v>823</v>
      </c>
      <c r="F127" s="177" t="s">
        <v>824</v>
      </c>
      <c r="G127" s="178" t="s">
        <v>756</v>
      </c>
      <c r="H127" s="179">
        <v>1</v>
      </c>
      <c r="I127" s="180"/>
      <c r="J127" s="181">
        <f>ROUND(I127*H127,2)</f>
        <v>0</v>
      </c>
      <c r="K127" s="177" t="s">
        <v>229</v>
      </c>
      <c r="L127" s="40"/>
      <c r="M127" s="182" t="s">
        <v>19</v>
      </c>
      <c r="N127" s="183" t="s">
        <v>40</v>
      </c>
      <c r="O127" s="65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6" t="s">
        <v>757</v>
      </c>
      <c r="AT127" s="186" t="s">
        <v>125</v>
      </c>
      <c r="AU127" s="186" t="s">
        <v>79</v>
      </c>
      <c r="AY127" s="18" t="s">
        <v>123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8" t="s">
        <v>77</v>
      </c>
      <c r="BK127" s="187">
        <f>ROUND(I127*H127,2)</f>
        <v>0</v>
      </c>
      <c r="BL127" s="18" t="s">
        <v>757</v>
      </c>
      <c r="BM127" s="186" t="s">
        <v>825</v>
      </c>
    </row>
    <row r="128" spans="1:65" s="2" customFormat="1" ht="87.75">
      <c r="A128" s="35"/>
      <c r="B128" s="36"/>
      <c r="C128" s="37"/>
      <c r="D128" s="195" t="s">
        <v>209</v>
      </c>
      <c r="E128" s="37"/>
      <c r="F128" s="226" t="s">
        <v>826</v>
      </c>
      <c r="G128" s="37"/>
      <c r="H128" s="37"/>
      <c r="I128" s="190"/>
      <c r="J128" s="37"/>
      <c r="K128" s="37"/>
      <c r="L128" s="40"/>
      <c r="M128" s="191"/>
      <c r="N128" s="192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209</v>
      </c>
      <c r="AU128" s="18" t="s">
        <v>79</v>
      </c>
    </row>
    <row r="129" spans="1:65" s="2" customFormat="1" ht="24.2" customHeight="1">
      <c r="A129" s="35"/>
      <c r="B129" s="36"/>
      <c r="C129" s="175" t="s">
        <v>255</v>
      </c>
      <c r="D129" s="175" t="s">
        <v>125</v>
      </c>
      <c r="E129" s="176" t="s">
        <v>827</v>
      </c>
      <c r="F129" s="177" t="s">
        <v>828</v>
      </c>
      <c r="G129" s="178" t="s">
        <v>19</v>
      </c>
      <c r="H129" s="179">
        <v>1</v>
      </c>
      <c r="I129" s="180"/>
      <c r="J129" s="181">
        <f>ROUND(I129*H129,2)</f>
        <v>0</v>
      </c>
      <c r="K129" s="177" t="s">
        <v>229</v>
      </c>
      <c r="L129" s="40"/>
      <c r="M129" s="182" t="s">
        <v>19</v>
      </c>
      <c r="N129" s="183" t="s">
        <v>40</v>
      </c>
      <c r="O129" s="65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6" t="s">
        <v>757</v>
      </c>
      <c r="AT129" s="186" t="s">
        <v>125</v>
      </c>
      <c r="AU129" s="186" t="s">
        <v>79</v>
      </c>
      <c r="AY129" s="18" t="s">
        <v>123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8" t="s">
        <v>77</v>
      </c>
      <c r="BK129" s="187">
        <f>ROUND(I129*H129,2)</f>
        <v>0</v>
      </c>
      <c r="BL129" s="18" t="s">
        <v>757</v>
      </c>
      <c r="BM129" s="186" t="s">
        <v>829</v>
      </c>
    </row>
    <row r="130" spans="1:65" s="2" customFormat="1" ht="87.75">
      <c r="A130" s="35"/>
      <c r="B130" s="36"/>
      <c r="C130" s="37"/>
      <c r="D130" s="195" t="s">
        <v>209</v>
      </c>
      <c r="E130" s="37"/>
      <c r="F130" s="226" t="s">
        <v>830</v>
      </c>
      <c r="G130" s="37"/>
      <c r="H130" s="37"/>
      <c r="I130" s="190"/>
      <c r="J130" s="37"/>
      <c r="K130" s="37"/>
      <c r="L130" s="40"/>
      <c r="M130" s="191"/>
      <c r="N130" s="192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209</v>
      </c>
      <c r="AU130" s="18" t="s">
        <v>79</v>
      </c>
    </row>
    <row r="131" spans="1:65" s="2" customFormat="1" ht="21.75" customHeight="1">
      <c r="A131" s="35"/>
      <c r="B131" s="36"/>
      <c r="C131" s="175" t="s">
        <v>261</v>
      </c>
      <c r="D131" s="175" t="s">
        <v>125</v>
      </c>
      <c r="E131" s="176" t="s">
        <v>831</v>
      </c>
      <c r="F131" s="177" t="s">
        <v>832</v>
      </c>
      <c r="G131" s="178" t="s">
        <v>756</v>
      </c>
      <c r="H131" s="179">
        <v>1</v>
      </c>
      <c r="I131" s="180"/>
      <c r="J131" s="181">
        <f>ROUND(I131*H131,2)</f>
        <v>0</v>
      </c>
      <c r="K131" s="177" t="s">
        <v>229</v>
      </c>
      <c r="L131" s="40"/>
      <c r="M131" s="182" t="s">
        <v>19</v>
      </c>
      <c r="N131" s="183" t="s">
        <v>40</v>
      </c>
      <c r="O131" s="65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6" t="s">
        <v>757</v>
      </c>
      <c r="AT131" s="186" t="s">
        <v>125</v>
      </c>
      <c r="AU131" s="186" t="s">
        <v>79</v>
      </c>
      <c r="AY131" s="18" t="s">
        <v>123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8" t="s">
        <v>77</v>
      </c>
      <c r="BK131" s="187">
        <f>ROUND(I131*H131,2)</f>
        <v>0</v>
      </c>
      <c r="BL131" s="18" t="s">
        <v>757</v>
      </c>
      <c r="BM131" s="186" t="s">
        <v>833</v>
      </c>
    </row>
    <row r="132" spans="1:65" s="2" customFormat="1" ht="16.5" customHeight="1">
      <c r="A132" s="35"/>
      <c r="B132" s="36"/>
      <c r="C132" s="175" t="s">
        <v>7</v>
      </c>
      <c r="D132" s="175" t="s">
        <v>125</v>
      </c>
      <c r="E132" s="176" t="s">
        <v>834</v>
      </c>
      <c r="F132" s="177" t="s">
        <v>835</v>
      </c>
      <c r="G132" s="178" t="s">
        <v>756</v>
      </c>
      <c r="H132" s="179">
        <v>1</v>
      </c>
      <c r="I132" s="180"/>
      <c r="J132" s="181">
        <f>ROUND(I132*H132,2)</f>
        <v>0</v>
      </c>
      <c r="K132" s="177" t="s">
        <v>229</v>
      </c>
      <c r="L132" s="40"/>
      <c r="M132" s="182" t="s">
        <v>19</v>
      </c>
      <c r="N132" s="183" t="s">
        <v>40</v>
      </c>
      <c r="O132" s="65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6" t="s">
        <v>757</v>
      </c>
      <c r="AT132" s="186" t="s">
        <v>125</v>
      </c>
      <c r="AU132" s="186" t="s">
        <v>79</v>
      </c>
      <c r="AY132" s="18" t="s">
        <v>123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8" t="s">
        <v>77</v>
      </c>
      <c r="BK132" s="187">
        <f>ROUND(I132*H132,2)</f>
        <v>0</v>
      </c>
      <c r="BL132" s="18" t="s">
        <v>757</v>
      </c>
      <c r="BM132" s="186" t="s">
        <v>836</v>
      </c>
    </row>
    <row r="133" spans="1:65" s="2" customFormat="1" ht="16.5" customHeight="1">
      <c r="A133" s="35"/>
      <c r="B133" s="36"/>
      <c r="C133" s="175" t="s">
        <v>273</v>
      </c>
      <c r="D133" s="175" t="s">
        <v>125</v>
      </c>
      <c r="E133" s="176" t="s">
        <v>837</v>
      </c>
      <c r="F133" s="177" t="s">
        <v>838</v>
      </c>
      <c r="G133" s="178" t="s">
        <v>756</v>
      </c>
      <c r="H133" s="179">
        <v>1</v>
      </c>
      <c r="I133" s="180"/>
      <c r="J133" s="181">
        <f>ROUND(I133*H133,2)</f>
        <v>0</v>
      </c>
      <c r="K133" s="177" t="s">
        <v>129</v>
      </c>
      <c r="L133" s="40"/>
      <c r="M133" s="182" t="s">
        <v>19</v>
      </c>
      <c r="N133" s="183" t="s">
        <v>40</v>
      </c>
      <c r="O133" s="65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6" t="s">
        <v>757</v>
      </c>
      <c r="AT133" s="186" t="s">
        <v>125</v>
      </c>
      <c r="AU133" s="186" t="s">
        <v>79</v>
      </c>
      <c r="AY133" s="18" t="s">
        <v>123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8" t="s">
        <v>77</v>
      </c>
      <c r="BK133" s="187">
        <f>ROUND(I133*H133,2)</f>
        <v>0</v>
      </c>
      <c r="BL133" s="18" t="s">
        <v>757</v>
      </c>
      <c r="BM133" s="186" t="s">
        <v>839</v>
      </c>
    </row>
    <row r="134" spans="1:65" s="2" customFormat="1" ht="11.25">
      <c r="A134" s="35"/>
      <c r="B134" s="36"/>
      <c r="C134" s="37"/>
      <c r="D134" s="188" t="s">
        <v>132</v>
      </c>
      <c r="E134" s="37"/>
      <c r="F134" s="189" t="s">
        <v>840</v>
      </c>
      <c r="G134" s="37"/>
      <c r="H134" s="37"/>
      <c r="I134" s="190"/>
      <c r="J134" s="37"/>
      <c r="K134" s="37"/>
      <c r="L134" s="40"/>
      <c r="M134" s="240"/>
      <c r="N134" s="241"/>
      <c r="O134" s="242"/>
      <c r="P134" s="242"/>
      <c r="Q134" s="242"/>
      <c r="R134" s="242"/>
      <c r="S134" s="242"/>
      <c r="T134" s="24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132</v>
      </c>
      <c r="AU134" s="18" t="s">
        <v>79</v>
      </c>
    </row>
    <row r="135" spans="1:65" s="2" customFormat="1" ht="6.95" customHeight="1">
      <c r="A135" s="35"/>
      <c r="B135" s="48"/>
      <c r="C135" s="49"/>
      <c r="D135" s="49"/>
      <c r="E135" s="49"/>
      <c r="F135" s="49"/>
      <c r="G135" s="49"/>
      <c r="H135" s="49"/>
      <c r="I135" s="49"/>
      <c r="J135" s="49"/>
      <c r="K135" s="49"/>
      <c r="L135" s="40"/>
      <c r="M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</sheetData>
  <sheetProtection algorithmName="SHA-512" hashValue="BbpKBVjAW6YVGUkHcdG9D6zzNgUHwQZDBgyk+CNEL4RT37m+TmVa4GKqVDR3tbeVD2UrzPP5IgTRoxMvBGBCNw==" saltValue="JIlw/2Ff4WcXjS4K0U2ysmOLxyC6qrEsPui0/iYRAp83Wzr+/O3am6WAVvGw9c1qriPODRjrFV7zS4ZdR3QX2w==" spinCount="100000" sheet="1" objects="1" scenarios="1" formatColumns="0" formatRows="0" autoFilter="0"/>
  <autoFilter ref="C86:K134" xr:uid="{00000000-0009-0000-0000-000002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200-000000000000}"/>
    <hyperlink ref="F96" r:id="rId2" xr:uid="{00000000-0004-0000-0200-000001000000}"/>
    <hyperlink ref="F98" r:id="rId3" xr:uid="{00000000-0004-0000-0200-000002000000}"/>
    <hyperlink ref="F100" r:id="rId4" xr:uid="{00000000-0004-0000-0200-000003000000}"/>
    <hyperlink ref="F102" r:id="rId5" xr:uid="{00000000-0004-0000-0200-000004000000}"/>
    <hyperlink ref="F106" r:id="rId6" xr:uid="{00000000-0004-0000-0200-000005000000}"/>
    <hyperlink ref="F109" r:id="rId7" xr:uid="{00000000-0004-0000-0200-000006000000}"/>
    <hyperlink ref="F112" r:id="rId8" xr:uid="{00000000-0004-0000-0200-000007000000}"/>
    <hyperlink ref="F114" r:id="rId9" xr:uid="{00000000-0004-0000-0200-000008000000}"/>
    <hyperlink ref="F117" r:id="rId10" xr:uid="{00000000-0004-0000-0200-000009000000}"/>
    <hyperlink ref="F123" r:id="rId11" xr:uid="{00000000-0004-0000-0200-00000A000000}"/>
    <hyperlink ref="F125" r:id="rId12" xr:uid="{00000000-0004-0000-0200-00000B000000}"/>
    <hyperlink ref="F134" r:id="rId13" xr:uid="{00000000-0004-0000-02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3"/>
      <c r="C3" s="104"/>
      <c r="D3" s="104"/>
      <c r="E3" s="104"/>
      <c r="F3" s="104"/>
      <c r="G3" s="104"/>
      <c r="H3" s="21"/>
    </row>
    <row r="4" spans="1:8" s="1" customFormat="1" ht="24.95" customHeight="1">
      <c r="B4" s="21"/>
      <c r="C4" s="105" t="s">
        <v>841</v>
      </c>
      <c r="H4" s="21"/>
    </row>
    <row r="5" spans="1:8" s="1" customFormat="1" ht="12" customHeight="1">
      <c r="B5" s="21"/>
      <c r="C5" s="244" t="s">
        <v>13</v>
      </c>
      <c r="D5" s="385" t="s">
        <v>14</v>
      </c>
      <c r="E5" s="378"/>
      <c r="F5" s="378"/>
      <c r="H5" s="21"/>
    </row>
    <row r="6" spans="1:8" s="1" customFormat="1" ht="36.950000000000003" customHeight="1">
      <c r="B6" s="21"/>
      <c r="C6" s="245" t="s">
        <v>16</v>
      </c>
      <c r="D6" s="389" t="s">
        <v>17</v>
      </c>
      <c r="E6" s="378"/>
      <c r="F6" s="378"/>
      <c r="H6" s="21"/>
    </row>
    <row r="7" spans="1:8" s="1" customFormat="1" ht="16.5" customHeight="1">
      <c r="B7" s="21"/>
      <c r="C7" s="107" t="s">
        <v>23</v>
      </c>
      <c r="D7" s="110" t="str">
        <f>'Rekapitulace stavby'!AN8</f>
        <v>Vyplň údaj</v>
      </c>
      <c r="H7" s="21"/>
    </row>
    <row r="8" spans="1:8" s="2" customFormat="1" ht="10.9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48"/>
      <c r="B9" s="246"/>
      <c r="C9" s="247" t="s">
        <v>50</v>
      </c>
      <c r="D9" s="248" t="s">
        <v>51</v>
      </c>
      <c r="E9" s="248" t="s">
        <v>110</v>
      </c>
      <c r="F9" s="249" t="s">
        <v>842</v>
      </c>
      <c r="G9" s="148"/>
      <c r="H9" s="246"/>
    </row>
    <row r="10" spans="1:8" s="2" customFormat="1" ht="26.45" customHeight="1">
      <c r="A10" s="35"/>
      <c r="B10" s="40"/>
      <c r="C10" s="250" t="s">
        <v>843</v>
      </c>
      <c r="D10" s="250" t="s">
        <v>75</v>
      </c>
      <c r="E10" s="35"/>
      <c r="F10" s="35"/>
      <c r="G10" s="35"/>
      <c r="H10" s="40"/>
    </row>
    <row r="11" spans="1:8" s="2" customFormat="1" ht="16.899999999999999" customHeight="1">
      <c r="A11" s="35"/>
      <c r="B11" s="40"/>
      <c r="C11" s="251" t="s">
        <v>84</v>
      </c>
      <c r="D11" s="252" t="s">
        <v>85</v>
      </c>
      <c r="E11" s="253" t="s">
        <v>86</v>
      </c>
      <c r="F11" s="254">
        <v>572.12900000000002</v>
      </c>
      <c r="G11" s="35"/>
      <c r="H11" s="40"/>
    </row>
    <row r="12" spans="1:8" s="2" customFormat="1" ht="16.899999999999999" customHeight="1">
      <c r="A12" s="35"/>
      <c r="B12" s="40"/>
      <c r="C12" s="255" t="s">
        <v>19</v>
      </c>
      <c r="D12" s="255" t="s">
        <v>372</v>
      </c>
      <c r="E12" s="18" t="s">
        <v>19</v>
      </c>
      <c r="F12" s="256">
        <v>405.5</v>
      </c>
      <c r="G12" s="35"/>
      <c r="H12" s="40"/>
    </row>
    <row r="13" spans="1:8" s="2" customFormat="1" ht="16.899999999999999" customHeight="1">
      <c r="A13" s="35"/>
      <c r="B13" s="40"/>
      <c r="C13" s="255" t="s">
        <v>19</v>
      </c>
      <c r="D13" s="255" t="s">
        <v>373</v>
      </c>
      <c r="E13" s="18" t="s">
        <v>19</v>
      </c>
      <c r="F13" s="256">
        <v>22.629000000000001</v>
      </c>
      <c r="G13" s="35"/>
      <c r="H13" s="40"/>
    </row>
    <row r="14" spans="1:8" s="2" customFormat="1" ht="16.899999999999999" customHeight="1">
      <c r="A14" s="35"/>
      <c r="B14" s="40"/>
      <c r="C14" s="255" t="s">
        <v>19</v>
      </c>
      <c r="D14" s="255" t="s">
        <v>374</v>
      </c>
      <c r="E14" s="18" t="s">
        <v>19</v>
      </c>
      <c r="F14" s="256">
        <v>72</v>
      </c>
      <c r="G14" s="35"/>
      <c r="H14" s="40"/>
    </row>
    <row r="15" spans="1:8" s="2" customFormat="1" ht="16.899999999999999" customHeight="1">
      <c r="A15" s="35"/>
      <c r="B15" s="40"/>
      <c r="C15" s="255" t="s">
        <v>19</v>
      </c>
      <c r="D15" s="255" t="s">
        <v>375</v>
      </c>
      <c r="E15" s="18" t="s">
        <v>19</v>
      </c>
      <c r="F15" s="256">
        <v>72</v>
      </c>
      <c r="G15" s="35"/>
      <c r="H15" s="40"/>
    </row>
    <row r="16" spans="1:8" s="2" customFormat="1" ht="16.899999999999999" customHeight="1">
      <c r="A16" s="35"/>
      <c r="B16" s="40"/>
      <c r="C16" s="255" t="s">
        <v>84</v>
      </c>
      <c r="D16" s="255" t="s">
        <v>137</v>
      </c>
      <c r="E16" s="18" t="s">
        <v>19</v>
      </c>
      <c r="F16" s="256">
        <v>572.12900000000002</v>
      </c>
      <c r="G16" s="35"/>
      <c r="H16" s="40"/>
    </row>
    <row r="17" spans="1:8" s="2" customFormat="1" ht="16.899999999999999" customHeight="1">
      <c r="A17" s="35"/>
      <c r="B17" s="40"/>
      <c r="C17" s="257" t="s">
        <v>844</v>
      </c>
      <c r="D17" s="35"/>
      <c r="E17" s="35"/>
      <c r="F17" s="35"/>
      <c r="G17" s="35"/>
      <c r="H17" s="40"/>
    </row>
    <row r="18" spans="1:8" s="2" customFormat="1" ht="22.5">
      <c r="A18" s="35"/>
      <c r="B18" s="40"/>
      <c r="C18" s="255" t="s">
        <v>368</v>
      </c>
      <c r="D18" s="255" t="s">
        <v>845</v>
      </c>
      <c r="E18" s="18" t="s">
        <v>86</v>
      </c>
      <c r="F18" s="256">
        <v>572.12900000000002</v>
      </c>
      <c r="G18" s="35"/>
      <c r="H18" s="40"/>
    </row>
    <row r="19" spans="1:8" s="2" customFormat="1" ht="22.5">
      <c r="A19" s="35"/>
      <c r="B19" s="40"/>
      <c r="C19" s="255" t="s">
        <v>377</v>
      </c>
      <c r="D19" s="255" t="s">
        <v>846</v>
      </c>
      <c r="E19" s="18" t="s">
        <v>86</v>
      </c>
      <c r="F19" s="256">
        <v>572.12900000000002</v>
      </c>
      <c r="G19" s="35"/>
      <c r="H19" s="40"/>
    </row>
    <row r="20" spans="1:8" s="2" customFormat="1" ht="22.5">
      <c r="A20" s="35"/>
      <c r="B20" s="40"/>
      <c r="C20" s="255" t="s">
        <v>383</v>
      </c>
      <c r="D20" s="255" t="s">
        <v>847</v>
      </c>
      <c r="E20" s="18" t="s">
        <v>86</v>
      </c>
      <c r="F20" s="256">
        <v>5721.29</v>
      </c>
      <c r="G20" s="35"/>
      <c r="H20" s="40"/>
    </row>
    <row r="21" spans="1:8" s="2" customFormat="1" ht="16.899999999999999" customHeight="1">
      <c r="A21" s="35"/>
      <c r="B21" s="40"/>
      <c r="C21" s="255" t="s">
        <v>389</v>
      </c>
      <c r="D21" s="255" t="s">
        <v>848</v>
      </c>
      <c r="E21" s="18" t="s">
        <v>86</v>
      </c>
      <c r="F21" s="256">
        <v>1144.258</v>
      </c>
      <c r="G21" s="35"/>
      <c r="H21" s="40"/>
    </row>
    <row r="22" spans="1:8" s="2" customFormat="1" ht="22.5">
      <c r="A22" s="35"/>
      <c r="B22" s="40"/>
      <c r="C22" s="255" t="s">
        <v>401</v>
      </c>
      <c r="D22" s="255" t="s">
        <v>849</v>
      </c>
      <c r="E22" s="18" t="s">
        <v>397</v>
      </c>
      <c r="F22" s="256">
        <v>1201.471</v>
      </c>
      <c r="G22" s="35"/>
      <c r="H22" s="40"/>
    </row>
    <row r="23" spans="1:8" s="2" customFormat="1" ht="16.899999999999999" customHeight="1">
      <c r="A23" s="35"/>
      <c r="B23" s="40"/>
      <c r="C23" s="255" t="s">
        <v>407</v>
      </c>
      <c r="D23" s="255" t="s">
        <v>850</v>
      </c>
      <c r="E23" s="18" t="s">
        <v>86</v>
      </c>
      <c r="F23" s="256">
        <v>572.12900000000002</v>
      </c>
      <c r="G23" s="35"/>
      <c r="H23" s="40"/>
    </row>
    <row r="24" spans="1:8" s="2" customFormat="1" ht="16.899999999999999" customHeight="1">
      <c r="A24" s="35"/>
      <c r="B24" s="40"/>
      <c r="C24" s="251" t="s">
        <v>88</v>
      </c>
      <c r="D24" s="252" t="s">
        <v>89</v>
      </c>
      <c r="E24" s="253" t="s">
        <v>86</v>
      </c>
      <c r="F24" s="254">
        <v>405.5</v>
      </c>
      <c r="G24" s="35"/>
      <c r="H24" s="40"/>
    </row>
    <row r="25" spans="1:8" s="2" customFormat="1" ht="16.899999999999999" customHeight="1">
      <c r="A25" s="35"/>
      <c r="B25" s="40"/>
      <c r="C25" s="255" t="s">
        <v>19</v>
      </c>
      <c r="D25" s="255" t="s">
        <v>185</v>
      </c>
      <c r="E25" s="18" t="s">
        <v>19</v>
      </c>
      <c r="F25" s="256">
        <v>0</v>
      </c>
      <c r="G25" s="35"/>
      <c r="H25" s="40"/>
    </row>
    <row r="26" spans="1:8" s="2" customFormat="1" ht="16.899999999999999" customHeight="1">
      <c r="A26" s="35"/>
      <c r="B26" s="40"/>
      <c r="C26" s="255" t="s">
        <v>19</v>
      </c>
      <c r="D26" s="255" t="s">
        <v>186</v>
      </c>
      <c r="E26" s="18" t="s">
        <v>19</v>
      </c>
      <c r="F26" s="256">
        <v>13.8</v>
      </c>
      <c r="G26" s="35"/>
      <c r="H26" s="40"/>
    </row>
    <row r="27" spans="1:8" s="2" customFormat="1" ht="16.899999999999999" customHeight="1">
      <c r="A27" s="35"/>
      <c r="B27" s="40"/>
      <c r="C27" s="255" t="s">
        <v>19</v>
      </c>
      <c r="D27" s="255" t="s">
        <v>187</v>
      </c>
      <c r="E27" s="18" t="s">
        <v>19</v>
      </c>
      <c r="F27" s="256">
        <v>47</v>
      </c>
      <c r="G27" s="35"/>
      <c r="H27" s="40"/>
    </row>
    <row r="28" spans="1:8" s="2" customFormat="1" ht="16.899999999999999" customHeight="1">
      <c r="A28" s="35"/>
      <c r="B28" s="40"/>
      <c r="C28" s="255" t="s">
        <v>19</v>
      </c>
      <c r="D28" s="255" t="s">
        <v>188</v>
      </c>
      <c r="E28" s="18" t="s">
        <v>19</v>
      </c>
      <c r="F28" s="256">
        <v>77</v>
      </c>
      <c r="G28" s="35"/>
      <c r="H28" s="40"/>
    </row>
    <row r="29" spans="1:8" s="2" customFormat="1" ht="16.899999999999999" customHeight="1">
      <c r="A29" s="35"/>
      <c r="B29" s="40"/>
      <c r="C29" s="255" t="s">
        <v>19</v>
      </c>
      <c r="D29" s="255" t="s">
        <v>189</v>
      </c>
      <c r="E29" s="18" t="s">
        <v>19</v>
      </c>
      <c r="F29" s="256">
        <v>48.4</v>
      </c>
      <c r="G29" s="35"/>
      <c r="H29" s="40"/>
    </row>
    <row r="30" spans="1:8" s="2" customFormat="1" ht="16.899999999999999" customHeight="1">
      <c r="A30" s="35"/>
      <c r="B30" s="40"/>
      <c r="C30" s="255" t="s">
        <v>19</v>
      </c>
      <c r="D30" s="255" t="s">
        <v>190</v>
      </c>
      <c r="E30" s="18" t="s">
        <v>19</v>
      </c>
      <c r="F30" s="256">
        <v>23.5</v>
      </c>
      <c r="G30" s="35"/>
      <c r="H30" s="40"/>
    </row>
    <row r="31" spans="1:8" s="2" customFormat="1" ht="16.899999999999999" customHeight="1">
      <c r="A31" s="35"/>
      <c r="B31" s="40"/>
      <c r="C31" s="255" t="s">
        <v>19</v>
      </c>
      <c r="D31" s="255" t="s">
        <v>191</v>
      </c>
      <c r="E31" s="18" t="s">
        <v>19</v>
      </c>
      <c r="F31" s="256">
        <v>42.6</v>
      </c>
      <c r="G31" s="35"/>
      <c r="H31" s="40"/>
    </row>
    <row r="32" spans="1:8" s="2" customFormat="1" ht="16.899999999999999" customHeight="1">
      <c r="A32" s="35"/>
      <c r="B32" s="40"/>
      <c r="C32" s="255" t="s">
        <v>19</v>
      </c>
      <c r="D32" s="255" t="s">
        <v>192</v>
      </c>
      <c r="E32" s="18" t="s">
        <v>19</v>
      </c>
      <c r="F32" s="256">
        <v>55.2</v>
      </c>
      <c r="G32" s="35"/>
      <c r="H32" s="40"/>
    </row>
    <row r="33" spans="1:8" s="2" customFormat="1" ht="16.899999999999999" customHeight="1">
      <c r="A33" s="35"/>
      <c r="B33" s="40"/>
      <c r="C33" s="255" t="s">
        <v>19</v>
      </c>
      <c r="D33" s="255" t="s">
        <v>193</v>
      </c>
      <c r="E33" s="18" t="s">
        <v>19</v>
      </c>
      <c r="F33" s="256">
        <v>49.5</v>
      </c>
      <c r="G33" s="35"/>
      <c r="H33" s="40"/>
    </row>
    <row r="34" spans="1:8" s="2" customFormat="1" ht="16.899999999999999" customHeight="1">
      <c r="A34" s="35"/>
      <c r="B34" s="40"/>
      <c r="C34" s="255" t="s">
        <v>19</v>
      </c>
      <c r="D34" s="255" t="s">
        <v>194</v>
      </c>
      <c r="E34" s="18" t="s">
        <v>19</v>
      </c>
      <c r="F34" s="256">
        <v>38.5</v>
      </c>
      <c r="G34" s="35"/>
      <c r="H34" s="40"/>
    </row>
    <row r="35" spans="1:8" s="2" customFormat="1" ht="16.899999999999999" customHeight="1">
      <c r="A35" s="35"/>
      <c r="B35" s="40"/>
      <c r="C35" s="255" t="s">
        <v>19</v>
      </c>
      <c r="D35" s="255" t="s">
        <v>195</v>
      </c>
      <c r="E35" s="18" t="s">
        <v>19</v>
      </c>
      <c r="F35" s="256">
        <v>10</v>
      </c>
      <c r="G35" s="35"/>
      <c r="H35" s="40"/>
    </row>
    <row r="36" spans="1:8" s="2" customFormat="1" ht="16.899999999999999" customHeight="1">
      <c r="A36" s="35"/>
      <c r="B36" s="40"/>
      <c r="C36" s="255" t="s">
        <v>88</v>
      </c>
      <c r="D36" s="255" t="s">
        <v>137</v>
      </c>
      <c r="E36" s="18" t="s">
        <v>19</v>
      </c>
      <c r="F36" s="256">
        <v>405.5</v>
      </c>
      <c r="G36" s="35"/>
      <c r="H36" s="40"/>
    </row>
    <row r="37" spans="1:8" s="2" customFormat="1" ht="16.899999999999999" customHeight="1">
      <c r="A37" s="35"/>
      <c r="B37" s="40"/>
      <c r="C37" s="257" t="s">
        <v>844</v>
      </c>
      <c r="D37" s="35"/>
      <c r="E37" s="35"/>
      <c r="F37" s="35"/>
      <c r="G37" s="35"/>
      <c r="H37" s="40"/>
    </row>
    <row r="38" spans="1:8" s="2" customFormat="1" ht="22.5">
      <c r="A38" s="35"/>
      <c r="B38" s="40"/>
      <c r="C38" s="255" t="s">
        <v>181</v>
      </c>
      <c r="D38" s="255" t="s">
        <v>851</v>
      </c>
      <c r="E38" s="18" t="s">
        <v>86</v>
      </c>
      <c r="F38" s="256">
        <v>135.167</v>
      </c>
      <c r="G38" s="35"/>
      <c r="H38" s="40"/>
    </row>
    <row r="39" spans="1:8" s="2" customFormat="1" ht="22.5">
      <c r="A39" s="35"/>
      <c r="B39" s="40"/>
      <c r="C39" s="255" t="s">
        <v>198</v>
      </c>
      <c r="D39" s="255" t="s">
        <v>852</v>
      </c>
      <c r="E39" s="18" t="s">
        <v>86</v>
      </c>
      <c r="F39" s="256">
        <v>270.33300000000003</v>
      </c>
      <c r="G39" s="35"/>
      <c r="H39" s="40"/>
    </row>
    <row r="40" spans="1:8" s="2" customFormat="1" ht="7.35" customHeight="1">
      <c r="A40" s="35"/>
      <c r="B40" s="128"/>
      <c r="C40" s="129"/>
      <c r="D40" s="129"/>
      <c r="E40" s="129"/>
      <c r="F40" s="129"/>
      <c r="G40" s="129"/>
      <c r="H40" s="40"/>
    </row>
    <row r="41" spans="1:8" s="2" customFormat="1" ht="11.25">
      <c r="A41" s="35"/>
      <c r="B41" s="35"/>
      <c r="C41" s="35"/>
      <c r="D41" s="35"/>
      <c r="E41" s="35"/>
      <c r="F41" s="35"/>
      <c r="G41" s="35"/>
      <c r="H41" s="35"/>
    </row>
  </sheetData>
  <sheetProtection algorithmName="SHA-512" hashValue="ceNlhsfVJDds1m+w6WGB2iCHdeC8uy88mBnM8vSbkmZ3DQIJBr3jW+Sv/0Y90O0epu4Fk6dvJjVA6vB8+WfN4w==" saltValue="slb8vVk6jATKLZz1Rt+s6KVzSOeDpTIWA38jsAz9ZCHXC5p2/Xja1GfoQxOhWopT/tBJH23BVTMZ9NsK6EEbA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topLeftCell="A149" zoomScale="110" zoomScaleNormal="110" workbookViewId="0"/>
  </sheetViews>
  <sheetFormatPr defaultRowHeight="15"/>
  <cols>
    <col min="1" max="1" width="8.33203125" style="258" customWidth="1"/>
    <col min="2" max="2" width="1.6640625" style="258" customWidth="1"/>
    <col min="3" max="4" width="5" style="258" customWidth="1"/>
    <col min="5" max="5" width="11.6640625" style="258" customWidth="1"/>
    <col min="6" max="6" width="9.1640625" style="258" customWidth="1"/>
    <col min="7" max="7" width="5" style="258" customWidth="1"/>
    <col min="8" max="8" width="77.83203125" style="258" customWidth="1"/>
    <col min="9" max="10" width="20" style="258" customWidth="1"/>
    <col min="11" max="11" width="1.6640625" style="258" customWidth="1"/>
  </cols>
  <sheetData>
    <row r="1" spans="2:11" s="1" customFormat="1" ht="37.5" customHeight="1"/>
    <row r="2" spans="2:11" s="1" customFormat="1" ht="7.5" customHeight="1">
      <c r="B2" s="259"/>
      <c r="C2" s="260"/>
      <c r="D2" s="260"/>
      <c r="E2" s="260"/>
      <c r="F2" s="260"/>
      <c r="G2" s="260"/>
      <c r="H2" s="260"/>
      <c r="I2" s="260"/>
      <c r="J2" s="260"/>
      <c r="K2" s="261"/>
    </row>
    <row r="3" spans="2:11" s="16" customFormat="1" ht="45" customHeight="1">
      <c r="B3" s="262"/>
      <c r="C3" s="391" t="s">
        <v>853</v>
      </c>
      <c r="D3" s="391"/>
      <c r="E3" s="391"/>
      <c r="F3" s="391"/>
      <c r="G3" s="391"/>
      <c r="H3" s="391"/>
      <c r="I3" s="391"/>
      <c r="J3" s="391"/>
      <c r="K3" s="263"/>
    </row>
    <row r="4" spans="2:11" s="1" customFormat="1" ht="25.5" customHeight="1">
      <c r="B4" s="264"/>
      <c r="C4" s="396" t="s">
        <v>854</v>
      </c>
      <c r="D4" s="396"/>
      <c r="E4" s="396"/>
      <c r="F4" s="396"/>
      <c r="G4" s="396"/>
      <c r="H4" s="396"/>
      <c r="I4" s="396"/>
      <c r="J4" s="396"/>
      <c r="K4" s="265"/>
    </row>
    <row r="5" spans="2:11" s="1" customFormat="1" ht="5.25" customHeight="1">
      <c r="B5" s="264"/>
      <c r="C5" s="266"/>
      <c r="D5" s="266"/>
      <c r="E5" s="266"/>
      <c r="F5" s="266"/>
      <c r="G5" s="266"/>
      <c r="H5" s="266"/>
      <c r="I5" s="266"/>
      <c r="J5" s="266"/>
      <c r="K5" s="265"/>
    </row>
    <row r="6" spans="2:11" s="1" customFormat="1" ht="15" customHeight="1">
      <c r="B6" s="264"/>
      <c r="C6" s="395" t="s">
        <v>855</v>
      </c>
      <c r="D6" s="395"/>
      <c r="E6" s="395"/>
      <c r="F6" s="395"/>
      <c r="G6" s="395"/>
      <c r="H6" s="395"/>
      <c r="I6" s="395"/>
      <c r="J6" s="395"/>
      <c r="K6" s="265"/>
    </row>
    <row r="7" spans="2:11" s="1" customFormat="1" ht="15" customHeight="1">
      <c r="B7" s="268"/>
      <c r="C7" s="395" t="s">
        <v>856</v>
      </c>
      <c r="D7" s="395"/>
      <c r="E7" s="395"/>
      <c r="F7" s="395"/>
      <c r="G7" s="395"/>
      <c r="H7" s="395"/>
      <c r="I7" s="395"/>
      <c r="J7" s="395"/>
      <c r="K7" s="265"/>
    </row>
    <row r="8" spans="2:11" s="1" customFormat="1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spans="2:11" s="1" customFormat="1" ht="15" customHeight="1">
      <c r="B9" s="268"/>
      <c r="C9" s="395" t="s">
        <v>857</v>
      </c>
      <c r="D9" s="395"/>
      <c r="E9" s="395"/>
      <c r="F9" s="395"/>
      <c r="G9" s="395"/>
      <c r="H9" s="395"/>
      <c r="I9" s="395"/>
      <c r="J9" s="395"/>
      <c r="K9" s="265"/>
    </row>
    <row r="10" spans="2:11" s="1" customFormat="1" ht="15" customHeight="1">
      <c r="B10" s="268"/>
      <c r="C10" s="267"/>
      <c r="D10" s="395" t="s">
        <v>858</v>
      </c>
      <c r="E10" s="395"/>
      <c r="F10" s="395"/>
      <c r="G10" s="395"/>
      <c r="H10" s="395"/>
      <c r="I10" s="395"/>
      <c r="J10" s="395"/>
      <c r="K10" s="265"/>
    </row>
    <row r="11" spans="2:11" s="1" customFormat="1" ht="15" customHeight="1">
      <c r="B11" s="268"/>
      <c r="C11" s="269"/>
      <c r="D11" s="395" t="s">
        <v>859</v>
      </c>
      <c r="E11" s="395"/>
      <c r="F11" s="395"/>
      <c r="G11" s="395"/>
      <c r="H11" s="395"/>
      <c r="I11" s="395"/>
      <c r="J11" s="395"/>
      <c r="K11" s="265"/>
    </row>
    <row r="12" spans="2:11" s="1" customFormat="1" ht="15" customHeight="1">
      <c r="B12" s="268"/>
      <c r="C12" s="269"/>
      <c r="D12" s="267"/>
      <c r="E12" s="267"/>
      <c r="F12" s="267"/>
      <c r="G12" s="267"/>
      <c r="H12" s="267"/>
      <c r="I12" s="267"/>
      <c r="J12" s="267"/>
      <c r="K12" s="265"/>
    </row>
    <row r="13" spans="2:11" s="1" customFormat="1" ht="15" customHeight="1">
      <c r="B13" s="268"/>
      <c r="C13" s="269"/>
      <c r="D13" s="270" t="s">
        <v>860</v>
      </c>
      <c r="E13" s="267"/>
      <c r="F13" s="267"/>
      <c r="G13" s="267"/>
      <c r="H13" s="267"/>
      <c r="I13" s="267"/>
      <c r="J13" s="267"/>
      <c r="K13" s="265"/>
    </row>
    <row r="14" spans="2:11" s="1" customFormat="1" ht="12.75" customHeight="1">
      <c r="B14" s="268"/>
      <c r="C14" s="269"/>
      <c r="D14" s="269"/>
      <c r="E14" s="269"/>
      <c r="F14" s="269"/>
      <c r="G14" s="269"/>
      <c r="H14" s="269"/>
      <c r="I14" s="269"/>
      <c r="J14" s="269"/>
      <c r="K14" s="265"/>
    </row>
    <row r="15" spans="2:11" s="1" customFormat="1" ht="15" customHeight="1">
      <c r="B15" s="268"/>
      <c r="C15" s="269"/>
      <c r="D15" s="395" t="s">
        <v>861</v>
      </c>
      <c r="E15" s="395"/>
      <c r="F15" s="395"/>
      <c r="G15" s="395"/>
      <c r="H15" s="395"/>
      <c r="I15" s="395"/>
      <c r="J15" s="395"/>
      <c r="K15" s="265"/>
    </row>
    <row r="16" spans="2:11" s="1" customFormat="1" ht="15" customHeight="1">
      <c r="B16" s="268"/>
      <c r="C16" s="269"/>
      <c r="D16" s="395" t="s">
        <v>862</v>
      </c>
      <c r="E16" s="395"/>
      <c r="F16" s="395"/>
      <c r="G16" s="395"/>
      <c r="H16" s="395"/>
      <c r="I16" s="395"/>
      <c r="J16" s="395"/>
      <c r="K16" s="265"/>
    </row>
    <row r="17" spans="2:11" s="1" customFormat="1" ht="15" customHeight="1">
      <c r="B17" s="268"/>
      <c r="C17" s="269"/>
      <c r="D17" s="395" t="s">
        <v>863</v>
      </c>
      <c r="E17" s="395"/>
      <c r="F17" s="395"/>
      <c r="G17" s="395"/>
      <c r="H17" s="395"/>
      <c r="I17" s="395"/>
      <c r="J17" s="395"/>
      <c r="K17" s="265"/>
    </row>
    <row r="18" spans="2:11" s="1" customFormat="1" ht="15" customHeight="1">
      <c r="B18" s="268"/>
      <c r="C18" s="269"/>
      <c r="D18" s="269"/>
      <c r="E18" s="271" t="s">
        <v>864</v>
      </c>
      <c r="F18" s="395" t="s">
        <v>865</v>
      </c>
      <c r="G18" s="395"/>
      <c r="H18" s="395"/>
      <c r="I18" s="395"/>
      <c r="J18" s="395"/>
      <c r="K18" s="265"/>
    </row>
    <row r="19" spans="2:11" s="1" customFormat="1" ht="15" customHeight="1">
      <c r="B19" s="268"/>
      <c r="C19" s="269"/>
      <c r="D19" s="269"/>
      <c r="E19" s="271" t="s">
        <v>76</v>
      </c>
      <c r="F19" s="395" t="s">
        <v>866</v>
      </c>
      <c r="G19" s="395"/>
      <c r="H19" s="395"/>
      <c r="I19" s="395"/>
      <c r="J19" s="395"/>
      <c r="K19" s="265"/>
    </row>
    <row r="20" spans="2:11" s="1" customFormat="1" ht="15" customHeight="1">
      <c r="B20" s="268"/>
      <c r="C20" s="269"/>
      <c r="D20" s="269"/>
      <c r="E20" s="271" t="s">
        <v>867</v>
      </c>
      <c r="F20" s="395" t="s">
        <v>868</v>
      </c>
      <c r="G20" s="395"/>
      <c r="H20" s="395"/>
      <c r="I20" s="395"/>
      <c r="J20" s="395"/>
      <c r="K20" s="265"/>
    </row>
    <row r="21" spans="2:11" s="1" customFormat="1" ht="15" customHeight="1">
      <c r="B21" s="268"/>
      <c r="C21" s="269"/>
      <c r="D21" s="269"/>
      <c r="E21" s="271" t="s">
        <v>82</v>
      </c>
      <c r="F21" s="395" t="s">
        <v>869</v>
      </c>
      <c r="G21" s="395"/>
      <c r="H21" s="395"/>
      <c r="I21" s="395"/>
      <c r="J21" s="395"/>
      <c r="K21" s="265"/>
    </row>
    <row r="22" spans="2:11" s="1" customFormat="1" ht="15" customHeight="1">
      <c r="B22" s="268"/>
      <c r="C22" s="269"/>
      <c r="D22" s="269"/>
      <c r="E22" s="271" t="s">
        <v>870</v>
      </c>
      <c r="F22" s="395" t="s">
        <v>871</v>
      </c>
      <c r="G22" s="395"/>
      <c r="H22" s="395"/>
      <c r="I22" s="395"/>
      <c r="J22" s="395"/>
      <c r="K22" s="265"/>
    </row>
    <row r="23" spans="2:11" s="1" customFormat="1" ht="15" customHeight="1">
      <c r="B23" s="268"/>
      <c r="C23" s="269"/>
      <c r="D23" s="269"/>
      <c r="E23" s="271" t="s">
        <v>872</v>
      </c>
      <c r="F23" s="395" t="s">
        <v>873</v>
      </c>
      <c r="G23" s="395"/>
      <c r="H23" s="395"/>
      <c r="I23" s="395"/>
      <c r="J23" s="395"/>
      <c r="K23" s="265"/>
    </row>
    <row r="24" spans="2:11" s="1" customFormat="1" ht="12.75" customHeight="1">
      <c r="B24" s="268"/>
      <c r="C24" s="269"/>
      <c r="D24" s="269"/>
      <c r="E24" s="269"/>
      <c r="F24" s="269"/>
      <c r="G24" s="269"/>
      <c r="H24" s="269"/>
      <c r="I24" s="269"/>
      <c r="J24" s="269"/>
      <c r="K24" s="265"/>
    </row>
    <row r="25" spans="2:11" s="1" customFormat="1" ht="15" customHeight="1">
      <c r="B25" s="268"/>
      <c r="C25" s="395" t="s">
        <v>874</v>
      </c>
      <c r="D25" s="395"/>
      <c r="E25" s="395"/>
      <c r="F25" s="395"/>
      <c r="G25" s="395"/>
      <c r="H25" s="395"/>
      <c r="I25" s="395"/>
      <c r="J25" s="395"/>
      <c r="K25" s="265"/>
    </row>
    <row r="26" spans="2:11" s="1" customFormat="1" ht="15" customHeight="1">
      <c r="B26" s="268"/>
      <c r="C26" s="395" t="s">
        <v>875</v>
      </c>
      <c r="D26" s="395"/>
      <c r="E26" s="395"/>
      <c r="F26" s="395"/>
      <c r="G26" s="395"/>
      <c r="H26" s="395"/>
      <c r="I26" s="395"/>
      <c r="J26" s="395"/>
      <c r="K26" s="265"/>
    </row>
    <row r="27" spans="2:11" s="1" customFormat="1" ht="15" customHeight="1">
      <c r="B27" s="268"/>
      <c r="C27" s="267"/>
      <c r="D27" s="395" t="s">
        <v>876</v>
      </c>
      <c r="E27" s="395"/>
      <c r="F27" s="395"/>
      <c r="G27" s="395"/>
      <c r="H27" s="395"/>
      <c r="I27" s="395"/>
      <c r="J27" s="395"/>
      <c r="K27" s="265"/>
    </row>
    <row r="28" spans="2:11" s="1" customFormat="1" ht="15" customHeight="1">
      <c r="B28" s="268"/>
      <c r="C28" s="269"/>
      <c r="D28" s="395" t="s">
        <v>877</v>
      </c>
      <c r="E28" s="395"/>
      <c r="F28" s="395"/>
      <c r="G28" s="395"/>
      <c r="H28" s="395"/>
      <c r="I28" s="395"/>
      <c r="J28" s="395"/>
      <c r="K28" s="265"/>
    </row>
    <row r="29" spans="2:11" s="1" customFormat="1" ht="12.75" customHeight="1">
      <c r="B29" s="268"/>
      <c r="C29" s="269"/>
      <c r="D29" s="269"/>
      <c r="E29" s="269"/>
      <c r="F29" s="269"/>
      <c r="G29" s="269"/>
      <c r="H29" s="269"/>
      <c r="I29" s="269"/>
      <c r="J29" s="269"/>
      <c r="K29" s="265"/>
    </row>
    <row r="30" spans="2:11" s="1" customFormat="1" ht="15" customHeight="1">
      <c r="B30" s="268"/>
      <c r="C30" s="269"/>
      <c r="D30" s="395" t="s">
        <v>878</v>
      </c>
      <c r="E30" s="395"/>
      <c r="F30" s="395"/>
      <c r="G30" s="395"/>
      <c r="H30" s="395"/>
      <c r="I30" s="395"/>
      <c r="J30" s="395"/>
      <c r="K30" s="265"/>
    </row>
    <row r="31" spans="2:11" s="1" customFormat="1" ht="15" customHeight="1">
      <c r="B31" s="268"/>
      <c r="C31" s="269"/>
      <c r="D31" s="395" t="s">
        <v>879</v>
      </c>
      <c r="E31" s="395"/>
      <c r="F31" s="395"/>
      <c r="G31" s="395"/>
      <c r="H31" s="395"/>
      <c r="I31" s="395"/>
      <c r="J31" s="395"/>
      <c r="K31" s="265"/>
    </row>
    <row r="32" spans="2:11" s="1" customFormat="1" ht="12.75" customHeight="1">
      <c r="B32" s="268"/>
      <c r="C32" s="269"/>
      <c r="D32" s="269"/>
      <c r="E32" s="269"/>
      <c r="F32" s="269"/>
      <c r="G32" s="269"/>
      <c r="H32" s="269"/>
      <c r="I32" s="269"/>
      <c r="J32" s="269"/>
      <c r="K32" s="265"/>
    </row>
    <row r="33" spans="2:11" s="1" customFormat="1" ht="15" customHeight="1">
      <c r="B33" s="268"/>
      <c r="C33" s="269"/>
      <c r="D33" s="395" t="s">
        <v>880</v>
      </c>
      <c r="E33" s="395"/>
      <c r="F33" s="395"/>
      <c r="G33" s="395"/>
      <c r="H33" s="395"/>
      <c r="I33" s="395"/>
      <c r="J33" s="395"/>
      <c r="K33" s="265"/>
    </row>
    <row r="34" spans="2:11" s="1" customFormat="1" ht="15" customHeight="1">
      <c r="B34" s="268"/>
      <c r="C34" s="269"/>
      <c r="D34" s="395" t="s">
        <v>881</v>
      </c>
      <c r="E34" s="395"/>
      <c r="F34" s="395"/>
      <c r="G34" s="395"/>
      <c r="H34" s="395"/>
      <c r="I34" s="395"/>
      <c r="J34" s="395"/>
      <c r="K34" s="265"/>
    </row>
    <row r="35" spans="2:11" s="1" customFormat="1" ht="15" customHeight="1">
      <c r="B35" s="268"/>
      <c r="C35" s="269"/>
      <c r="D35" s="395" t="s">
        <v>882</v>
      </c>
      <c r="E35" s="395"/>
      <c r="F35" s="395"/>
      <c r="G35" s="395"/>
      <c r="H35" s="395"/>
      <c r="I35" s="395"/>
      <c r="J35" s="395"/>
      <c r="K35" s="265"/>
    </row>
    <row r="36" spans="2:11" s="1" customFormat="1" ht="15" customHeight="1">
      <c r="B36" s="268"/>
      <c r="C36" s="269"/>
      <c r="D36" s="267"/>
      <c r="E36" s="270" t="s">
        <v>109</v>
      </c>
      <c r="F36" s="267"/>
      <c r="G36" s="395" t="s">
        <v>883</v>
      </c>
      <c r="H36" s="395"/>
      <c r="I36" s="395"/>
      <c r="J36" s="395"/>
      <c r="K36" s="265"/>
    </row>
    <row r="37" spans="2:11" s="1" customFormat="1" ht="30.75" customHeight="1">
      <c r="B37" s="268"/>
      <c r="C37" s="269"/>
      <c r="D37" s="267"/>
      <c r="E37" s="270" t="s">
        <v>884</v>
      </c>
      <c r="F37" s="267"/>
      <c r="G37" s="395" t="s">
        <v>885</v>
      </c>
      <c r="H37" s="395"/>
      <c r="I37" s="395"/>
      <c r="J37" s="395"/>
      <c r="K37" s="265"/>
    </row>
    <row r="38" spans="2:11" s="1" customFormat="1" ht="15" customHeight="1">
      <c r="B38" s="268"/>
      <c r="C38" s="269"/>
      <c r="D38" s="267"/>
      <c r="E38" s="270" t="s">
        <v>50</v>
      </c>
      <c r="F38" s="267"/>
      <c r="G38" s="395" t="s">
        <v>886</v>
      </c>
      <c r="H38" s="395"/>
      <c r="I38" s="395"/>
      <c r="J38" s="395"/>
      <c r="K38" s="265"/>
    </row>
    <row r="39" spans="2:11" s="1" customFormat="1" ht="15" customHeight="1">
      <c r="B39" s="268"/>
      <c r="C39" s="269"/>
      <c r="D39" s="267"/>
      <c r="E39" s="270" t="s">
        <v>51</v>
      </c>
      <c r="F39" s="267"/>
      <c r="G39" s="395" t="s">
        <v>887</v>
      </c>
      <c r="H39" s="395"/>
      <c r="I39" s="395"/>
      <c r="J39" s="395"/>
      <c r="K39" s="265"/>
    </row>
    <row r="40" spans="2:11" s="1" customFormat="1" ht="15" customHeight="1">
      <c r="B40" s="268"/>
      <c r="C40" s="269"/>
      <c r="D40" s="267"/>
      <c r="E40" s="270" t="s">
        <v>110</v>
      </c>
      <c r="F40" s="267"/>
      <c r="G40" s="395" t="s">
        <v>888</v>
      </c>
      <c r="H40" s="395"/>
      <c r="I40" s="395"/>
      <c r="J40" s="395"/>
      <c r="K40" s="265"/>
    </row>
    <row r="41" spans="2:11" s="1" customFormat="1" ht="15" customHeight="1">
      <c r="B41" s="268"/>
      <c r="C41" s="269"/>
      <c r="D41" s="267"/>
      <c r="E41" s="270" t="s">
        <v>111</v>
      </c>
      <c r="F41" s="267"/>
      <c r="G41" s="395" t="s">
        <v>889</v>
      </c>
      <c r="H41" s="395"/>
      <c r="I41" s="395"/>
      <c r="J41" s="395"/>
      <c r="K41" s="265"/>
    </row>
    <row r="42" spans="2:11" s="1" customFormat="1" ht="15" customHeight="1">
      <c r="B42" s="268"/>
      <c r="C42" s="269"/>
      <c r="D42" s="267"/>
      <c r="E42" s="270" t="s">
        <v>890</v>
      </c>
      <c r="F42" s="267"/>
      <c r="G42" s="395" t="s">
        <v>891</v>
      </c>
      <c r="H42" s="395"/>
      <c r="I42" s="395"/>
      <c r="J42" s="395"/>
      <c r="K42" s="265"/>
    </row>
    <row r="43" spans="2:11" s="1" customFormat="1" ht="15" customHeight="1">
      <c r="B43" s="268"/>
      <c r="C43" s="269"/>
      <c r="D43" s="267"/>
      <c r="E43" s="270"/>
      <c r="F43" s="267"/>
      <c r="G43" s="395" t="s">
        <v>892</v>
      </c>
      <c r="H43" s="395"/>
      <c r="I43" s="395"/>
      <c r="J43" s="395"/>
      <c r="K43" s="265"/>
    </row>
    <row r="44" spans="2:11" s="1" customFormat="1" ht="15" customHeight="1">
      <c r="B44" s="268"/>
      <c r="C44" s="269"/>
      <c r="D44" s="267"/>
      <c r="E44" s="270" t="s">
        <v>893</v>
      </c>
      <c r="F44" s="267"/>
      <c r="G44" s="395" t="s">
        <v>894</v>
      </c>
      <c r="H44" s="395"/>
      <c r="I44" s="395"/>
      <c r="J44" s="395"/>
      <c r="K44" s="265"/>
    </row>
    <row r="45" spans="2:11" s="1" customFormat="1" ht="15" customHeight="1">
      <c r="B45" s="268"/>
      <c r="C45" s="269"/>
      <c r="D45" s="267"/>
      <c r="E45" s="270" t="s">
        <v>113</v>
      </c>
      <c r="F45" s="267"/>
      <c r="G45" s="395" t="s">
        <v>895</v>
      </c>
      <c r="H45" s="395"/>
      <c r="I45" s="395"/>
      <c r="J45" s="395"/>
      <c r="K45" s="265"/>
    </row>
    <row r="46" spans="2:11" s="1" customFormat="1" ht="12.75" customHeight="1">
      <c r="B46" s="268"/>
      <c r="C46" s="269"/>
      <c r="D46" s="267"/>
      <c r="E46" s="267"/>
      <c r="F46" s="267"/>
      <c r="G46" s="267"/>
      <c r="H46" s="267"/>
      <c r="I46" s="267"/>
      <c r="J46" s="267"/>
      <c r="K46" s="265"/>
    </row>
    <row r="47" spans="2:11" s="1" customFormat="1" ht="15" customHeight="1">
      <c r="B47" s="268"/>
      <c r="C47" s="269"/>
      <c r="D47" s="395" t="s">
        <v>896</v>
      </c>
      <c r="E47" s="395"/>
      <c r="F47" s="395"/>
      <c r="G47" s="395"/>
      <c r="H47" s="395"/>
      <c r="I47" s="395"/>
      <c r="J47" s="395"/>
      <c r="K47" s="265"/>
    </row>
    <row r="48" spans="2:11" s="1" customFormat="1" ht="15" customHeight="1">
      <c r="B48" s="268"/>
      <c r="C48" s="269"/>
      <c r="D48" s="269"/>
      <c r="E48" s="395" t="s">
        <v>897</v>
      </c>
      <c r="F48" s="395"/>
      <c r="G48" s="395"/>
      <c r="H48" s="395"/>
      <c r="I48" s="395"/>
      <c r="J48" s="395"/>
      <c r="K48" s="265"/>
    </row>
    <row r="49" spans="2:11" s="1" customFormat="1" ht="15" customHeight="1">
      <c r="B49" s="268"/>
      <c r="C49" s="269"/>
      <c r="D49" s="269"/>
      <c r="E49" s="395" t="s">
        <v>898</v>
      </c>
      <c r="F49" s="395"/>
      <c r="G49" s="395"/>
      <c r="H49" s="395"/>
      <c r="I49" s="395"/>
      <c r="J49" s="395"/>
      <c r="K49" s="265"/>
    </row>
    <row r="50" spans="2:11" s="1" customFormat="1" ht="15" customHeight="1">
      <c r="B50" s="268"/>
      <c r="C50" s="269"/>
      <c r="D50" s="269"/>
      <c r="E50" s="395" t="s">
        <v>899</v>
      </c>
      <c r="F50" s="395"/>
      <c r="G50" s="395"/>
      <c r="H50" s="395"/>
      <c r="I50" s="395"/>
      <c r="J50" s="395"/>
      <c r="K50" s="265"/>
    </row>
    <row r="51" spans="2:11" s="1" customFormat="1" ht="15" customHeight="1">
      <c r="B51" s="268"/>
      <c r="C51" s="269"/>
      <c r="D51" s="395" t="s">
        <v>900</v>
      </c>
      <c r="E51" s="395"/>
      <c r="F51" s="395"/>
      <c r="G51" s="395"/>
      <c r="H51" s="395"/>
      <c r="I51" s="395"/>
      <c r="J51" s="395"/>
      <c r="K51" s="265"/>
    </row>
    <row r="52" spans="2:11" s="1" customFormat="1" ht="25.5" customHeight="1">
      <c r="B52" s="264"/>
      <c r="C52" s="396" t="s">
        <v>901</v>
      </c>
      <c r="D52" s="396"/>
      <c r="E52" s="396"/>
      <c r="F52" s="396"/>
      <c r="G52" s="396"/>
      <c r="H52" s="396"/>
      <c r="I52" s="396"/>
      <c r="J52" s="396"/>
      <c r="K52" s="265"/>
    </row>
    <row r="53" spans="2:11" s="1" customFormat="1" ht="5.25" customHeight="1">
      <c r="B53" s="264"/>
      <c r="C53" s="266"/>
      <c r="D53" s="266"/>
      <c r="E53" s="266"/>
      <c r="F53" s="266"/>
      <c r="G53" s="266"/>
      <c r="H53" s="266"/>
      <c r="I53" s="266"/>
      <c r="J53" s="266"/>
      <c r="K53" s="265"/>
    </row>
    <row r="54" spans="2:11" s="1" customFormat="1" ht="15" customHeight="1">
      <c r="B54" s="264"/>
      <c r="C54" s="395" t="s">
        <v>902</v>
      </c>
      <c r="D54" s="395"/>
      <c r="E54" s="395"/>
      <c r="F54" s="395"/>
      <c r="G54" s="395"/>
      <c r="H54" s="395"/>
      <c r="I54" s="395"/>
      <c r="J54" s="395"/>
      <c r="K54" s="265"/>
    </row>
    <row r="55" spans="2:11" s="1" customFormat="1" ht="15" customHeight="1">
      <c r="B55" s="264"/>
      <c r="C55" s="395" t="s">
        <v>903</v>
      </c>
      <c r="D55" s="395"/>
      <c r="E55" s="395"/>
      <c r="F55" s="395"/>
      <c r="G55" s="395"/>
      <c r="H55" s="395"/>
      <c r="I55" s="395"/>
      <c r="J55" s="395"/>
      <c r="K55" s="265"/>
    </row>
    <row r="56" spans="2:11" s="1" customFormat="1" ht="12.75" customHeight="1">
      <c r="B56" s="264"/>
      <c r="C56" s="267"/>
      <c r="D56" s="267"/>
      <c r="E56" s="267"/>
      <c r="F56" s="267"/>
      <c r="G56" s="267"/>
      <c r="H56" s="267"/>
      <c r="I56" s="267"/>
      <c r="J56" s="267"/>
      <c r="K56" s="265"/>
    </row>
    <row r="57" spans="2:11" s="1" customFormat="1" ht="15" customHeight="1">
      <c r="B57" s="264"/>
      <c r="C57" s="395" t="s">
        <v>904</v>
      </c>
      <c r="D57" s="395"/>
      <c r="E57" s="395"/>
      <c r="F57" s="395"/>
      <c r="G57" s="395"/>
      <c r="H57" s="395"/>
      <c r="I57" s="395"/>
      <c r="J57" s="395"/>
      <c r="K57" s="265"/>
    </row>
    <row r="58" spans="2:11" s="1" customFormat="1" ht="15" customHeight="1">
      <c r="B58" s="264"/>
      <c r="C58" s="269"/>
      <c r="D58" s="395" t="s">
        <v>905</v>
      </c>
      <c r="E58" s="395"/>
      <c r="F58" s="395"/>
      <c r="G58" s="395"/>
      <c r="H58" s="395"/>
      <c r="I58" s="395"/>
      <c r="J58" s="395"/>
      <c r="K58" s="265"/>
    </row>
    <row r="59" spans="2:11" s="1" customFormat="1" ht="15" customHeight="1">
      <c r="B59" s="264"/>
      <c r="C59" s="269"/>
      <c r="D59" s="395" t="s">
        <v>906</v>
      </c>
      <c r="E59" s="395"/>
      <c r="F59" s="395"/>
      <c r="G59" s="395"/>
      <c r="H59" s="395"/>
      <c r="I59" s="395"/>
      <c r="J59" s="395"/>
      <c r="K59" s="265"/>
    </row>
    <row r="60" spans="2:11" s="1" customFormat="1" ht="15" customHeight="1">
      <c r="B60" s="264"/>
      <c r="C60" s="269"/>
      <c r="D60" s="395" t="s">
        <v>907</v>
      </c>
      <c r="E60" s="395"/>
      <c r="F60" s="395"/>
      <c r="G60" s="395"/>
      <c r="H60" s="395"/>
      <c r="I60" s="395"/>
      <c r="J60" s="395"/>
      <c r="K60" s="265"/>
    </row>
    <row r="61" spans="2:11" s="1" customFormat="1" ht="15" customHeight="1">
      <c r="B61" s="264"/>
      <c r="C61" s="269"/>
      <c r="D61" s="395" t="s">
        <v>908</v>
      </c>
      <c r="E61" s="395"/>
      <c r="F61" s="395"/>
      <c r="G61" s="395"/>
      <c r="H61" s="395"/>
      <c r="I61" s="395"/>
      <c r="J61" s="395"/>
      <c r="K61" s="265"/>
    </row>
    <row r="62" spans="2:11" s="1" customFormat="1" ht="15" customHeight="1">
      <c r="B62" s="264"/>
      <c r="C62" s="269"/>
      <c r="D62" s="397" t="s">
        <v>909</v>
      </c>
      <c r="E62" s="397"/>
      <c r="F62" s="397"/>
      <c r="G62" s="397"/>
      <c r="H62" s="397"/>
      <c r="I62" s="397"/>
      <c r="J62" s="397"/>
      <c r="K62" s="265"/>
    </row>
    <row r="63" spans="2:11" s="1" customFormat="1" ht="15" customHeight="1">
      <c r="B63" s="264"/>
      <c r="C63" s="269"/>
      <c r="D63" s="395" t="s">
        <v>910</v>
      </c>
      <c r="E63" s="395"/>
      <c r="F63" s="395"/>
      <c r="G63" s="395"/>
      <c r="H63" s="395"/>
      <c r="I63" s="395"/>
      <c r="J63" s="395"/>
      <c r="K63" s="265"/>
    </row>
    <row r="64" spans="2:11" s="1" customFormat="1" ht="12.75" customHeight="1">
      <c r="B64" s="264"/>
      <c r="C64" s="269"/>
      <c r="D64" s="269"/>
      <c r="E64" s="272"/>
      <c r="F64" s="269"/>
      <c r="G64" s="269"/>
      <c r="H64" s="269"/>
      <c r="I64" s="269"/>
      <c r="J64" s="269"/>
      <c r="K64" s="265"/>
    </row>
    <row r="65" spans="2:11" s="1" customFormat="1" ht="15" customHeight="1">
      <c r="B65" s="264"/>
      <c r="C65" s="269"/>
      <c r="D65" s="395" t="s">
        <v>911</v>
      </c>
      <c r="E65" s="395"/>
      <c r="F65" s="395"/>
      <c r="G65" s="395"/>
      <c r="H65" s="395"/>
      <c r="I65" s="395"/>
      <c r="J65" s="395"/>
      <c r="K65" s="265"/>
    </row>
    <row r="66" spans="2:11" s="1" customFormat="1" ht="15" customHeight="1">
      <c r="B66" s="264"/>
      <c r="C66" s="269"/>
      <c r="D66" s="397" t="s">
        <v>912</v>
      </c>
      <c r="E66" s="397"/>
      <c r="F66" s="397"/>
      <c r="G66" s="397"/>
      <c r="H66" s="397"/>
      <c r="I66" s="397"/>
      <c r="J66" s="397"/>
      <c r="K66" s="265"/>
    </row>
    <row r="67" spans="2:11" s="1" customFormat="1" ht="15" customHeight="1">
      <c r="B67" s="264"/>
      <c r="C67" s="269"/>
      <c r="D67" s="395" t="s">
        <v>913</v>
      </c>
      <c r="E67" s="395"/>
      <c r="F67" s="395"/>
      <c r="G67" s="395"/>
      <c r="H67" s="395"/>
      <c r="I67" s="395"/>
      <c r="J67" s="395"/>
      <c r="K67" s="265"/>
    </row>
    <row r="68" spans="2:11" s="1" customFormat="1" ht="15" customHeight="1">
      <c r="B68" s="264"/>
      <c r="C68" s="269"/>
      <c r="D68" s="395" t="s">
        <v>914</v>
      </c>
      <c r="E68" s="395"/>
      <c r="F68" s="395"/>
      <c r="G68" s="395"/>
      <c r="H68" s="395"/>
      <c r="I68" s="395"/>
      <c r="J68" s="395"/>
      <c r="K68" s="265"/>
    </row>
    <row r="69" spans="2:11" s="1" customFormat="1" ht="15" customHeight="1">
      <c r="B69" s="264"/>
      <c r="C69" s="269"/>
      <c r="D69" s="395" t="s">
        <v>915</v>
      </c>
      <c r="E69" s="395"/>
      <c r="F69" s="395"/>
      <c r="G69" s="395"/>
      <c r="H69" s="395"/>
      <c r="I69" s="395"/>
      <c r="J69" s="395"/>
      <c r="K69" s="265"/>
    </row>
    <row r="70" spans="2:11" s="1" customFormat="1" ht="15" customHeight="1">
      <c r="B70" s="264"/>
      <c r="C70" s="269"/>
      <c r="D70" s="395" t="s">
        <v>916</v>
      </c>
      <c r="E70" s="395"/>
      <c r="F70" s="395"/>
      <c r="G70" s="395"/>
      <c r="H70" s="395"/>
      <c r="I70" s="395"/>
      <c r="J70" s="395"/>
      <c r="K70" s="265"/>
    </row>
    <row r="71" spans="2:11" s="1" customFormat="1" ht="12.75" customHeight="1">
      <c r="B71" s="273"/>
      <c r="C71" s="274"/>
      <c r="D71" s="274"/>
      <c r="E71" s="274"/>
      <c r="F71" s="274"/>
      <c r="G71" s="274"/>
      <c r="H71" s="274"/>
      <c r="I71" s="274"/>
      <c r="J71" s="274"/>
      <c r="K71" s="275"/>
    </row>
    <row r="72" spans="2:11" s="1" customFormat="1" ht="18.75" customHeight="1">
      <c r="B72" s="276"/>
      <c r="C72" s="276"/>
      <c r="D72" s="276"/>
      <c r="E72" s="276"/>
      <c r="F72" s="276"/>
      <c r="G72" s="276"/>
      <c r="H72" s="276"/>
      <c r="I72" s="276"/>
      <c r="J72" s="276"/>
      <c r="K72" s="277"/>
    </row>
    <row r="73" spans="2:11" s="1" customFormat="1" ht="18.75" customHeight="1">
      <c r="B73" s="277"/>
      <c r="C73" s="277"/>
      <c r="D73" s="277"/>
      <c r="E73" s="277"/>
      <c r="F73" s="277"/>
      <c r="G73" s="277"/>
      <c r="H73" s="277"/>
      <c r="I73" s="277"/>
      <c r="J73" s="277"/>
      <c r="K73" s="277"/>
    </row>
    <row r="74" spans="2:11" s="1" customFormat="1" ht="7.5" customHeight="1">
      <c r="B74" s="278"/>
      <c r="C74" s="279"/>
      <c r="D74" s="279"/>
      <c r="E74" s="279"/>
      <c r="F74" s="279"/>
      <c r="G74" s="279"/>
      <c r="H74" s="279"/>
      <c r="I74" s="279"/>
      <c r="J74" s="279"/>
      <c r="K74" s="280"/>
    </row>
    <row r="75" spans="2:11" s="1" customFormat="1" ht="45" customHeight="1">
      <c r="B75" s="281"/>
      <c r="C75" s="390" t="s">
        <v>917</v>
      </c>
      <c r="D75" s="390"/>
      <c r="E75" s="390"/>
      <c r="F75" s="390"/>
      <c r="G75" s="390"/>
      <c r="H75" s="390"/>
      <c r="I75" s="390"/>
      <c r="J75" s="390"/>
      <c r="K75" s="282"/>
    </row>
    <row r="76" spans="2:11" s="1" customFormat="1" ht="17.25" customHeight="1">
      <c r="B76" s="281"/>
      <c r="C76" s="283" t="s">
        <v>918</v>
      </c>
      <c r="D76" s="283"/>
      <c r="E76" s="283"/>
      <c r="F76" s="283" t="s">
        <v>919</v>
      </c>
      <c r="G76" s="284"/>
      <c r="H76" s="283" t="s">
        <v>51</v>
      </c>
      <c r="I76" s="283" t="s">
        <v>54</v>
      </c>
      <c r="J76" s="283" t="s">
        <v>920</v>
      </c>
      <c r="K76" s="282"/>
    </row>
    <row r="77" spans="2:11" s="1" customFormat="1" ht="17.25" customHeight="1">
      <c r="B77" s="281"/>
      <c r="C77" s="285" t="s">
        <v>921</v>
      </c>
      <c r="D77" s="285"/>
      <c r="E77" s="285"/>
      <c r="F77" s="286" t="s">
        <v>922</v>
      </c>
      <c r="G77" s="287"/>
      <c r="H77" s="285"/>
      <c r="I77" s="285"/>
      <c r="J77" s="285" t="s">
        <v>923</v>
      </c>
      <c r="K77" s="282"/>
    </row>
    <row r="78" spans="2:11" s="1" customFormat="1" ht="5.25" customHeight="1">
      <c r="B78" s="281"/>
      <c r="C78" s="288"/>
      <c r="D78" s="288"/>
      <c r="E78" s="288"/>
      <c r="F78" s="288"/>
      <c r="G78" s="289"/>
      <c r="H78" s="288"/>
      <c r="I78" s="288"/>
      <c r="J78" s="288"/>
      <c r="K78" s="282"/>
    </row>
    <row r="79" spans="2:11" s="1" customFormat="1" ht="15" customHeight="1">
      <c r="B79" s="281"/>
      <c r="C79" s="270" t="s">
        <v>50</v>
      </c>
      <c r="D79" s="290"/>
      <c r="E79" s="290"/>
      <c r="F79" s="291" t="s">
        <v>924</v>
      </c>
      <c r="G79" s="292"/>
      <c r="H79" s="270" t="s">
        <v>925</v>
      </c>
      <c r="I79" s="270" t="s">
        <v>926</v>
      </c>
      <c r="J79" s="270">
        <v>20</v>
      </c>
      <c r="K79" s="282"/>
    </row>
    <row r="80" spans="2:11" s="1" customFormat="1" ht="15" customHeight="1">
      <c r="B80" s="281"/>
      <c r="C80" s="270" t="s">
        <v>927</v>
      </c>
      <c r="D80" s="270"/>
      <c r="E80" s="270"/>
      <c r="F80" s="291" t="s">
        <v>924</v>
      </c>
      <c r="G80" s="292"/>
      <c r="H80" s="270" t="s">
        <v>928</v>
      </c>
      <c r="I80" s="270" t="s">
        <v>926</v>
      </c>
      <c r="J80" s="270">
        <v>120</v>
      </c>
      <c r="K80" s="282"/>
    </row>
    <row r="81" spans="2:11" s="1" customFormat="1" ht="15" customHeight="1">
      <c r="B81" s="293"/>
      <c r="C81" s="270" t="s">
        <v>929</v>
      </c>
      <c r="D81" s="270"/>
      <c r="E81" s="270"/>
      <c r="F81" s="291" t="s">
        <v>930</v>
      </c>
      <c r="G81" s="292"/>
      <c r="H81" s="270" t="s">
        <v>931</v>
      </c>
      <c r="I81" s="270" t="s">
        <v>926</v>
      </c>
      <c r="J81" s="270">
        <v>50</v>
      </c>
      <c r="K81" s="282"/>
    </row>
    <row r="82" spans="2:11" s="1" customFormat="1" ht="15" customHeight="1">
      <c r="B82" s="293"/>
      <c r="C82" s="270" t="s">
        <v>932</v>
      </c>
      <c r="D82" s="270"/>
      <c r="E82" s="270"/>
      <c r="F82" s="291" t="s">
        <v>924</v>
      </c>
      <c r="G82" s="292"/>
      <c r="H82" s="270" t="s">
        <v>933</v>
      </c>
      <c r="I82" s="270" t="s">
        <v>934</v>
      </c>
      <c r="J82" s="270"/>
      <c r="K82" s="282"/>
    </row>
    <row r="83" spans="2:11" s="1" customFormat="1" ht="15" customHeight="1">
      <c r="B83" s="293"/>
      <c r="C83" s="294" t="s">
        <v>935</v>
      </c>
      <c r="D83" s="294"/>
      <c r="E83" s="294"/>
      <c r="F83" s="295" t="s">
        <v>930</v>
      </c>
      <c r="G83" s="294"/>
      <c r="H83" s="294" t="s">
        <v>936</v>
      </c>
      <c r="I83" s="294" t="s">
        <v>926</v>
      </c>
      <c r="J83" s="294">
        <v>15</v>
      </c>
      <c r="K83" s="282"/>
    </row>
    <row r="84" spans="2:11" s="1" customFormat="1" ht="15" customHeight="1">
      <c r="B84" s="293"/>
      <c r="C84" s="294" t="s">
        <v>937</v>
      </c>
      <c r="D84" s="294"/>
      <c r="E84" s="294"/>
      <c r="F84" s="295" t="s">
        <v>930</v>
      </c>
      <c r="G84" s="294"/>
      <c r="H84" s="294" t="s">
        <v>938</v>
      </c>
      <c r="I84" s="294" t="s">
        <v>926</v>
      </c>
      <c r="J84" s="294">
        <v>15</v>
      </c>
      <c r="K84" s="282"/>
    </row>
    <row r="85" spans="2:11" s="1" customFormat="1" ht="15" customHeight="1">
      <c r="B85" s="293"/>
      <c r="C85" s="294" t="s">
        <v>939</v>
      </c>
      <c r="D85" s="294"/>
      <c r="E85" s="294"/>
      <c r="F85" s="295" t="s">
        <v>930</v>
      </c>
      <c r="G85" s="294"/>
      <c r="H85" s="294" t="s">
        <v>940</v>
      </c>
      <c r="I85" s="294" t="s">
        <v>926</v>
      </c>
      <c r="J85" s="294">
        <v>20</v>
      </c>
      <c r="K85" s="282"/>
    </row>
    <row r="86" spans="2:11" s="1" customFormat="1" ht="15" customHeight="1">
      <c r="B86" s="293"/>
      <c r="C86" s="294" t="s">
        <v>941</v>
      </c>
      <c r="D86" s="294"/>
      <c r="E86" s="294"/>
      <c r="F86" s="295" t="s">
        <v>930</v>
      </c>
      <c r="G86" s="294"/>
      <c r="H86" s="294" t="s">
        <v>942</v>
      </c>
      <c r="I86" s="294" t="s">
        <v>926</v>
      </c>
      <c r="J86" s="294">
        <v>20</v>
      </c>
      <c r="K86" s="282"/>
    </row>
    <row r="87" spans="2:11" s="1" customFormat="1" ht="15" customHeight="1">
      <c r="B87" s="293"/>
      <c r="C87" s="270" t="s">
        <v>943</v>
      </c>
      <c r="D87" s="270"/>
      <c r="E87" s="270"/>
      <c r="F87" s="291" t="s">
        <v>930</v>
      </c>
      <c r="G87" s="292"/>
      <c r="H87" s="270" t="s">
        <v>944</v>
      </c>
      <c r="I87" s="270" t="s">
        <v>926</v>
      </c>
      <c r="J87" s="270">
        <v>50</v>
      </c>
      <c r="K87" s="282"/>
    </row>
    <row r="88" spans="2:11" s="1" customFormat="1" ht="15" customHeight="1">
      <c r="B88" s="293"/>
      <c r="C88" s="270" t="s">
        <v>945</v>
      </c>
      <c r="D88" s="270"/>
      <c r="E88" s="270"/>
      <c r="F88" s="291" t="s">
        <v>930</v>
      </c>
      <c r="G88" s="292"/>
      <c r="H88" s="270" t="s">
        <v>946</v>
      </c>
      <c r="I88" s="270" t="s">
        <v>926</v>
      </c>
      <c r="J88" s="270">
        <v>20</v>
      </c>
      <c r="K88" s="282"/>
    </row>
    <row r="89" spans="2:11" s="1" customFormat="1" ht="15" customHeight="1">
      <c r="B89" s="293"/>
      <c r="C89" s="270" t="s">
        <v>947</v>
      </c>
      <c r="D89" s="270"/>
      <c r="E89" s="270"/>
      <c r="F89" s="291" t="s">
        <v>930</v>
      </c>
      <c r="G89" s="292"/>
      <c r="H89" s="270" t="s">
        <v>948</v>
      </c>
      <c r="I89" s="270" t="s">
        <v>926</v>
      </c>
      <c r="J89" s="270">
        <v>20</v>
      </c>
      <c r="K89" s="282"/>
    </row>
    <row r="90" spans="2:11" s="1" customFormat="1" ht="15" customHeight="1">
      <c r="B90" s="293"/>
      <c r="C90" s="270" t="s">
        <v>949</v>
      </c>
      <c r="D90" s="270"/>
      <c r="E90" s="270"/>
      <c r="F90" s="291" t="s">
        <v>930</v>
      </c>
      <c r="G90" s="292"/>
      <c r="H90" s="270" t="s">
        <v>950</v>
      </c>
      <c r="I90" s="270" t="s">
        <v>926</v>
      </c>
      <c r="J90" s="270">
        <v>50</v>
      </c>
      <c r="K90" s="282"/>
    </row>
    <row r="91" spans="2:11" s="1" customFormat="1" ht="15" customHeight="1">
      <c r="B91" s="293"/>
      <c r="C91" s="270" t="s">
        <v>951</v>
      </c>
      <c r="D91" s="270"/>
      <c r="E91" s="270"/>
      <c r="F91" s="291" t="s">
        <v>930</v>
      </c>
      <c r="G91" s="292"/>
      <c r="H91" s="270" t="s">
        <v>951</v>
      </c>
      <c r="I91" s="270" t="s">
        <v>926</v>
      </c>
      <c r="J91" s="270">
        <v>50</v>
      </c>
      <c r="K91" s="282"/>
    </row>
    <row r="92" spans="2:11" s="1" customFormat="1" ht="15" customHeight="1">
      <c r="B92" s="293"/>
      <c r="C92" s="270" t="s">
        <v>952</v>
      </c>
      <c r="D92" s="270"/>
      <c r="E92" s="270"/>
      <c r="F92" s="291" t="s">
        <v>930</v>
      </c>
      <c r="G92" s="292"/>
      <c r="H92" s="270" t="s">
        <v>953</v>
      </c>
      <c r="I92" s="270" t="s">
        <v>926</v>
      </c>
      <c r="J92" s="270">
        <v>255</v>
      </c>
      <c r="K92" s="282"/>
    </row>
    <row r="93" spans="2:11" s="1" customFormat="1" ht="15" customHeight="1">
      <c r="B93" s="293"/>
      <c r="C93" s="270" t="s">
        <v>954</v>
      </c>
      <c r="D93" s="270"/>
      <c r="E93" s="270"/>
      <c r="F93" s="291" t="s">
        <v>924</v>
      </c>
      <c r="G93" s="292"/>
      <c r="H93" s="270" t="s">
        <v>955</v>
      </c>
      <c r="I93" s="270" t="s">
        <v>956</v>
      </c>
      <c r="J93" s="270"/>
      <c r="K93" s="282"/>
    </row>
    <row r="94" spans="2:11" s="1" customFormat="1" ht="15" customHeight="1">
      <c r="B94" s="293"/>
      <c r="C94" s="270" t="s">
        <v>957</v>
      </c>
      <c r="D94" s="270"/>
      <c r="E94" s="270"/>
      <c r="F94" s="291" t="s">
        <v>924</v>
      </c>
      <c r="G94" s="292"/>
      <c r="H94" s="270" t="s">
        <v>958</v>
      </c>
      <c r="I94" s="270" t="s">
        <v>959</v>
      </c>
      <c r="J94" s="270"/>
      <c r="K94" s="282"/>
    </row>
    <row r="95" spans="2:11" s="1" customFormat="1" ht="15" customHeight="1">
      <c r="B95" s="293"/>
      <c r="C95" s="270" t="s">
        <v>960</v>
      </c>
      <c r="D95" s="270"/>
      <c r="E95" s="270"/>
      <c r="F95" s="291" t="s">
        <v>924</v>
      </c>
      <c r="G95" s="292"/>
      <c r="H95" s="270" t="s">
        <v>960</v>
      </c>
      <c r="I95" s="270" t="s">
        <v>959</v>
      </c>
      <c r="J95" s="270"/>
      <c r="K95" s="282"/>
    </row>
    <row r="96" spans="2:11" s="1" customFormat="1" ht="15" customHeight="1">
      <c r="B96" s="293"/>
      <c r="C96" s="270" t="s">
        <v>35</v>
      </c>
      <c r="D96" s="270"/>
      <c r="E96" s="270"/>
      <c r="F96" s="291" t="s">
        <v>924</v>
      </c>
      <c r="G96" s="292"/>
      <c r="H96" s="270" t="s">
        <v>961</v>
      </c>
      <c r="I96" s="270" t="s">
        <v>959</v>
      </c>
      <c r="J96" s="270"/>
      <c r="K96" s="282"/>
    </row>
    <row r="97" spans="2:11" s="1" customFormat="1" ht="15" customHeight="1">
      <c r="B97" s="293"/>
      <c r="C97" s="270" t="s">
        <v>45</v>
      </c>
      <c r="D97" s="270"/>
      <c r="E97" s="270"/>
      <c r="F97" s="291" t="s">
        <v>924</v>
      </c>
      <c r="G97" s="292"/>
      <c r="H97" s="270" t="s">
        <v>962</v>
      </c>
      <c r="I97" s="270" t="s">
        <v>959</v>
      </c>
      <c r="J97" s="270"/>
      <c r="K97" s="282"/>
    </row>
    <row r="98" spans="2:11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pans="2:11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pans="2:11" s="1" customFormat="1" ht="18.75" customHeight="1"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</row>
    <row r="101" spans="2:11" s="1" customFormat="1" ht="7.5" customHeight="1">
      <c r="B101" s="278"/>
      <c r="C101" s="279"/>
      <c r="D101" s="279"/>
      <c r="E101" s="279"/>
      <c r="F101" s="279"/>
      <c r="G101" s="279"/>
      <c r="H101" s="279"/>
      <c r="I101" s="279"/>
      <c r="J101" s="279"/>
      <c r="K101" s="280"/>
    </row>
    <row r="102" spans="2:11" s="1" customFormat="1" ht="45" customHeight="1">
      <c r="B102" s="281"/>
      <c r="C102" s="390" t="s">
        <v>963</v>
      </c>
      <c r="D102" s="390"/>
      <c r="E102" s="390"/>
      <c r="F102" s="390"/>
      <c r="G102" s="390"/>
      <c r="H102" s="390"/>
      <c r="I102" s="390"/>
      <c r="J102" s="390"/>
      <c r="K102" s="282"/>
    </row>
    <row r="103" spans="2:11" s="1" customFormat="1" ht="17.25" customHeight="1">
      <c r="B103" s="281"/>
      <c r="C103" s="283" t="s">
        <v>918</v>
      </c>
      <c r="D103" s="283"/>
      <c r="E103" s="283"/>
      <c r="F103" s="283" t="s">
        <v>919</v>
      </c>
      <c r="G103" s="284"/>
      <c r="H103" s="283" t="s">
        <v>51</v>
      </c>
      <c r="I103" s="283" t="s">
        <v>54</v>
      </c>
      <c r="J103" s="283" t="s">
        <v>920</v>
      </c>
      <c r="K103" s="282"/>
    </row>
    <row r="104" spans="2:11" s="1" customFormat="1" ht="17.25" customHeight="1">
      <c r="B104" s="281"/>
      <c r="C104" s="285" t="s">
        <v>921</v>
      </c>
      <c r="D104" s="285"/>
      <c r="E104" s="285"/>
      <c r="F104" s="286" t="s">
        <v>922</v>
      </c>
      <c r="G104" s="287"/>
      <c r="H104" s="285"/>
      <c r="I104" s="285"/>
      <c r="J104" s="285" t="s">
        <v>923</v>
      </c>
      <c r="K104" s="282"/>
    </row>
    <row r="105" spans="2:11" s="1" customFormat="1" ht="5.25" customHeight="1">
      <c r="B105" s="281"/>
      <c r="C105" s="283"/>
      <c r="D105" s="283"/>
      <c r="E105" s="283"/>
      <c r="F105" s="283"/>
      <c r="G105" s="301"/>
      <c r="H105" s="283"/>
      <c r="I105" s="283"/>
      <c r="J105" s="283"/>
      <c r="K105" s="282"/>
    </row>
    <row r="106" spans="2:11" s="1" customFormat="1" ht="15" customHeight="1">
      <c r="B106" s="281"/>
      <c r="C106" s="270" t="s">
        <v>50</v>
      </c>
      <c r="D106" s="290"/>
      <c r="E106" s="290"/>
      <c r="F106" s="291" t="s">
        <v>924</v>
      </c>
      <c r="G106" s="270"/>
      <c r="H106" s="270" t="s">
        <v>964</v>
      </c>
      <c r="I106" s="270" t="s">
        <v>926</v>
      </c>
      <c r="J106" s="270">
        <v>20</v>
      </c>
      <c r="K106" s="282"/>
    </row>
    <row r="107" spans="2:11" s="1" customFormat="1" ht="15" customHeight="1">
      <c r="B107" s="281"/>
      <c r="C107" s="270" t="s">
        <v>927</v>
      </c>
      <c r="D107" s="270"/>
      <c r="E107" s="270"/>
      <c r="F107" s="291" t="s">
        <v>924</v>
      </c>
      <c r="G107" s="270"/>
      <c r="H107" s="270" t="s">
        <v>964</v>
      </c>
      <c r="I107" s="270" t="s">
        <v>926</v>
      </c>
      <c r="J107" s="270">
        <v>120</v>
      </c>
      <c r="K107" s="282"/>
    </row>
    <row r="108" spans="2:11" s="1" customFormat="1" ht="15" customHeight="1">
      <c r="B108" s="293"/>
      <c r="C108" s="270" t="s">
        <v>929</v>
      </c>
      <c r="D108" s="270"/>
      <c r="E108" s="270"/>
      <c r="F108" s="291" t="s">
        <v>930</v>
      </c>
      <c r="G108" s="270"/>
      <c r="H108" s="270" t="s">
        <v>964</v>
      </c>
      <c r="I108" s="270" t="s">
        <v>926</v>
      </c>
      <c r="J108" s="270">
        <v>50</v>
      </c>
      <c r="K108" s="282"/>
    </row>
    <row r="109" spans="2:11" s="1" customFormat="1" ht="15" customHeight="1">
      <c r="B109" s="293"/>
      <c r="C109" s="270" t="s">
        <v>932</v>
      </c>
      <c r="D109" s="270"/>
      <c r="E109" s="270"/>
      <c r="F109" s="291" t="s">
        <v>924</v>
      </c>
      <c r="G109" s="270"/>
      <c r="H109" s="270" t="s">
        <v>964</v>
      </c>
      <c r="I109" s="270" t="s">
        <v>934</v>
      </c>
      <c r="J109" s="270"/>
      <c r="K109" s="282"/>
    </row>
    <row r="110" spans="2:11" s="1" customFormat="1" ht="15" customHeight="1">
      <c r="B110" s="293"/>
      <c r="C110" s="270" t="s">
        <v>943</v>
      </c>
      <c r="D110" s="270"/>
      <c r="E110" s="270"/>
      <c r="F110" s="291" t="s">
        <v>930</v>
      </c>
      <c r="G110" s="270"/>
      <c r="H110" s="270" t="s">
        <v>964</v>
      </c>
      <c r="I110" s="270" t="s">
        <v>926</v>
      </c>
      <c r="J110" s="270">
        <v>50</v>
      </c>
      <c r="K110" s="282"/>
    </row>
    <row r="111" spans="2:11" s="1" customFormat="1" ht="15" customHeight="1">
      <c r="B111" s="293"/>
      <c r="C111" s="270" t="s">
        <v>951</v>
      </c>
      <c r="D111" s="270"/>
      <c r="E111" s="270"/>
      <c r="F111" s="291" t="s">
        <v>930</v>
      </c>
      <c r="G111" s="270"/>
      <c r="H111" s="270" t="s">
        <v>964</v>
      </c>
      <c r="I111" s="270" t="s">
        <v>926</v>
      </c>
      <c r="J111" s="270">
        <v>50</v>
      </c>
      <c r="K111" s="282"/>
    </row>
    <row r="112" spans="2:11" s="1" customFormat="1" ht="15" customHeight="1">
      <c r="B112" s="293"/>
      <c r="C112" s="270" t="s">
        <v>949</v>
      </c>
      <c r="D112" s="270"/>
      <c r="E112" s="270"/>
      <c r="F112" s="291" t="s">
        <v>930</v>
      </c>
      <c r="G112" s="270"/>
      <c r="H112" s="270" t="s">
        <v>964</v>
      </c>
      <c r="I112" s="270" t="s">
        <v>926</v>
      </c>
      <c r="J112" s="270">
        <v>50</v>
      </c>
      <c r="K112" s="282"/>
    </row>
    <row r="113" spans="2:11" s="1" customFormat="1" ht="15" customHeight="1">
      <c r="B113" s="293"/>
      <c r="C113" s="270" t="s">
        <v>50</v>
      </c>
      <c r="D113" s="270"/>
      <c r="E113" s="270"/>
      <c r="F113" s="291" t="s">
        <v>924</v>
      </c>
      <c r="G113" s="270"/>
      <c r="H113" s="270" t="s">
        <v>965</v>
      </c>
      <c r="I113" s="270" t="s">
        <v>926</v>
      </c>
      <c r="J113" s="270">
        <v>20</v>
      </c>
      <c r="K113" s="282"/>
    </row>
    <row r="114" spans="2:11" s="1" customFormat="1" ht="15" customHeight="1">
      <c r="B114" s="293"/>
      <c r="C114" s="270" t="s">
        <v>966</v>
      </c>
      <c r="D114" s="270"/>
      <c r="E114" s="270"/>
      <c r="F114" s="291" t="s">
        <v>924</v>
      </c>
      <c r="G114" s="270"/>
      <c r="H114" s="270" t="s">
        <v>967</v>
      </c>
      <c r="I114" s="270" t="s">
        <v>926</v>
      </c>
      <c r="J114" s="270">
        <v>120</v>
      </c>
      <c r="K114" s="282"/>
    </row>
    <row r="115" spans="2:11" s="1" customFormat="1" ht="15" customHeight="1">
      <c r="B115" s="293"/>
      <c r="C115" s="270" t="s">
        <v>35</v>
      </c>
      <c r="D115" s="270"/>
      <c r="E115" s="270"/>
      <c r="F115" s="291" t="s">
        <v>924</v>
      </c>
      <c r="G115" s="270"/>
      <c r="H115" s="270" t="s">
        <v>968</v>
      </c>
      <c r="I115" s="270" t="s">
        <v>959</v>
      </c>
      <c r="J115" s="270"/>
      <c r="K115" s="282"/>
    </row>
    <row r="116" spans="2:11" s="1" customFormat="1" ht="15" customHeight="1">
      <c r="B116" s="293"/>
      <c r="C116" s="270" t="s">
        <v>45</v>
      </c>
      <c r="D116" s="270"/>
      <c r="E116" s="270"/>
      <c r="F116" s="291" t="s">
        <v>924</v>
      </c>
      <c r="G116" s="270"/>
      <c r="H116" s="270" t="s">
        <v>969</v>
      </c>
      <c r="I116" s="270" t="s">
        <v>959</v>
      </c>
      <c r="J116" s="270"/>
      <c r="K116" s="282"/>
    </row>
    <row r="117" spans="2:11" s="1" customFormat="1" ht="15" customHeight="1">
      <c r="B117" s="293"/>
      <c r="C117" s="270" t="s">
        <v>54</v>
      </c>
      <c r="D117" s="270"/>
      <c r="E117" s="270"/>
      <c r="F117" s="291" t="s">
        <v>924</v>
      </c>
      <c r="G117" s="270"/>
      <c r="H117" s="270" t="s">
        <v>970</v>
      </c>
      <c r="I117" s="270" t="s">
        <v>971</v>
      </c>
      <c r="J117" s="270"/>
      <c r="K117" s="282"/>
    </row>
    <row r="118" spans="2:11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pans="2:11" s="1" customFormat="1" ht="18.75" customHeight="1">
      <c r="B119" s="303"/>
      <c r="C119" s="304"/>
      <c r="D119" s="304"/>
      <c r="E119" s="304"/>
      <c r="F119" s="305"/>
      <c r="G119" s="304"/>
      <c r="H119" s="304"/>
      <c r="I119" s="304"/>
      <c r="J119" s="304"/>
      <c r="K119" s="303"/>
    </row>
    <row r="120" spans="2:11" s="1" customFormat="1" ht="18.75" customHeight="1"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</row>
    <row r="121" spans="2:11" s="1" customFormat="1" ht="7.5" customHeight="1">
      <c r="B121" s="306"/>
      <c r="C121" s="307"/>
      <c r="D121" s="307"/>
      <c r="E121" s="307"/>
      <c r="F121" s="307"/>
      <c r="G121" s="307"/>
      <c r="H121" s="307"/>
      <c r="I121" s="307"/>
      <c r="J121" s="307"/>
      <c r="K121" s="308"/>
    </row>
    <row r="122" spans="2:11" s="1" customFormat="1" ht="45" customHeight="1">
      <c r="B122" s="309"/>
      <c r="C122" s="391" t="s">
        <v>972</v>
      </c>
      <c r="D122" s="391"/>
      <c r="E122" s="391"/>
      <c r="F122" s="391"/>
      <c r="G122" s="391"/>
      <c r="H122" s="391"/>
      <c r="I122" s="391"/>
      <c r="J122" s="391"/>
      <c r="K122" s="310"/>
    </row>
    <row r="123" spans="2:11" s="1" customFormat="1" ht="17.25" customHeight="1">
      <c r="B123" s="311"/>
      <c r="C123" s="283" t="s">
        <v>918</v>
      </c>
      <c r="D123" s="283"/>
      <c r="E123" s="283"/>
      <c r="F123" s="283" t="s">
        <v>919</v>
      </c>
      <c r="G123" s="284"/>
      <c r="H123" s="283" t="s">
        <v>51</v>
      </c>
      <c r="I123" s="283" t="s">
        <v>54</v>
      </c>
      <c r="J123" s="283" t="s">
        <v>920</v>
      </c>
      <c r="K123" s="312"/>
    </row>
    <row r="124" spans="2:11" s="1" customFormat="1" ht="17.25" customHeight="1">
      <c r="B124" s="311"/>
      <c r="C124" s="285" t="s">
        <v>921</v>
      </c>
      <c r="D124" s="285"/>
      <c r="E124" s="285"/>
      <c r="F124" s="286" t="s">
        <v>922</v>
      </c>
      <c r="G124" s="287"/>
      <c r="H124" s="285"/>
      <c r="I124" s="285"/>
      <c r="J124" s="285" t="s">
        <v>923</v>
      </c>
      <c r="K124" s="312"/>
    </row>
    <row r="125" spans="2:11" s="1" customFormat="1" ht="5.25" customHeight="1">
      <c r="B125" s="313"/>
      <c r="C125" s="288"/>
      <c r="D125" s="288"/>
      <c r="E125" s="288"/>
      <c r="F125" s="288"/>
      <c r="G125" s="314"/>
      <c r="H125" s="288"/>
      <c r="I125" s="288"/>
      <c r="J125" s="288"/>
      <c r="K125" s="315"/>
    </row>
    <row r="126" spans="2:11" s="1" customFormat="1" ht="15" customHeight="1">
      <c r="B126" s="313"/>
      <c r="C126" s="270" t="s">
        <v>927</v>
      </c>
      <c r="D126" s="290"/>
      <c r="E126" s="290"/>
      <c r="F126" s="291" t="s">
        <v>924</v>
      </c>
      <c r="G126" s="270"/>
      <c r="H126" s="270" t="s">
        <v>964</v>
      </c>
      <c r="I126" s="270" t="s">
        <v>926</v>
      </c>
      <c r="J126" s="270">
        <v>120</v>
      </c>
      <c r="K126" s="316"/>
    </row>
    <row r="127" spans="2:11" s="1" customFormat="1" ht="15" customHeight="1">
      <c r="B127" s="313"/>
      <c r="C127" s="270" t="s">
        <v>973</v>
      </c>
      <c r="D127" s="270"/>
      <c r="E127" s="270"/>
      <c r="F127" s="291" t="s">
        <v>924</v>
      </c>
      <c r="G127" s="270"/>
      <c r="H127" s="270" t="s">
        <v>974</v>
      </c>
      <c r="I127" s="270" t="s">
        <v>926</v>
      </c>
      <c r="J127" s="270" t="s">
        <v>975</v>
      </c>
      <c r="K127" s="316"/>
    </row>
    <row r="128" spans="2:11" s="1" customFormat="1" ht="15" customHeight="1">
      <c r="B128" s="313"/>
      <c r="C128" s="270" t="s">
        <v>872</v>
      </c>
      <c r="D128" s="270"/>
      <c r="E128" s="270"/>
      <c r="F128" s="291" t="s">
        <v>924</v>
      </c>
      <c r="G128" s="270"/>
      <c r="H128" s="270" t="s">
        <v>976</v>
      </c>
      <c r="I128" s="270" t="s">
        <v>926</v>
      </c>
      <c r="J128" s="270" t="s">
        <v>975</v>
      </c>
      <c r="K128" s="316"/>
    </row>
    <row r="129" spans="2:11" s="1" customFormat="1" ht="15" customHeight="1">
      <c r="B129" s="313"/>
      <c r="C129" s="270" t="s">
        <v>935</v>
      </c>
      <c r="D129" s="270"/>
      <c r="E129" s="270"/>
      <c r="F129" s="291" t="s">
        <v>930</v>
      </c>
      <c r="G129" s="270"/>
      <c r="H129" s="270" t="s">
        <v>936</v>
      </c>
      <c r="I129" s="270" t="s">
        <v>926</v>
      </c>
      <c r="J129" s="270">
        <v>15</v>
      </c>
      <c r="K129" s="316"/>
    </row>
    <row r="130" spans="2:11" s="1" customFormat="1" ht="15" customHeight="1">
      <c r="B130" s="313"/>
      <c r="C130" s="294" t="s">
        <v>937</v>
      </c>
      <c r="D130" s="294"/>
      <c r="E130" s="294"/>
      <c r="F130" s="295" t="s">
        <v>930</v>
      </c>
      <c r="G130" s="294"/>
      <c r="H130" s="294" t="s">
        <v>938</v>
      </c>
      <c r="I130" s="294" t="s">
        <v>926</v>
      </c>
      <c r="J130" s="294">
        <v>15</v>
      </c>
      <c r="K130" s="316"/>
    </row>
    <row r="131" spans="2:11" s="1" customFormat="1" ht="15" customHeight="1">
      <c r="B131" s="313"/>
      <c r="C131" s="294" t="s">
        <v>939</v>
      </c>
      <c r="D131" s="294"/>
      <c r="E131" s="294"/>
      <c r="F131" s="295" t="s">
        <v>930</v>
      </c>
      <c r="G131" s="294"/>
      <c r="H131" s="294" t="s">
        <v>940</v>
      </c>
      <c r="I131" s="294" t="s">
        <v>926</v>
      </c>
      <c r="J131" s="294">
        <v>20</v>
      </c>
      <c r="K131" s="316"/>
    </row>
    <row r="132" spans="2:11" s="1" customFormat="1" ht="15" customHeight="1">
      <c r="B132" s="313"/>
      <c r="C132" s="294" t="s">
        <v>941</v>
      </c>
      <c r="D132" s="294"/>
      <c r="E132" s="294"/>
      <c r="F132" s="295" t="s">
        <v>930</v>
      </c>
      <c r="G132" s="294"/>
      <c r="H132" s="294" t="s">
        <v>942</v>
      </c>
      <c r="I132" s="294" t="s">
        <v>926</v>
      </c>
      <c r="J132" s="294">
        <v>20</v>
      </c>
      <c r="K132" s="316"/>
    </row>
    <row r="133" spans="2:11" s="1" customFormat="1" ht="15" customHeight="1">
      <c r="B133" s="313"/>
      <c r="C133" s="270" t="s">
        <v>929</v>
      </c>
      <c r="D133" s="270"/>
      <c r="E133" s="270"/>
      <c r="F133" s="291" t="s">
        <v>930</v>
      </c>
      <c r="G133" s="270"/>
      <c r="H133" s="270" t="s">
        <v>964</v>
      </c>
      <c r="I133" s="270" t="s">
        <v>926</v>
      </c>
      <c r="J133" s="270">
        <v>50</v>
      </c>
      <c r="K133" s="316"/>
    </row>
    <row r="134" spans="2:11" s="1" customFormat="1" ht="15" customHeight="1">
      <c r="B134" s="313"/>
      <c r="C134" s="270" t="s">
        <v>943</v>
      </c>
      <c r="D134" s="270"/>
      <c r="E134" s="270"/>
      <c r="F134" s="291" t="s">
        <v>930</v>
      </c>
      <c r="G134" s="270"/>
      <c r="H134" s="270" t="s">
        <v>964</v>
      </c>
      <c r="I134" s="270" t="s">
        <v>926</v>
      </c>
      <c r="J134" s="270">
        <v>50</v>
      </c>
      <c r="K134" s="316"/>
    </row>
    <row r="135" spans="2:11" s="1" customFormat="1" ht="15" customHeight="1">
      <c r="B135" s="313"/>
      <c r="C135" s="270" t="s">
        <v>949</v>
      </c>
      <c r="D135" s="270"/>
      <c r="E135" s="270"/>
      <c r="F135" s="291" t="s">
        <v>930</v>
      </c>
      <c r="G135" s="270"/>
      <c r="H135" s="270" t="s">
        <v>964</v>
      </c>
      <c r="I135" s="270" t="s">
        <v>926</v>
      </c>
      <c r="J135" s="270">
        <v>50</v>
      </c>
      <c r="K135" s="316"/>
    </row>
    <row r="136" spans="2:11" s="1" customFormat="1" ht="15" customHeight="1">
      <c r="B136" s="313"/>
      <c r="C136" s="270" t="s">
        <v>951</v>
      </c>
      <c r="D136" s="270"/>
      <c r="E136" s="270"/>
      <c r="F136" s="291" t="s">
        <v>930</v>
      </c>
      <c r="G136" s="270"/>
      <c r="H136" s="270" t="s">
        <v>964</v>
      </c>
      <c r="I136" s="270" t="s">
        <v>926</v>
      </c>
      <c r="J136" s="270">
        <v>50</v>
      </c>
      <c r="K136" s="316"/>
    </row>
    <row r="137" spans="2:11" s="1" customFormat="1" ht="15" customHeight="1">
      <c r="B137" s="313"/>
      <c r="C137" s="270" t="s">
        <v>952</v>
      </c>
      <c r="D137" s="270"/>
      <c r="E137" s="270"/>
      <c r="F137" s="291" t="s">
        <v>930</v>
      </c>
      <c r="G137" s="270"/>
      <c r="H137" s="270" t="s">
        <v>977</v>
      </c>
      <c r="I137" s="270" t="s">
        <v>926</v>
      </c>
      <c r="J137" s="270">
        <v>255</v>
      </c>
      <c r="K137" s="316"/>
    </row>
    <row r="138" spans="2:11" s="1" customFormat="1" ht="15" customHeight="1">
      <c r="B138" s="313"/>
      <c r="C138" s="270" t="s">
        <v>954</v>
      </c>
      <c r="D138" s="270"/>
      <c r="E138" s="270"/>
      <c r="F138" s="291" t="s">
        <v>924</v>
      </c>
      <c r="G138" s="270"/>
      <c r="H138" s="270" t="s">
        <v>978</v>
      </c>
      <c r="I138" s="270" t="s">
        <v>956</v>
      </c>
      <c r="J138" s="270"/>
      <c r="K138" s="316"/>
    </row>
    <row r="139" spans="2:11" s="1" customFormat="1" ht="15" customHeight="1">
      <c r="B139" s="313"/>
      <c r="C139" s="270" t="s">
        <v>957</v>
      </c>
      <c r="D139" s="270"/>
      <c r="E139" s="270"/>
      <c r="F139" s="291" t="s">
        <v>924</v>
      </c>
      <c r="G139" s="270"/>
      <c r="H139" s="270" t="s">
        <v>979</v>
      </c>
      <c r="I139" s="270" t="s">
        <v>959</v>
      </c>
      <c r="J139" s="270"/>
      <c r="K139" s="316"/>
    </row>
    <row r="140" spans="2:11" s="1" customFormat="1" ht="15" customHeight="1">
      <c r="B140" s="313"/>
      <c r="C140" s="270" t="s">
        <v>960</v>
      </c>
      <c r="D140" s="270"/>
      <c r="E140" s="270"/>
      <c r="F140" s="291" t="s">
        <v>924</v>
      </c>
      <c r="G140" s="270"/>
      <c r="H140" s="270" t="s">
        <v>960</v>
      </c>
      <c r="I140" s="270" t="s">
        <v>959</v>
      </c>
      <c r="J140" s="270"/>
      <c r="K140" s="316"/>
    </row>
    <row r="141" spans="2:11" s="1" customFormat="1" ht="15" customHeight="1">
      <c r="B141" s="313"/>
      <c r="C141" s="270" t="s">
        <v>35</v>
      </c>
      <c r="D141" s="270"/>
      <c r="E141" s="270"/>
      <c r="F141" s="291" t="s">
        <v>924</v>
      </c>
      <c r="G141" s="270"/>
      <c r="H141" s="270" t="s">
        <v>980</v>
      </c>
      <c r="I141" s="270" t="s">
        <v>959</v>
      </c>
      <c r="J141" s="270"/>
      <c r="K141" s="316"/>
    </row>
    <row r="142" spans="2:11" s="1" customFormat="1" ht="15" customHeight="1">
      <c r="B142" s="313"/>
      <c r="C142" s="270" t="s">
        <v>981</v>
      </c>
      <c r="D142" s="270"/>
      <c r="E142" s="270"/>
      <c r="F142" s="291" t="s">
        <v>924</v>
      </c>
      <c r="G142" s="270"/>
      <c r="H142" s="270" t="s">
        <v>982</v>
      </c>
      <c r="I142" s="270" t="s">
        <v>959</v>
      </c>
      <c r="J142" s="270"/>
      <c r="K142" s="316"/>
    </row>
    <row r="143" spans="2:11" s="1" customFormat="1" ht="15" customHeight="1">
      <c r="B143" s="317"/>
      <c r="C143" s="318"/>
      <c r="D143" s="318"/>
      <c r="E143" s="318"/>
      <c r="F143" s="318"/>
      <c r="G143" s="318"/>
      <c r="H143" s="318"/>
      <c r="I143" s="318"/>
      <c r="J143" s="318"/>
      <c r="K143" s="319"/>
    </row>
    <row r="144" spans="2:11" s="1" customFormat="1" ht="18.75" customHeight="1">
      <c r="B144" s="304"/>
      <c r="C144" s="304"/>
      <c r="D144" s="304"/>
      <c r="E144" s="304"/>
      <c r="F144" s="305"/>
      <c r="G144" s="304"/>
      <c r="H144" s="304"/>
      <c r="I144" s="304"/>
      <c r="J144" s="304"/>
      <c r="K144" s="304"/>
    </row>
    <row r="145" spans="2:11" s="1" customFormat="1" ht="18.75" customHeight="1"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</row>
    <row r="146" spans="2:11" s="1" customFormat="1" ht="7.5" customHeight="1">
      <c r="B146" s="278"/>
      <c r="C146" s="279"/>
      <c r="D146" s="279"/>
      <c r="E146" s="279"/>
      <c r="F146" s="279"/>
      <c r="G146" s="279"/>
      <c r="H146" s="279"/>
      <c r="I146" s="279"/>
      <c r="J146" s="279"/>
      <c r="K146" s="280"/>
    </row>
    <row r="147" spans="2:11" s="1" customFormat="1" ht="45" customHeight="1">
      <c r="B147" s="281"/>
      <c r="C147" s="390" t="s">
        <v>983</v>
      </c>
      <c r="D147" s="390"/>
      <c r="E147" s="390"/>
      <c r="F147" s="390"/>
      <c r="G147" s="390"/>
      <c r="H147" s="390"/>
      <c r="I147" s="390"/>
      <c r="J147" s="390"/>
      <c r="K147" s="282"/>
    </row>
    <row r="148" spans="2:11" s="1" customFormat="1" ht="17.25" customHeight="1">
      <c r="B148" s="281"/>
      <c r="C148" s="283" t="s">
        <v>918</v>
      </c>
      <c r="D148" s="283"/>
      <c r="E148" s="283"/>
      <c r="F148" s="283" t="s">
        <v>919</v>
      </c>
      <c r="G148" s="284"/>
      <c r="H148" s="283" t="s">
        <v>51</v>
      </c>
      <c r="I148" s="283" t="s">
        <v>54</v>
      </c>
      <c r="J148" s="283" t="s">
        <v>920</v>
      </c>
      <c r="K148" s="282"/>
    </row>
    <row r="149" spans="2:11" s="1" customFormat="1" ht="17.25" customHeight="1">
      <c r="B149" s="281"/>
      <c r="C149" s="285" t="s">
        <v>921</v>
      </c>
      <c r="D149" s="285"/>
      <c r="E149" s="285"/>
      <c r="F149" s="286" t="s">
        <v>922</v>
      </c>
      <c r="G149" s="287"/>
      <c r="H149" s="285"/>
      <c r="I149" s="285"/>
      <c r="J149" s="285" t="s">
        <v>923</v>
      </c>
      <c r="K149" s="282"/>
    </row>
    <row r="150" spans="2:11" s="1" customFormat="1" ht="5.25" customHeight="1">
      <c r="B150" s="293"/>
      <c r="C150" s="288"/>
      <c r="D150" s="288"/>
      <c r="E150" s="288"/>
      <c r="F150" s="288"/>
      <c r="G150" s="289"/>
      <c r="H150" s="288"/>
      <c r="I150" s="288"/>
      <c r="J150" s="288"/>
      <c r="K150" s="316"/>
    </row>
    <row r="151" spans="2:11" s="1" customFormat="1" ht="15" customHeight="1">
      <c r="B151" s="293"/>
      <c r="C151" s="320" t="s">
        <v>927</v>
      </c>
      <c r="D151" s="270"/>
      <c r="E151" s="270"/>
      <c r="F151" s="321" t="s">
        <v>924</v>
      </c>
      <c r="G151" s="270"/>
      <c r="H151" s="320" t="s">
        <v>964</v>
      </c>
      <c r="I151" s="320" t="s">
        <v>926</v>
      </c>
      <c r="J151" s="320">
        <v>120</v>
      </c>
      <c r="K151" s="316"/>
    </row>
    <row r="152" spans="2:11" s="1" customFormat="1" ht="15" customHeight="1">
      <c r="B152" s="293"/>
      <c r="C152" s="320" t="s">
        <v>973</v>
      </c>
      <c r="D152" s="270"/>
      <c r="E152" s="270"/>
      <c r="F152" s="321" t="s">
        <v>924</v>
      </c>
      <c r="G152" s="270"/>
      <c r="H152" s="320" t="s">
        <v>984</v>
      </c>
      <c r="I152" s="320" t="s">
        <v>926</v>
      </c>
      <c r="J152" s="320" t="s">
        <v>975</v>
      </c>
      <c r="K152" s="316"/>
    </row>
    <row r="153" spans="2:11" s="1" customFormat="1" ht="15" customHeight="1">
      <c r="B153" s="293"/>
      <c r="C153" s="320" t="s">
        <v>872</v>
      </c>
      <c r="D153" s="270"/>
      <c r="E153" s="270"/>
      <c r="F153" s="321" t="s">
        <v>924</v>
      </c>
      <c r="G153" s="270"/>
      <c r="H153" s="320" t="s">
        <v>985</v>
      </c>
      <c r="I153" s="320" t="s">
        <v>926</v>
      </c>
      <c r="J153" s="320" t="s">
        <v>975</v>
      </c>
      <c r="K153" s="316"/>
    </row>
    <row r="154" spans="2:11" s="1" customFormat="1" ht="15" customHeight="1">
      <c r="B154" s="293"/>
      <c r="C154" s="320" t="s">
        <v>929</v>
      </c>
      <c r="D154" s="270"/>
      <c r="E154" s="270"/>
      <c r="F154" s="321" t="s">
        <v>930</v>
      </c>
      <c r="G154" s="270"/>
      <c r="H154" s="320" t="s">
        <v>964</v>
      </c>
      <c r="I154" s="320" t="s">
        <v>926</v>
      </c>
      <c r="J154" s="320">
        <v>50</v>
      </c>
      <c r="K154" s="316"/>
    </row>
    <row r="155" spans="2:11" s="1" customFormat="1" ht="15" customHeight="1">
      <c r="B155" s="293"/>
      <c r="C155" s="320" t="s">
        <v>932</v>
      </c>
      <c r="D155" s="270"/>
      <c r="E155" s="270"/>
      <c r="F155" s="321" t="s">
        <v>924</v>
      </c>
      <c r="G155" s="270"/>
      <c r="H155" s="320" t="s">
        <v>964</v>
      </c>
      <c r="I155" s="320" t="s">
        <v>934</v>
      </c>
      <c r="J155" s="320"/>
      <c r="K155" s="316"/>
    </row>
    <row r="156" spans="2:11" s="1" customFormat="1" ht="15" customHeight="1">
      <c r="B156" s="293"/>
      <c r="C156" s="320" t="s">
        <v>943</v>
      </c>
      <c r="D156" s="270"/>
      <c r="E156" s="270"/>
      <c r="F156" s="321" t="s">
        <v>930</v>
      </c>
      <c r="G156" s="270"/>
      <c r="H156" s="320" t="s">
        <v>964</v>
      </c>
      <c r="I156" s="320" t="s">
        <v>926</v>
      </c>
      <c r="J156" s="320">
        <v>50</v>
      </c>
      <c r="K156" s="316"/>
    </row>
    <row r="157" spans="2:11" s="1" customFormat="1" ht="15" customHeight="1">
      <c r="B157" s="293"/>
      <c r="C157" s="320" t="s">
        <v>951</v>
      </c>
      <c r="D157" s="270"/>
      <c r="E157" s="270"/>
      <c r="F157" s="321" t="s">
        <v>930</v>
      </c>
      <c r="G157" s="270"/>
      <c r="H157" s="320" t="s">
        <v>964</v>
      </c>
      <c r="I157" s="320" t="s">
        <v>926</v>
      </c>
      <c r="J157" s="320">
        <v>50</v>
      </c>
      <c r="K157" s="316"/>
    </row>
    <row r="158" spans="2:11" s="1" customFormat="1" ht="15" customHeight="1">
      <c r="B158" s="293"/>
      <c r="C158" s="320" t="s">
        <v>949</v>
      </c>
      <c r="D158" s="270"/>
      <c r="E158" s="270"/>
      <c r="F158" s="321" t="s">
        <v>930</v>
      </c>
      <c r="G158" s="270"/>
      <c r="H158" s="320" t="s">
        <v>964</v>
      </c>
      <c r="I158" s="320" t="s">
        <v>926</v>
      </c>
      <c r="J158" s="320">
        <v>50</v>
      </c>
      <c r="K158" s="316"/>
    </row>
    <row r="159" spans="2:11" s="1" customFormat="1" ht="15" customHeight="1">
      <c r="B159" s="293"/>
      <c r="C159" s="320" t="s">
        <v>95</v>
      </c>
      <c r="D159" s="270"/>
      <c r="E159" s="270"/>
      <c r="F159" s="321" t="s">
        <v>924</v>
      </c>
      <c r="G159" s="270"/>
      <c r="H159" s="320" t="s">
        <v>986</v>
      </c>
      <c r="I159" s="320" t="s">
        <v>926</v>
      </c>
      <c r="J159" s="320" t="s">
        <v>987</v>
      </c>
      <c r="K159" s="316"/>
    </row>
    <row r="160" spans="2:11" s="1" customFormat="1" ht="15" customHeight="1">
      <c r="B160" s="293"/>
      <c r="C160" s="320" t="s">
        <v>988</v>
      </c>
      <c r="D160" s="270"/>
      <c r="E160" s="270"/>
      <c r="F160" s="321" t="s">
        <v>924</v>
      </c>
      <c r="G160" s="270"/>
      <c r="H160" s="320" t="s">
        <v>989</v>
      </c>
      <c r="I160" s="320" t="s">
        <v>959</v>
      </c>
      <c r="J160" s="320"/>
      <c r="K160" s="316"/>
    </row>
    <row r="161" spans="2:11" s="1" customFormat="1" ht="15" customHeight="1">
      <c r="B161" s="322"/>
      <c r="C161" s="302"/>
      <c r="D161" s="302"/>
      <c r="E161" s="302"/>
      <c r="F161" s="302"/>
      <c r="G161" s="302"/>
      <c r="H161" s="302"/>
      <c r="I161" s="302"/>
      <c r="J161" s="302"/>
      <c r="K161" s="323"/>
    </row>
    <row r="162" spans="2:11" s="1" customFormat="1" ht="18.75" customHeight="1">
      <c r="B162" s="304"/>
      <c r="C162" s="314"/>
      <c r="D162" s="314"/>
      <c r="E162" s="314"/>
      <c r="F162" s="324"/>
      <c r="G162" s="314"/>
      <c r="H162" s="314"/>
      <c r="I162" s="314"/>
      <c r="J162" s="314"/>
      <c r="K162" s="304"/>
    </row>
    <row r="163" spans="2:11" s="1" customFormat="1" ht="18.75" customHeight="1"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</row>
    <row r="164" spans="2:11" s="1" customFormat="1" ht="7.5" customHeight="1">
      <c r="B164" s="259"/>
      <c r="C164" s="260"/>
      <c r="D164" s="260"/>
      <c r="E164" s="260"/>
      <c r="F164" s="260"/>
      <c r="G164" s="260"/>
      <c r="H164" s="260"/>
      <c r="I164" s="260"/>
      <c r="J164" s="260"/>
      <c r="K164" s="261"/>
    </row>
    <row r="165" spans="2:11" s="1" customFormat="1" ht="45" customHeight="1">
      <c r="B165" s="262"/>
      <c r="C165" s="391" t="s">
        <v>990</v>
      </c>
      <c r="D165" s="391"/>
      <c r="E165" s="391"/>
      <c r="F165" s="391"/>
      <c r="G165" s="391"/>
      <c r="H165" s="391"/>
      <c r="I165" s="391"/>
      <c r="J165" s="391"/>
      <c r="K165" s="263"/>
    </row>
    <row r="166" spans="2:11" s="1" customFormat="1" ht="17.25" customHeight="1">
      <c r="B166" s="262"/>
      <c r="C166" s="283" t="s">
        <v>918</v>
      </c>
      <c r="D166" s="283"/>
      <c r="E166" s="283"/>
      <c r="F166" s="283" t="s">
        <v>919</v>
      </c>
      <c r="G166" s="325"/>
      <c r="H166" s="326" t="s">
        <v>51</v>
      </c>
      <c r="I166" s="326" t="s">
        <v>54</v>
      </c>
      <c r="J166" s="283" t="s">
        <v>920</v>
      </c>
      <c r="K166" s="263"/>
    </row>
    <row r="167" spans="2:11" s="1" customFormat="1" ht="17.25" customHeight="1">
      <c r="B167" s="264"/>
      <c r="C167" s="285" t="s">
        <v>921</v>
      </c>
      <c r="D167" s="285"/>
      <c r="E167" s="285"/>
      <c r="F167" s="286" t="s">
        <v>922</v>
      </c>
      <c r="G167" s="327"/>
      <c r="H167" s="328"/>
      <c r="I167" s="328"/>
      <c r="J167" s="285" t="s">
        <v>923</v>
      </c>
      <c r="K167" s="265"/>
    </row>
    <row r="168" spans="2:11" s="1" customFormat="1" ht="5.25" customHeight="1">
      <c r="B168" s="293"/>
      <c r="C168" s="288"/>
      <c r="D168" s="288"/>
      <c r="E168" s="288"/>
      <c r="F168" s="288"/>
      <c r="G168" s="289"/>
      <c r="H168" s="288"/>
      <c r="I168" s="288"/>
      <c r="J168" s="288"/>
      <c r="K168" s="316"/>
    </row>
    <row r="169" spans="2:11" s="1" customFormat="1" ht="15" customHeight="1">
      <c r="B169" s="293"/>
      <c r="C169" s="270" t="s">
        <v>927</v>
      </c>
      <c r="D169" s="270"/>
      <c r="E169" s="270"/>
      <c r="F169" s="291" t="s">
        <v>924</v>
      </c>
      <c r="G169" s="270"/>
      <c r="H169" s="270" t="s">
        <v>964</v>
      </c>
      <c r="I169" s="270" t="s">
        <v>926</v>
      </c>
      <c r="J169" s="270">
        <v>120</v>
      </c>
      <c r="K169" s="316"/>
    </row>
    <row r="170" spans="2:11" s="1" customFormat="1" ht="15" customHeight="1">
      <c r="B170" s="293"/>
      <c r="C170" s="270" t="s">
        <v>973</v>
      </c>
      <c r="D170" s="270"/>
      <c r="E170" s="270"/>
      <c r="F170" s="291" t="s">
        <v>924</v>
      </c>
      <c r="G170" s="270"/>
      <c r="H170" s="270" t="s">
        <v>974</v>
      </c>
      <c r="I170" s="270" t="s">
        <v>926</v>
      </c>
      <c r="J170" s="270" t="s">
        <v>975</v>
      </c>
      <c r="K170" s="316"/>
    </row>
    <row r="171" spans="2:11" s="1" customFormat="1" ht="15" customHeight="1">
      <c r="B171" s="293"/>
      <c r="C171" s="270" t="s">
        <v>872</v>
      </c>
      <c r="D171" s="270"/>
      <c r="E171" s="270"/>
      <c r="F171" s="291" t="s">
        <v>924</v>
      </c>
      <c r="G171" s="270"/>
      <c r="H171" s="270" t="s">
        <v>991</v>
      </c>
      <c r="I171" s="270" t="s">
        <v>926</v>
      </c>
      <c r="J171" s="270" t="s">
        <v>975</v>
      </c>
      <c r="K171" s="316"/>
    </row>
    <row r="172" spans="2:11" s="1" customFormat="1" ht="15" customHeight="1">
      <c r="B172" s="293"/>
      <c r="C172" s="270" t="s">
        <v>929</v>
      </c>
      <c r="D172" s="270"/>
      <c r="E172" s="270"/>
      <c r="F172" s="291" t="s">
        <v>930</v>
      </c>
      <c r="G172" s="270"/>
      <c r="H172" s="270" t="s">
        <v>991</v>
      </c>
      <c r="I172" s="270" t="s">
        <v>926</v>
      </c>
      <c r="J172" s="270">
        <v>50</v>
      </c>
      <c r="K172" s="316"/>
    </row>
    <row r="173" spans="2:11" s="1" customFormat="1" ht="15" customHeight="1">
      <c r="B173" s="293"/>
      <c r="C173" s="270" t="s">
        <v>932</v>
      </c>
      <c r="D173" s="270"/>
      <c r="E173" s="270"/>
      <c r="F173" s="291" t="s">
        <v>924</v>
      </c>
      <c r="G173" s="270"/>
      <c r="H173" s="270" t="s">
        <v>991</v>
      </c>
      <c r="I173" s="270" t="s">
        <v>934</v>
      </c>
      <c r="J173" s="270"/>
      <c r="K173" s="316"/>
    </row>
    <row r="174" spans="2:11" s="1" customFormat="1" ht="15" customHeight="1">
      <c r="B174" s="293"/>
      <c r="C174" s="270" t="s">
        <v>943</v>
      </c>
      <c r="D174" s="270"/>
      <c r="E174" s="270"/>
      <c r="F174" s="291" t="s">
        <v>930</v>
      </c>
      <c r="G174" s="270"/>
      <c r="H174" s="270" t="s">
        <v>991</v>
      </c>
      <c r="I174" s="270" t="s">
        <v>926</v>
      </c>
      <c r="J174" s="270">
        <v>50</v>
      </c>
      <c r="K174" s="316"/>
    </row>
    <row r="175" spans="2:11" s="1" customFormat="1" ht="15" customHeight="1">
      <c r="B175" s="293"/>
      <c r="C175" s="270" t="s">
        <v>951</v>
      </c>
      <c r="D175" s="270"/>
      <c r="E175" s="270"/>
      <c r="F175" s="291" t="s">
        <v>930</v>
      </c>
      <c r="G175" s="270"/>
      <c r="H175" s="270" t="s">
        <v>991</v>
      </c>
      <c r="I175" s="270" t="s">
        <v>926</v>
      </c>
      <c r="J175" s="270">
        <v>50</v>
      </c>
      <c r="K175" s="316"/>
    </row>
    <row r="176" spans="2:11" s="1" customFormat="1" ht="15" customHeight="1">
      <c r="B176" s="293"/>
      <c r="C176" s="270" t="s">
        <v>949</v>
      </c>
      <c r="D176" s="270"/>
      <c r="E176" s="270"/>
      <c r="F176" s="291" t="s">
        <v>930</v>
      </c>
      <c r="G176" s="270"/>
      <c r="H176" s="270" t="s">
        <v>991</v>
      </c>
      <c r="I176" s="270" t="s">
        <v>926</v>
      </c>
      <c r="J176" s="270">
        <v>50</v>
      </c>
      <c r="K176" s="316"/>
    </row>
    <row r="177" spans="2:11" s="1" customFormat="1" ht="15" customHeight="1">
      <c r="B177" s="293"/>
      <c r="C177" s="270" t="s">
        <v>109</v>
      </c>
      <c r="D177" s="270"/>
      <c r="E177" s="270"/>
      <c r="F177" s="291" t="s">
        <v>924</v>
      </c>
      <c r="G177" s="270"/>
      <c r="H177" s="270" t="s">
        <v>992</v>
      </c>
      <c r="I177" s="270" t="s">
        <v>993</v>
      </c>
      <c r="J177" s="270"/>
      <c r="K177" s="316"/>
    </row>
    <row r="178" spans="2:11" s="1" customFormat="1" ht="15" customHeight="1">
      <c r="B178" s="293"/>
      <c r="C178" s="270" t="s">
        <v>54</v>
      </c>
      <c r="D178" s="270"/>
      <c r="E178" s="270"/>
      <c r="F178" s="291" t="s">
        <v>924</v>
      </c>
      <c r="G178" s="270"/>
      <c r="H178" s="270" t="s">
        <v>994</v>
      </c>
      <c r="I178" s="270" t="s">
        <v>995</v>
      </c>
      <c r="J178" s="270">
        <v>1</v>
      </c>
      <c r="K178" s="316"/>
    </row>
    <row r="179" spans="2:11" s="1" customFormat="1" ht="15" customHeight="1">
      <c r="B179" s="293"/>
      <c r="C179" s="270" t="s">
        <v>50</v>
      </c>
      <c r="D179" s="270"/>
      <c r="E179" s="270"/>
      <c r="F179" s="291" t="s">
        <v>924</v>
      </c>
      <c r="G179" s="270"/>
      <c r="H179" s="270" t="s">
        <v>996</v>
      </c>
      <c r="I179" s="270" t="s">
        <v>926</v>
      </c>
      <c r="J179" s="270">
        <v>20</v>
      </c>
      <c r="K179" s="316"/>
    </row>
    <row r="180" spans="2:11" s="1" customFormat="1" ht="15" customHeight="1">
      <c r="B180" s="293"/>
      <c r="C180" s="270" t="s">
        <v>51</v>
      </c>
      <c r="D180" s="270"/>
      <c r="E180" s="270"/>
      <c r="F180" s="291" t="s">
        <v>924</v>
      </c>
      <c r="G180" s="270"/>
      <c r="H180" s="270" t="s">
        <v>997</v>
      </c>
      <c r="I180" s="270" t="s">
        <v>926</v>
      </c>
      <c r="J180" s="270">
        <v>255</v>
      </c>
      <c r="K180" s="316"/>
    </row>
    <row r="181" spans="2:11" s="1" customFormat="1" ht="15" customHeight="1">
      <c r="B181" s="293"/>
      <c r="C181" s="270" t="s">
        <v>110</v>
      </c>
      <c r="D181" s="270"/>
      <c r="E181" s="270"/>
      <c r="F181" s="291" t="s">
        <v>924</v>
      </c>
      <c r="G181" s="270"/>
      <c r="H181" s="270" t="s">
        <v>888</v>
      </c>
      <c r="I181" s="270" t="s">
        <v>926</v>
      </c>
      <c r="J181" s="270">
        <v>10</v>
      </c>
      <c r="K181" s="316"/>
    </row>
    <row r="182" spans="2:11" s="1" customFormat="1" ht="15" customHeight="1">
      <c r="B182" s="293"/>
      <c r="C182" s="270" t="s">
        <v>111</v>
      </c>
      <c r="D182" s="270"/>
      <c r="E182" s="270"/>
      <c r="F182" s="291" t="s">
        <v>924</v>
      </c>
      <c r="G182" s="270"/>
      <c r="H182" s="270" t="s">
        <v>998</v>
      </c>
      <c r="I182" s="270" t="s">
        <v>959</v>
      </c>
      <c r="J182" s="270"/>
      <c r="K182" s="316"/>
    </row>
    <row r="183" spans="2:11" s="1" customFormat="1" ht="15" customHeight="1">
      <c r="B183" s="293"/>
      <c r="C183" s="270" t="s">
        <v>999</v>
      </c>
      <c r="D183" s="270"/>
      <c r="E183" s="270"/>
      <c r="F183" s="291" t="s">
        <v>924</v>
      </c>
      <c r="G183" s="270"/>
      <c r="H183" s="270" t="s">
        <v>1000</v>
      </c>
      <c r="I183" s="270" t="s">
        <v>959</v>
      </c>
      <c r="J183" s="270"/>
      <c r="K183" s="316"/>
    </row>
    <row r="184" spans="2:11" s="1" customFormat="1" ht="15" customHeight="1">
      <c r="B184" s="293"/>
      <c r="C184" s="270" t="s">
        <v>988</v>
      </c>
      <c r="D184" s="270"/>
      <c r="E184" s="270"/>
      <c r="F184" s="291" t="s">
        <v>924</v>
      </c>
      <c r="G184" s="270"/>
      <c r="H184" s="270" t="s">
        <v>1001</v>
      </c>
      <c r="I184" s="270" t="s">
        <v>959</v>
      </c>
      <c r="J184" s="270"/>
      <c r="K184" s="316"/>
    </row>
    <row r="185" spans="2:11" s="1" customFormat="1" ht="15" customHeight="1">
      <c r="B185" s="293"/>
      <c r="C185" s="270" t="s">
        <v>113</v>
      </c>
      <c r="D185" s="270"/>
      <c r="E185" s="270"/>
      <c r="F185" s="291" t="s">
        <v>930</v>
      </c>
      <c r="G185" s="270"/>
      <c r="H185" s="270" t="s">
        <v>1002</v>
      </c>
      <c r="I185" s="270" t="s">
        <v>926</v>
      </c>
      <c r="J185" s="270">
        <v>50</v>
      </c>
      <c r="K185" s="316"/>
    </row>
    <row r="186" spans="2:11" s="1" customFormat="1" ht="15" customHeight="1">
      <c r="B186" s="293"/>
      <c r="C186" s="270" t="s">
        <v>1003</v>
      </c>
      <c r="D186" s="270"/>
      <c r="E186" s="270"/>
      <c r="F186" s="291" t="s">
        <v>930</v>
      </c>
      <c r="G186" s="270"/>
      <c r="H186" s="270" t="s">
        <v>1004</v>
      </c>
      <c r="I186" s="270" t="s">
        <v>1005</v>
      </c>
      <c r="J186" s="270"/>
      <c r="K186" s="316"/>
    </row>
    <row r="187" spans="2:11" s="1" customFormat="1" ht="15" customHeight="1">
      <c r="B187" s="293"/>
      <c r="C187" s="270" t="s">
        <v>1006</v>
      </c>
      <c r="D187" s="270"/>
      <c r="E187" s="270"/>
      <c r="F187" s="291" t="s">
        <v>930</v>
      </c>
      <c r="G187" s="270"/>
      <c r="H187" s="270" t="s">
        <v>1007</v>
      </c>
      <c r="I187" s="270" t="s">
        <v>1005</v>
      </c>
      <c r="J187" s="270"/>
      <c r="K187" s="316"/>
    </row>
    <row r="188" spans="2:11" s="1" customFormat="1" ht="15" customHeight="1">
      <c r="B188" s="293"/>
      <c r="C188" s="270" t="s">
        <v>1008</v>
      </c>
      <c r="D188" s="270"/>
      <c r="E188" s="270"/>
      <c r="F188" s="291" t="s">
        <v>930</v>
      </c>
      <c r="G188" s="270"/>
      <c r="H188" s="270" t="s">
        <v>1009</v>
      </c>
      <c r="I188" s="270" t="s">
        <v>1005</v>
      </c>
      <c r="J188" s="270"/>
      <c r="K188" s="316"/>
    </row>
    <row r="189" spans="2:11" s="1" customFormat="1" ht="15" customHeight="1">
      <c r="B189" s="293"/>
      <c r="C189" s="329" t="s">
        <v>1010</v>
      </c>
      <c r="D189" s="270"/>
      <c r="E189" s="270"/>
      <c r="F189" s="291" t="s">
        <v>930</v>
      </c>
      <c r="G189" s="270"/>
      <c r="H189" s="270" t="s">
        <v>1011</v>
      </c>
      <c r="I189" s="270" t="s">
        <v>1012</v>
      </c>
      <c r="J189" s="330" t="s">
        <v>1013</v>
      </c>
      <c r="K189" s="316"/>
    </row>
    <row r="190" spans="2:11" s="1" customFormat="1" ht="15" customHeight="1">
      <c r="B190" s="293"/>
      <c r="C190" s="329" t="s">
        <v>39</v>
      </c>
      <c r="D190" s="270"/>
      <c r="E190" s="270"/>
      <c r="F190" s="291" t="s">
        <v>924</v>
      </c>
      <c r="G190" s="270"/>
      <c r="H190" s="267" t="s">
        <v>1014</v>
      </c>
      <c r="I190" s="270" t="s">
        <v>1015</v>
      </c>
      <c r="J190" s="270"/>
      <c r="K190" s="316"/>
    </row>
    <row r="191" spans="2:11" s="1" customFormat="1" ht="15" customHeight="1">
      <c r="B191" s="293"/>
      <c r="C191" s="329" t="s">
        <v>1016</v>
      </c>
      <c r="D191" s="270"/>
      <c r="E191" s="270"/>
      <c r="F191" s="291" t="s">
        <v>924</v>
      </c>
      <c r="G191" s="270"/>
      <c r="H191" s="270" t="s">
        <v>1017</v>
      </c>
      <c r="I191" s="270" t="s">
        <v>959</v>
      </c>
      <c r="J191" s="270"/>
      <c r="K191" s="316"/>
    </row>
    <row r="192" spans="2:11" s="1" customFormat="1" ht="15" customHeight="1">
      <c r="B192" s="293"/>
      <c r="C192" s="329" t="s">
        <v>1018</v>
      </c>
      <c r="D192" s="270"/>
      <c r="E192" s="270"/>
      <c r="F192" s="291" t="s">
        <v>924</v>
      </c>
      <c r="G192" s="270"/>
      <c r="H192" s="270" t="s">
        <v>1019</v>
      </c>
      <c r="I192" s="270" t="s">
        <v>959</v>
      </c>
      <c r="J192" s="270"/>
      <c r="K192" s="316"/>
    </row>
    <row r="193" spans="2:11" s="1" customFormat="1" ht="15" customHeight="1">
      <c r="B193" s="293"/>
      <c r="C193" s="329" t="s">
        <v>1020</v>
      </c>
      <c r="D193" s="270"/>
      <c r="E193" s="270"/>
      <c r="F193" s="291" t="s">
        <v>930</v>
      </c>
      <c r="G193" s="270"/>
      <c r="H193" s="270" t="s">
        <v>1021</v>
      </c>
      <c r="I193" s="270" t="s">
        <v>959</v>
      </c>
      <c r="J193" s="270"/>
      <c r="K193" s="316"/>
    </row>
    <row r="194" spans="2:11" s="1" customFormat="1" ht="15" customHeight="1">
      <c r="B194" s="322"/>
      <c r="C194" s="331"/>
      <c r="D194" s="302"/>
      <c r="E194" s="302"/>
      <c r="F194" s="302"/>
      <c r="G194" s="302"/>
      <c r="H194" s="302"/>
      <c r="I194" s="302"/>
      <c r="J194" s="302"/>
      <c r="K194" s="323"/>
    </row>
    <row r="195" spans="2:11" s="1" customFormat="1" ht="18.75" customHeight="1">
      <c r="B195" s="304"/>
      <c r="C195" s="314"/>
      <c r="D195" s="314"/>
      <c r="E195" s="314"/>
      <c r="F195" s="324"/>
      <c r="G195" s="314"/>
      <c r="H195" s="314"/>
      <c r="I195" s="314"/>
      <c r="J195" s="314"/>
      <c r="K195" s="304"/>
    </row>
    <row r="196" spans="2:11" s="1" customFormat="1" ht="18.75" customHeight="1">
      <c r="B196" s="304"/>
      <c r="C196" s="314"/>
      <c r="D196" s="314"/>
      <c r="E196" s="314"/>
      <c r="F196" s="324"/>
      <c r="G196" s="314"/>
      <c r="H196" s="314"/>
      <c r="I196" s="314"/>
      <c r="J196" s="314"/>
      <c r="K196" s="304"/>
    </row>
    <row r="197" spans="2:11" s="1" customFormat="1" ht="18.75" customHeight="1">
      <c r="B197" s="277"/>
      <c r="C197" s="277"/>
      <c r="D197" s="277"/>
      <c r="E197" s="277"/>
      <c r="F197" s="277"/>
      <c r="G197" s="277"/>
      <c r="H197" s="277"/>
      <c r="I197" s="277"/>
      <c r="J197" s="277"/>
      <c r="K197" s="277"/>
    </row>
    <row r="198" spans="2:11" s="1" customFormat="1" ht="13.5">
      <c r="B198" s="259"/>
      <c r="C198" s="260"/>
      <c r="D198" s="260"/>
      <c r="E198" s="260"/>
      <c r="F198" s="260"/>
      <c r="G198" s="260"/>
      <c r="H198" s="260"/>
      <c r="I198" s="260"/>
      <c r="J198" s="260"/>
      <c r="K198" s="261"/>
    </row>
    <row r="199" spans="2:11" s="1" customFormat="1" ht="21">
      <c r="B199" s="262"/>
      <c r="C199" s="391" t="s">
        <v>1022</v>
      </c>
      <c r="D199" s="391"/>
      <c r="E199" s="391"/>
      <c r="F199" s="391"/>
      <c r="G199" s="391"/>
      <c r="H199" s="391"/>
      <c r="I199" s="391"/>
      <c r="J199" s="391"/>
      <c r="K199" s="263"/>
    </row>
    <row r="200" spans="2:11" s="1" customFormat="1" ht="25.5" customHeight="1">
      <c r="B200" s="262"/>
      <c r="C200" s="332" t="s">
        <v>1023</v>
      </c>
      <c r="D200" s="332"/>
      <c r="E200" s="332"/>
      <c r="F200" s="332" t="s">
        <v>1024</v>
      </c>
      <c r="G200" s="333"/>
      <c r="H200" s="392" t="s">
        <v>1025</v>
      </c>
      <c r="I200" s="392"/>
      <c r="J200" s="392"/>
      <c r="K200" s="263"/>
    </row>
    <row r="201" spans="2:11" s="1" customFormat="1" ht="5.25" customHeight="1">
      <c r="B201" s="293"/>
      <c r="C201" s="288"/>
      <c r="D201" s="288"/>
      <c r="E201" s="288"/>
      <c r="F201" s="288"/>
      <c r="G201" s="314"/>
      <c r="H201" s="288"/>
      <c r="I201" s="288"/>
      <c r="J201" s="288"/>
      <c r="K201" s="316"/>
    </row>
    <row r="202" spans="2:11" s="1" customFormat="1" ht="15" customHeight="1">
      <c r="B202" s="293"/>
      <c r="C202" s="270" t="s">
        <v>1015</v>
      </c>
      <c r="D202" s="270"/>
      <c r="E202" s="270"/>
      <c r="F202" s="291" t="s">
        <v>40</v>
      </c>
      <c r="G202" s="270"/>
      <c r="H202" s="393" t="s">
        <v>1026</v>
      </c>
      <c r="I202" s="393"/>
      <c r="J202" s="393"/>
      <c r="K202" s="316"/>
    </row>
    <row r="203" spans="2:11" s="1" customFormat="1" ht="15" customHeight="1">
      <c r="B203" s="293"/>
      <c r="C203" s="270"/>
      <c r="D203" s="270"/>
      <c r="E203" s="270"/>
      <c r="F203" s="291" t="s">
        <v>41</v>
      </c>
      <c r="G203" s="270"/>
      <c r="H203" s="393" t="s">
        <v>1027</v>
      </c>
      <c r="I203" s="393"/>
      <c r="J203" s="393"/>
      <c r="K203" s="316"/>
    </row>
    <row r="204" spans="2:11" s="1" customFormat="1" ht="15" customHeight="1">
      <c r="B204" s="293"/>
      <c r="C204" s="270"/>
      <c r="D204" s="270"/>
      <c r="E204" s="270"/>
      <c r="F204" s="291" t="s">
        <v>44</v>
      </c>
      <c r="G204" s="270"/>
      <c r="H204" s="393" t="s">
        <v>1028</v>
      </c>
      <c r="I204" s="393"/>
      <c r="J204" s="393"/>
      <c r="K204" s="316"/>
    </row>
    <row r="205" spans="2:11" s="1" customFormat="1" ht="15" customHeight="1">
      <c r="B205" s="293"/>
      <c r="C205" s="270"/>
      <c r="D205" s="270"/>
      <c r="E205" s="270"/>
      <c r="F205" s="291" t="s">
        <v>42</v>
      </c>
      <c r="G205" s="270"/>
      <c r="H205" s="393" t="s">
        <v>1029</v>
      </c>
      <c r="I205" s="393"/>
      <c r="J205" s="393"/>
      <c r="K205" s="316"/>
    </row>
    <row r="206" spans="2:11" s="1" customFormat="1" ht="15" customHeight="1">
      <c r="B206" s="293"/>
      <c r="C206" s="270"/>
      <c r="D206" s="270"/>
      <c r="E206" s="270"/>
      <c r="F206" s="291" t="s">
        <v>43</v>
      </c>
      <c r="G206" s="270"/>
      <c r="H206" s="393" t="s">
        <v>1030</v>
      </c>
      <c r="I206" s="393"/>
      <c r="J206" s="393"/>
      <c r="K206" s="316"/>
    </row>
    <row r="207" spans="2:11" s="1" customFormat="1" ht="15" customHeight="1">
      <c r="B207" s="293"/>
      <c r="C207" s="270"/>
      <c r="D207" s="270"/>
      <c r="E207" s="270"/>
      <c r="F207" s="291"/>
      <c r="G207" s="270"/>
      <c r="H207" s="270"/>
      <c r="I207" s="270"/>
      <c r="J207" s="270"/>
      <c r="K207" s="316"/>
    </row>
    <row r="208" spans="2:11" s="1" customFormat="1" ht="15" customHeight="1">
      <c r="B208" s="293"/>
      <c r="C208" s="270" t="s">
        <v>971</v>
      </c>
      <c r="D208" s="270"/>
      <c r="E208" s="270"/>
      <c r="F208" s="291" t="s">
        <v>864</v>
      </c>
      <c r="G208" s="270"/>
      <c r="H208" s="393" t="s">
        <v>1031</v>
      </c>
      <c r="I208" s="393"/>
      <c r="J208" s="393"/>
      <c r="K208" s="316"/>
    </row>
    <row r="209" spans="2:11" s="1" customFormat="1" ht="15" customHeight="1">
      <c r="B209" s="293"/>
      <c r="C209" s="270"/>
      <c r="D209" s="270"/>
      <c r="E209" s="270"/>
      <c r="F209" s="291" t="s">
        <v>867</v>
      </c>
      <c r="G209" s="270"/>
      <c r="H209" s="393" t="s">
        <v>868</v>
      </c>
      <c r="I209" s="393"/>
      <c r="J209" s="393"/>
      <c r="K209" s="316"/>
    </row>
    <row r="210" spans="2:11" s="1" customFormat="1" ht="15" customHeight="1">
      <c r="B210" s="293"/>
      <c r="C210" s="270"/>
      <c r="D210" s="270"/>
      <c r="E210" s="270"/>
      <c r="F210" s="291" t="s">
        <v>76</v>
      </c>
      <c r="G210" s="270"/>
      <c r="H210" s="393" t="s">
        <v>1032</v>
      </c>
      <c r="I210" s="393"/>
      <c r="J210" s="393"/>
      <c r="K210" s="316"/>
    </row>
    <row r="211" spans="2:11" s="1" customFormat="1" ht="15" customHeight="1">
      <c r="B211" s="334"/>
      <c r="C211" s="270"/>
      <c r="D211" s="270"/>
      <c r="E211" s="270"/>
      <c r="F211" s="291" t="s">
        <v>82</v>
      </c>
      <c r="G211" s="329"/>
      <c r="H211" s="394" t="s">
        <v>869</v>
      </c>
      <c r="I211" s="394"/>
      <c r="J211" s="394"/>
      <c r="K211" s="335"/>
    </row>
    <row r="212" spans="2:11" s="1" customFormat="1" ht="15" customHeight="1">
      <c r="B212" s="334"/>
      <c r="C212" s="270"/>
      <c r="D212" s="270"/>
      <c r="E212" s="270"/>
      <c r="F212" s="291" t="s">
        <v>870</v>
      </c>
      <c r="G212" s="329"/>
      <c r="H212" s="394" t="s">
        <v>822</v>
      </c>
      <c r="I212" s="394"/>
      <c r="J212" s="394"/>
      <c r="K212" s="335"/>
    </row>
    <row r="213" spans="2:11" s="1" customFormat="1" ht="15" customHeight="1">
      <c r="B213" s="334"/>
      <c r="C213" s="270"/>
      <c r="D213" s="270"/>
      <c r="E213" s="270"/>
      <c r="F213" s="291"/>
      <c r="G213" s="329"/>
      <c r="H213" s="320"/>
      <c r="I213" s="320"/>
      <c r="J213" s="320"/>
      <c r="K213" s="335"/>
    </row>
    <row r="214" spans="2:11" s="1" customFormat="1" ht="15" customHeight="1">
      <c r="B214" s="334"/>
      <c r="C214" s="270" t="s">
        <v>995</v>
      </c>
      <c r="D214" s="270"/>
      <c r="E214" s="270"/>
      <c r="F214" s="291">
        <v>1</v>
      </c>
      <c r="G214" s="329"/>
      <c r="H214" s="394" t="s">
        <v>1033</v>
      </c>
      <c r="I214" s="394"/>
      <c r="J214" s="394"/>
      <c r="K214" s="335"/>
    </row>
    <row r="215" spans="2:11" s="1" customFormat="1" ht="15" customHeight="1">
      <c r="B215" s="334"/>
      <c r="C215" s="270"/>
      <c r="D215" s="270"/>
      <c r="E215" s="270"/>
      <c r="F215" s="291">
        <v>2</v>
      </c>
      <c r="G215" s="329"/>
      <c r="H215" s="394" t="s">
        <v>1034</v>
      </c>
      <c r="I215" s="394"/>
      <c r="J215" s="394"/>
      <c r="K215" s="335"/>
    </row>
    <row r="216" spans="2:11" s="1" customFormat="1" ht="15" customHeight="1">
      <c r="B216" s="334"/>
      <c r="C216" s="270"/>
      <c r="D216" s="270"/>
      <c r="E216" s="270"/>
      <c r="F216" s="291">
        <v>3</v>
      </c>
      <c r="G216" s="329"/>
      <c r="H216" s="394" t="s">
        <v>1035</v>
      </c>
      <c r="I216" s="394"/>
      <c r="J216" s="394"/>
      <c r="K216" s="335"/>
    </row>
    <row r="217" spans="2:11" s="1" customFormat="1" ht="15" customHeight="1">
      <c r="B217" s="334"/>
      <c r="C217" s="270"/>
      <c r="D217" s="270"/>
      <c r="E217" s="270"/>
      <c r="F217" s="291">
        <v>4</v>
      </c>
      <c r="G217" s="329"/>
      <c r="H217" s="394" t="s">
        <v>1036</v>
      </c>
      <c r="I217" s="394"/>
      <c r="J217" s="394"/>
      <c r="K217" s="335"/>
    </row>
    <row r="218" spans="2:11" s="1" customFormat="1" ht="12.75" customHeight="1">
      <c r="B218" s="336"/>
      <c r="C218" s="337"/>
      <c r="D218" s="337"/>
      <c r="E218" s="337"/>
      <c r="F218" s="337"/>
      <c r="G218" s="337"/>
      <c r="H218" s="337"/>
      <c r="I218" s="337"/>
      <c r="J218" s="337"/>
      <c r="K218" s="33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A-1 - SO 251 - Sanace sva...</vt:lpstr>
      <vt:lpstr>B-1 - SO 000 - Vedlejší r...</vt:lpstr>
      <vt:lpstr>Seznam figur</vt:lpstr>
      <vt:lpstr>Pokyny pro vyplnění</vt:lpstr>
      <vt:lpstr>'A-1 - SO 251 - Sanace sva...'!Názvy_tisku</vt:lpstr>
      <vt:lpstr>'B-1 - SO 000 - Vedlejší r...'!Názvy_tisku</vt:lpstr>
      <vt:lpstr>'Rekapitulace stavby'!Názvy_tisku</vt:lpstr>
      <vt:lpstr>'Seznam figur'!Názvy_tisku</vt:lpstr>
      <vt:lpstr>'A-1 - SO 251 - Sanace sva...'!Oblast_tisku</vt:lpstr>
      <vt:lpstr>'B-1 - SO 000 - Vedlejší r...'!Oblast_tisku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Mojzík</dc:creator>
  <cp:lastModifiedBy>Linhartová Pavla (MMB_OI)</cp:lastModifiedBy>
  <dcterms:created xsi:type="dcterms:W3CDTF">2023-10-27T11:21:05Z</dcterms:created>
  <dcterms:modified xsi:type="dcterms:W3CDTF">2024-02-05T11:10:04Z</dcterms:modified>
</cp:coreProperties>
</file>