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Gajdošova\20DEPRJ00152\Spojené rozpočty pro agenturu\3\"/>
    </mc:Choice>
  </mc:AlternateContent>
  <xr:revisionPtr revIDLastSave="0" documentId="13_ncr:1_{7B3D790D-7B6A-4A83-93C6-EECA414F10F4}" xr6:coauthVersionLast="47" xr6:coauthVersionMax="47" xr10:uidLastSave="{00000000-0000-0000-0000-000000000000}"/>
  <bookViews>
    <workbookView xWindow="-28920" yWindow="-5235" windowWidth="29040" windowHeight="15840" xr2:uid="{00000000-000D-0000-FFFF-FFFF00000000}"/>
  </bookViews>
  <sheets>
    <sheet name="Krycí list" sheetId="1" r:id="rId1"/>
    <sheet name="Rekapitulace" sheetId="2" r:id="rId2"/>
    <sheet name="Multimediální" sheetId="3" r:id="rId3"/>
    <sheet name="Polytechnika" sheetId="5" r:id="rId4"/>
    <sheet name="#Figury" sheetId="4" state="hidden" r:id="rId5"/>
  </sheets>
  <definedNames>
    <definedName name="_xlnm.Print_Titles" localSheetId="2">Multimediální!$11:$13</definedName>
    <definedName name="_xlnm.Print_Titles" localSheetId="3">Polytechnika!$11:$13</definedName>
    <definedName name="_xlnm.Print_Titles" localSheetId="1">Rekapitulace!$11:$13</definedName>
    <definedName name="_xlnm.Print_Area" localSheetId="2">Multimediální!$A$1:$J$23</definedName>
    <definedName name="_xlnm.Print_Area" localSheetId="3">Polytechnika!$A$1:$J$26</definedName>
    <definedName name="Z_65E3123D_ED26_44E3_A414_09EEEF825484_.wvu.Cols" localSheetId="2" hidden="1">Multimediální!#REF!,Multimediální!#REF!,Multimediální!#REF!</definedName>
    <definedName name="Z_65E3123D_ED26_44E3_A414_09EEEF825484_.wvu.Cols" localSheetId="3" hidden="1">Polytechnika!#REF!,Polytechnika!#REF!,Polytechnika!#REF!</definedName>
    <definedName name="Z_65E3123D_ED26_44E3_A414_09EEEF825484_.wvu.Cols" localSheetId="1" hidden="1">Rekapitulace!#REF!</definedName>
    <definedName name="Z_65E3123D_ED26_44E3_A414_09EEEF825484_.wvu.PrintArea" localSheetId="2" hidden="1">Multimediální!$A$1:$J$23</definedName>
    <definedName name="Z_65E3123D_ED26_44E3_A414_09EEEF825484_.wvu.PrintArea" localSheetId="3" hidden="1">Polytechnika!$A$1:$J$26</definedName>
    <definedName name="Z_65E3123D_ED26_44E3_A414_09EEEF825484_.wvu.PrintTitles" localSheetId="2" hidden="1">Multimediální!$11:$13</definedName>
    <definedName name="Z_65E3123D_ED26_44E3_A414_09EEEF825484_.wvu.PrintTitles" localSheetId="3" hidden="1">Polytechnika!$11:$13</definedName>
    <definedName name="Z_65E3123D_ED26_44E3_A414_09EEEF825484_.wvu.PrintTitles" localSheetId="1" hidden="1">Rekapitulace!$11:$13</definedName>
    <definedName name="Z_65E3123D_ED26_44E3_A414_09EEEF825484_.wvu.Rows" localSheetId="0" hidden="1">'Krycí list'!$1:$1,'Krycí list'!$3:$3,'Krycí list'!$6:$6,'Krycí list'!$8:$8,'Krycí list'!$10:$24</definedName>
    <definedName name="Z_65E3123D_ED26_44E3_A414_09EEEF825484_.wvu.Rows" localSheetId="2"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65E3123D_ED26_44E3_A414_09EEEF825484_.wvu.Rows" localSheetId="3"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82B4F4D9_5370_4303_A97E_2A49E01AF629_.wvu.Cols" localSheetId="2" hidden="1">Multimediální!#REF!,Multimediální!#REF!,Multimediální!#REF!</definedName>
    <definedName name="Z_82B4F4D9_5370_4303_A97E_2A49E01AF629_.wvu.Cols" localSheetId="3" hidden="1">Polytechnika!#REF!,Polytechnika!#REF!,Polytechnika!#REF!</definedName>
    <definedName name="Z_82B4F4D9_5370_4303_A97E_2A49E01AF629_.wvu.Cols" localSheetId="1" hidden="1">Rekapitulace!#REF!</definedName>
    <definedName name="Z_82B4F4D9_5370_4303_A97E_2A49E01AF629_.wvu.PrintArea" localSheetId="2" hidden="1">Multimediální!$A$1:$J$23</definedName>
    <definedName name="Z_82B4F4D9_5370_4303_A97E_2A49E01AF629_.wvu.PrintArea" localSheetId="3" hidden="1">Polytechnika!$A$1:$J$26</definedName>
    <definedName name="Z_82B4F4D9_5370_4303_A97E_2A49E01AF629_.wvu.PrintTitles" localSheetId="2" hidden="1">Multimediální!$11:$13</definedName>
    <definedName name="Z_82B4F4D9_5370_4303_A97E_2A49E01AF629_.wvu.PrintTitles" localSheetId="3" hidden="1">Polytechnika!$11:$13</definedName>
    <definedName name="Z_82B4F4D9_5370_4303_A97E_2A49E01AF629_.wvu.PrintTitles" localSheetId="1" hidden="1">Rekapitulace!$11:$13</definedName>
    <definedName name="Z_82B4F4D9_5370_4303_A97E_2A49E01AF629_.wvu.Rows" localSheetId="0" hidden="1">'Krycí list'!$1:$1,'Krycí list'!$3:$3,'Krycí list'!$6:$6,'Krycí list'!$8:$8,'Krycí list'!$10:$24</definedName>
    <definedName name="Z_82B4F4D9_5370_4303_A97E_2A49E01AF629_.wvu.Rows" localSheetId="2"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82B4F4D9_5370_4303_A97E_2A49E01AF629_.wvu.Rows" localSheetId="3"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D6CFA044_0C8C_4ECE_96A2_AFF3DD5E0425_.wvu.Cols" localSheetId="2" hidden="1">Multimediální!#REF!,Multimediální!#REF!,Multimediální!#REF!</definedName>
    <definedName name="Z_D6CFA044_0C8C_4ECE_96A2_AFF3DD5E0425_.wvu.Cols" localSheetId="3" hidden="1">Polytechnika!#REF!,Polytechnika!#REF!,Polytechnika!#REF!</definedName>
    <definedName name="Z_D6CFA044_0C8C_4ECE_96A2_AFF3DD5E0425_.wvu.Cols" localSheetId="1" hidden="1">Rekapitulace!#REF!</definedName>
    <definedName name="Z_D6CFA044_0C8C_4ECE_96A2_AFF3DD5E0425_.wvu.PrintArea" localSheetId="2" hidden="1">Multimediální!$A$1:$J$23</definedName>
    <definedName name="Z_D6CFA044_0C8C_4ECE_96A2_AFF3DD5E0425_.wvu.PrintArea" localSheetId="3" hidden="1">Polytechnika!$A$1:$J$26</definedName>
    <definedName name="Z_D6CFA044_0C8C_4ECE_96A2_AFF3DD5E0425_.wvu.PrintTitles" localSheetId="2" hidden="1">Multimediální!$11:$13</definedName>
    <definedName name="Z_D6CFA044_0C8C_4ECE_96A2_AFF3DD5E0425_.wvu.PrintTitles" localSheetId="3" hidden="1">Polytechnika!$11:$13</definedName>
    <definedName name="Z_D6CFA044_0C8C_4ECE_96A2_AFF3DD5E0425_.wvu.PrintTitles" localSheetId="1" hidden="1">Rekapitulace!$11:$13</definedName>
    <definedName name="Z_D6CFA044_0C8C_4ECE_96A2_AFF3DD5E0425_.wvu.Rows" localSheetId="0" hidden="1">'Krycí list'!$1:$1,'Krycí list'!$3:$3,'Krycí list'!$6:$6,'Krycí list'!$8:$8,'Krycí list'!$10:$24</definedName>
    <definedName name="Z_D6CFA044_0C8C_4ECE_96A2_AFF3DD5E0425_.wvu.Rows" localSheetId="2"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D6CFA044_0C8C_4ECE_96A2_AFF3DD5E0425_.wvu.Rows" localSheetId="3"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5" l="1"/>
  <c r="C8" i="5"/>
  <c r="C7" i="5"/>
  <c r="C5" i="5"/>
  <c r="C4" i="5"/>
  <c r="C3" i="5"/>
  <c r="C2" i="5"/>
  <c r="B39" i="1"/>
  <c r="B38" i="1"/>
  <c r="B17" i="2"/>
  <c r="B16" i="2"/>
  <c r="I22" i="5" l="1"/>
  <c r="K22" i="5" s="1"/>
  <c r="I25" i="5" l="1"/>
  <c r="K25" i="5" s="1"/>
  <c r="I24" i="5"/>
  <c r="K24" i="5" s="1"/>
  <c r="I23" i="5"/>
  <c r="K23" i="5" s="1"/>
  <c r="I21" i="5"/>
  <c r="K21" i="5" s="1"/>
  <c r="I20" i="5"/>
  <c r="K20" i="5" s="1"/>
  <c r="I19" i="5"/>
  <c r="K19" i="5" s="1"/>
  <c r="I18" i="5"/>
  <c r="K18" i="5" s="1"/>
  <c r="I17" i="5"/>
  <c r="K17" i="5" s="1"/>
  <c r="I16" i="5"/>
  <c r="I15" i="5" l="1"/>
  <c r="K16" i="5"/>
  <c r="C17" i="2" l="1"/>
  <c r="I14" i="5"/>
  <c r="I26" i="5"/>
  <c r="C16" i="2"/>
  <c r="E39" i="1" s="1"/>
  <c r="B18" i="2"/>
  <c r="B15" i="2"/>
  <c r="B14" i="2"/>
  <c r="I16" i="3" l="1"/>
  <c r="I17" i="3"/>
  <c r="K17" i="3" s="1"/>
  <c r="I18" i="3"/>
  <c r="K18" i="3" s="1"/>
  <c r="I19" i="3"/>
  <c r="K19" i="3" s="1"/>
  <c r="I20" i="3"/>
  <c r="K20" i="3" s="1"/>
  <c r="I21" i="3"/>
  <c r="K21" i="3" s="1"/>
  <c r="I22" i="3"/>
  <c r="K22" i="3" s="1"/>
  <c r="I15" i="3" l="1"/>
  <c r="I14" i="3" s="1"/>
  <c r="K16" i="3"/>
  <c r="C15" i="2"/>
  <c r="C2" i="3" l="1"/>
  <c r="C3" i="3"/>
  <c r="C4" i="3"/>
  <c r="C5" i="3"/>
  <c r="C7" i="3"/>
  <c r="C8" i="3"/>
  <c r="C9" i="3"/>
  <c r="B2" i="2"/>
  <c r="B3" i="2"/>
  <c r="B4" i="2"/>
  <c r="B5" i="2"/>
  <c r="B7" i="2"/>
  <c r="B8" i="2"/>
  <c r="B9" i="2"/>
  <c r="E35" i="1"/>
  <c r="J35" i="1"/>
  <c r="R35" i="1"/>
  <c r="P38" i="1"/>
  <c r="P39" i="1"/>
  <c r="P40" i="1"/>
  <c r="P41" i="1"/>
  <c r="P42" i="1"/>
  <c r="J46" i="1"/>
  <c r="K47" i="1"/>
  <c r="I23" i="3" l="1"/>
  <c r="C14" i="2"/>
  <c r="E38" i="1" l="1"/>
  <c r="E46" i="1" s="1"/>
  <c r="C18" i="2"/>
  <c r="R46" i="1" l="1"/>
  <c r="R49" i="1" s="1"/>
  <c r="O51" i="1" l="1"/>
  <c r="S49" i="1"/>
  <c r="S51" i="1" l="1"/>
  <c r="R51" i="1"/>
  <c r="O50" i="1"/>
  <c r="S50" i="1" l="1"/>
  <c r="R50" i="1"/>
  <c r="R52" i="1" s="1"/>
</calcChain>
</file>

<file path=xl/sharedStrings.xml><?xml version="1.0" encoding="utf-8"?>
<sst xmlns="http://schemas.openxmlformats.org/spreadsheetml/2006/main" count="241" uniqueCount="132">
  <si>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</si>
  <si>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</si>
  <si>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</si>
  <si>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</si>
  <si>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</si>
  <si>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</si>
  <si>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</si>
  <si>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</si>
  <si>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</si>
  <si>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</si>
  <si>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</si>
  <si>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</si>
  <si>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</si>
  <si>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</si>
  <si>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</si>
  <si>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</si>
  <si>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</si>
  <si>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</si>
  <si>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</si>
  <si>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</si>
  <si>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</si>
  <si>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</si>
  <si>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</si>
  <si>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</si>
  <si>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</si>
  <si>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</si>
  <si>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</si>
  <si>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</si>
  <si>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</si>
  <si>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</si>
  <si>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</si>
  <si>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</si>
  <si>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</si>
  <si>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</si>
  <si>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</si>
  <si>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</si>
  <si>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</si>
  <si>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</si>
  <si>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</si>
  <si>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</si>
  <si>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</si>
  <si>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</si>
  <si>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</si>
  <si>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</si>
  <si>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</si>
  <si>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</si>
  <si>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</si>
  <si>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</si>
  <si>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</si>
  <si>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</si>
  <si>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</si>
  <si>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</si>
  <si>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</si>
  <si>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</si>
  <si>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</si>
  <si>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</si>
  <si>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</si>
  <si>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</si>
  <si>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</si>
  <si>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</si>
  <si>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</si>
  <si>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</si>
  <si>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</si>
  <si>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</si>
  <si>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</si>
  <si>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</si>
  <si>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</si>
  <si>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</si>
  <si>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</si>
  <si>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</si>
  <si>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</si>
  <si>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</si>
  <si>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</si>
  <si>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</si>
  <si>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</si>
  <si>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</si>
  <si>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</si>
  <si>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 xml:space="preserve">REKAPITULACE </t>
  </si>
  <si>
    <t>KRYCÍ LIST SOUPISU</t>
  </si>
  <si>
    <t>Nábytek</t>
  </si>
  <si>
    <t>AVT</t>
  </si>
  <si>
    <t>ZRN (ř. 1-8)</t>
  </si>
  <si>
    <t>DN (ř. 10-12)</t>
  </si>
  <si>
    <t>VRN (ř. 14-19)</t>
  </si>
  <si>
    <t>Součet 9, 13, 20-23</t>
  </si>
  <si>
    <t>Projektové práce (DSPS)</t>
  </si>
  <si>
    <t>Cena s DPH (ř. 25-26)</t>
  </si>
  <si>
    <t>Popis / minimální technické parametry</t>
  </si>
  <si>
    <t>Cena celkem s DPH</t>
  </si>
  <si>
    <t>Cena jednotková bez DPH</t>
  </si>
  <si>
    <t>Cena celkem bez DPH</t>
  </si>
  <si>
    <t>Kód položky / název</t>
  </si>
  <si>
    <t>Celkem bez DPH</t>
  </si>
  <si>
    <t>vlastní</t>
  </si>
  <si>
    <t>SOUPIS PRACÍ A DODÁVEK A SLUŽEB vč VÝKAZU VÝMĚR</t>
  </si>
  <si>
    <t>Sebastian Fenyk</t>
  </si>
  <si>
    <t>Základní škola, Brno, Gajdošova 3
Gajdošova 3, 615 00 Brno-Židenice</t>
  </si>
  <si>
    <t>Základní škola, Brno, Gajdošova 3</t>
  </si>
  <si>
    <t>ks</t>
  </si>
  <si>
    <t>Žákovská židle</t>
  </si>
  <si>
    <t xml:space="preserve">Učitelská židle </t>
  </si>
  <si>
    <t xml:space="preserve">Pracovní stůl </t>
  </si>
  <si>
    <t>Skříňka nízká</t>
  </si>
  <si>
    <t xml:space="preserve">Magnetická nástěnka </t>
  </si>
  <si>
    <t xml:space="preserve">Magnetická tabule o rozměru 2000x1200 mm. Magnetická tabule na fixy s vysoce odolným keramickým povrchem nejvyšší kvality. Keramický povrch e3, plocha je velmi dobře stíratelná, odolná proti poškrábání a snadno se udržuje. Na keramický povrch záruka 25 let. Standardní barva povrchu bílá. Díky sendvičové konstrukci má tabule vysokou tuhost, odolnost a nekroutí se. Tabule je opatřena kvalitním rámem z eloxovaného hliníkového profilu ve stříbrném odstínu s šedými plastovými rohy. Tloušťka tabule je 22 mm. Součástí polička délky 1500 mm. Certifikováno Technickým ústavem na normu ČSN EN 71 Bezpečnost hraček. Cena vč. dopravy a instalace.
</t>
  </si>
  <si>
    <t>Čtyřmístný žákovský stůl s el. výsuvným systémem</t>
  </si>
  <si>
    <t>Učitelská katedra s výsuvným systémem</t>
  </si>
  <si>
    <t>Dvoumístný žákovský stůl s elektromagnetickou schránkou</t>
  </si>
  <si>
    <t xml:space="preserve">PC stůl </t>
  </si>
  <si>
    <t>Stůl pro robotiku</t>
  </si>
  <si>
    <t>Skříň otevřená</t>
  </si>
  <si>
    <t xml:space="preserve">Skříň otevřená  o rozměru 1803x900x550 mm (VxŠxH). Korpus skříně vč. zad a polic je vyroben z LTD  tl. 18 mm, všechny hrany olepeny ABS hranou tl. 2 mm, vyjma bočních hran půdy a dna, zde plastová hrana tl. 0,8 mm. Dno a půda jsou naložené na boky skříně. 5x výškově nastavitelná police. Bezpečnostní podpěrky polic zabraňující jejich vysunutí. Korpus lepený na kolíkové spoje. Dno skříně je opatřeno rektifikacemi pro vyrovnání nerovnosti podlahy. Cena vč. dopravy a instalace.
</t>
  </si>
  <si>
    <t xml:space="preserve">Skříň vestavěná </t>
  </si>
  <si>
    <t>MUL</t>
  </si>
  <si>
    <t>POL</t>
  </si>
  <si>
    <t>12/2023</t>
  </si>
  <si>
    <t>Odborné učebny</t>
  </si>
  <si>
    <t xml:space="preserve">Žákovská židle na kluzácích,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Velikost skořepin min. ve 2 velikostech.  Cena vč. dopravy a instalace.
</t>
  </si>
  <si>
    <t xml:space="preserve">Stůl pro 4 žáky se skládá z osmihranné stolové desky a čtvercové deskové podnože s přípravou pro zabudování elektricky výsuvného mechanismu. Rozměr stolu: 760x1759x1759 mm (VxŠxH). Do podnože je přístup přes uzamykatelná revizní dvířka. Podnož umožňuje skryté přivedení kabeláže z podlahové krabice a ukotvení stolu k podlaze. Podnož a ostatní prvky stolu jsou vyrobeny z laminotřískových desek tl. 18 mm s ABS hranami min. tl. 0,8 mm, revizní dvířka s hranou min. tl. 2 mm. ABS hrany lepeny PUR lepidlem. Stolová deska je vyrobena z HPL kompaktní desky o minimální tloušťce 12 mm. Součástí výsuvného mechanismu jsou 4ks adapetérů pro uchycení monitorů/AIO PC. Nad adaptéry je umístěna krycí deska z HPL kompaktní desky stejné tloušťky a dekoru jako stolová deska. Kryt půdorysně překrývá výsuv včetně odkládacích polic. Výsuv pomocí kompaktního 3-dílného zvedacího sloupku s motorovým systémem a antikolizním bezpečnostním systémem. Max. tah 800 N. Programovatelná výška zdvihu. Plynulý a tichý chod. Součástí sloupku je adaptér pro uchycení k podložce uvnitř podnože stolu. 4x adaptér pro uchycení monitoru. Součástí adaptérů pro uchycení monitorů je svařovaná profilovaná police z ocelového plechu min. tl. 3 mm. Police je výsuvná společně s monitory a umožňuje uložení klávesnic a myší. Vysunutí monitorů a opětovné zasunutí počítačů je ovládáno tlačítky z uzamykatelné skříňky katedry vyučujícího. Součásti je montážní a spojovací materiál. Součástí dodávky je instalační sada pro učebnu s výsuvnými stoly včetně propojení katedry s žákovskými stoly a osazení katedry ovládáním výsuvu stolových řad, montáž učebny a zaškolení zaměstnanců. Záruka desky stolu 60 měsíců.
</t>
  </si>
  <si>
    <t xml:space="preserve">Učitelská židle výškově stavitelná, vel. 5-7 (440-570). 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Velikost skořepin min. ve 2 velikostech. Cena vč. dopravy a instalace. 
</t>
  </si>
  <si>
    <t xml:space="preserve">Pracovní stůl o rozměru 735x1600x700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2mm, v desce 1x průchodka o průměru min. 70 mm. Cena vč. dopravy a instalace.
</t>
  </si>
  <si>
    <t xml:space="preserve">Učitelská židle výškově stavitelná, vel. 5-7 (440-570). 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Velikost skořepin min. ve 2 velikostech. Cena vč. dopravy a instalace.
</t>
  </si>
  <si>
    <t xml:space="preserve">Žákovská židle na kluzácích,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Velikost skořepin min. ve 2 velikostech. Cena vč. dopravy a instalace.
</t>
  </si>
  <si>
    <t xml:space="preserve">Pracovní stůl pro robotiku je uzpůsoben pro vložení herního pole o velikosti cca 2565x1350 mm. Výška stolu bez herního pole - 600 mm. Stolová deska je vyrobena z bílého lesklého popisovatelného HPL laminátu. Stolová deska je ohraničena rámem zabraňujícím pádu robotů. Rám je vyroben z LTD min. tl. 18 mm, ABS hrana 2 mm lepena PUR lepidlem. Pod stolovou deska umístěna sestava skříněk - celkem 6 ks skříněk. Jednotlivé skříňky rozděleny na policovou část s min. 1x přestavitelnou policí a část s plastovými boxy na vodících lištách - min. 3 ks polypropylenových boxů v jedné skříňce vyplňující celý prostor. Police je vyrobena z LTD min. tl. 18 mm, ABS hrana 2 mm lepena PUR lepidlem. Podpěry polic zabraňují vysunutí. Plastové boxy umístěné ve 3 korpusech v následujících variantních sestavách: pro 3ks skříněk (počty na 1ks skříňky): 3ks o rozměrech 75x312x427 mm a 1 ks o rozměrech 150x312x427 mm. Požadovaný výběr min. z 5 barevných odstínů plastů pro boxy. Skříňky opatřeny rektifikačními nožkami. Korpus skříněk, včetně zad a soklové lišty, z LTD min. tl. 18 mm, ABS hrana 0,8 mm lepena PUR lepidlem. Jednotlivé skříňky jsou se stolovou deskou spojeny v jeden pevný celek demontovalným spojem. Cena vč. dopravy a instalace.
</t>
  </si>
  <si>
    <t xml:space="preserve">Stůl na kovové podnoži s uzamykatelným boxem osazeným parapetním žlabem. Rozměr stolu: 760x1600x700 mm. Pracovní plocha - nosná deska olepena laminátem, ze spodní strany protitah, tl. min. 19 mm s ABS hranou tl. 2 mm, lepeno PUR lepidlem. Na pracovní desce dvířka uzamykatelná elektromagnetickým zámkem ovládaným z katedry stolu učitele. Odemykací napětí zámku: 8 - 12V DC (stačí impuls cca 1 vteřina), impulsní odběr proudu: 1,5A při 12V, 1A při 8V. Pod dvířky je průběžný box z LTD desky 18mm s ABS hranou, lepeno PUR lepidlem, umožňující rozvod kabeláže od nohy k dvířkům a zároveň tvoří krycí lub mezi nohami. V boxu je umístěn parapetní žlab min 90x55 mm - umožňující vkládat různé moduly el. zásuvek. Zámek a parapetní žlab je součástí dodávky nábytku, propojení s katedrou je dodávka elektra. 
Samonosná kovová podnož s povrchovou úpravou RAL 9006 - hliník. Minimální rozměr kovových profilů 40x40 mm, tl. stěny 2 mm. Nohy mají rektifikaci a součástí dodávky je i ukotvení stolů do podlahy pomocí úhelníků ve stejné povrchové úpravě jako podnož stolu.
Meti řady stolů bude umístěny krací deska tl. 18 mm. 
Možnost výběru barevného provedení alespoň ze čtyř základních typů dekorů/barev LTD.
Popis doplňuje schéma a dispozice. Záruka desky stolu 60 měsíců. Cena vč. dopravy a instalace. 
</t>
  </si>
  <si>
    <t>Multimediální katedra učitele s výsuvným systémem. Rozměry: 760x1600x680 mm (VxŠxH). Stolová deska LTD tl. 25 mm opatřená ABS hranou tl. 2 mm, hrana lepena PUR lepidlem. V pravé části katedry uzamykatelná skříňka, ve které je umístěno ovládání zvedacích sloupků - 1x tlačítko pro výsuv monitorů v katedře, 7x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Police jsou výsuvné společně se sloupky umožňují uložení klávesnice a myši. Součástí je montážní a spojovací materiál. Cena vč. dopravy a instalace.</t>
  </si>
  <si>
    <t xml:space="preserve">Skříň žákovská s dveřmi výšky 2OH o rozměru 735x800x480 mm.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Cena vč. dopravy a instalace.
</t>
  </si>
  <si>
    <t xml:space="preserve">Katedra učitele s uzamykatelnou skříňkou. Rozměry katedry: v. 760 mm, š. 1600 mm, hl. 681 mm. Pracovní deska LTD tl. 25 mm opatřená ABS hranou tl. 2 mm lepenou PUR lepidlem. V pracovní desce je 1x průchodka min. průměr 70 mm. V pravé části katedry umístěna 1x skříňka na soklu. Vnitřní rozměry skříňky: v. 640 mm, š. 470 mm, hl. 539 mm. Součástí skříňky je 2x výškově stavitelná police s výřezem pro snadné vedení kabeláže. Korpus skříňky vč. zad a polic z LTD min. tl. 18 mm, korpus lepený, všechny hrany olepeny ABS hranou min. tl. 0,8 mm. Ve vnějším boku skříňky je hliníková větrací mřížka pro odvod teplého vzduchu. Skříňka má falešné dno. Dno skříňky je vyjímatelné, upevněno demontovatelným spojem. V zadní části dna výřez pro vedení kabelů z podlahové krabice, v přední části je dno ustoupené kvůli průchodu studeného vzduchu. Dvířka z LTD min. tl. 18 mm, opatřeny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Možnost výběru barevného provedení alespoň ze čtyř základních typů dekorů/barev. Cena včetně dopravy a instalace.
</t>
  </si>
  <si>
    <t xml:space="preserve">Skříň žákovská s dveřmi výšky 2OH o rozměru 760x800x681 mm. Korpus skříně vč. zad a polic bude vyroben z LTD  tl. 18 mm, korpus lepený. Půda tl. 25 mm.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Cena vč. dopravy a instalace.
</t>
  </si>
  <si>
    <t xml:space="preserve">Skříň s dveřmi o rozměru cca 2200x1340 mm - nutno zaměřit po stavebních úpravách.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příčkou na dvě části. Cena vč. dopravy a instalace.
</t>
  </si>
  <si>
    <r>
      <t>Multimediální katedra učitele s výsuvným systémem. Rozměry: 760x1600x680 mm (VxŠxH). Stolová deska LTD tl. 25 mm opatřená ABS hranou tl. 2 mm, hrana lepena PUR lepidlem. V pravé části katedry uzamykatelná skříňka, ve které je umístěno ovládání zvedacích sloupků - 1x tlačítko pro výsuv monitorů v katedře</t>
    </r>
    <r>
      <rPr>
        <b/>
        <sz val="10"/>
        <color rgb="FFFF0000"/>
        <rFont val="Arial"/>
        <family val="2"/>
        <charset val="238"/>
      </rPr>
      <t>.</t>
    </r>
    <r>
      <rPr>
        <sz val="10"/>
        <rFont val="Arial"/>
        <family val="2"/>
        <charset val="238"/>
      </rPr>
      <t xml:space="preserve">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Police jsou výsuvné společně se sloupky umožňují uložení klávesnice a myši. Součástí je montážní a spojovací materiál. Cena vč. dopravy a instalace.</t>
    </r>
  </si>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</sst>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00"/>
    <numFmt numFmtId="166" formatCode="#,##0\_x0000_"/>
    <numFmt numFmtId="167" formatCode="#,##0.0"/>
    <numFmt numFmtId="168" formatCode="#,##0.0000"/>
  </numFmts>
  <fonts count="27"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sz val="11"/>
      <color theme="1"/>
      <name val="Calibri"/>
      <family val="2"/>
      <charset val="238"/>
      <scheme val="minor"/>
    </font>
    <font>
      <b/>
      <sz val="8"/>
      <color rgb="FF0000FF"/>
      <name val="Arial"/>
      <family val="2"/>
      <charset val="238"/>
    </font>
    <font>
      <sz val="10"/>
      <color rgb="FFFF000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u/>
      <sz val="10"/>
      <color theme="10"/>
      <name val="Arial"/>
      <family val="2"/>
      <charset val="238"/>
    </font>
    <font>
      <b/>
      <sz val="10"/>
      <color rgb="FFFF0000"/>
      <name val="Arial"/>
      <family val="2"/>
      <charset val="238"/>
    </font>
    <font>
      <b/>
      <u/>
      <sz val="10"/>
      <name val="Arial"/>
      <family val="2"/>
      <charset val="238"/>
    </font>
  </fonts>
  <fills count="8">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6">
    <xf numFmtId="0" fontId="0" fillId="0" borderId="0"/>
    <xf numFmtId="0" fontId="11" fillId="0" borderId="0"/>
    <xf numFmtId="0" fontId="11" fillId="0" borderId="0"/>
    <xf numFmtId="0" fontId="19" fillId="0" borderId="0"/>
    <xf numFmtId="0" fontId="1" fillId="0" borderId="0"/>
    <xf numFmtId="0" fontId="24" fillId="0" borderId="0" applyNumberFormat="0" applyFill="0" applyBorder="0" applyAlignment="0" applyProtection="0"/>
  </cellStyleXfs>
  <cellXfs count="29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9"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0" fontId="12"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7" fillId="0" borderId="0" xfId="0" applyFont="1" applyAlignment="1">
      <alignment vertical="center"/>
    </xf>
    <xf numFmtId="0" fontId="20" fillId="0" borderId="0" xfId="0" applyFont="1" applyProtection="1">
      <protection locked="0"/>
    </xf>
    <xf numFmtId="2" fontId="20" fillId="0" borderId="0" xfId="0" applyNumberFormat="1" applyFont="1" applyProtection="1">
      <protection locked="0"/>
    </xf>
    <xf numFmtId="0" fontId="18" fillId="0" borderId="0" xfId="0" applyFont="1" applyProtection="1">
      <protection locked="0"/>
    </xf>
    <xf numFmtId="2" fontId="18" fillId="0" borderId="0" xfId="0" applyNumberFormat="1" applyFont="1" applyProtection="1">
      <protection locked="0"/>
    </xf>
    <xf numFmtId="0" fontId="2" fillId="0" borderId="0" xfId="0" applyFont="1" applyProtection="1">
      <protection locked="0"/>
    </xf>
    <xf numFmtId="2" fontId="2" fillId="0" borderId="0" xfId="0" applyNumberFormat="1" applyFont="1" applyProtection="1">
      <protection locked="0"/>
    </xf>
    <xf numFmtId="0" fontId="1" fillId="0" borderId="0" xfId="0" applyFont="1" applyAlignment="1">
      <alignment horizontal="left" vertical="top" wrapText="1"/>
    </xf>
    <xf numFmtId="0" fontId="1" fillId="0" borderId="0" xfId="0" applyFont="1" applyAlignment="1" applyProtection="1">
      <alignment horizontal="left" vertical="top" wrapText="1"/>
      <protection locked="0"/>
    </xf>
    <xf numFmtId="166" fontId="21" fillId="0" borderId="0" xfId="0" applyNumberFormat="1" applyFont="1" applyAlignment="1">
      <alignment horizontal="center" vertical="center"/>
    </xf>
    <xf numFmtId="0" fontId="21" fillId="0" borderId="0" xfId="0" applyFont="1" applyAlignment="1">
      <alignment vertical="center"/>
    </xf>
    <xf numFmtId="4" fontId="21" fillId="0" borderId="0" xfId="0" applyNumberFormat="1" applyFont="1" applyAlignment="1">
      <alignment horizontal="right" vertical="center"/>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2" fillId="0" borderId="0" xfId="0" applyFont="1"/>
    <xf numFmtId="4" fontId="22" fillId="0" borderId="0" xfId="0" applyNumberFormat="1" applyFont="1"/>
    <xf numFmtId="0" fontId="2" fillId="0" borderId="0" xfId="0" applyFont="1"/>
    <xf numFmtId="0" fontId="23" fillId="0" borderId="0" xfId="0" applyFont="1"/>
    <xf numFmtId="4" fontId="23" fillId="0" borderId="0" xfId="0" applyNumberFormat="1" applyFont="1"/>
    <xf numFmtId="0" fontId="1" fillId="0" borderId="0" xfId="0" applyFont="1" applyAlignment="1" applyProtection="1">
      <alignment horizontal="left" vertical="center"/>
      <protection locked="0"/>
    </xf>
    <xf numFmtId="0" fontId="23" fillId="0" borderId="0" xfId="0" applyFont="1" applyAlignment="1">
      <alignment vertical="center"/>
    </xf>
    <xf numFmtId="4" fontId="23" fillId="0" borderId="0" xfId="0" applyNumberFormat="1" applyFont="1" applyAlignment="1">
      <alignment horizontal="right" vertical="center"/>
    </xf>
    <xf numFmtId="0" fontId="1" fillId="0" borderId="0" xfId="4" applyProtection="1">
      <protection locked="0"/>
    </xf>
    <xf numFmtId="0" fontId="1" fillId="0" borderId="0" xfId="4" applyAlignment="1" applyProtection="1">
      <alignment horizontal="left" vertical="center"/>
      <protection locked="0"/>
    </xf>
    <xf numFmtId="0" fontId="1" fillId="0" borderId="0" xfId="4" applyAlignment="1">
      <alignment vertical="center"/>
    </xf>
    <xf numFmtId="0" fontId="14" fillId="0" borderId="0" xfId="4" applyFont="1" applyAlignment="1">
      <alignment vertical="center"/>
    </xf>
    <xf numFmtId="0" fontId="13" fillId="0" borderId="0" xfId="4" applyFont="1" applyAlignment="1">
      <alignment vertical="center"/>
    </xf>
    <xf numFmtId="0" fontId="1" fillId="0" borderId="0" xfId="4" applyAlignment="1">
      <alignment horizontal="left" vertical="top" wrapText="1"/>
    </xf>
    <xf numFmtId="4" fontId="16" fillId="5" borderId="0" xfId="4" applyNumberFormat="1" applyFont="1" applyFill="1" applyAlignment="1">
      <alignment horizontal="right" vertical="center"/>
    </xf>
    <xf numFmtId="167" fontId="1" fillId="5" borderId="0" xfId="4" applyNumberFormat="1" applyFill="1" applyAlignment="1">
      <alignment horizontal="right" vertical="center"/>
    </xf>
    <xf numFmtId="4" fontId="1" fillId="5" borderId="0" xfId="4" applyNumberFormat="1" applyFill="1" applyAlignment="1">
      <alignment horizontal="right" vertical="center"/>
    </xf>
    <xf numFmtId="0" fontId="16" fillId="0" borderId="0" xfId="4" applyFont="1" applyAlignment="1">
      <alignment horizontal="left" vertical="top" wrapText="1"/>
    </xf>
    <xf numFmtId="0" fontId="17" fillId="0" borderId="0" xfId="4" applyFont="1" applyAlignment="1">
      <alignment vertical="center"/>
    </xf>
    <xf numFmtId="0" fontId="1" fillId="0" borderId="0" xfId="4" applyAlignment="1" applyProtection="1">
      <alignment horizontal="left" vertical="top" wrapText="1"/>
      <protection locked="0"/>
    </xf>
    <xf numFmtId="4" fontId="22" fillId="0" borderId="0" xfId="0" applyNumberFormat="1" applyFont="1" applyAlignment="1">
      <alignment vertical="center"/>
    </xf>
    <xf numFmtId="0" fontId="6" fillId="0" borderId="29" xfId="0" applyFont="1" applyBorder="1" applyAlignment="1">
      <alignment vertical="center"/>
    </xf>
    <xf numFmtId="0" fontId="6" fillId="0" borderId="11" xfId="0" applyFont="1" applyBorder="1" applyAlignment="1">
      <alignment vertical="center"/>
    </xf>
    <xf numFmtId="0" fontId="6" fillId="0" borderId="26" xfId="0" applyFont="1" applyBorder="1" applyAlignment="1">
      <alignment vertical="center"/>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7" borderId="0" xfId="0" applyFont="1" applyFill="1" applyAlignment="1">
      <alignment horizontal="left" vertical="center"/>
    </xf>
    <xf numFmtId="0" fontId="1" fillId="7" borderId="0" xfId="0" applyFont="1" applyFill="1" applyAlignment="1">
      <alignment horizontal="left" vertical="center"/>
    </xf>
    <xf numFmtId="49" fontId="1" fillId="7" borderId="0" xfId="0" applyNumberFormat="1" applyFont="1" applyFill="1" applyAlignment="1">
      <alignment horizontal="left" vertical="center"/>
    </xf>
    <xf numFmtId="49" fontId="1" fillId="7" borderId="17" xfId="0" applyNumberFormat="1" applyFont="1" applyFill="1" applyBorder="1" applyAlignment="1">
      <alignment horizontal="left" vertical="top" wrapText="1"/>
    </xf>
    <xf numFmtId="49" fontId="1" fillId="6" borderId="47" xfId="0" applyNumberFormat="1" applyFont="1" applyFill="1" applyBorder="1" applyAlignment="1">
      <alignment horizontal="center" vertical="center" wrapText="1"/>
    </xf>
    <xf numFmtId="1" fontId="1" fillId="6" borderId="48" xfId="0" applyNumberFormat="1" applyFont="1" applyFill="1" applyBorder="1" applyAlignment="1">
      <alignment horizontal="center" vertical="center"/>
    </xf>
    <xf numFmtId="1" fontId="1" fillId="6" borderId="48" xfId="0" applyNumberFormat="1" applyFont="1" applyFill="1" applyBorder="1" applyAlignment="1">
      <alignment horizontal="center" vertical="center" wrapText="1"/>
    </xf>
    <xf numFmtId="166" fontId="14" fillId="0" borderId="0" xfId="0" applyNumberFormat="1" applyFont="1" applyFill="1" applyAlignment="1">
      <alignment horizontal="center" vertical="center"/>
    </xf>
    <xf numFmtId="0" fontId="14" fillId="0" borderId="0" xfId="0" applyFont="1" applyFill="1" applyAlignment="1">
      <alignment horizontal="left" vertical="top" wrapText="1"/>
    </xf>
    <xf numFmtId="4" fontId="14" fillId="0" borderId="0" xfId="0" applyNumberFormat="1" applyFont="1" applyFill="1" applyAlignment="1">
      <alignment horizontal="right" vertical="center"/>
    </xf>
    <xf numFmtId="4" fontId="1" fillId="0" borderId="0" xfId="0" applyNumberFormat="1" applyFont="1" applyFill="1" applyAlignment="1">
      <alignment horizontal="right" vertical="center"/>
    </xf>
    <xf numFmtId="166" fontId="1" fillId="0" borderId="0" xfId="0" applyNumberFormat="1" applyFont="1" applyFill="1" applyAlignment="1">
      <alignment horizontal="center" vertical="center"/>
    </xf>
    <xf numFmtId="0" fontId="15" fillId="0" borderId="0" xfId="0" applyFont="1" applyFill="1" applyAlignment="1">
      <alignment horizontal="left" vertical="top" wrapText="1"/>
    </xf>
    <xf numFmtId="4" fontId="15" fillId="0" borderId="0" xfId="0" applyNumberFormat="1" applyFont="1" applyFill="1" applyAlignment="1">
      <alignment horizontal="right" vertical="center"/>
    </xf>
    <xf numFmtId="167" fontId="1" fillId="0" borderId="0" xfId="0" applyNumberFormat="1" applyFont="1" applyFill="1" applyAlignment="1">
      <alignment horizontal="right" vertical="center"/>
    </xf>
    <xf numFmtId="165" fontId="1" fillId="0" borderId="0" xfId="0" applyNumberFormat="1" applyFont="1" applyFill="1" applyAlignment="1">
      <alignment horizontal="right" vertical="center"/>
    </xf>
    <xf numFmtId="166" fontId="13" fillId="0" borderId="0" xfId="0" applyNumberFormat="1" applyFont="1" applyFill="1" applyAlignment="1">
      <alignment horizontal="center" vertical="center"/>
    </xf>
    <xf numFmtId="0" fontId="17" fillId="0" borderId="0" xfId="0" applyFont="1" applyFill="1" applyAlignment="1">
      <alignment horizontal="left" vertical="top" wrapText="1"/>
    </xf>
    <xf numFmtId="4" fontId="17" fillId="0" borderId="0" xfId="0" applyNumberFormat="1" applyFont="1" applyFill="1" applyAlignment="1">
      <alignment horizontal="right" vertical="center"/>
    </xf>
    <xf numFmtId="0" fontId="1" fillId="0" borderId="0" xfId="0" applyFont="1" applyFill="1" applyAlignment="1" applyProtection="1">
      <alignment horizontal="left" vertical="center"/>
      <protection locked="0"/>
    </xf>
    <xf numFmtId="0" fontId="1" fillId="7" borderId="0" xfId="4" applyFill="1" applyAlignment="1">
      <alignment horizontal="left" vertical="center"/>
    </xf>
    <xf numFmtId="49" fontId="1" fillId="7" borderId="17" xfId="4" applyNumberFormat="1" applyFill="1" applyBorder="1" applyAlignment="1">
      <alignment horizontal="left" vertical="top" wrapText="1"/>
    </xf>
    <xf numFmtId="49" fontId="1" fillId="6" borderId="47" xfId="4" applyNumberFormat="1" applyFill="1" applyBorder="1" applyAlignment="1">
      <alignment horizontal="center" vertical="center" wrapText="1"/>
    </xf>
    <xf numFmtId="1" fontId="1" fillId="6" borderId="48" xfId="4" applyNumberFormat="1" applyFill="1" applyBorder="1" applyAlignment="1">
      <alignment horizontal="center" vertical="center"/>
    </xf>
    <xf numFmtId="1" fontId="1" fillId="6" borderId="48" xfId="4" applyNumberFormat="1" applyFill="1" applyBorder="1" applyAlignment="1">
      <alignment horizontal="center" vertical="center" wrapText="1"/>
    </xf>
    <xf numFmtId="166" fontId="14" fillId="0" borderId="0" xfId="4" applyNumberFormat="1" applyFont="1" applyFill="1" applyAlignment="1">
      <alignment horizontal="center" vertical="center"/>
    </xf>
    <xf numFmtId="0" fontId="14" fillId="0" borderId="0" xfId="4" applyFont="1" applyFill="1" applyAlignment="1">
      <alignment horizontal="left" vertical="top" wrapText="1"/>
    </xf>
    <xf numFmtId="166" fontId="1" fillId="0" borderId="0" xfId="4" applyNumberFormat="1" applyFill="1" applyAlignment="1">
      <alignment horizontal="center" vertical="center"/>
    </xf>
    <xf numFmtId="0" fontId="15" fillId="0" borderId="0" xfId="4" applyFont="1" applyFill="1" applyAlignment="1">
      <alignment horizontal="left" vertical="top" wrapText="1"/>
    </xf>
    <xf numFmtId="165" fontId="1" fillId="0" borderId="0" xfId="4" applyNumberFormat="1" applyFill="1" applyAlignment="1">
      <alignment horizontal="right" vertical="center"/>
    </xf>
    <xf numFmtId="4" fontId="1" fillId="0" borderId="0" xfId="4" applyNumberFormat="1" applyFill="1" applyAlignment="1">
      <alignment horizontal="right" vertical="center"/>
    </xf>
    <xf numFmtId="166" fontId="13" fillId="0" borderId="0" xfId="4" applyNumberFormat="1" applyFont="1" applyFill="1" applyAlignment="1">
      <alignment horizontal="center" vertical="center"/>
    </xf>
    <xf numFmtId="0" fontId="17" fillId="0" borderId="0" xfId="4" applyFont="1" applyFill="1" applyAlignment="1">
      <alignment horizontal="left" vertical="top" wrapText="1"/>
    </xf>
    <xf numFmtId="4" fontId="14" fillId="0" borderId="0" xfId="4" applyNumberFormat="1" applyFont="1" applyFill="1" applyAlignment="1">
      <alignment horizontal="right" vertical="center"/>
    </xf>
    <xf numFmtId="4" fontId="15" fillId="0" borderId="0" xfId="4" applyNumberFormat="1" applyFont="1" applyFill="1" applyAlignment="1">
      <alignment horizontal="right" vertical="center"/>
    </xf>
    <xf numFmtId="167" fontId="1" fillId="0" borderId="0" xfId="4" applyNumberFormat="1" applyFill="1" applyAlignment="1">
      <alignment horizontal="right" vertical="center"/>
    </xf>
    <xf numFmtId="4" fontId="17" fillId="0" borderId="0" xfId="4" applyNumberFormat="1" applyFont="1" applyFill="1" applyAlignment="1">
      <alignment horizontal="right" vertical="center"/>
    </xf>
    <xf numFmtId="0" fontId="1" fillId="0" borderId="0" xfId="4" applyFill="1" applyAlignment="1" applyProtection="1">
      <alignment horizontal="left" vertical="center"/>
      <protection locked="0"/>
    </xf>
    <xf numFmtId="0" fontId="4" fillId="0" borderId="0" xfId="4" applyFont="1" applyFill="1" applyAlignment="1">
      <alignment horizontal="right" vertical="center"/>
    </xf>
    <xf numFmtId="166" fontId="1" fillId="0" borderId="0" xfId="4" applyNumberFormat="1" applyFill="1" applyAlignment="1">
      <alignment horizontal="right" vertical="center"/>
    </xf>
    <xf numFmtId="166" fontId="1" fillId="0" borderId="0" xfId="0" applyNumberFormat="1" applyFont="1" applyFill="1" applyAlignment="1">
      <alignment horizontal="right" vertical="center"/>
    </xf>
    <xf numFmtId="0" fontId="26" fillId="0" borderId="0" xfId="4" applyFont="1" applyFill="1" applyAlignment="1">
      <alignment horizontal="right" vertical="center"/>
    </xf>
    <xf numFmtId="49" fontId="10" fillId="7" borderId="17" xfId="4" applyNumberFormat="1" applyFont="1" applyFill="1" applyBorder="1" applyAlignment="1">
      <alignment horizontal="right" vertical="center"/>
    </xf>
    <xf numFmtId="0" fontId="1" fillId="0" borderId="0" xfId="4" applyAlignment="1" applyProtection="1">
      <alignment horizontal="right" vertical="center"/>
      <protection locked="0"/>
    </xf>
    <xf numFmtId="49" fontId="10" fillId="7" borderId="17" xfId="4" applyNumberFormat="1" applyFont="1" applyFill="1" applyBorder="1" applyAlignment="1">
      <alignment horizontal="center" vertical="center"/>
    </xf>
    <xf numFmtId="0" fontId="17" fillId="0" borderId="0" xfId="4" applyFont="1" applyFill="1" applyAlignment="1">
      <alignment horizontal="center" vertical="center"/>
    </xf>
    <xf numFmtId="0" fontId="1" fillId="0" borderId="0" xfId="4" applyAlignment="1" applyProtection="1">
      <alignment horizontal="center" vertical="center"/>
      <protection locked="0"/>
    </xf>
    <xf numFmtId="0" fontId="14" fillId="0" borderId="0" xfId="4" applyFont="1" applyFill="1" applyAlignment="1">
      <alignment horizontal="center" vertical="center"/>
    </xf>
    <xf numFmtId="49" fontId="1" fillId="7" borderId="0" xfId="0" applyNumberFormat="1" applyFont="1" applyFill="1" applyAlignment="1">
      <alignment horizontal="left" vertical="center" wrapText="1"/>
    </xf>
    <xf numFmtId="49" fontId="1" fillId="7" borderId="0" xfId="4" applyNumberFormat="1" applyFill="1" applyAlignment="1">
      <alignment horizontal="left" vertical="center" wrapText="1"/>
    </xf>
    <xf numFmtId="49" fontId="10" fillId="7" borderId="17" xfId="4" applyNumberFormat="1" applyFont="1" applyFill="1" applyBorder="1" applyAlignment="1">
      <alignment horizontal="left" vertical="center" wrapText="1"/>
    </xf>
    <xf numFmtId="0" fontId="14" fillId="0" borderId="0" xfId="4" applyFont="1" applyFill="1" applyAlignment="1">
      <alignment horizontal="left" vertical="center" wrapText="1"/>
    </xf>
    <xf numFmtId="49" fontId="1" fillId="0" borderId="0" xfId="4" applyNumberFormat="1" applyFill="1" applyAlignment="1">
      <alignment horizontal="left" vertical="center" wrapText="1"/>
    </xf>
    <xf numFmtId="49" fontId="1" fillId="0" borderId="0" xfId="0" applyNumberFormat="1" applyFont="1" applyFill="1" applyAlignment="1">
      <alignment horizontal="left" vertical="center" wrapText="1"/>
    </xf>
    <xf numFmtId="0" fontId="17" fillId="0" borderId="0" xfId="4" applyFont="1" applyFill="1" applyAlignment="1">
      <alignment horizontal="left" vertical="center" wrapText="1"/>
    </xf>
    <xf numFmtId="0" fontId="1" fillId="0" borderId="0" xfId="4" applyAlignment="1" applyProtection="1">
      <alignment horizontal="left" vertical="center" wrapText="1"/>
      <protection locked="0"/>
    </xf>
    <xf numFmtId="0" fontId="15" fillId="0" borderId="0" xfId="4" applyFont="1" applyFill="1" applyAlignment="1">
      <alignment horizontal="center" vertical="center" wrapText="1"/>
    </xf>
    <xf numFmtId="0" fontId="14" fillId="0" borderId="0" xfId="4" applyFont="1" applyFill="1" applyAlignment="1">
      <alignment horizontal="right" vertical="center"/>
    </xf>
    <xf numFmtId="0" fontId="15" fillId="0" borderId="0" xfId="4" applyFont="1" applyFill="1" applyAlignment="1">
      <alignment horizontal="right" vertical="center"/>
    </xf>
    <xf numFmtId="0" fontId="17" fillId="0" borderId="0" xfId="4" applyFont="1" applyFill="1" applyAlignment="1">
      <alignment horizontal="right" vertical="center"/>
    </xf>
    <xf numFmtId="0" fontId="1" fillId="0" borderId="0" xfId="4" applyFill="1" applyAlignment="1">
      <alignment horizontal="right" vertical="center"/>
    </xf>
    <xf numFmtId="0" fontId="13" fillId="0" borderId="0" xfId="4" applyFont="1" applyFill="1" applyAlignment="1">
      <alignment horizontal="right" vertical="center"/>
    </xf>
    <xf numFmtId="0" fontId="13" fillId="0" borderId="0" xfId="0" applyFont="1" applyFill="1" applyAlignment="1">
      <alignment horizontal="right" vertical="center"/>
    </xf>
    <xf numFmtId="0" fontId="1" fillId="0" borderId="0" xfId="4" applyFill="1" applyAlignment="1" applyProtection="1">
      <alignment horizontal="right" vertical="center"/>
      <protection locked="0"/>
    </xf>
    <xf numFmtId="0" fontId="14" fillId="0" borderId="0" xfId="4" applyFont="1" applyAlignment="1">
      <alignment horizontal="right" vertical="center"/>
    </xf>
    <xf numFmtId="0" fontId="1" fillId="0" borderId="0" xfId="4" applyAlignment="1">
      <alignment horizontal="right" vertical="center"/>
    </xf>
    <xf numFmtId="0" fontId="13" fillId="0" borderId="0" xfId="4" applyFont="1" applyAlignment="1">
      <alignment horizontal="right" vertical="center"/>
    </xf>
    <xf numFmtId="0" fontId="13" fillId="0" borderId="0" xfId="0" applyFont="1" applyAlignment="1">
      <alignment horizontal="right" vertical="center"/>
    </xf>
    <xf numFmtId="0" fontId="17" fillId="0" borderId="0" xfId="4" applyFont="1" applyAlignment="1">
      <alignment horizontal="right" vertical="center"/>
    </xf>
    <xf numFmtId="49" fontId="1" fillId="6" borderId="49" xfId="4" applyNumberFormat="1" applyFill="1" applyBorder="1" applyAlignment="1">
      <alignment horizontal="center" vertical="center" wrapText="1"/>
    </xf>
    <xf numFmtId="0" fontId="1" fillId="0" borderId="4" xfId="4" applyFill="1" applyBorder="1" applyAlignment="1" applyProtection="1">
      <alignment horizontal="center" vertical="center" wrapText="1"/>
      <protection locked="0"/>
    </xf>
    <xf numFmtId="0" fontId="1" fillId="0" borderId="0" xfId="4" applyAlignment="1" applyProtection="1">
      <alignment horizontal="center" vertical="center" wrapText="1"/>
      <protection locked="0"/>
    </xf>
    <xf numFmtId="1" fontId="1" fillId="6" borderId="32" xfId="4" applyNumberFormat="1" applyFill="1" applyBorder="1" applyAlignment="1">
      <alignment horizontal="center" vertical="center"/>
    </xf>
    <xf numFmtId="0" fontId="1" fillId="0" borderId="4" xfId="4" applyFill="1" applyBorder="1" applyAlignment="1" applyProtection="1">
      <alignment horizontal="center" vertical="center"/>
      <protection locked="0"/>
    </xf>
    <xf numFmtId="49" fontId="7" fillId="7" borderId="0" xfId="0" applyNumberFormat="1" applyFont="1" applyFill="1" applyAlignment="1">
      <alignment horizontal="left" vertical="center"/>
    </xf>
    <xf numFmtId="49" fontId="1" fillId="7" borderId="0" xfId="0" applyNumberFormat="1" applyFont="1" applyFill="1" applyAlignment="1">
      <alignment horizontal="left" vertical="center"/>
    </xf>
    <xf numFmtId="49" fontId="1" fillId="7" borderId="0" xfId="4" applyNumberFormat="1" applyFill="1" applyAlignment="1">
      <alignment horizontal="left" vertical="center"/>
    </xf>
    <xf numFmtId="49" fontId="4" fillId="7" borderId="0" xfId="0" applyNumberFormat="1" applyFont="1" applyFill="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horizontal="right" vertical="center"/>
    </xf>
    <xf numFmtId="49" fontId="10" fillId="7"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10" fillId="7" borderId="17" xfId="0" applyNumberFormat="1" applyFont="1" applyFill="1" applyBorder="1" applyAlignment="1">
      <alignment horizontal="center" vertical="center"/>
    </xf>
    <xf numFmtId="0" fontId="17" fillId="0" borderId="0" xfId="0" applyFont="1" applyFill="1" applyAlignment="1">
      <alignment horizontal="center" vertical="center"/>
    </xf>
    <xf numFmtId="0" fontId="1" fillId="0" borderId="0" xfId="0" applyFont="1" applyAlignment="1" applyProtection="1">
      <alignment horizontal="center" vertical="center"/>
      <protection locked="0"/>
    </xf>
    <xf numFmtId="0" fontId="14" fillId="0" borderId="0" xfId="0" applyFont="1" applyFill="1" applyAlignment="1">
      <alignment horizontal="center" vertical="center"/>
    </xf>
    <xf numFmtId="49" fontId="10" fillId="7" borderId="17" xfId="0" applyNumberFormat="1" applyFont="1" applyFill="1" applyBorder="1" applyAlignment="1">
      <alignment horizontal="left" vertical="center" wrapText="1"/>
    </xf>
    <xf numFmtId="0" fontId="14" fillId="0" borderId="0" xfId="0" applyFont="1" applyFill="1" applyAlignment="1">
      <alignment horizontal="left" vertical="center" wrapText="1"/>
    </xf>
    <xf numFmtId="0" fontId="17" fillId="0" borderId="0" xfId="0" applyFont="1" applyFill="1" applyAlignment="1">
      <alignment horizontal="left" vertical="center" wrapText="1"/>
    </xf>
    <xf numFmtId="0" fontId="1" fillId="0" borderId="0" xfId="0" applyFont="1" applyAlignment="1" applyProtection="1">
      <alignment horizontal="left" vertical="center" wrapText="1"/>
      <protection locked="0"/>
    </xf>
    <xf numFmtId="0" fontId="15" fillId="0" borderId="0" xfId="0" applyFont="1" applyFill="1" applyAlignment="1">
      <alignment horizontal="center" vertical="center" wrapText="1"/>
    </xf>
    <xf numFmtId="0" fontId="14" fillId="0" borderId="0" xfId="0" applyFont="1" applyFill="1" applyAlignment="1">
      <alignment horizontal="right" vertical="center"/>
    </xf>
    <xf numFmtId="0" fontId="15" fillId="0" borderId="0" xfId="0" applyFont="1" applyFill="1" applyAlignment="1">
      <alignment horizontal="right" vertical="center"/>
    </xf>
    <xf numFmtId="0" fontId="17" fillId="0" borderId="0" xfId="0" applyFont="1" applyFill="1" applyAlignment="1">
      <alignment horizontal="right" vertical="center"/>
    </xf>
    <xf numFmtId="0" fontId="1" fillId="0" borderId="0" xfId="0" applyFont="1" applyFill="1" applyAlignment="1">
      <alignment horizontal="right" vertical="center"/>
    </xf>
    <xf numFmtId="0" fontId="1" fillId="0" borderId="0" xfId="0" applyFont="1" applyFill="1" applyAlignment="1" applyProtection="1">
      <alignment horizontal="right" vertical="center"/>
      <protection locked="0"/>
    </xf>
    <xf numFmtId="0" fontId="14" fillId="0" borderId="0" xfId="0" applyFont="1" applyAlignment="1">
      <alignment horizontal="right" vertical="center"/>
    </xf>
    <xf numFmtId="0" fontId="1" fillId="0" borderId="0" xfId="0" applyFont="1" applyAlignment="1">
      <alignment horizontal="right" vertical="center"/>
    </xf>
    <xf numFmtId="0" fontId="17" fillId="0" borderId="0" xfId="0" applyFont="1" applyAlignment="1">
      <alignment horizontal="right" vertical="center"/>
    </xf>
    <xf numFmtId="49" fontId="1" fillId="6" borderId="49" xfId="0" applyNumberFormat="1" applyFont="1" applyFill="1" applyBorder="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 fontId="1" fillId="6" borderId="32" xfId="0" applyNumberFormat="1" applyFont="1" applyFill="1" applyBorder="1" applyAlignment="1">
      <alignment horizontal="center" vertical="center"/>
    </xf>
    <xf numFmtId="0" fontId="1" fillId="0" borderId="4" xfId="0" applyFont="1" applyFill="1" applyBorder="1" applyAlignment="1" applyProtection="1">
      <alignment horizontal="center" vertical="center"/>
      <protection locked="0"/>
    </xf>
  </cellXfs>
  <cellStyles count="6">
    <cellStyle name="Hypertextový odkaz 2" xfId="5" xr:uid="{1D72CCD9-EA26-4B60-A07B-0A25A008E6AC}"/>
    <cellStyle name="Normální" xfId="0" builtinId="0"/>
    <cellStyle name="Normální 14" xfId="1" xr:uid="{00000000-0005-0000-0000-000001000000}"/>
    <cellStyle name="Normální 16" xfId="2" xr:uid="{00000000-0005-0000-0000-000002000000}"/>
    <cellStyle name="Normální 2" xfId="4" xr:uid="{65F4F080-EB05-4593-8C8C-AC32B895250C}"/>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131781</xdr:rowOff>
    </xdr:to>
    <xdr:sp macro="" textlink="">
      <xdr:nvSpPr>
        <xdr:cNvPr id="2" name="AutoShape 1" descr="Výsledek obrázku pro kuka ready2educate">
          <a:extLst>
            <a:ext uri="{FF2B5EF4-FFF2-40B4-BE49-F238E27FC236}">
              <a16:creationId xmlns:a16="http://schemas.microsoft.com/office/drawing/2014/main" id="{304E2E94-8486-4085-867B-95931C11ACD0}"/>
            </a:ext>
          </a:extLst>
        </xdr:cNvPr>
        <xdr:cNvSpPr>
          <a:spLocks noChangeAspect="1" noChangeArrowheads="1"/>
        </xdr:cNvSpPr>
      </xdr:nvSpPr>
      <xdr:spPr bwMode="auto">
        <a:xfrm>
          <a:off x="13382625" y="365283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131781</xdr:rowOff>
    </xdr:to>
    <xdr:sp macro="" textlink="">
      <xdr:nvSpPr>
        <xdr:cNvPr id="3" name="AutoShape 3" descr="VÃ½sledek obrÃ¡zku pro vex edr booster kit">
          <a:extLst>
            <a:ext uri="{FF2B5EF4-FFF2-40B4-BE49-F238E27FC236}">
              <a16:creationId xmlns:a16="http://schemas.microsoft.com/office/drawing/2014/main" id="{3E1E76E1-394A-409A-B132-F2C4509321DE}"/>
            </a:ext>
          </a:extLst>
        </xdr:cNvPr>
        <xdr:cNvSpPr>
          <a:spLocks noChangeAspect="1" noChangeArrowheads="1"/>
        </xdr:cNvSpPr>
      </xdr:nvSpPr>
      <xdr:spPr bwMode="auto">
        <a:xfrm>
          <a:off x="15335250" y="365283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3217881</xdr:rowOff>
    </xdr:to>
    <xdr:sp macro="" textlink="">
      <xdr:nvSpPr>
        <xdr:cNvPr id="4" name="AutoShape 3" descr="VÃ½sledek obrÃ¡zku pro vex edr booster kit">
          <a:extLst>
            <a:ext uri="{FF2B5EF4-FFF2-40B4-BE49-F238E27FC236}">
              <a16:creationId xmlns:a16="http://schemas.microsoft.com/office/drawing/2014/main" id="{A644E176-2D49-4ECB-963A-5A90B12137CA}"/>
            </a:ext>
          </a:extLst>
        </xdr:cNvPr>
        <xdr:cNvSpPr>
          <a:spLocks noChangeAspect="1" noChangeArrowheads="1"/>
        </xdr:cNvSpPr>
      </xdr:nvSpPr>
      <xdr:spPr bwMode="auto">
        <a:xfrm>
          <a:off x="15335250" y="21355050"/>
          <a:ext cx="304800" cy="33912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2" zoomScaleNormal="100" workbookViewId="0">
      <selection activeCell="E17" sqref="E17"/>
    </sheetView>
  </sheetViews>
  <sheetFormatPr defaultColWidth="9.109375" defaultRowHeight="13.2" x14ac:dyDescent="0.25"/>
  <cols>
    <col min="1" max="1" width="2.44140625" style="82" customWidth="1"/>
    <col min="2" max="2" width="3.109375" style="82" customWidth="1"/>
    <col min="3" max="3" width="2.6640625" style="82" customWidth="1"/>
    <col min="4" max="4" width="6.88671875" style="82" customWidth="1"/>
    <col min="5" max="5" width="13.5546875" style="82" customWidth="1"/>
    <col min="6" max="6" width="0.5546875" style="82" customWidth="1"/>
    <col min="7" max="7" width="2.5546875" style="82" customWidth="1"/>
    <col min="8" max="8" width="2.6640625" style="82" customWidth="1"/>
    <col min="9" max="9" width="9.6640625" style="82" customWidth="1"/>
    <col min="10" max="10" width="13.5546875" style="82" customWidth="1"/>
    <col min="11" max="11" width="0.6640625" style="82" customWidth="1"/>
    <col min="12" max="12" width="2.44140625" style="82" customWidth="1"/>
    <col min="13" max="13" width="2.88671875" style="82" customWidth="1"/>
    <col min="14" max="14" width="2" style="82" customWidth="1"/>
    <col min="15" max="15" width="12.6640625" style="82" customWidth="1"/>
    <col min="16" max="16" width="2.88671875" style="82" customWidth="1"/>
    <col min="17" max="17" width="2" style="82" customWidth="1"/>
    <col min="18" max="18" width="13.5546875" style="82" customWidth="1"/>
    <col min="19" max="19" width="0.5546875" style="82" customWidth="1"/>
    <col min="20" max="16384" width="9.109375" style="82"/>
  </cols>
  <sheetData>
    <row r="1" spans="1:19" ht="12.75" hidden="1" customHeight="1" x14ac:dyDescent="0.25">
      <c r="A1" s="90"/>
      <c r="B1" s="91"/>
      <c r="C1" s="91"/>
      <c r="D1" s="91"/>
      <c r="E1" s="91"/>
      <c r="F1" s="91"/>
      <c r="G1" s="91"/>
      <c r="H1" s="91"/>
      <c r="I1" s="91"/>
      <c r="J1" s="91"/>
      <c r="K1" s="91"/>
      <c r="L1" s="91"/>
      <c r="M1" s="91"/>
      <c r="N1" s="91"/>
      <c r="O1" s="91"/>
      <c r="P1" s="91"/>
      <c r="Q1" s="91"/>
      <c r="R1" s="91"/>
      <c r="S1" s="92"/>
    </row>
    <row r="2" spans="1:19" ht="23.25" customHeight="1" x14ac:dyDescent="0.4">
      <c r="A2" s="90"/>
      <c r="B2" s="91"/>
      <c r="C2" s="91"/>
      <c r="D2" s="91"/>
      <c r="E2" s="91"/>
      <c r="F2" s="91"/>
      <c r="G2" s="93" t="s">
        <v>78</v>
      </c>
      <c r="H2" s="91"/>
      <c r="I2" s="91"/>
      <c r="J2" s="91"/>
      <c r="K2" s="91"/>
      <c r="L2" s="91"/>
      <c r="M2" s="91"/>
      <c r="N2" s="91"/>
      <c r="O2" s="91"/>
      <c r="P2" s="91"/>
      <c r="Q2" s="91"/>
      <c r="R2" s="91"/>
      <c r="S2" s="92"/>
    </row>
    <row r="3" spans="1:19" ht="12" hidden="1" customHeight="1" x14ac:dyDescent="0.25">
      <c r="A3" s="94"/>
      <c r="B3" s="95"/>
      <c r="C3" s="95"/>
      <c r="D3" s="95"/>
      <c r="E3" s="95"/>
      <c r="F3" s="95"/>
      <c r="G3" s="95"/>
      <c r="H3" s="95"/>
      <c r="I3" s="95"/>
      <c r="J3" s="95"/>
      <c r="K3" s="95"/>
      <c r="L3" s="95"/>
      <c r="M3" s="95"/>
      <c r="N3" s="95"/>
      <c r="O3" s="95"/>
      <c r="P3" s="95"/>
      <c r="Q3" s="95"/>
      <c r="R3" s="95"/>
      <c r="S3" s="96"/>
    </row>
    <row r="4" spans="1:19" ht="8.25" customHeight="1" x14ac:dyDescent="0.25">
      <c r="A4" s="2"/>
      <c r="B4" s="3"/>
      <c r="C4" s="3"/>
      <c r="D4" s="3"/>
      <c r="E4" s="3"/>
      <c r="F4" s="3"/>
      <c r="G4" s="3"/>
      <c r="H4" s="3"/>
      <c r="I4" s="3"/>
      <c r="J4" s="3"/>
      <c r="K4" s="3"/>
      <c r="L4" s="3"/>
      <c r="M4" s="3"/>
      <c r="N4" s="3"/>
      <c r="O4" s="3"/>
      <c r="P4" s="3"/>
      <c r="Q4" s="3"/>
      <c r="R4" s="3"/>
      <c r="S4" s="4"/>
    </row>
    <row r="5" spans="1:19" ht="24" customHeight="1" x14ac:dyDescent="0.25">
      <c r="A5" s="5"/>
      <c r="B5" s="1" t="s">
        <v>0</v>
      </c>
      <c r="C5" s="1"/>
      <c r="D5" s="1"/>
      <c r="E5" s="177" t="s">
        <v>116</v>
      </c>
      <c r="F5" s="178"/>
      <c r="G5" s="178"/>
      <c r="H5" s="178"/>
      <c r="I5" s="178"/>
      <c r="J5" s="179"/>
      <c r="K5" s="1"/>
      <c r="L5" s="1"/>
      <c r="M5" s="1"/>
      <c r="N5" s="1"/>
      <c r="O5" s="1" t="s">
        <v>1</v>
      </c>
      <c r="P5" s="97" t="s">
        <v>2</v>
      </c>
      <c r="Q5" s="98"/>
      <c r="R5" s="6"/>
      <c r="S5" s="7"/>
    </row>
    <row r="6" spans="1:19" ht="17.25" hidden="1" customHeight="1" x14ac:dyDescent="0.25">
      <c r="A6" s="5"/>
      <c r="B6" s="1" t="s">
        <v>3</v>
      </c>
      <c r="C6" s="1"/>
      <c r="D6" s="1"/>
      <c r="E6" s="99" t="s">
        <v>4</v>
      </c>
      <c r="F6" s="1"/>
      <c r="G6" s="1"/>
      <c r="H6" s="1"/>
      <c r="I6" s="1"/>
      <c r="J6" s="8"/>
      <c r="K6" s="1"/>
      <c r="L6" s="1"/>
      <c r="M6" s="1"/>
      <c r="N6" s="1"/>
      <c r="O6" s="1"/>
      <c r="P6" s="99"/>
      <c r="Q6" s="100"/>
      <c r="R6" s="8"/>
      <c r="S6" s="7"/>
    </row>
    <row r="7" spans="1:19" ht="24" customHeight="1" x14ac:dyDescent="0.25">
      <c r="A7" s="5"/>
      <c r="B7" s="1" t="s">
        <v>5</v>
      </c>
      <c r="C7" s="1"/>
      <c r="D7" s="1"/>
      <c r="E7" s="180" t="s">
        <v>96</v>
      </c>
      <c r="F7" s="181"/>
      <c r="G7" s="181"/>
      <c r="H7" s="181"/>
      <c r="I7" s="181"/>
      <c r="J7" s="182"/>
      <c r="K7" s="1"/>
      <c r="L7" s="1"/>
      <c r="M7" s="1"/>
      <c r="N7" s="1"/>
      <c r="O7" s="1" t="s">
        <v>6</v>
      </c>
      <c r="P7" s="99" t="s">
        <v>7</v>
      </c>
      <c r="Q7" s="100"/>
      <c r="R7" s="8"/>
      <c r="S7" s="7"/>
    </row>
    <row r="8" spans="1:19" ht="17.25" hidden="1" customHeight="1" x14ac:dyDescent="0.25">
      <c r="A8" s="5"/>
      <c r="B8" s="1" t="s">
        <v>8</v>
      </c>
      <c r="C8" s="1"/>
      <c r="D8" s="1"/>
      <c r="E8" s="99" t="s">
        <v>2</v>
      </c>
      <c r="F8" s="1"/>
      <c r="G8" s="1"/>
      <c r="H8" s="1"/>
      <c r="I8" s="1"/>
      <c r="J8" s="8"/>
      <c r="K8" s="1"/>
      <c r="L8" s="1"/>
      <c r="M8" s="1"/>
      <c r="N8" s="1"/>
      <c r="O8" s="1"/>
      <c r="P8" s="99"/>
      <c r="Q8" s="100"/>
      <c r="R8" s="8"/>
      <c r="S8" s="7"/>
    </row>
    <row r="9" spans="1:19" ht="24" customHeight="1" x14ac:dyDescent="0.25">
      <c r="A9" s="5"/>
      <c r="B9" s="1" t="s">
        <v>9</v>
      </c>
      <c r="C9" s="1"/>
      <c r="D9" s="1"/>
      <c r="E9" s="183" t="s">
        <v>131</v>
      </c>
      <c r="F9" s="184"/>
      <c r="G9" s="184"/>
      <c r="H9" s="184"/>
      <c r="I9" s="184"/>
      <c r="J9" s="185"/>
      <c r="K9" s="1"/>
      <c r="L9" s="1"/>
      <c r="M9" s="1"/>
      <c r="N9" s="1"/>
      <c r="O9" s="1" t="s">
        <v>10</v>
      </c>
      <c r="P9" s="186" t="s">
        <v>7</v>
      </c>
      <c r="Q9" s="187"/>
      <c r="R9" s="188"/>
      <c r="S9" s="7"/>
    </row>
    <row r="10" spans="1:19" ht="17.25" hidden="1" customHeight="1" x14ac:dyDescent="0.25">
      <c r="A10" s="5"/>
      <c r="B10" s="1" t="s">
        <v>11</v>
      </c>
      <c r="C10" s="1"/>
      <c r="D10" s="1"/>
      <c r="E10" s="1" t="s">
        <v>2</v>
      </c>
      <c r="F10" s="1"/>
      <c r="G10" s="1"/>
      <c r="H10" s="1"/>
      <c r="I10" s="1"/>
      <c r="J10" s="1"/>
      <c r="K10" s="1"/>
      <c r="L10" s="1"/>
      <c r="M10" s="1"/>
      <c r="N10" s="1"/>
      <c r="O10" s="1"/>
      <c r="P10" s="100"/>
      <c r="Q10" s="100"/>
      <c r="R10" s="1"/>
      <c r="S10" s="7"/>
    </row>
    <row r="11" spans="1:19" ht="17.25" hidden="1" customHeight="1" x14ac:dyDescent="0.25">
      <c r="A11" s="5"/>
      <c r="B11" s="1" t="s">
        <v>12</v>
      </c>
      <c r="C11" s="1"/>
      <c r="D11" s="1"/>
      <c r="E11" s="1" t="s">
        <v>2</v>
      </c>
      <c r="F11" s="1"/>
      <c r="G11" s="1"/>
      <c r="H11" s="1"/>
      <c r="I11" s="1"/>
      <c r="J11" s="1"/>
      <c r="K11" s="1"/>
      <c r="L11" s="1"/>
      <c r="M11" s="1"/>
      <c r="N11" s="1"/>
      <c r="O11" s="1"/>
      <c r="P11" s="100"/>
      <c r="Q11" s="100"/>
      <c r="R11" s="1"/>
      <c r="S11" s="7"/>
    </row>
    <row r="12" spans="1:19" ht="17.25" hidden="1" customHeight="1" x14ac:dyDescent="0.25">
      <c r="A12" s="5"/>
      <c r="B12" s="1" t="s">
        <v>13</v>
      </c>
      <c r="C12" s="1"/>
      <c r="D12" s="1"/>
      <c r="E12" s="1" t="s">
        <v>2</v>
      </c>
      <c r="F12" s="1"/>
      <c r="G12" s="1"/>
      <c r="H12" s="1"/>
      <c r="I12" s="1"/>
      <c r="J12" s="1"/>
      <c r="K12" s="1"/>
      <c r="L12" s="1"/>
      <c r="M12" s="1"/>
      <c r="N12" s="1"/>
      <c r="O12" s="1"/>
      <c r="P12" s="100"/>
      <c r="Q12" s="100"/>
      <c r="R12" s="1"/>
      <c r="S12" s="7"/>
    </row>
    <row r="13" spans="1:19" ht="17.25" hidden="1" customHeight="1" x14ac:dyDescent="0.25">
      <c r="A13" s="5"/>
      <c r="B13" s="1"/>
      <c r="C13" s="1"/>
      <c r="D13" s="1"/>
      <c r="E13" s="1" t="s">
        <v>2</v>
      </c>
      <c r="F13" s="1"/>
      <c r="G13" s="1"/>
      <c r="H13" s="1"/>
      <c r="I13" s="1"/>
      <c r="J13" s="1"/>
      <c r="K13" s="1"/>
      <c r="L13" s="1"/>
      <c r="M13" s="1"/>
      <c r="N13" s="1"/>
      <c r="O13" s="1"/>
      <c r="P13" s="100"/>
      <c r="Q13" s="100"/>
      <c r="R13" s="1"/>
      <c r="S13" s="7"/>
    </row>
    <row r="14" spans="1:19" ht="17.25" hidden="1" customHeight="1" x14ac:dyDescent="0.25">
      <c r="A14" s="5"/>
      <c r="B14" s="1"/>
      <c r="C14" s="1"/>
      <c r="D14" s="1"/>
      <c r="E14" s="1" t="s">
        <v>2</v>
      </c>
      <c r="F14" s="1"/>
      <c r="G14" s="1"/>
      <c r="H14" s="1"/>
      <c r="I14" s="1"/>
      <c r="J14" s="1"/>
      <c r="K14" s="1"/>
      <c r="L14" s="1"/>
      <c r="M14" s="1"/>
      <c r="N14" s="1"/>
      <c r="O14" s="1"/>
      <c r="P14" s="100"/>
      <c r="Q14" s="100"/>
      <c r="R14" s="1"/>
      <c r="S14" s="7"/>
    </row>
    <row r="15" spans="1:19" ht="17.25" hidden="1" customHeight="1" x14ac:dyDescent="0.25">
      <c r="A15" s="5"/>
      <c r="B15" s="1"/>
      <c r="C15" s="1"/>
      <c r="D15" s="1"/>
      <c r="E15" s="1" t="s">
        <v>2</v>
      </c>
      <c r="F15" s="1"/>
      <c r="G15" s="1"/>
      <c r="H15" s="1"/>
      <c r="I15" s="1"/>
      <c r="J15" s="1"/>
      <c r="K15" s="1"/>
      <c r="L15" s="1"/>
      <c r="M15" s="1"/>
      <c r="N15" s="1"/>
      <c r="O15" s="1"/>
      <c r="P15" s="100"/>
      <c r="Q15" s="100"/>
      <c r="R15" s="1"/>
      <c r="S15" s="7"/>
    </row>
    <row r="16" spans="1:19" ht="17.25" hidden="1" customHeight="1" x14ac:dyDescent="0.25">
      <c r="A16" s="5"/>
      <c r="B16" s="1"/>
      <c r="C16" s="1"/>
      <c r="D16" s="1"/>
      <c r="E16" s="1" t="s">
        <v>2</v>
      </c>
      <c r="F16" s="1"/>
      <c r="G16" s="1"/>
      <c r="H16" s="1"/>
      <c r="I16" s="1"/>
      <c r="J16" s="1"/>
      <c r="K16" s="1"/>
      <c r="L16" s="1"/>
      <c r="M16" s="1"/>
      <c r="N16" s="1"/>
      <c r="O16" s="1"/>
      <c r="P16" s="100"/>
      <c r="Q16" s="100"/>
      <c r="R16" s="1"/>
      <c r="S16" s="7"/>
    </row>
    <row r="17" spans="1:19" ht="17.25" hidden="1" customHeight="1" x14ac:dyDescent="0.25">
      <c r="A17" s="5"/>
      <c r="B17" s="1"/>
      <c r="C17" s="1"/>
      <c r="D17" s="1"/>
      <c r="E17" s="1" t="s">
        <v>2</v>
      </c>
      <c r="F17" s="1"/>
      <c r="G17" s="1"/>
      <c r="H17" s="1"/>
      <c r="I17" s="1"/>
      <c r="J17" s="1"/>
      <c r="K17" s="1"/>
      <c r="L17" s="1"/>
      <c r="M17" s="1"/>
      <c r="N17" s="1"/>
      <c r="O17" s="1"/>
      <c r="P17" s="100"/>
      <c r="Q17" s="100"/>
      <c r="R17" s="1"/>
      <c r="S17" s="7"/>
    </row>
    <row r="18" spans="1:19" ht="17.25" hidden="1" customHeight="1" x14ac:dyDescent="0.25">
      <c r="A18" s="5"/>
      <c r="B18" s="1"/>
      <c r="C18" s="1"/>
      <c r="D18" s="1"/>
      <c r="E18" s="1" t="s">
        <v>2</v>
      </c>
      <c r="F18" s="1"/>
      <c r="G18" s="1"/>
      <c r="H18" s="1"/>
      <c r="I18" s="1"/>
      <c r="J18" s="1"/>
      <c r="K18" s="1"/>
      <c r="L18" s="1"/>
      <c r="M18" s="1"/>
      <c r="N18" s="1"/>
      <c r="O18" s="1"/>
      <c r="P18" s="100"/>
      <c r="Q18" s="100"/>
      <c r="R18" s="1"/>
      <c r="S18" s="7"/>
    </row>
    <row r="19" spans="1:19" ht="17.25" hidden="1" customHeight="1" x14ac:dyDescent="0.25">
      <c r="A19" s="5"/>
      <c r="B19" s="1"/>
      <c r="C19" s="1"/>
      <c r="D19" s="1"/>
      <c r="E19" s="1" t="s">
        <v>2</v>
      </c>
      <c r="F19" s="1"/>
      <c r="G19" s="1"/>
      <c r="H19" s="1"/>
      <c r="I19" s="1"/>
      <c r="J19" s="1"/>
      <c r="K19" s="1"/>
      <c r="L19" s="1"/>
      <c r="M19" s="1"/>
      <c r="N19" s="1"/>
      <c r="O19" s="1"/>
      <c r="P19" s="100"/>
      <c r="Q19" s="100"/>
      <c r="R19" s="1"/>
      <c r="S19" s="7"/>
    </row>
    <row r="20" spans="1:19" ht="17.25" hidden="1" customHeight="1" x14ac:dyDescent="0.25">
      <c r="A20" s="5"/>
      <c r="B20" s="1"/>
      <c r="C20" s="1"/>
      <c r="D20" s="1"/>
      <c r="E20" s="1" t="s">
        <v>2</v>
      </c>
      <c r="F20" s="1"/>
      <c r="G20" s="1"/>
      <c r="H20" s="1"/>
      <c r="I20" s="1"/>
      <c r="J20" s="1"/>
      <c r="K20" s="1"/>
      <c r="L20" s="1"/>
      <c r="M20" s="1"/>
      <c r="N20" s="1"/>
      <c r="O20" s="1"/>
      <c r="P20" s="100"/>
      <c r="Q20" s="100"/>
      <c r="R20" s="1"/>
      <c r="S20" s="7"/>
    </row>
    <row r="21" spans="1:19" ht="17.25" hidden="1" customHeight="1" x14ac:dyDescent="0.25">
      <c r="A21" s="5"/>
      <c r="B21" s="1"/>
      <c r="C21" s="1"/>
      <c r="D21" s="1"/>
      <c r="E21" s="1" t="s">
        <v>2</v>
      </c>
      <c r="F21" s="1"/>
      <c r="G21" s="1"/>
      <c r="H21" s="1"/>
      <c r="I21" s="1"/>
      <c r="J21" s="1"/>
      <c r="K21" s="1"/>
      <c r="L21" s="1"/>
      <c r="M21" s="1"/>
      <c r="N21" s="1"/>
      <c r="O21" s="1"/>
      <c r="P21" s="100"/>
      <c r="Q21" s="100"/>
      <c r="R21" s="1"/>
      <c r="S21" s="7"/>
    </row>
    <row r="22" spans="1:19" ht="17.25" hidden="1" customHeight="1" x14ac:dyDescent="0.25">
      <c r="A22" s="5"/>
      <c r="B22" s="1"/>
      <c r="C22" s="1"/>
      <c r="D22" s="1"/>
      <c r="E22" s="1" t="s">
        <v>2</v>
      </c>
      <c r="F22" s="1"/>
      <c r="G22" s="1"/>
      <c r="H22" s="1"/>
      <c r="I22" s="1"/>
      <c r="J22" s="1"/>
      <c r="K22" s="1"/>
      <c r="L22" s="1"/>
      <c r="M22" s="1"/>
      <c r="N22" s="1"/>
      <c r="O22" s="1"/>
      <c r="P22" s="100"/>
      <c r="Q22" s="100"/>
      <c r="R22" s="1"/>
      <c r="S22" s="7"/>
    </row>
    <row r="23" spans="1:19" ht="17.25" hidden="1" customHeight="1" x14ac:dyDescent="0.25">
      <c r="A23" s="5"/>
      <c r="B23" s="1"/>
      <c r="C23" s="1"/>
      <c r="D23" s="1"/>
      <c r="E23" s="1" t="s">
        <v>2</v>
      </c>
      <c r="F23" s="1"/>
      <c r="G23" s="1"/>
      <c r="H23" s="1"/>
      <c r="I23" s="1"/>
      <c r="J23" s="1"/>
      <c r="K23" s="1"/>
      <c r="L23" s="1"/>
      <c r="M23" s="1"/>
      <c r="N23" s="1"/>
      <c r="O23" s="1"/>
      <c r="P23" s="100"/>
      <c r="Q23" s="100"/>
      <c r="R23" s="1"/>
      <c r="S23" s="7"/>
    </row>
    <row r="24" spans="1:19" ht="17.25" hidden="1" customHeight="1" x14ac:dyDescent="0.25">
      <c r="A24" s="5"/>
      <c r="B24" s="1"/>
      <c r="C24" s="1"/>
      <c r="D24" s="1"/>
      <c r="E24" s="1" t="s">
        <v>2</v>
      </c>
      <c r="F24" s="1"/>
      <c r="G24" s="1"/>
      <c r="H24" s="1"/>
      <c r="I24" s="1"/>
      <c r="J24" s="1"/>
      <c r="K24" s="1"/>
      <c r="L24" s="1"/>
      <c r="M24" s="1"/>
      <c r="N24" s="1"/>
      <c r="O24" s="1"/>
      <c r="P24" s="100"/>
      <c r="Q24" s="100"/>
      <c r="R24" s="1"/>
      <c r="S24" s="7"/>
    </row>
    <row r="25" spans="1:19" ht="17.850000000000001" customHeight="1" x14ac:dyDescent="0.25">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5">
      <c r="A26" s="5"/>
      <c r="B26" s="1" t="s">
        <v>16</v>
      </c>
      <c r="C26" s="1"/>
      <c r="D26" s="1"/>
      <c r="E26" s="97" t="s">
        <v>97</v>
      </c>
      <c r="F26" s="9"/>
      <c r="G26" s="9"/>
      <c r="H26" s="9"/>
      <c r="I26" s="9"/>
      <c r="J26" s="6"/>
      <c r="K26" s="1"/>
      <c r="L26" s="1"/>
      <c r="M26" s="1"/>
      <c r="N26" s="1"/>
      <c r="O26" s="101" t="s">
        <v>7</v>
      </c>
      <c r="P26" s="102" t="s">
        <v>7</v>
      </c>
      <c r="Q26" s="103"/>
      <c r="R26" s="10"/>
      <c r="S26" s="7"/>
    </row>
    <row r="27" spans="1:19" ht="17.850000000000001" customHeight="1" x14ac:dyDescent="0.25">
      <c r="A27" s="5"/>
      <c r="B27" s="1" t="s">
        <v>17</v>
      </c>
      <c r="C27" s="1"/>
      <c r="D27" s="1"/>
      <c r="E27" s="99" t="s">
        <v>95</v>
      </c>
      <c r="F27" s="1"/>
      <c r="G27" s="1"/>
      <c r="H27" s="1"/>
      <c r="I27" s="1"/>
      <c r="J27" s="8"/>
      <c r="K27" s="1"/>
      <c r="L27" s="1"/>
      <c r="M27" s="1"/>
      <c r="N27" s="1"/>
      <c r="O27" s="101" t="s">
        <v>7</v>
      </c>
      <c r="P27" s="102" t="s">
        <v>7</v>
      </c>
      <c r="Q27" s="103"/>
      <c r="R27" s="10"/>
      <c r="S27" s="7"/>
    </row>
    <row r="28" spans="1:19" ht="17.850000000000001" customHeight="1" x14ac:dyDescent="0.25">
      <c r="A28" s="5"/>
      <c r="B28" s="1" t="s">
        <v>18</v>
      </c>
      <c r="C28" s="1"/>
      <c r="D28" s="1"/>
      <c r="E28" s="99" t="s">
        <v>2</v>
      </c>
      <c r="F28" s="1"/>
      <c r="G28" s="1"/>
      <c r="H28" s="1"/>
      <c r="I28" s="1"/>
      <c r="J28" s="8"/>
      <c r="K28" s="1"/>
      <c r="L28" s="1"/>
      <c r="M28" s="1"/>
      <c r="N28" s="1"/>
      <c r="O28" s="101" t="s">
        <v>7</v>
      </c>
      <c r="P28" s="102" t="s">
        <v>7</v>
      </c>
      <c r="Q28" s="103"/>
      <c r="R28" s="10"/>
      <c r="S28" s="7"/>
    </row>
    <row r="29" spans="1:19" ht="17.850000000000001" customHeight="1" x14ac:dyDescent="0.25">
      <c r="A29" s="5"/>
      <c r="B29" s="1"/>
      <c r="C29" s="1"/>
      <c r="D29" s="1"/>
      <c r="E29" s="104" t="s">
        <v>7</v>
      </c>
      <c r="F29" s="11"/>
      <c r="G29" s="11"/>
      <c r="H29" s="11"/>
      <c r="I29" s="11"/>
      <c r="J29" s="12"/>
      <c r="K29" s="1"/>
      <c r="L29" s="1"/>
      <c r="M29" s="1"/>
      <c r="N29" s="1"/>
      <c r="O29" s="100"/>
      <c r="P29" s="100"/>
      <c r="Q29" s="100"/>
      <c r="R29" s="1"/>
      <c r="S29" s="7"/>
    </row>
    <row r="30" spans="1:19" ht="17.850000000000001" customHeight="1" x14ac:dyDescent="0.25">
      <c r="A30" s="5"/>
      <c r="B30" s="1"/>
      <c r="C30" s="1"/>
      <c r="D30" s="1"/>
      <c r="E30" s="100" t="s">
        <v>19</v>
      </c>
      <c r="F30" s="1"/>
      <c r="G30" s="1" t="s">
        <v>20</v>
      </c>
      <c r="H30" s="1"/>
      <c r="I30" s="1"/>
      <c r="J30" s="1"/>
      <c r="K30" s="1"/>
      <c r="L30" s="1"/>
      <c r="M30" s="1"/>
      <c r="N30" s="1"/>
      <c r="O30" s="100" t="s">
        <v>21</v>
      </c>
      <c r="P30" s="100"/>
      <c r="Q30" s="100"/>
      <c r="R30" s="13"/>
      <c r="S30" s="7"/>
    </row>
    <row r="31" spans="1:19" ht="17.850000000000001" customHeight="1" x14ac:dyDescent="0.25">
      <c r="A31" s="5"/>
      <c r="B31" s="1"/>
      <c r="C31" s="1"/>
      <c r="D31" s="1"/>
      <c r="E31" s="101" t="s">
        <v>7</v>
      </c>
      <c r="F31" s="1"/>
      <c r="G31" s="102" t="s">
        <v>95</v>
      </c>
      <c r="H31" s="14"/>
      <c r="I31" s="105"/>
      <c r="J31" s="1"/>
      <c r="K31" s="1"/>
      <c r="L31" s="1"/>
      <c r="M31" s="1"/>
      <c r="N31" s="1"/>
      <c r="O31" s="106" t="s">
        <v>115</v>
      </c>
      <c r="P31" s="100"/>
      <c r="Q31" s="100"/>
      <c r="R31" s="13"/>
      <c r="S31" s="7"/>
    </row>
    <row r="32" spans="1:19" ht="8.25" customHeight="1" x14ac:dyDescent="0.25">
      <c r="A32" s="15"/>
      <c r="B32" s="16"/>
      <c r="C32" s="16"/>
      <c r="D32" s="16"/>
      <c r="E32" s="16"/>
      <c r="F32" s="16"/>
      <c r="G32" s="16"/>
      <c r="H32" s="16"/>
      <c r="I32" s="16"/>
      <c r="J32" s="16"/>
      <c r="K32" s="16"/>
      <c r="L32" s="16"/>
      <c r="M32" s="16"/>
      <c r="N32" s="16"/>
      <c r="O32" s="16"/>
      <c r="P32" s="16"/>
      <c r="Q32" s="16"/>
      <c r="R32" s="16"/>
      <c r="S32" s="17"/>
    </row>
    <row r="33" spans="1:19" ht="20.25" customHeight="1" x14ac:dyDescent="0.25">
      <c r="A33" s="18"/>
      <c r="B33" s="19"/>
      <c r="C33" s="19"/>
      <c r="D33" s="19"/>
      <c r="E33" s="20" t="s">
        <v>22</v>
      </c>
      <c r="F33" s="19"/>
      <c r="G33" s="19"/>
      <c r="H33" s="19"/>
      <c r="I33" s="19"/>
      <c r="J33" s="19"/>
      <c r="K33" s="19"/>
      <c r="L33" s="19"/>
      <c r="M33" s="19"/>
      <c r="N33" s="19"/>
      <c r="O33" s="19"/>
      <c r="P33" s="19"/>
      <c r="Q33" s="19"/>
      <c r="R33" s="19"/>
      <c r="S33" s="21"/>
    </row>
    <row r="34" spans="1:19" ht="20.25" customHeight="1" x14ac:dyDescent="0.25">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5">
      <c r="A35" s="107"/>
      <c r="B35" s="108"/>
      <c r="C35" s="108"/>
      <c r="D35" s="109">
        <v>0</v>
      </c>
      <c r="E35" s="110">
        <f>IF(D35=0,0,R49/D35)</f>
        <v>0</v>
      </c>
      <c r="F35" s="111"/>
      <c r="G35" s="112"/>
      <c r="H35" s="108"/>
      <c r="I35" s="109">
        <v>0</v>
      </c>
      <c r="J35" s="110">
        <f>IF(I35=0,0,R49/I35)</f>
        <v>0</v>
      </c>
      <c r="K35" s="113"/>
      <c r="L35" s="112"/>
      <c r="M35" s="108"/>
      <c r="N35" s="108"/>
      <c r="O35" s="109">
        <v>0</v>
      </c>
      <c r="P35" s="112"/>
      <c r="Q35" s="108"/>
      <c r="R35" s="114">
        <f>IF(O35=0,0,R49/O35)</f>
        <v>0</v>
      </c>
      <c r="S35" s="115"/>
    </row>
    <row r="36" spans="1:19" ht="20.25" customHeight="1" x14ac:dyDescent="0.25">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5">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5">
      <c r="A38" s="34">
        <v>1</v>
      </c>
      <c r="B38" s="35" t="str">
        <f>Rekapitulace!A14</f>
        <v>MUL</v>
      </c>
      <c r="C38" s="6"/>
      <c r="D38" s="36"/>
      <c r="E38" s="116">
        <f>Rekapitulace!C14</f>
        <v>0</v>
      </c>
      <c r="F38" s="37"/>
      <c r="G38" s="34">
        <v>10</v>
      </c>
      <c r="H38" s="38" t="s">
        <v>37</v>
      </c>
      <c r="I38" s="10"/>
      <c r="J38" s="117">
        <v>0</v>
      </c>
      <c r="K38" s="118"/>
      <c r="L38" s="34">
        <v>14</v>
      </c>
      <c r="M38" s="102" t="s">
        <v>38</v>
      </c>
      <c r="N38" s="14"/>
      <c r="O38" s="14"/>
      <c r="P38" s="119" t="str">
        <f>M51</f>
        <v>21</v>
      </c>
      <c r="Q38" s="120" t="s">
        <v>40</v>
      </c>
      <c r="R38" s="116">
        <v>0</v>
      </c>
      <c r="S38" s="39"/>
    </row>
    <row r="39" spans="1:19" ht="20.25" customHeight="1" x14ac:dyDescent="0.25">
      <c r="A39" s="34">
        <v>2</v>
      </c>
      <c r="B39" s="174" t="str">
        <f>Rekapitulace!A16</f>
        <v>POL</v>
      </c>
      <c r="C39" s="175"/>
      <c r="D39" s="176"/>
      <c r="E39" s="116">
        <f>Rekapitulace!C16</f>
        <v>0</v>
      </c>
      <c r="F39" s="37"/>
      <c r="G39" s="34">
        <v>11</v>
      </c>
      <c r="H39" s="1" t="s">
        <v>41</v>
      </c>
      <c r="I39" s="36"/>
      <c r="J39" s="117">
        <v>0</v>
      </c>
      <c r="K39" s="118"/>
      <c r="L39" s="34">
        <v>15</v>
      </c>
      <c r="M39" s="102" t="s">
        <v>85</v>
      </c>
      <c r="N39" s="14"/>
      <c r="O39" s="14"/>
      <c r="P39" s="119" t="str">
        <f>M51</f>
        <v>21</v>
      </c>
      <c r="Q39" s="120" t="s">
        <v>40</v>
      </c>
      <c r="R39" s="116">
        <v>0</v>
      </c>
      <c r="S39" s="39"/>
    </row>
    <row r="40" spans="1:19" ht="20.25" customHeight="1" x14ac:dyDescent="0.25">
      <c r="A40" s="34">
        <v>3</v>
      </c>
      <c r="B40" s="35"/>
      <c r="C40" s="6"/>
      <c r="D40" s="36"/>
      <c r="E40" s="116"/>
      <c r="F40" s="37"/>
      <c r="G40" s="34">
        <v>12</v>
      </c>
      <c r="H40" s="38" t="s">
        <v>42</v>
      </c>
      <c r="I40" s="10"/>
      <c r="J40" s="117">
        <v>0</v>
      </c>
      <c r="K40" s="118"/>
      <c r="L40" s="34">
        <v>16</v>
      </c>
      <c r="M40" s="102" t="s">
        <v>43</v>
      </c>
      <c r="N40" s="14"/>
      <c r="O40" s="14"/>
      <c r="P40" s="119" t="str">
        <f>M51</f>
        <v>21</v>
      </c>
      <c r="Q40" s="120" t="s">
        <v>40</v>
      </c>
      <c r="R40" s="116">
        <v>0</v>
      </c>
      <c r="S40" s="39"/>
    </row>
    <row r="41" spans="1:19" ht="20.25" customHeight="1" x14ac:dyDescent="0.25">
      <c r="A41" s="34">
        <v>4</v>
      </c>
      <c r="B41" s="40"/>
      <c r="C41" s="12"/>
      <c r="D41" s="36"/>
      <c r="E41" s="116"/>
      <c r="F41" s="37"/>
      <c r="G41" s="34"/>
      <c r="H41" s="38"/>
      <c r="I41" s="10"/>
      <c r="J41" s="117"/>
      <c r="K41" s="118"/>
      <c r="L41" s="34">
        <v>17</v>
      </c>
      <c r="M41" s="102" t="s">
        <v>44</v>
      </c>
      <c r="N41" s="14"/>
      <c r="O41" s="14"/>
      <c r="P41" s="119" t="str">
        <f>M51</f>
        <v>21</v>
      </c>
      <c r="Q41" s="120" t="s">
        <v>40</v>
      </c>
      <c r="R41" s="116">
        <v>0</v>
      </c>
      <c r="S41" s="39"/>
    </row>
    <row r="42" spans="1:19" ht="20.25" customHeight="1" x14ac:dyDescent="0.25">
      <c r="A42" s="34">
        <v>5</v>
      </c>
      <c r="B42" s="35"/>
      <c r="C42" s="6"/>
      <c r="D42" s="36"/>
      <c r="E42" s="116"/>
      <c r="F42" s="70"/>
      <c r="G42" s="41"/>
      <c r="H42" s="14"/>
      <c r="I42" s="10"/>
      <c r="J42" s="121"/>
      <c r="K42" s="122"/>
      <c r="L42" s="34">
        <v>18</v>
      </c>
      <c r="M42" s="102" t="s">
        <v>45</v>
      </c>
      <c r="N42" s="14"/>
      <c r="O42" s="14"/>
      <c r="P42" s="119">
        <f>M53</f>
        <v>0</v>
      </c>
      <c r="Q42" s="120" t="s">
        <v>40</v>
      </c>
      <c r="R42" s="116">
        <v>0</v>
      </c>
      <c r="S42" s="7"/>
    </row>
    <row r="43" spans="1:19" ht="20.25" customHeight="1" x14ac:dyDescent="0.25">
      <c r="A43" s="34">
        <v>6</v>
      </c>
      <c r="B43" s="40"/>
      <c r="C43" s="12"/>
      <c r="D43" s="36"/>
      <c r="E43" s="116"/>
      <c r="F43" s="70"/>
      <c r="G43" s="41"/>
      <c r="H43" s="14"/>
      <c r="I43" s="10"/>
      <c r="J43" s="121"/>
      <c r="K43" s="122"/>
      <c r="L43" s="34">
        <v>19</v>
      </c>
      <c r="M43" s="38" t="s">
        <v>46</v>
      </c>
      <c r="N43" s="14"/>
      <c r="O43" s="14"/>
      <c r="P43" s="14"/>
      <c r="Q43" s="10"/>
      <c r="R43" s="116">
        <v>0</v>
      </c>
      <c r="S43" s="7"/>
    </row>
    <row r="44" spans="1:19" ht="20.25" customHeight="1" x14ac:dyDescent="0.25">
      <c r="A44" s="34">
        <v>7</v>
      </c>
      <c r="B44" s="35"/>
      <c r="C44" s="6"/>
      <c r="D44" s="36"/>
      <c r="E44" s="116"/>
      <c r="F44" s="70"/>
      <c r="G44" s="41"/>
      <c r="H44" s="14"/>
      <c r="I44" s="10"/>
      <c r="J44" s="121"/>
      <c r="K44" s="122"/>
      <c r="L44" s="34"/>
      <c r="M44" s="38"/>
      <c r="N44" s="14"/>
      <c r="O44" s="14"/>
      <c r="P44" s="14"/>
      <c r="Q44" s="10"/>
      <c r="R44" s="116"/>
      <c r="S44" s="7"/>
    </row>
    <row r="45" spans="1:19" ht="20.25" customHeight="1" x14ac:dyDescent="0.25">
      <c r="A45" s="34">
        <v>8</v>
      </c>
      <c r="B45" s="40"/>
      <c r="C45" s="12"/>
      <c r="D45" s="36"/>
      <c r="E45" s="116"/>
      <c r="F45" s="70"/>
      <c r="G45" s="41"/>
      <c r="H45" s="14"/>
      <c r="I45" s="10"/>
      <c r="J45" s="122"/>
      <c r="K45" s="122"/>
      <c r="L45" s="34"/>
      <c r="M45" s="38"/>
      <c r="N45" s="14"/>
      <c r="O45" s="14"/>
      <c r="P45" s="14"/>
      <c r="Q45" s="10"/>
      <c r="R45" s="116"/>
      <c r="S45" s="7"/>
    </row>
    <row r="46" spans="1:19" ht="20.25" customHeight="1" x14ac:dyDescent="0.25">
      <c r="A46" s="34">
        <v>9</v>
      </c>
      <c r="B46" s="42" t="s">
        <v>81</v>
      </c>
      <c r="C46" s="14"/>
      <c r="D46" s="10"/>
      <c r="E46" s="123">
        <f>SUM(E38:E45)</f>
        <v>0</v>
      </c>
      <c r="F46" s="43"/>
      <c r="G46" s="34">
        <v>13</v>
      </c>
      <c r="H46" s="42" t="s">
        <v>82</v>
      </c>
      <c r="I46" s="10"/>
      <c r="J46" s="124">
        <f>SUM(J38:J41)</f>
        <v>0</v>
      </c>
      <c r="K46" s="125"/>
      <c r="L46" s="34">
        <v>20</v>
      </c>
      <c r="M46" s="35" t="s">
        <v>83</v>
      </c>
      <c r="N46" s="9"/>
      <c r="O46" s="9"/>
      <c r="P46" s="9"/>
      <c r="Q46" s="44"/>
      <c r="R46" s="123">
        <f>SUM(R38:R43)</f>
        <v>0</v>
      </c>
      <c r="S46" s="21"/>
    </row>
    <row r="47" spans="1:19" ht="20.25" customHeight="1" x14ac:dyDescent="0.25">
      <c r="A47" s="45">
        <v>21</v>
      </c>
      <c r="B47" s="46" t="s">
        <v>47</v>
      </c>
      <c r="C47" s="47"/>
      <c r="D47" s="48"/>
      <c r="E47" s="126">
        <v>0</v>
      </c>
      <c r="F47" s="49"/>
      <c r="G47" s="45">
        <v>22</v>
      </c>
      <c r="H47" s="46" t="s">
        <v>48</v>
      </c>
      <c r="I47" s="48"/>
      <c r="J47" s="127">
        <v>0</v>
      </c>
      <c r="K47" s="128" t="str">
        <f>M51</f>
        <v>21</v>
      </c>
      <c r="L47" s="45">
        <v>23</v>
      </c>
      <c r="M47" s="46" t="s">
        <v>49</v>
      </c>
      <c r="N47" s="47"/>
      <c r="O47" s="47"/>
      <c r="P47" s="47"/>
      <c r="Q47" s="48"/>
      <c r="R47" s="126">
        <v>0</v>
      </c>
      <c r="S47" s="17"/>
    </row>
    <row r="48" spans="1:19" ht="20.25" customHeight="1" x14ac:dyDescent="0.25">
      <c r="A48" s="50" t="s">
        <v>17</v>
      </c>
      <c r="B48" s="3"/>
      <c r="C48" s="3"/>
      <c r="D48" s="3"/>
      <c r="E48" s="3"/>
      <c r="F48" s="51"/>
      <c r="G48" s="52"/>
      <c r="H48" s="3"/>
      <c r="I48" s="3"/>
      <c r="J48" s="3"/>
      <c r="K48" s="3"/>
      <c r="L48" s="53" t="s">
        <v>50</v>
      </c>
      <c r="M48" s="24"/>
      <c r="N48" s="30" t="s">
        <v>51</v>
      </c>
      <c r="O48" s="23"/>
      <c r="P48" s="23"/>
      <c r="Q48" s="23"/>
      <c r="R48" s="23"/>
      <c r="S48" s="26"/>
    </row>
    <row r="49" spans="1:19" ht="20.25" customHeight="1" x14ac:dyDescent="0.25">
      <c r="A49" s="5"/>
      <c r="B49" s="1"/>
      <c r="C49" s="1"/>
      <c r="D49" s="1"/>
      <c r="E49" s="1"/>
      <c r="F49" s="8"/>
      <c r="G49" s="54"/>
      <c r="H49" s="1"/>
      <c r="I49" s="1"/>
      <c r="J49" s="1"/>
      <c r="K49" s="1"/>
      <c r="L49" s="34">
        <v>24</v>
      </c>
      <c r="M49" s="38" t="s">
        <v>84</v>
      </c>
      <c r="N49" s="14"/>
      <c r="O49" s="14"/>
      <c r="P49" s="14"/>
      <c r="Q49" s="39"/>
      <c r="R49" s="123">
        <f>ROUND(E46+J46+R46+E47+J47+R47,2)</f>
        <v>0</v>
      </c>
      <c r="S49" s="55">
        <f>E46+J46+R46+E47+J47+R47</f>
        <v>0</v>
      </c>
    </row>
    <row r="50" spans="1:19" ht="20.25" customHeight="1" x14ac:dyDescent="0.25">
      <c r="A50" s="56" t="s">
        <v>52</v>
      </c>
      <c r="B50" s="11"/>
      <c r="C50" s="11"/>
      <c r="D50" s="11"/>
      <c r="E50" s="11"/>
      <c r="F50" s="12"/>
      <c r="G50" s="57" t="s">
        <v>53</v>
      </c>
      <c r="H50" s="11"/>
      <c r="I50" s="11"/>
      <c r="J50" s="11"/>
      <c r="K50" s="11"/>
      <c r="L50" s="34">
        <v>25</v>
      </c>
      <c r="M50" s="129">
        <v>12</v>
      </c>
      <c r="N50" s="12" t="s">
        <v>40</v>
      </c>
      <c r="O50" s="130">
        <f>ROUND(R49-O51,2)</f>
        <v>0</v>
      </c>
      <c r="P50" s="14" t="s">
        <v>54</v>
      </c>
      <c r="Q50" s="10"/>
      <c r="R50" s="131">
        <f>ROUND(O50*M50/100,2)</f>
        <v>0</v>
      </c>
      <c r="S50" s="58">
        <f>O50*M50/100</f>
        <v>0</v>
      </c>
    </row>
    <row r="51" spans="1:19" ht="20.25" customHeight="1" thickBot="1" x14ac:dyDescent="0.3">
      <c r="A51" s="59" t="s">
        <v>16</v>
      </c>
      <c r="B51" s="9"/>
      <c r="C51" s="9"/>
      <c r="D51" s="9"/>
      <c r="E51" s="9"/>
      <c r="F51" s="6"/>
      <c r="G51" s="60"/>
      <c r="H51" s="9"/>
      <c r="I51" s="9"/>
      <c r="J51" s="9"/>
      <c r="K51" s="9"/>
      <c r="L51" s="34">
        <v>26</v>
      </c>
      <c r="M51" s="132" t="s">
        <v>39</v>
      </c>
      <c r="N51" s="10" t="s">
        <v>40</v>
      </c>
      <c r="O51" s="130">
        <f>R49</f>
        <v>0</v>
      </c>
      <c r="P51" s="14" t="s">
        <v>54</v>
      </c>
      <c r="Q51" s="10"/>
      <c r="R51" s="116">
        <f>ROUND(O51*M51/100,2)</f>
        <v>0</v>
      </c>
      <c r="S51" s="61">
        <f>O51*M51/100</f>
        <v>0</v>
      </c>
    </row>
    <row r="52" spans="1:19" ht="20.25" customHeight="1" thickBot="1" x14ac:dyDescent="0.3">
      <c r="A52" s="5"/>
      <c r="B52" s="1"/>
      <c r="C52" s="1"/>
      <c r="D52" s="1"/>
      <c r="E52" s="1"/>
      <c r="F52" s="8"/>
      <c r="G52" s="54"/>
      <c r="H52" s="1"/>
      <c r="I52" s="1"/>
      <c r="J52" s="1"/>
      <c r="K52" s="1"/>
      <c r="L52" s="45">
        <v>27</v>
      </c>
      <c r="M52" s="62" t="s">
        <v>86</v>
      </c>
      <c r="N52" s="47"/>
      <c r="O52" s="47"/>
      <c r="P52" s="47"/>
      <c r="Q52" s="63"/>
      <c r="R52" s="133">
        <f>R49+R50+R51</f>
        <v>0</v>
      </c>
      <c r="S52" s="64"/>
    </row>
    <row r="53" spans="1:19" ht="20.25" customHeight="1" x14ac:dyDescent="0.25">
      <c r="A53" s="56" t="s">
        <v>52</v>
      </c>
      <c r="B53" s="11"/>
      <c r="C53" s="11"/>
      <c r="D53" s="11"/>
      <c r="E53" s="11"/>
      <c r="F53" s="12"/>
      <c r="G53" s="57" t="s">
        <v>53</v>
      </c>
      <c r="H53" s="11"/>
      <c r="I53" s="11"/>
      <c r="J53" s="11"/>
      <c r="K53" s="11"/>
      <c r="L53" s="53" t="s">
        <v>55</v>
      </c>
      <c r="M53" s="24"/>
      <c r="N53" s="30" t="s">
        <v>56</v>
      </c>
      <c r="O53" s="23"/>
      <c r="P53" s="23"/>
      <c r="Q53" s="23"/>
      <c r="R53" s="134"/>
      <c r="S53" s="26"/>
    </row>
    <row r="54" spans="1:19" ht="20.25" customHeight="1" x14ac:dyDescent="0.25">
      <c r="A54" s="59" t="s">
        <v>18</v>
      </c>
      <c r="B54" s="9"/>
      <c r="C54" s="9"/>
      <c r="D54" s="9"/>
      <c r="E54" s="9"/>
      <c r="F54" s="6"/>
      <c r="G54" s="60"/>
      <c r="H54" s="9"/>
      <c r="I54" s="9"/>
      <c r="J54" s="9"/>
      <c r="K54" s="9"/>
      <c r="L54" s="34">
        <v>28</v>
      </c>
      <c r="M54" s="38" t="s">
        <v>57</v>
      </c>
      <c r="N54" s="14"/>
      <c r="O54" s="14"/>
      <c r="P54" s="14"/>
      <c r="Q54" s="10"/>
      <c r="R54" s="116">
        <v>0</v>
      </c>
      <c r="S54" s="39"/>
    </row>
    <row r="55" spans="1:19" ht="20.25" customHeight="1" x14ac:dyDescent="0.25">
      <c r="A55" s="5"/>
      <c r="B55" s="1"/>
      <c r="C55" s="1"/>
      <c r="D55" s="1"/>
      <c r="E55" s="1"/>
      <c r="F55" s="8"/>
      <c r="G55" s="54"/>
      <c r="H55" s="1"/>
      <c r="I55" s="1"/>
      <c r="J55" s="1"/>
      <c r="K55" s="1"/>
      <c r="L55" s="34">
        <v>29</v>
      </c>
      <c r="M55" s="38" t="s">
        <v>58</v>
      </c>
      <c r="N55" s="14"/>
      <c r="O55" s="14"/>
      <c r="P55" s="14"/>
      <c r="Q55" s="10"/>
      <c r="R55" s="116">
        <v>0</v>
      </c>
      <c r="S55" s="39"/>
    </row>
    <row r="56" spans="1:19" ht="20.25" customHeight="1" x14ac:dyDescent="0.25">
      <c r="A56" s="65" t="s">
        <v>52</v>
      </c>
      <c r="B56" s="16"/>
      <c r="C56" s="16"/>
      <c r="D56" s="16"/>
      <c r="E56" s="16"/>
      <c r="F56" s="66"/>
      <c r="G56" s="67" t="s">
        <v>53</v>
      </c>
      <c r="H56" s="16"/>
      <c r="I56" s="16"/>
      <c r="J56" s="16"/>
      <c r="K56" s="16"/>
      <c r="L56" s="45">
        <v>30</v>
      </c>
      <c r="M56" s="46" t="s">
        <v>59</v>
      </c>
      <c r="N56" s="47"/>
      <c r="O56" s="47"/>
      <c r="P56" s="47"/>
      <c r="Q56" s="48"/>
      <c r="R56" s="110">
        <v>0</v>
      </c>
      <c r="S56" s="68"/>
    </row>
    <row r="59" spans="1:19" ht="27" customHeight="1" x14ac:dyDescent="0.25">
      <c r="A59" s="189"/>
      <c r="B59" s="189"/>
      <c r="C59" s="189"/>
      <c r="D59" s="189"/>
      <c r="E59" s="189"/>
      <c r="F59" s="189"/>
      <c r="G59" s="189"/>
      <c r="H59" s="189"/>
      <c r="I59" s="189"/>
      <c r="J59" s="189"/>
      <c r="K59" s="189"/>
      <c r="L59" s="189"/>
      <c r="M59" s="189"/>
      <c r="N59" s="189"/>
      <c r="O59" s="189"/>
      <c r="P59" s="189"/>
      <c r="Q59" s="189"/>
      <c r="R59" s="189"/>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4"/>
  <sheetViews>
    <sheetView showGridLines="0" workbookViewId="0">
      <selection activeCell="B35" sqref="B35"/>
    </sheetView>
  </sheetViews>
  <sheetFormatPr defaultColWidth="9.109375" defaultRowHeight="10.199999999999999" x14ac:dyDescent="0.2"/>
  <cols>
    <col min="1" max="1" width="11.6640625" style="143" customWidth="1"/>
    <col min="2" max="2" width="62.88671875" style="143" customWidth="1"/>
    <col min="3" max="3" width="13.5546875" style="143" customWidth="1"/>
    <col min="4" max="4" width="9.109375" style="144"/>
    <col min="5" max="16384" width="9.109375" style="143"/>
  </cols>
  <sheetData>
    <row r="1" spans="1:4" s="82" customFormat="1" ht="17.399999999999999" x14ac:dyDescent="0.3">
      <c r="A1" s="73" t="s">
        <v>77</v>
      </c>
      <c r="B1" s="80"/>
      <c r="C1" s="80"/>
      <c r="D1" s="81"/>
    </row>
    <row r="2" spans="1:4" s="82" customFormat="1" ht="13.2" x14ac:dyDescent="0.25">
      <c r="A2" s="74" t="s">
        <v>60</v>
      </c>
      <c r="B2" s="76" t="str">
        <f>'Krycí list'!E5</f>
        <v>Odborné učebny</v>
      </c>
      <c r="C2" s="83"/>
      <c r="D2" s="81"/>
    </row>
    <row r="3" spans="1:4" s="82" customFormat="1" ht="13.2" x14ac:dyDescent="0.25">
      <c r="A3" s="74" t="s">
        <v>61</v>
      </c>
      <c r="B3" s="76" t="str">
        <f>'Krycí list'!E7</f>
        <v>Základní škola, Brno, Gajdošova 3
Gajdošova 3, 615 00 Brno-Židenice</v>
      </c>
      <c r="C3" s="84"/>
      <c r="D3" s="81"/>
    </row>
    <row r="4" spans="1:4" s="82" customFormat="1" ht="13.2" x14ac:dyDescent="0.25">
      <c r="A4" s="74" t="s">
        <v>62</v>
      </c>
      <c r="B4" s="76" t="str">
        <f>'Krycí list'!E9</f>
        <v>NEOCENĚNÝ SOUPIS PRACÍ A DODÁVEK A SLUŽEB</v>
      </c>
      <c r="C4" s="84"/>
      <c r="D4" s="81"/>
    </row>
    <row r="5" spans="1:4" s="82" customFormat="1" ht="13.2" x14ac:dyDescent="0.25">
      <c r="A5" s="75" t="s">
        <v>63</v>
      </c>
      <c r="B5" s="76" t="str">
        <f>'Krycí list'!P5</f>
        <v xml:space="preserve"> </v>
      </c>
      <c r="C5" s="84"/>
      <c r="D5" s="81"/>
    </row>
    <row r="6" spans="1:4" s="82" customFormat="1" ht="6" customHeight="1" x14ac:dyDescent="0.25">
      <c r="A6" s="75"/>
      <c r="B6" s="76"/>
      <c r="C6" s="84"/>
      <c r="D6" s="81"/>
    </row>
    <row r="7" spans="1:4" s="82" customFormat="1" ht="13.2" x14ac:dyDescent="0.25">
      <c r="A7" s="85" t="s">
        <v>64</v>
      </c>
      <c r="B7" s="76" t="str">
        <f>'Krycí list'!E26</f>
        <v>Základní škola, Brno, Gajdošova 3</v>
      </c>
      <c r="C7" s="84"/>
      <c r="D7" s="81"/>
    </row>
    <row r="8" spans="1:4" s="82" customFormat="1" ht="13.2" x14ac:dyDescent="0.25">
      <c r="A8" s="85" t="s">
        <v>65</v>
      </c>
      <c r="B8" s="76" t="str">
        <f>'Krycí list'!E28</f>
        <v xml:space="preserve"> </v>
      </c>
      <c r="C8" s="84"/>
      <c r="D8" s="81"/>
    </row>
    <row r="9" spans="1:4" s="82" customFormat="1" ht="13.2" x14ac:dyDescent="0.25">
      <c r="A9" s="85" t="s">
        <v>66</v>
      </c>
      <c r="B9" s="77" t="str">
        <f>'Krycí list'!O31</f>
        <v>12/2023</v>
      </c>
      <c r="C9" s="84"/>
      <c r="D9" s="81"/>
    </row>
    <row r="10" spans="1:4" s="82" customFormat="1" ht="6.75" customHeight="1" x14ac:dyDescent="0.25">
      <c r="A10" s="80"/>
      <c r="B10" s="80"/>
      <c r="C10" s="80"/>
      <c r="D10" s="81"/>
    </row>
    <row r="11" spans="1:4" s="82" customFormat="1" ht="13.2" x14ac:dyDescent="0.25">
      <c r="A11" s="78" t="s">
        <v>67</v>
      </c>
      <c r="B11" s="71" t="s">
        <v>68</v>
      </c>
      <c r="C11" s="86" t="s">
        <v>69</v>
      </c>
      <c r="D11" s="81"/>
    </row>
    <row r="12" spans="1:4" s="82" customFormat="1" ht="13.2" x14ac:dyDescent="0.25">
      <c r="A12" s="79">
        <v>1</v>
      </c>
      <c r="B12" s="72">
        <v>2</v>
      </c>
      <c r="C12" s="87">
        <v>3</v>
      </c>
      <c r="D12" s="81"/>
    </row>
    <row r="13" spans="1:4" s="82" customFormat="1" ht="4.5" customHeight="1" x14ac:dyDescent="0.25">
      <c r="A13" s="88"/>
      <c r="B13" s="89"/>
      <c r="C13" s="89"/>
      <c r="D13" s="81"/>
    </row>
    <row r="14" spans="1:4" s="69" customFormat="1" ht="12" customHeight="1" x14ac:dyDescent="0.25">
      <c r="A14" s="147" t="s">
        <v>113</v>
      </c>
      <c r="B14" s="148" t="str">
        <f>Multimediální!$E$14</f>
        <v>Nábytek</v>
      </c>
      <c r="C14" s="149">
        <f>Multimediální!$I$14</f>
        <v>0</v>
      </c>
    </row>
    <row r="15" spans="1:4" s="69" customFormat="1" ht="12" customHeight="1" x14ac:dyDescent="0.25">
      <c r="A15" s="150"/>
      <c r="B15" s="151" t="str">
        <f>Multimediální!$E$15</f>
        <v>Nábytek</v>
      </c>
      <c r="C15" s="152">
        <f>Multimediální!$I$15</f>
        <v>0</v>
      </c>
    </row>
    <row r="16" spans="1:4" s="69" customFormat="1" ht="12" customHeight="1" x14ac:dyDescent="0.25">
      <c r="A16" s="147" t="s">
        <v>114</v>
      </c>
      <c r="B16" s="148" t="str">
        <f>Polytechnika!E14</f>
        <v>Nábytek</v>
      </c>
      <c r="C16" s="149">
        <f>Polytechnika!I14</f>
        <v>0</v>
      </c>
    </row>
    <row r="17" spans="1:4" s="139" customFormat="1" ht="12" customHeight="1" x14ac:dyDescent="0.2">
      <c r="A17" s="147"/>
      <c r="B17" s="151" t="str">
        <f>Polytechnika!E15</f>
        <v>Nábytek</v>
      </c>
      <c r="C17" s="173">
        <f>Polytechnika!I15</f>
        <v>0</v>
      </c>
      <c r="D17" s="140"/>
    </row>
    <row r="18" spans="1:4" s="139" customFormat="1" ht="12" customHeight="1" x14ac:dyDescent="0.2">
      <c r="A18" s="150"/>
      <c r="B18" s="159" t="str">
        <f>Multimediální!$E$23</f>
        <v>Celkem bez DPH</v>
      </c>
      <c r="C18" s="160">
        <f>C14+C16</f>
        <v>0</v>
      </c>
      <c r="D18" s="140"/>
    </row>
    <row r="19" spans="1:4" s="139" customFormat="1" ht="12" customHeight="1" x14ac:dyDescent="0.2">
      <c r="A19" s="150"/>
      <c r="B19" s="159"/>
      <c r="C19" s="160"/>
      <c r="D19" s="140"/>
    </row>
    <row r="20" spans="1:4" s="139" customFormat="1" ht="12" customHeight="1" x14ac:dyDescent="0.2">
      <c r="A20" s="150"/>
      <c r="B20" s="151"/>
      <c r="C20" s="152"/>
      <c r="D20" s="140"/>
    </row>
    <row r="21" spans="1:4" s="141" customFormat="1" ht="12" customHeight="1" x14ac:dyDescent="0.2">
      <c r="A21" s="150"/>
      <c r="B21" s="151"/>
      <c r="C21" s="152"/>
      <c r="D21" s="142"/>
    </row>
    <row r="22" spans="1:4" x14ac:dyDescent="0.2">
      <c r="A22" s="150"/>
      <c r="B22" s="151"/>
      <c r="C22" s="154"/>
    </row>
    <row r="23" spans="1:4" x14ac:dyDescent="0.2">
      <c r="A23" s="147"/>
      <c r="B23" s="148"/>
      <c r="C23" s="149"/>
    </row>
    <row r="24" spans="1:4" x14ac:dyDescent="0.2">
      <c r="A24" s="150"/>
      <c r="B24" s="153"/>
      <c r="C24" s="154"/>
    </row>
    <row r="25" spans="1:4" x14ac:dyDescent="0.2">
      <c r="A25" s="150"/>
      <c r="B25" s="153"/>
      <c r="C25" s="154"/>
    </row>
    <row r="26" spans="1:4" x14ac:dyDescent="0.2">
      <c r="A26" s="150"/>
      <c r="B26" s="153"/>
      <c r="C26" s="154"/>
    </row>
    <row r="27" spans="1:4" x14ac:dyDescent="0.2">
      <c r="A27" s="147"/>
      <c r="B27" s="148"/>
      <c r="C27" s="149"/>
    </row>
    <row r="28" spans="1:4" x14ac:dyDescent="0.2">
      <c r="A28" s="155"/>
      <c r="B28" s="153"/>
      <c r="C28" s="154"/>
    </row>
    <row r="29" spans="1:4" x14ac:dyDescent="0.2">
      <c r="A29" s="155"/>
      <c r="B29" s="153"/>
      <c r="C29" s="154"/>
    </row>
    <row r="30" spans="1:4" x14ac:dyDescent="0.2">
      <c r="A30" s="155"/>
      <c r="B30" s="153"/>
      <c r="C30" s="154"/>
    </row>
    <row r="31" spans="1:4" x14ac:dyDescent="0.2">
      <c r="A31" s="155"/>
      <c r="B31" s="153"/>
      <c r="C31" s="154"/>
    </row>
    <row r="32" spans="1:4" x14ac:dyDescent="0.2">
      <c r="A32" s="155"/>
      <c r="B32" s="153"/>
      <c r="C32" s="154"/>
    </row>
    <row r="33" spans="1:3" x14ac:dyDescent="0.2">
      <c r="A33" s="155"/>
      <c r="B33" s="153"/>
      <c r="C33" s="154"/>
    </row>
    <row r="34" spans="1:3" x14ac:dyDescent="0.2">
      <c r="A34" s="155"/>
      <c r="B34" s="156"/>
      <c r="C34" s="157"/>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AI23"/>
  <sheetViews>
    <sheetView showGridLines="0" zoomScaleNormal="100" workbookViewId="0">
      <selection activeCell="H16" sqref="H16:H690"/>
    </sheetView>
  </sheetViews>
  <sheetFormatPr defaultColWidth="9.109375" defaultRowHeight="13.2" x14ac:dyDescent="0.25"/>
  <cols>
    <col min="1" max="1" width="5.5546875" style="271" customWidth="1"/>
    <col min="2" max="2" width="4.44140625" style="274" customWidth="1"/>
    <col min="3" max="3" width="6" style="274" customWidth="1"/>
    <col min="4" max="4" width="12.6640625" style="279" customWidth="1"/>
    <col min="5" max="5" width="94.33203125" style="146" customWidth="1"/>
    <col min="6" max="6" width="7.6640625" style="274" customWidth="1"/>
    <col min="7" max="7" width="9.88671875" style="271" customWidth="1"/>
    <col min="8" max="8" width="13.109375" style="271" customWidth="1"/>
    <col min="9" max="9" width="15.5546875" style="271" customWidth="1"/>
    <col min="10" max="10" width="6.6640625" style="271" customWidth="1"/>
    <col min="11" max="11" width="15.5546875" style="271" customWidth="1"/>
    <col min="12" max="35" width="9.109375" style="271"/>
    <col min="36" max="16384" width="9.109375" style="82"/>
  </cols>
  <sheetData>
    <row r="1" spans="1:35" s="158" customFormat="1" ht="17.399999999999999" x14ac:dyDescent="0.25">
      <c r="A1" s="264" t="s">
        <v>94</v>
      </c>
      <c r="B1" s="265"/>
      <c r="C1" s="265"/>
      <c r="D1" s="238"/>
      <c r="E1" s="238"/>
      <c r="F1" s="265"/>
      <c r="G1" s="265"/>
      <c r="H1" s="265"/>
      <c r="I1" s="265"/>
      <c r="J1" s="265"/>
      <c r="K1" s="265"/>
      <c r="L1" s="209"/>
    </row>
    <row r="2" spans="1:35" s="158" customFormat="1" x14ac:dyDescent="0.25">
      <c r="A2" s="267" t="s">
        <v>60</v>
      </c>
      <c r="B2" s="265"/>
      <c r="C2" s="190" t="str">
        <f>'Krycí list'!E5</f>
        <v>Odborné učebny</v>
      </c>
      <c r="D2" s="238"/>
      <c r="E2" s="238"/>
      <c r="F2" s="265"/>
      <c r="G2" s="265"/>
      <c r="H2" s="265"/>
      <c r="I2" s="265"/>
      <c r="J2" s="265"/>
      <c r="K2" s="265"/>
      <c r="L2" s="209"/>
    </row>
    <row r="3" spans="1:35" s="158" customFormat="1" x14ac:dyDescent="0.25">
      <c r="A3" s="267" t="s">
        <v>61</v>
      </c>
      <c r="B3" s="265"/>
      <c r="C3" s="191" t="str">
        <f>'Krycí list'!E7</f>
        <v>Základní škola, Brno, Gajdošova 3
Gajdošova 3, 615 00 Brno-Židenice</v>
      </c>
      <c r="D3" s="268"/>
      <c r="E3" s="268"/>
      <c r="F3" s="265"/>
      <c r="G3" s="265"/>
      <c r="H3" s="265"/>
      <c r="I3" s="190"/>
      <c r="J3" s="265"/>
      <c r="K3" s="265"/>
      <c r="L3" s="209"/>
    </row>
    <row r="4" spans="1:35" s="158" customFormat="1" x14ac:dyDescent="0.25">
      <c r="A4" s="267" t="s">
        <v>62</v>
      </c>
      <c r="B4" s="265"/>
      <c r="C4" s="190" t="str">
        <f>'Krycí list'!E9</f>
        <v>NEOCENĚNÝ SOUPIS PRACÍ A DODÁVEK A SLUŽEB</v>
      </c>
      <c r="D4" s="238"/>
      <c r="E4" s="238"/>
      <c r="F4" s="265"/>
      <c r="G4" s="265"/>
      <c r="H4" s="265"/>
      <c r="I4" s="190"/>
      <c r="J4" s="265"/>
      <c r="K4" s="265"/>
      <c r="L4" s="209"/>
    </row>
    <row r="5" spans="1:35" s="158" customFormat="1" x14ac:dyDescent="0.25">
      <c r="A5" s="265" t="s">
        <v>70</v>
      </c>
      <c r="B5" s="265"/>
      <c r="C5" s="190" t="str">
        <f>'Krycí list'!P5</f>
        <v xml:space="preserve"> </v>
      </c>
      <c r="D5" s="238"/>
      <c r="E5" s="238"/>
      <c r="F5" s="265"/>
      <c r="G5" s="265"/>
      <c r="H5" s="265"/>
      <c r="I5" s="190"/>
      <c r="J5" s="265"/>
      <c r="K5" s="265"/>
      <c r="L5" s="209"/>
    </row>
    <row r="6" spans="1:35" s="158" customFormat="1" x14ac:dyDescent="0.25">
      <c r="A6" s="265"/>
      <c r="B6" s="265"/>
      <c r="C6" s="190"/>
      <c r="D6" s="238"/>
      <c r="E6" s="238"/>
      <c r="F6" s="265"/>
      <c r="G6" s="265"/>
      <c r="H6" s="265"/>
      <c r="I6" s="190"/>
      <c r="J6" s="265"/>
      <c r="K6" s="265"/>
      <c r="L6" s="209"/>
    </row>
    <row r="7" spans="1:35" s="158" customFormat="1" x14ac:dyDescent="0.25">
      <c r="A7" s="265" t="s">
        <v>64</v>
      </c>
      <c r="B7" s="265"/>
      <c r="C7" s="191" t="str">
        <f>'Krycí list'!E26</f>
        <v>Základní škola, Brno, Gajdošova 3</v>
      </c>
      <c r="D7" s="268"/>
      <c r="E7" s="268"/>
      <c r="F7" s="265"/>
      <c r="G7" s="265"/>
      <c r="H7" s="265"/>
      <c r="I7" s="190"/>
      <c r="J7" s="265"/>
      <c r="K7" s="265"/>
      <c r="L7" s="209"/>
    </row>
    <row r="8" spans="1:35" s="158" customFormat="1" x14ac:dyDescent="0.25">
      <c r="A8" s="265" t="s">
        <v>65</v>
      </c>
      <c r="B8" s="265"/>
      <c r="C8" s="191" t="str">
        <f>'Krycí list'!E28</f>
        <v xml:space="preserve"> </v>
      </c>
      <c r="D8" s="268"/>
      <c r="E8" s="238"/>
      <c r="F8" s="265"/>
      <c r="G8" s="265"/>
      <c r="H8" s="265"/>
      <c r="I8" s="190"/>
      <c r="J8" s="265"/>
      <c r="K8" s="265"/>
      <c r="L8" s="209"/>
    </row>
    <row r="9" spans="1:35" s="158" customFormat="1" x14ac:dyDescent="0.25">
      <c r="A9" s="265" t="s">
        <v>66</v>
      </c>
      <c r="B9" s="265"/>
      <c r="C9" s="192" t="str">
        <f>'Krycí list'!O31</f>
        <v>12/2023</v>
      </c>
      <c r="D9" s="268"/>
      <c r="E9" s="238"/>
      <c r="F9" s="265"/>
      <c r="G9" s="265"/>
      <c r="H9" s="265"/>
      <c r="I9" s="190"/>
      <c r="J9" s="265"/>
      <c r="K9" s="265"/>
      <c r="L9" s="209"/>
    </row>
    <row r="10" spans="1:35" s="158" customFormat="1" x14ac:dyDescent="0.25">
      <c r="A10" s="265"/>
      <c r="B10" s="265"/>
      <c r="C10" s="265"/>
      <c r="D10" s="238"/>
      <c r="E10" s="238"/>
      <c r="F10" s="265"/>
      <c r="G10" s="265"/>
      <c r="H10" s="265"/>
      <c r="I10" s="265"/>
      <c r="J10" s="265"/>
      <c r="K10" s="265"/>
      <c r="L10" s="209"/>
    </row>
    <row r="11" spans="1:35" s="291" customFormat="1" ht="39.6" x14ac:dyDescent="0.25">
      <c r="A11" s="289" t="s">
        <v>71</v>
      </c>
      <c r="B11" s="194" t="s">
        <v>72</v>
      </c>
      <c r="C11" s="194" t="s">
        <v>73</v>
      </c>
      <c r="D11" s="194" t="s">
        <v>91</v>
      </c>
      <c r="E11" s="194" t="s">
        <v>87</v>
      </c>
      <c r="F11" s="194" t="s">
        <v>74</v>
      </c>
      <c r="G11" s="194" t="s">
        <v>75</v>
      </c>
      <c r="H11" s="194" t="s">
        <v>89</v>
      </c>
      <c r="I11" s="194" t="s">
        <v>90</v>
      </c>
      <c r="J11" s="194" t="s">
        <v>76</v>
      </c>
      <c r="K11" s="194" t="s">
        <v>88</v>
      </c>
      <c r="L11" s="290"/>
    </row>
    <row r="12" spans="1:35" s="274" customFormat="1" x14ac:dyDescent="0.25">
      <c r="A12" s="292">
        <v>1</v>
      </c>
      <c r="B12" s="195">
        <v>2</v>
      </c>
      <c r="C12" s="195">
        <v>3</v>
      </c>
      <c r="D12" s="196">
        <v>4</v>
      </c>
      <c r="E12" s="196">
        <v>5</v>
      </c>
      <c r="F12" s="195">
        <v>6</v>
      </c>
      <c r="G12" s="195">
        <v>7</v>
      </c>
      <c r="H12" s="195">
        <v>8</v>
      </c>
      <c r="I12" s="195">
        <v>9</v>
      </c>
      <c r="J12" s="195">
        <v>10</v>
      </c>
      <c r="K12" s="195">
        <v>11</v>
      </c>
      <c r="L12" s="293"/>
    </row>
    <row r="13" spans="1:35" x14ac:dyDescent="0.25">
      <c r="A13" s="270"/>
      <c r="B13" s="272"/>
      <c r="C13" s="272"/>
      <c r="D13" s="276"/>
      <c r="E13" s="193"/>
      <c r="F13" s="272"/>
      <c r="G13" s="270"/>
      <c r="H13" s="270"/>
      <c r="I13" s="270"/>
      <c r="J13" s="270"/>
      <c r="K13" s="270"/>
      <c r="L13" s="285"/>
    </row>
    <row r="14" spans="1:35" s="136" customFormat="1" x14ac:dyDescent="0.25">
      <c r="A14" s="269"/>
      <c r="B14" s="197"/>
      <c r="C14" s="275"/>
      <c r="D14" s="277" t="s">
        <v>80</v>
      </c>
      <c r="E14" s="198" t="s">
        <v>79</v>
      </c>
      <c r="F14" s="275"/>
      <c r="G14" s="281"/>
      <c r="H14" s="281"/>
      <c r="I14" s="199">
        <f>I15</f>
        <v>0</v>
      </c>
      <c r="J14" s="281"/>
      <c r="K14" s="200"/>
      <c r="L14" s="281"/>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135" customFormat="1" x14ac:dyDescent="0.25">
      <c r="A15" s="230"/>
      <c r="B15" s="201"/>
      <c r="C15" s="201"/>
      <c r="D15" s="243"/>
      <c r="E15" s="202" t="s">
        <v>79</v>
      </c>
      <c r="F15" s="280"/>
      <c r="G15" s="282"/>
      <c r="H15" s="282"/>
      <c r="I15" s="203">
        <f>SUM(I16:I22)</f>
        <v>0</v>
      </c>
      <c r="J15" s="204"/>
      <c r="K15" s="200"/>
      <c r="L15" s="284"/>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row>
    <row r="16" spans="1:35" s="135" customFormat="1" ht="224.4" x14ac:dyDescent="0.25">
      <c r="A16" s="230">
        <v>1</v>
      </c>
      <c r="B16" s="201"/>
      <c r="C16" s="201" t="s">
        <v>93</v>
      </c>
      <c r="D16" s="243" t="s">
        <v>105</v>
      </c>
      <c r="E16" s="145" t="s">
        <v>118</v>
      </c>
      <c r="F16" s="201" t="s">
        <v>98</v>
      </c>
      <c r="G16" s="205">
        <v>6</v>
      </c>
      <c r="H16" s="200"/>
      <c r="I16" s="200">
        <f t="shared" ref="I16:I18" si="0">ROUND(G16*H16,2)</f>
        <v>0</v>
      </c>
      <c r="J16" s="204">
        <v>21</v>
      </c>
      <c r="K16" s="200">
        <f t="shared" ref="K16:K22" si="1">I16+((I16/100)*J16)</f>
        <v>0</v>
      </c>
      <c r="L16" s="284"/>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row>
    <row r="17" spans="1:35" s="135" customFormat="1" ht="105.6" x14ac:dyDescent="0.25">
      <c r="A17" s="230">
        <v>2</v>
      </c>
      <c r="B17" s="201"/>
      <c r="C17" s="201" t="s">
        <v>93</v>
      </c>
      <c r="D17" s="243" t="s">
        <v>99</v>
      </c>
      <c r="E17" s="145" t="s">
        <v>117</v>
      </c>
      <c r="F17" s="201" t="s">
        <v>98</v>
      </c>
      <c r="G17" s="205">
        <v>24</v>
      </c>
      <c r="H17" s="200"/>
      <c r="I17" s="200">
        <f t="shared" si="0"/>
        <v>0</v>
      </c>
      <c r="J17" s="204">
        <v>21</v>
      </c>
      <c r="K17" s="200">
        <f t="shared" si="1"/>
        <v>0</v>
      </c>
      <c r="L17" s="284"/>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row>
    <row r="18" spans="1:35" s="135" customFormat="1" ht="316.2" customHeight="1" x14ac:dyDescent="0.25">
      <c r="A18" s="230">
        <v>3</v>
      </c>
      <c r="B18" s="201"/>
      <c r="C18" s="201" t="s">
        <v>93</v>
      </c>
      <c r="D18" s="243" t="s">
        <v>106</v>
      </c>
      <c r="E18" s="145" t="s">
        <v>125</v>
      </c>
      <c r="F18" s="201" t="s">
        <v>98</v>
      </c>
      <c r="G18" s="205">
        <v>1</v>
      </c>
      <c r="H18" s="200"/>
      <c r="I18" s="200">
        <f t="shared" si="0"/>
        <v>0</v>
      </c>
      <c r="J18" s="204">
        <v>21</v>
      </c>
      <c r="K18" s="200">
        <f t="shared" si="1"/>
        <v>0</v>
      </c>
      <c r="L18" s="284"/>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row>
    <row r="19" spans="1:35" s="135" customFormat="1" ht="118.8" x14ac:dyDescent="0.25">
      <c r="A19" s="230">
        <v>4</v>
      </c>
      <c r="B19" s="201"/>
      <c r="C19" s="201" t="s">
        <v>93</v>
      </c>
      <c r="D19" s="243" t="s">
        <v>100</v>
      </c>
      <c r="E19" s="145" t="s">
        <v>119</v>
      </c>
      <c r="F19" s="201" t="s">
        <v>98</v>
      </c>
      <c r="G19" s="205">
        <v>2</v>
      </c>
      <c r="H19" s="200"/>
      <c r="I19" s="200">
        <f t="shared" ref="I19:I22" si="2">ROUND(G19*H19,2)</f>
        <v>0</v>
      </c>
      <c r="J19" s="204">
        <v>21</v>
      </c>
      <c r="K19" s="200">
        <f t="shared" si="1"/>
        <v>0</v>
      </c>
      <c r="L19" s="284"/>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row>
    <row r="20" spans="1:35" s="135" customFormat="1" ht="105.6" x14ac:dyDescent="0.25">
      <c r="A20" s="230">
        <v>5</v>
      </c>
      <c r="B20" s="201"/>
      <c r="C20" s="201" t="s">
        <v>93</v>
      </c>
      <c r="D20" s="243" t="s">
        <v>101</v>
      </c>
      <c r="E20" s="145" t="s">
        <v>120</v>
      </c>
      <c r="F20" s="201" t="s">
        <v>98</v>
      </c>
      <c r="G20" s="205">
        <v>1</v>
      </c>
      <c r="H20" s="200"/>
      <c r="I20" s="200">
        <f t="shared" si="2"/>
        <v>0</v>
      </c>
      <c r="J20" s="204">
        <v>21</v>
      </c>
      <c r="K20" s="200">
        <f t="shared" si="1"/>
        <v>0</v>
      </c>
      <c r="L20" s="284"/>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row>
    <row r="21" spans="1:35" s="137" customFormat="1" ht="105.6" x14ac:dyDescent="0.25">
      <c r="A21" s="230">
        <v>6</v>
      </c>
      <c r="B21" s="206"/>
      <c r="C21" s="201" t="s">
        <v>93</v>
      </c>
      <c r="D21" s="243" t="s">
        <v>102</v>
      </c>
      <c r="E21" s="145" t="s">
        <v>126</v>
      </c>
      <c r="F21" s="201" t="s">
        <v>98</v>
      </c>
      <c r="G21" s="205">
        <v>8</v>
      </c>
      <c r="H21" s="205"/>
      <c r="I21" s="200">
        <f t="shared" si="2"/>
        <v>0</v>
      </c>
      <c r="J21" s="204">
        <v>21</v>
      </c>
      <c r="K21" s="200">
        <f t="shared" si="1"/>
        <v>0</v>
      </c>
      <c r="L21" s="252"/>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row>
    <row r="22" spans="1:35" s="137" customFormat="1" ht="105.6" x14ac:dyDescent="0.25">
      <c r="A22" s="230">
        <v>7</v>
      </c>
      <c r="B22" s="206"/>
      <c r="C22" s="201" t="s">
        <v>93</v>
      </c>
      <c r="D22" s="243" t="s">
        <v>103</v>
      </c>
      <c r="E22" s="145" t="s">
        <v>104</v>
      </c>
      <c r="F22" s="201" t="s">
        <v>98</v>
      </c>
      <c r="G22" s="205">
        <v>2</v>
      </c>
      <c r="H22" s="200"/>
      <c r="I22" s="200">
        <f t="shared" si="2"/>
        <v>0</v>
      </c>
      <c r="J22" s="204">
        <v>21</v>
      </c>
      <c r="K22" s="200">
        <f t="shared" si="1"/>
        <v>0</v>
      </c>
      <c r="L22" s="252"/>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row>
    <row r="23" spans="1:35" s="138" customFormat="1" x14ac:dyDescent="0.25">
      <c r="A23" s="230"/>
      <c r="B23" s="273"/>
      <c r="C23" s="273"/>
      <c r="D23" s="278"/>
      <c r="E23" s="207" t="s">
        <v>92</v>
      </c>
      <c r="F23" s="273"/>
      <c r="G23" s="283"/>
      <c r="H23" s="283"/>
      <c r="I23" s="208">
        <f>I14</f>
        <v>0</v>
      </c>
      <c r="J23" s="283"/>
      <c r="K23" s="283"/>
      <c r="L23" s="283"/>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row>
  </sheetData>
  <sheetProtection formatCells="0" formatColumns="0" formatRows="0" insertColumns="0" insertRows="0" insertHyperlinks="0" deleteColumns="0" deleteRows="0" sort="0" autoFilter="0" pivotTables="0"/>
  <customSheetViews>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9E82-2277-45BB-AD77-D8505C76EA68}">
  <sheetPr>
    <pageSetUpPr fitToPage="1"/>
  </sheetPr>
  <dimension ref="A1:S26"/>
  <sheetViews>
    <sheetView showGridLines="0" topLeftCell="A3" zoomScaleNormal="100" workbookViewId="0">
      <selection activeCell="H16" sqref="H16:H690"/>
    </sheetView>
  </sheetViews>
  <sheetFormatPr defaultColWidth="9.109375" defaultRowHeight="13.2" x14ac:dyDescent="0.25"/>
  <cols>
    <col min="1" max="1" width="5.5546875" style="233" customWidth="1"/>
    <col min="2" max="2" width="4.44140625" style="236" customWidth="1"/>
    <col min="3" max="3" width="6" style="236" customWidth="1"/>
    <col min="4" max="4" width="12.6640625" style="245" customWidth="1"/>
    <col min="5" max="5" width="94.33203125" style="172" customWidth="1"/>
    <col min="6" max="6" width="7.6640625" style="236" customWidth="1"/>
    <col min="7" max="7" width="9.88671875" style="233" customWidth="1"/>
    <col min="8" max="8" width="13.109375" style="233" customWidth="1"/>
    <col min="9" max="9" width="15.5546875" style="233" customWidth="1"/>
    <col min="10" max="10" width="6.6640625" style="233" customWidth="1"/>
    <col min="11" max="11" width="15.5546875" style="233" customWidth="1"/>
    <col min="12" max="19" width="9.109375" style="233"/>
    <col min="20" max="16384" width="9.109375" style="161"/>
  </cols>
  <sheetData>
    <row r="1" spans="1:19" s="162" customFormat="1" ht="17.399999999999999" x14ac:dyDescent="0.25">
      <c r="A1" s="264" t="s">
        <v>94</v>
      </c>
      <c r="B1" s="265"/>
      <c r="C1" s="265"/>
      <c r="D1" s="238"/>
      <c r="E1" s="238"/>
      <c r="F1" s="266"/>
      <c r="G1" s="266"/>
      <c r="H1" s="266"/>
      <c r="I1" s="266"/>
      <c r="J1" s="266"/>
      <c r="K1" s="266"/>
      <c r="L1" s="227"/>
    </row>
    <row r="2" spans="1:19" s="162" customFormat="1" x14ac:dyDescent="0.25">
      <c r="A2" s="267" t="s">
        <v>60</v>
      </c>
      <c r="B2" s="265"/>
      <c r="C2" s="190" t="str">
        <f>'Krycí list'!E5</f>
        <v>Odborné učebny</v>
      </c>
      <c r="D2" s="238"/>
      <c r="E2" s="238"/>
      <c r="F2" s="266"/>
      <c r="G2" s="266"/>
      <c r="H2" s="266"/>
      <c r="I2" s="266"/>
      <c r="J2" s="266"/>
      <c r="K2" s="266"/>
      <c r="L2" s="227"/>
    </row>
    <row r="3" spans="1:19" s="162" customFormat="1" x14ac:dyDescent="0.25">
      <c r="A3" s="267" t="s">
        <v>61</v>
      </c>
      <c r="B3" s="265"/>
      <c r="C3" s="191" t="str">
        <f>'Krycí list'!E7</f>
        <v>Základní škola, Brno, Gajdošova 3
Gajdošova 3, 615 00 Brno-Židenice</v>
      </c>
      <c r="D3" s="268"/>
      <c r="E3" s="268"/>
      <c r="F3" s="266"/>
      <c r="G3" s="266"/>
      <c r="H3" s="266"/>
      <c r="I3" s="210"/>
      <c r="J3" s="266"/>
      <c r="K3" s="266"/>
      <c r="L3" s="227"/>
    </row>
    <row r="4" spans="1:19" s="162" customFormat="1" x14ac:dyDescent="0.25">
      <c r="A4" s="267" t="s">
        <v>62</v>
      </c>
      <c r="B4" s="265"/>
      <c r="C4" s="190" t="str">
        <f>'Krycí list'!E9</f>
        <v>NEOCENĚNÝ SOUPIS PRACÍ A DODÁVEK A SLUŽEB</v>
      </c>
      <c r="D4" s="238"/>
      <c r="E4" s="238"/>
      <c r="F4" s="266"/>
      <c r="G4" s="266"/>
      <c r="H4" s="266"/>
      <c r="I4" s="210"/>
      <c r="J4" s="266"/>
      <c r="K4" s="266"/>
      <c r="L4" s="227"/>
    </row>
    <row r="5" spans="1:19" s="162" customFormat="1" x14ac:dyDescent="0.25">
      <c r="A5" s="265" t="s">
        <v>70</v>
      </c>
      <c r="B5" s="265"/>
      <c r="C5" s="190" t="str">
        <f>'Krycí list'!P5</f>
        <v xml:space="preserve"> </v>
      </c>
      <c r="D5" s="238"/>
      <c r="E5" s="238"/>
      <c r="F5" s="266"/>
      <c r="G5" s="266"/>
      <c r="H5" s="266"/>
      <c r="I5" s="210"/>
      <c r="J5" s="266"/>
      <c r="K5" s="266"/>
      <c r="L5" s="227"/>
    </row>
    <row r="6" spans="1:19" s="162" customFormat="1" x14ac:dyDescent="0.25">
      <c r="A6" s="265"/>
      <c r="B6" s="265"/>
      <c r="C6" s="190"/>
      <c r="D6" s="238"/>
      <c r="E6" s="238"/>
      <c r="F6" s="266"/>
      <c r="G6" s="266"/>
      <c r="H6" s="266"/>
      <c r="I6" s="210"/>
      <c r="J6" s="266"/>
      <c r="K6" s="266"/>
      <c r="L6" s="227"/>
    </row>
    <row r="7" spans="1:19" s="162" customFormat="1" x14ac:dyDescent="0.25">
      <c r="A7" s="265" t="s">
        <v>64</v>
      </c>
      <c r="B7" s="265"/>
      <c r="C7" s="191" t="str">
        <f>'Krycí list'!E26</f>
        <v>Základní škola, Brno, Gajdošova 3</v>
      </c>
      <c r="D7" s="268"/>
      <c r="E7" s="268"/>
      <c r="F7" s="266"/>
      <c r="G7" s="266"/>
      <c r="H7" s="266"/>
      <c r="I7" s="210"/>
      <c r="J7" s="266"/>
      <c r="K7" s="266"/>
      <c r="L7" s="227"/>
    </row>
    <row r="8" spans="1:19" s="162" customFormat="1" x14ac:dyDescent="0.25">
      <c r="A8" s="265" t="s">
        <v>65</v>
      </c>
      <c r="B8" s="265"/>
      <c r="C8" s="191" t="str">
        <f>'Krycí list'!E28</f>
        <v xml:space="preserve"> </v>
      </c>
      <c r="D8" s="268"/>
      <c r="E8" s="238"/>
      <c r="F8" s="266"/>
      <c r="G8" s="266"/>
      <c r="H8" s="266"/>
      <c r="I8" s="210"/>
      <c r="J8" s="266"/>
      <c r="K8" s="266"/>
      <c r="L8" s="227"/>
    </row>
    <row r="9" spans="1:19" s="162" customFormat="1" x14ac:dyDescent="0.25">
      <c r="A9" s="265" t="s">
        <v>66</v>
      </c>
      <c r="B9" s="265"/>
      <c r="C9" s="192" t="str">
        <f>'Krycí list'!O31</f>
        <v>12/2023</v>
      </c>
      <c r="D9" s="268"/>
      <c r="E9" s="238"/>
      <c r="F9" s="266"/>
      <c r="G9" s="266"/>
      <c r="H9" s="266"/>
      <c r="I9" s="210"/>
      <c r="J9" s="266"/>
      <c r="K9" s="266"/>
      <c r="L9" s="227"/>
    </row>
    <row r="10" spans="1:19" s="162" customFormat="1" x14ac:dyDescent="0.25">
      <c r="A10" s="266"/>
      <c r="B10" s="266"/>
      <c r="C10" s="266"/>
      <c r="D10" s="239"/>
      <c r="E10" s="239"/>
      <c r="F10" s="266"/>
      <c r="G10" s="266"/>
      <c r="H10" s="266"/>
      <c r="I10" s="266"/>
      <c r="J10" s="266"/>
      <c r="K10" s="266"/>
      <c r="L10" s="227"/>
    </row>
    <row r="11" spans="1:19" s="261" customFormat="1" ht="39.6" x14ac:dyDescent="0.25">
      <c r="A11" s="259" t="s">
        <v>71</v>
      </c>
      <c r="B11" s="212" t="s">
        <v>72</v>
      </c>
      <c r="C11" s="212" t="s">
        <v>73</v>
      </c>
      <c r="D11" s="212" t="s">
        <v>91</v>
      </c>
      <c r="E11" s="212" t="s">
        <v>87</v>
      </c>
      <c r="F11" s="212" t="s">
        <v>74</v>
      </c>
      <c r="G11" s="212" t="s">
        <v>75</v>
      </c>
      <c r="H11" s="212" t="s">
        <v>89</v>
      </c>
      <c r="I11" s="212" t="s">
        <v>90</v>
      </c>
      <c r="J11" s="212" t="s">
        <v>76</v>
      </c>
      <c r="K11" s="212" t="s">
        <v>88</v>
      </c>
      <c r="L11" s="260"/>
    </row>
    <row r="12" spans="1:19" s="236" customFormat="1" x14ac:dyDescent="0.25">
      <c r="A12" s="262">
        <v>1</v>
      </c>
      <c r="B12" s="213">
        <v>2</v>
      </c>
      <c r="C12" s="213">
        <v>3</v>
      </c>
      <c r="D12" s="214">
        <v>4</v>
      </c>
      <c r="E12" s="214">
        <v>5</v>
      </c>
      <c r="F12" s="213">
        <v>6</v>
      </c>
      <c r="G12" s="213">
        <v>7</v>
      </c>
      <c r="H12" s="213">
        <v>8</v>
      </c>
      <c r="I12" s="213">
        <v>9</v>
      </c>
      <c r="J12" s="213">
        <v>10</v>
      </c>
      <c r="K12" s="213">
        <v>11</v>
      </c>
      <c r="L12" s="263"/>
    </row>
    <row r="13" spans="1:19" x14ac:dyDescent="0.25">
      <c r="A13" s="232"/>
      <c r="B13" s="234"/>
      <c r="C13" s="234"/>
      <c r="D13" s="240"/>
      <c r="E13" s="211"/>
      <c r="F13" s="234"/>
      <c r="G13" s="232"/>
      <c r="H13" s="232"/>
      <c r="I13" s="232"/>
      <c r="J13" s="232"/>
      <c r="K13" s="232"/>
      <c r="L13" s="253"/>
    </row>
    <row r="14" spans="1:19" s="164" customFormat="1" x14ac:dyDescent="0.25">
      <c r="A14" s="228"/>
      <c r="B14" s="215"/>
      <c r="C14" s="237"/>
      <c r="D14" s="241" t="s">
        <v>80</v>
      </c>
      <c r="E14" s="216" t="s">
        <v>79</v>
      </c>
      <c r="F14" s="237"/>
      <c r="G14" s="247"/>
      <c r="H14" s="247"/>
      <c r="I14" s="223">
        <f>I15</f>
        <v>0</v>
      </c>
      <c r="J14" s="247"/>
      <c r="K14" s="220"/>
      <c r="L14" s="247"/>
      <c r="M14" s="254"/>
      <c r="N14" s="254"/>
      <c r="O14" s="254"/>
      <c r="P14" s="254"/>
      <c r="Q14" s="254"/>
      <c r="R14" s="254"/>
      <c r="S14" s="254"/>
    </row>
    <row r="15" spans="1:19" s="163" customFormat="1" x14ac:dyDescent="0.25">
      <c r="A15" s="229"/>
      <c r="B15" s="217"/>
      <c r="C15" s="217"/>
      <c r="D15" s="242"/>
      <c r="E15" s="218" t="s">
        <v>79</v>
      </c>
      <c r="F15" s="246"/>
      <c r="G15" s="248"/>
      <c r="H15" s="248"/>
      <c r="I15" s="224">
        <f>SUM(I16:I25)</f>
        <v>0</v>
      </c>
      <c r="J15" s="225"/>
      <c r="K15" s="220"/>
      <c r="L15" s="250"/>
      <c r="M15" s="255"/>
      <c r="N15" s="255"/>
      <c r="O15" s="255"/>
      <c r="P15" s="255"/>
      <c r="Q15" s="255"/>
      <c r="R15" s="255"/>
      <c r="S15" s="255"/>
    </row>
    <row r="16" spans="1:19" s="163" customFormat="1" ht="290.39999999999998" x14ac:dyDescent="0.25">
      <c r="A16" s="229">
        <v>1</v>
      </c>
      <c r="B16" s="217"/>
      <c r="C16" s="217" t="s">
        <v>93</v>
      </c>
      <c r="D16" s="242" t="s">
        <v>106</v>
      </c>
      <c r="E16" s="166" t="s">
        <v>130</v>
      </c>
      <c r="F16" s="217" t="s">
        <v>98</v>
      </c>
      <c r="G16" s="219">
        <v>1</v>
      </c>
      <c r="H16" s="220"/>
      <c r="I16" s="167">
        <f t="shared" ref="I16:I25" si="0">ROUND(G16*H16,2)</f>
        <v>0</v>
      </c>
      <c r="J16" s="168">
        <v>21</v>
      </c>
      <c r="K16" s="169">
        <f t="shared" ref="K16:K25" si="1">I16+((I16/100)*J16)</f>
        <v>0</v>
      </c>
      <c r="L16" s="250"/>
      <c r="M16" s="255"/>
      <c r="N16" s="255"/>
      <c r="O16" s="255"/>
      <c r="P16" s="255"/>
      <c r="Q16" s="255"/>
      <c r="R16" s="255"/>
      <c r="S16" s="255"/>
    </row>
    <row r="17" spans="1:19" s="163" customFormat="1" ht="118.8" x14ac:dyDescent="0.25">
      <c r="A17" s="229">
        <v>2</v>
      </c>
      <c r="B17" s="217"/>
      <c r="C17" s="217" t="s">
        <v>93</v>
      </c>
      <c r="D17" s="242" t="s">
        <v>100</v>
      </c>
      <c r="E17" s="166" t="s">
        <v>121</v>
      </c>
      <c r="F17" s="217" t="s">
        <v>98</v>
      </c>
      <c r="G17" s="219">
        <v>2</v>
      </c>
      <c r="H17" s="220"/>
      <c r="I17" s="167">
        <f t="shared" si="0"/>
        <v>0</v>
      </c>
      <c r="J17" s="168">
        <v>21</v>
      </c>
      <c r="K17" s="169">
        <f t="shared" si="1"/>
        <v>0</v>
      </c>
      <c r="L17" s="250"/>
      <c r="M17" s="255"/>
      <c r="N17" s="255"/>
      <c r="O17" s="255"/>
      <c r="P17" s="255"/>
      <c r="Q17" s="255"/>
      <c r="R17" s="255"/>
      <c r="S17" s="255"/>
    </row>
    <row r="18" spans="1:19" s="163" customFormat="1" ht="198" x14ac:dyDescent="0.25">
      <c r="A18" s="229">
        <v>3</v>
      </c>
      <c r="B18" s="217"/>
      <c r="C18" s="217" t="s">
        <v>93</v>
      </c>
      <c r="D18" s="242" t="s">
        <v>107</v>
      </c>
      <c r="E18" s="170" t="s">
        <v>124</v>
      </c>
      <c r="F18" s="217" t="s">
        <v>98</v>
      </c>
      <c r="G18" s="219">
        <v>8</v>
      </c>
      <c r="H18" s="220"/>
      <c r="I18" s="167">
        <f t="shared" si="0"/>
        <v>0</v>
      </c>
      <c r="J18" s="168">
        <v>21</v>
      </c>
      <c r="K18" s="169">
        <f t="shared" si="1"/>
        <v>0</v>
      </c>
      <c r="L18" s="250"/>
      <c r="M18" s="255"/>
      <c r="N18" s="255"/>
      <c r="O18" s="255"/>
      <c r="P18" s="255"/>
      <c r="Q18" s="255"/>
      <c r="R18" s="255"/>
      <c r="S18" s="255"/>
    </row>
    <row r="19" spans="1:19" s="163" customFormat="1" ht="105.6" x14ac:dyDescent="0.25">
      <c r="A19" s="229">
        <v>4</v>
      </c>
      <c r="B19" s="217"/>
      <c r="C19" s="217" t="s">
        <v>93</v>
      </c>
      <c r="D19" s="242" t="s">
        <v>99</v>
      </c>
      <c r="E19" s="166" t="s">
        <v>122</v>
      </c>
      <c r="F19" s="217" t="s">
        <v>98</v>
      </c>
      <c r="G19" s="219">
        <v>16</v>
      </c>
      <c r="H19" s="220"/>
      <c r="I19" s="167">
        <f t="shared" si="0"/>
        <v>0</v>
      </c>
      <c r="J19" s="168">
        <v>21</v>
      </c>
      <c r="K19" s="169">
        <f t="shared" si="1"/>
        <v>0</v>
      </c>
      <c r="L19" s="250"/>
      <c r="M19" s="255"/>
      <c r="N19" s="255"/>
      <c r="O19" s="255"/>
      <c r="P19" s="255"/>
      <c r="Q19" s="255"/>
      <c r="R19" s="255"/>
      <c r="S19" s="255"/>
    </row>
    <row r="20" spans="1:19" s="163" customFormat="1" ht="171.6" x14ac:dyDescent="0.25">
      <c r="A20" s="229">
        <v>5</v>
      </c>
      <c r="B20" s="217"/>
      <c r="C20" s="217" t="s">
        <v>93</v>
      </c>
      <c r="D20" s="242" t="s">
        <v>108</v>
      </c>
      <c r="E20" s="170" t="s">
        <v>127</v>
      </c>
      <c r="F20" s="217" t="s">
        <v>98</v>
      </c>
      <c r="G20" s="219">
        <v>1</v>
      </c>
      <c r="H20" s="220"/>
      <c r="I20" s="167">
        <f t="shared" si="0"/>
        <v>0</v>
      </c>
      <c r="J20" s="168">
        <v>21</v>
      </c>
      <c r="K20" s="169">
        <f t="shared" si="1"/>
        <v>0</v>
      </c>
      <c r="L20" s="250"/>
      <c r="M20" s="255"/>
      <c r="N20" s="255"/>
      <c r="O20" s="255"/>
      <c r="P20" s="255"/>
      <c r="Q20" s="255"/>
      <c r="R20" s="255"/>
      <c r="S20" s="255"/>
    </row>
    <row r="21" spans="1:19" s="165" customFormat="1" ht="171.6" x14ac:dyDescent="0.25">
      <c r="A21" s="229">
        <v>6</v>
      </c>
      <c r="B21" s="221"/>
      <c r="C21" s="217" t="s">
        <v>93</v>
      </c>
      <c r="D21" s="242" t="s">
        <v>109</v>
      </c>
      <c r="E21" s="166" t="s">
        <v>123</v>
      </c>
      <c r="F21" s="217" t="s">
        <v>98</v>
      </c>
      <c r="G21" s="219">
        <v>1</v>
      </c>
      <c r="H21" s="219"/>
      <c r="I21" s="167">
        <f t="shared" si="0"/>
        <v>0</v>
      </c>
      <c r="J21" s="168">
        <v>21</v>
      </c>
      <c r="K21" s="169">
        <f t="shared" si="1"/>
        <v>0</v>
      </c>
      <c r="L21" s="251"/>
      <c r="M21" s="256"/>
      <c r="N21" s="256"/>
      <c r="O21" s="256"/>
      <c r="P21" s="256"/>
      <c r="Q21" s="256"/>
      <c r="R21" s="256"/>
      <c r="S21" s="256"/>
    </row>
    <row r="22" spans="1:19" s="137" customFormat="1" ht="105.6" x14ac:dyDescent="0.25">
      <c r="A22" s="230">
        <v>7</v>
      </c>
      <c r="B22" s="206"/>
      <c r="C22" s="201" t="s">
        <v>93</v>
      </c>
      <c r="D22" s="243" t="s">
        <v>103</v>
      </c>
      <c r="E22" s="145" t="s">
        <v>104</v>
      </c>
      <c r="F22" s="201" t="s">
        <v>98</v>
      </c>
      <c r="G22" s="205">
        <v>1</v>
      </c>
      <c r="H22" s="200"/>
      <c r="I22" s="200">
        <f t="shared" si="0"/>
        <v>0</v>
      </c>
      <c r="J22" s="204">
        <v>21</v>
      </c>
      <c r="K22" s="200">
        <f t="shared" si="1"/>
        <v>0</v>
      </c>
      <c r="L22" s="252"/>
      <c r="M22" s="257"/>
      <c r="N22" s="257"/>
      <c r="O22" s="257"/>
      <c r="P22" s="257"/>
      <c r="Q22" s="257"/>
      <c r="R22" s="257"/>
      <c r="S22" s="257"/>
    </row>
    <row r="23" spans="1:19" s="165" customFormat="1" ht="79.2" x14ac:dyDescent="0.25">
      <c r="A23" s="229">
        <v>8</v>
      </c>
      <c r="B23" s="221"/>
      <c r="C23" s="217" t="s">
        <v>93</v>
      </c>
      <c r="D23" s="242" t="s">
        <v>110</v>
      </c>
      <c r="E23" s="166" t="s">
        <v>111</v>
      </c>
      <c r="F23" s="217" t="s">
        <v>98</v>
      </c>
      <c r="G23" s="219">
        <v>2</v>
      </c>
      <c r="H23" s="220"/>
      <c r="I23" s="167">
        <f t="shared" si="0"/>
        <v>0</v>
      </c>
      <c r="J23" s="168">
        <v>21</v>
      </c>
      <c r="K23" s="169">
        <f t="shared" si="1"/>
        <v>0</v>
      </c>
      <c r="L23" s="251"/>
      <c r="M23" s="256"/>
      <c r="N23" s="256"/>
      <c r="O23" s="256"/>
      <c r="P23" s="256"/>
      <c r="Q23" s="256"/>
      <c r="R23" s="256"/>
      <c r="S23" s="256"/>
    </row>
    <row r="24" spans="1:19" s="165" customFormat="1" ht="118.8" x14ac:dyDescent="0.25">
      <c r="A24" s="229">
        <v>9</v>
      </c>
      <c r="B24" s="221"/>
      <c r="C24" s="217" t="s">
        <v>93</v>
      </c>
      <c r="D24" s="242" t="s">
        <v>102</v>
      </c>
      <c r="E24" s="166" t="s">
        <v>128</v>
      </c>
      <c r="F24" s="217" t="s">
        <v>98</v>
      </c>
      <c r="G24" s="219">
        <v>2</v>
      </c>
      <c r="H24" s="220"/>
      <c r="I24" s="167">
        <f t="shared" si="0"/>
        <v>0</v>
      </c>
      <c r="J24" s="168">
        <v>21</v>
      </c>
      <c r="K24" s="169">
        <f t="shared" si="1"/>
        <v>0</v>
      </c>
      <c r="L24" s="251"/>
      <c r="M24" s="256"/>
      <c r="N24" s="256"/>
      <c r="O24" s="256"/>
      <c r="P24" s="256"/>
      <c r="Q24" s="256"/>
      <c r="R24" s="256"/>
      <c r="S24" s="256"/>
    </row>
    <row r="25" spans="1:19" s="165" customFormat="1" ht="105.6" x14ac:dyDescent="0.25">
      <c r="A25" s="229">
        <v>10</v>
      </c>
      <c r="B25" s="221"/>
      <c r="C25" s="217" t="s">
        <v>93</v>
      </c>
      <c r="D25" s="242" t="s">
        <v>112</v>
      </c>
      <c r="E25" s="166" t="s">
        <v>129</v>
      </c>
      <c r="F25" s="217" t="s">
        <v>98</v>
      </c>
      <c r="G25" s="219">
        <v>1</v>
      </c>
      <c r="H25" s="220"/>
      <c r="I25" s="167">
        <f t="shared" si="0"/>
        <v>0</v>
      </c>
      <c r="J25" s="168">
        <v>21</v>
      </c>
      <c r="K25" s="169">
        <f t="shared" si="1"/>
        <v>0</v>
      </c>
      <c r="L25" s="251"/>
      <c r="M25" s="256"/>
      <c r="N25" s="256"/>
      <c r="O25" s="256"/>
      <c r="P25" s="256"/>
      <c r="Q25" s="256"/>
      <c r="R25" s="256"/>
      <c r="S25" s="256"/>
    </row>
    <row r="26" spans="1:19" s="171" customFormat="1" x14ac:dyDescent="0.25">
      <c r="A26" s="231"/>
      <c r="B26" s="235"/>
      <c r="C26" s="235"/>
      <c r="D26" s="244"/>
      <c r="E26" s="222" t="s">
        <v>92</v>
      </c>
      <c r="F26" s="235"/>
      <c r="G26" s="249"/>
      <c r="H26" s="249"/>
      <c r="I26" s="226">
        <f>I14</f>
        <v>0</v>
      </c>
      <c r="J26" s="249"/>
      <c r="K26" s="249"/>
      <c r="L26" s="249"/>
      <c r="M26" s="258"/>
      <c r="N26" s="258"/>
      <c r="O26" s="258"/>
      <c r="P26" s="258"/>
      <c r="Q26" s="258"/>
      <c r="R26" s="258"/>
      <c r="S26" s="25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Krycí list</vt:lpstr>
      <vt:lpstr>Rekapitulace</vt:lpstr>
      <vt:lpstr>Multimediální</vt:lpstr>
      <vt:lpstr>Polytechnika</vt:lpstr>
      <vt:lpstr>#Figury</vt:lpstr>
      <vt:lpstr>Multimediální!Názvy_tisku</vt:lpstr>
      <vt:lpstr>Polytechnika!Názvy_tisku</vt:lpstr>
      <vt:lpstr>Rekapitulace!Názvy_tisku</vt:lpstr>
      <vt:lpstr>Multimediální!Oblast_tisku</vt:lpstr>
      <vt:lpstr>Polytechnika!Oblast_tisku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2019-11-21T13:12:23Z</cp:lastPrinted>
  <dcterms:created xsi:type="dcterms:W3CDTF">2006-04-27T05:25:48Z</dcterms:created>
  <dcterms:modified xsi:type="dcterms:W3CDTF">2024-01-30T14:12:35Z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