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1_360C3B5C68A8A85B10B696C53BF2515A46A5DB86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227290-2-1.1 - SO01.1 Lik..." sheetId="2" r:id="rId2"/>
    <sheet name="227290-2-1.2 - SO01.2 Tůň" sheetId="3" r:id="rId3"/>
    <sheet name="227290-2-1.3 - SO01.3 Ter..." sheetId="4" r:id="rId4"/>
    <sheet name="227290-2-1.4 - SO01.4 Veg..." sheetId="5" r:id="rId5"/>
    <sheet name="227290-2-1.4.1 - SO01.4.1..." sheetId="6" r:id="rId6"/>
    <sheet name="227290-2-1.4.2 - SO01.4.2..." sheetId="7" r:id="rId7"/>
    <sheet name="227290-2-1.4.3 - SO01.4.3..." sheetId="8" r:id="rId8"/>
    <sheet name="227290-2-3 - Vedlejší a o..." sheetId="9" r:id="rId9"/>
  </sheets>
  <definedNames>
    <definedName name="_xlnm._FilterDatabase" localSheetId="1" hidden="1">'227290-2-1.1 - SO01.1 Lik...'!$C$118:$K$142</definedName>
    <definedName name="_xlnm._FilterDatabase" localSheetId="2" hidden="1">'227290-2-1.2 - SO01.2 Tůň'!$C$121:$K$213</definedName>
    <definedName name="_xlnm._FilterDatabase" localSheetId="3" hidden="1">'227290-2-1.3 - SO01.3 Ter...'!$C$117:$K$130</definedName>
    <definedName name="_xlnm._FilterDatabase" localSheetId="4" hidden="1">'227290-2-1.4 - SO01.4 Veg...'!$C$119:$K$255</definedName>
    <definedName name="_xlnm._FilterDatabase" localSheetId="5" hidden="1">'227290-2-1.4.1 - SO01.4.1...'!$C$118:$K$241</definedName>
    <definedName name="_xlnm._FilterDatabase" localSheetId="6" hidden="1">'227290-2-1.4.2 - SO01.4.2...'!$C$118:$K$241</definedName>
    <definedName name="_xlnm._FilterDatabase" localSheetId="7" hidden="1">'227290-2-1.4.3 - SO01.4.3...'!$C$118:$K$241</definedName>
    <definedName name="_xlnm._FilterDatabase" localSheetId="8" hidden="1">'227290-2-3 - Vedlejší a o...'!$C$117:$K$134</definedName>
    <definedName name="_xlnm.Print_Titles" localSheetId="0">'Rekapitulace stavby'!$92:$92</definedName>
    <definedName name="_xlnm.Print_Titles" localSheetId="1">'227290-2-1.1 - SO01.1 Lik...'!$118:$118</definedName>
    <definedName name="_xlnm.Print_Titles" localSheetId="2">'227290-2-1.2 - SO01.2 Tůň'!$121:$121</definedName>
    <definedName name="_xlnm.Print_Titles" localSheetId="3">'227290-2-1.3 - SO01.3 Ter...'!$117:$117</definedName>
    <definedName name="_xlnm.Print_Titles" localSheetId="4">'227290-2-1.4 - SO01.4 Veg...'!$119:$119</definedName>
    <definedName name="_xlnm.Print_Titles" localSheetId="5">'227290-2-1.4.1 - SO01.4.1...'!$118:$118</definedName>
    <definedName name="_xlnm.Print_Titles" localSheetId="6">'227290-2-1.4.2 - SO01.4.2...'!$118:$118</definedName>
    <definedName name="_xlnm.Print_Titles" localSheetId="7">'227290-2-1.4.3 - SO01.4.3...'!$118:$118</definedName>
    <definedName name="_xlnm.Print_Titles" localSheetId="8">'227290-2-3 - Vedlejší a o...'!$117:$117</definedName>
    <definedName name="_xlnm.Print_Area" localSheetId="0">'Rekapitulace stavby'!$D$4:$AO$76,'Rekapitulace stavby'!$C$82:$AQ$103</definedName>
    <definedName name="_xlnm.Print_Area" localSheetId="1">'227290-2-1.1 - SO01.1 Lik...'!$C$4:$J$76,'227290-2-1.1 - SO01.1 Lik...'!$C$82:$J$100,'227290-2-1.1 - SO01.1 Lik...'!$C$106:$K$142</definedName>
    <definedName name="_xlnm.Print_Area" localSheetId="2">'227290-2-1.2 - SO01.2 Tůň'!$C$4:$J$76,'227290-2-1.2 - SO01.2 Tůň'!$C$82:$J$103,'227290-2-1.2 - SO01.2 Tůň'!$C$109:$K$213</definedName>
    <definedName name="_xlnm.Print_Area" localSheetId="3">'227290-2-1.3 - SO01.3 Ter...'!$C$4:$J$76,'227290-2-1.3 - SO01.3 Ter...'!$C$82:$J$99,'227290-2-1.3 - SO01.3 Ter...'!$C$105:$K$130</definedName>
    <definedName name="_xlnm.Print_Area" localSheetId="4">'227290-2-1.4 - SO01.4 Veg...'!$C$4:$J$76,'227290-2-1.4 - SO01.4 Veg...'!$C$82:$J$101,'227290-2-1.4 - SO01.4 Veg...'!$C$107:$K$255</definedName>
    <definedName name="_xlnm.Print_Area" localSheetId="5">'227290-2-1.4.1 - SO01.4.1...'!$C$4:$J$76,'227290-2-1.4.1 - SO01.4.1...'!$C$82:$J$100,'227290-2-1.4.1 - SO01.4.1...'!$C$106:$K$241</definedName>
    <definedName name="_xlnm.Print_Area" localSheetId="6">'227290-2-1.4.2 - SO01.4.2...'!$C$4:$J$76,'227290-2-1.4.2 - SO01.4.2...'!$C$82:$J$100,'227290-2-1.4.2 - SO01.4.2...'!$C$106:$K$241</definedName>
    <definedName name="_xlnm.Print_Area" localSheetId="7">'227290-2-1.4.3 - SO01.4.3...'!$C$4:$J$76,'227290-2-1.4.3 - SO01.4.3...'!$C$82:$J$100,'227290-2-1.4.3 - SO01.4.3...'!$C$106:$K$241</definedName>
    <definedName name="_xlnm.Print_Area" localSheetId="8">'227290-2-3 - Vedlejší a o...'!$C$4:$J$76,'227290-2-3 - Vedlejší a o...'!$C$82:$J$99,'227290-2-3 - Vedlejší a o...'!$C$105:$K$134</definedName>
  </definedNames>
  <calcPr calcId="0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9" l="1"/>
  <c r="J36" i="9"/>
  <c r="AY102" i="1"/>
  <c r="J35" i="9"/>
  <c r="AX102" i="1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R130" i="9"/>
  <c r="P130" i="9"/>
  <c r="BI128" i="9"/>
  <c r="BH128" i="9"/>
  <c r="BG128" i="9"/>
  <c r="BF128" i="9"/>
  <c r="T128" i="9"/>
  <c r="R128" i="9"/>
  <c r="P128" i="9"/>
  <c r="BI125" i="9"/>
  <c r="BH125" i="9"/>
  <c r="BG125" i="9"/>
  <c r="BF125" i="9"/>
  <c r="T125" i="9"/>
  <c r="R125" i="9"/>
  <c r="P125" i="9"/>
  <c r="BI122" i="9"/>
  <c r="BH122" i="9"/>
  <c r="BG122" i="9"/>
  <c r="BF122" i="9"/>
  <c r="T122" i="9"/>
  <c r="R122" i="9"/>
  <c r="P122" i="9"/>
  <c r="BI120" i="9"/>
  <c r="BH120" i="9"/>
  <c r="BG120" i="9"/>
  <c r="BF120" i="9"/>
  <c r="T120" i="9"/>
  <c r="R120" i="9"/>
  <c r="P120" i="9"/>
  <c r="J114" i="9"/>
  <c r="F114" i="9"/>
  <c r="F112" i="9"/>
  <c r="E110" i="9"/>
  <c r="J91" i="9"/>
  <c r="F91" i="9"/>
  <c r="F89" i="9"/>
  <c r="E87" i="9"/>
  <c r="J24" i="9"/>
  <c r="E24" i="9"/>
  <c r="J115" i="9"/>
  <c r="J23" i="9"/>
  <c r="J18" i="9"/>
  <c r="E18" i="9"/>
  <c r="F115" i="9"/>
  <c r="J17" i="9"/>
  <c r="J12" i="9"/>
  <c r="J112" i="9"/>
  <c r="E7" i="9"/>
  <c r="E108" i="9"/>
  <c r="J37" i="8"/>
  <c r="J36" i="8"/>
  <c r="AY101" i="1"/>
  <c r="J35" i="8"/>
  <c r="AX101" i="1"/>
  <c r="BI240" i="8"/>
  <c r="BH240" i="8"/>
  <c r="BG240" i="8"/>
  <c r="BF240" i="8"/>
  <c r="T240" i="8"/>
  <c r="T239" i="8"/>
  <c r="R240" i="8"/>
  <c r="R239" i="8"/>
  <c r="P240" i="8"/>
  <c r="P239" i="8"/>
  <c r="BI234" i="8"/>
  <c r="BH234" i="8"/>
  <c r="BG234" i="8"/>
  <c r="BF234" i="8"/>
  <c r="T234" i="8"/>
  <c r="R234" i="8"/>
  <c r="P234" i="8"/>
  <c r="BI228" i="8"/>
  <c r="BH228" i="8"/>
  <c r="BG228" i="8"/>
  <c r="BF228" i="8"/>
  <c r="T228" i="8"/>
  <c r="R228" i="8"/>
  <c r="P228" i="8"/>
  <c r="BI221" i="8"/>
  <c r="BH221" i="8"/>
  <c r="BG221" i="8"/>
  <c r="BF221" i="8"/>
  <c r="T221" i="8"/>
  <c r="R221" i="8"/>
  <c r="P221" i="8"/>
  <c r="BI215" i="8"/>
  <c r="BH215" i="8"/>
  <c r="BG215" i="8"/>
  <c r="BF215" i="8"/>
  <c r="T215" i="8"/>
  <c r="R215" i="8"/>
  <c r="P215" i="8"/>
  <c r="BI210" i="8"/>
  <c r="BH210" i="8"/>
  <c r="BG210" i="8"/>
  <c r="BF210" i="8"/>
  <c r="T210" i="8"/>
  <c r="R210" i="8"/>
  <c r="P210" i="8"/>
  <c r="BI207" i="8"/>
  <c r="BH207" i="8"/>
  <c r="BG207" i="8"/>
  <c r="BF207" i="8"/>
  <c r="T207" i="8"/>
  <c r="R207" i="8"/>
  <c r="P207" i="8"/>
  <c r="BI202" i="8"/>
  <c r="BH202" i="8"/>
  <c r="BG202" i="8"/>
  <c r="BF202" i="8"/>
  <c r="T202" i="8"/>
  <c r="R202" i="8"/>
  <c r="P202" i="8"/>
  <c r="BI199" i="8"/>
  <c r="BH199" i="8"/>
  <c r="BG199" i="8"/>
  <c r="BF199" i="8"/>
  <c r="T199" i="8"/>
  <c r="R199" i="8"/>
  <c r="P199" i="8"/>
  <c r="BI194" i="8"/>
  <c r="BH194" i="8"/>
  <c r="BG194" i="8"/>
  <c r="BF194" i="8"/>
  <c r="T194" i="8"/>
  <c r="R194" i="8"/>
  <c r="P194" i="8"/>
  <c r="BI191" i="8"/>
  <c r="BH191" i="8"/>
  <c r="BG191" i="8"/>
  <c r="BF191" i="8"/>
  <c r="T191" i="8"/>
  <c r="R191" i="8"/>
  <c r="P191" i="8"/>
  <c r="BI189" i="8"/>
  <c r="BH189" i="8"/>
  <c r="BG189" i="8"/>
  <c r="BF189" i="8"/>
  <c r="T189" i="8"/>
  <c r="R189" i="8"/>
  <c r="P189" i="8"/>
  <c r="BI186" i="8"/>
  <c r="BH186" i="8"/>
  <c r="BG186" i="8"/>
  <c r="BF186" i="8"/>
  <c r="T186" i="8"/>
  <c r="R186" i="8"/>
  <c r="P186" i="8"/>
  <c r="BI183" i="8"/>
  <c r="BH183" i="8"/>
  <c r="BG183" i="8"/>
  <c r="BF183" i="8"/>
  <c r="T183" i="8"/>
  <c r="R183" i="8"/>
  <c r="P183" i="8"/>
  <c r="BI180" i="8"/>
  <c r="BH180" i="8"/>
  <c r="BG180" i="8"/>
  <c r="BF180" i="8"/>
  <c r="T180" i="8"/>
  <c r="R180" i="8"/>
  <c r="P180" i="8"/>
  <c r="BI177" i="8"/>
  <c r="BH177" i="8"/>
  <c r="BG177" i="8"/>
  <c r="BF177" i="8"/>
  <c r="T177" i="8"/>
  <c r="R177" i="8"/>
  <c r="P177" i="8"/>
  <c r="BI174" i="8"/>
  <c r="BH174" i="8"/>
  <c r="BG174" i="8"/>
  <c r="BF174" i="8"/>
  <c r="T174" i="8"/>
  <c r="R174" i="8"/>
  <c r="P174" i="8"/>
  <c r="BI171" i="8"/>
  <c r="BH171" i="8"/>
  <c r="BG171" i="8"/>
  <c r="BF171" i="8"/>
  <c r="T171" i="8"/>
  <c r="R171" i="8"/>
  <c r="P171" i="8"/>
  <c r="BI168" i="8"/>
  <c r="BH168" i="8"/>
  <c r="BG168" i="8"/>
  <c r="BF168" i="8"/>
  <c r="T168" i="8"/>
  <c r="R168" i="8"/>
  <c r="P168" i="8"/>
  <c r="BI164" i="8"/>
  <c r="BH164" i="8"/>
  <c r="BG164" i="8"/>
  <c r="BF164" i="8"/>
  <c r="T164" i="8"/>
  <c r="R164" i="8"/>
  <c r="P164" i="8"/>
  <c r="BI161" i="8"/>
  <c r="BH161" i="8"/>
  <c r="BG161" i="8"/>
  <c r="BF161" i="8"/>
  <c r="T161" i="8"/>
  <c r="R161" i="8"/>
  <c r="P161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2" i="8"/>
  <c r="BH152" i="8"/>
  <c r="BG152" i="8"/>
  <c r="BF152" i="8"/>
  <c r="T152" i="8"/>
  <c r="R152" i="8"/>
  <c r="P152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40" i="8"/>
  <c r="BH140" i="8"/>
  <c r="BG140" i="8"/>
  <c r="BF140" i="8"/>
  <c r="T140" i="8"/>
  <c r="R140" i="8"/>
  <c r="P140" i="8"/>
  <c r="BI137" i="8"/>
  <c r="BH137" i="8"/>
  <c r="BG137" i="8"/>
  <c r="BF137" i="8"/>
  <c r="T137" i="8"/>
  <c r="R137" i="8"/>
  <c r="P137" i="8"/>
  <c r="BI134" i="8"/>
  <c r="BH134" i="8"/>
  <c r="BG134" i="8"/>
  <c r="BF134" i="8"/>
  <c r="T134" i="8"/>
  <c r="R134" i="8"/>
  <c r="P134" i="8"/>
  <c r="BI128" i="8"/>
  <c r="BH128" i="8"/>
  <c r="BG128" i="8"/>
  <c r="BF128" i="8"/>
  <c r="T128" i="8"/>
  <c r="R128" i="8"/>
  <c r="P128" i="8"/>
  <c r="BI122" i="8"/>
  <c r="BH122" i="8"/>
  <c r="BG122" i="8"/>
  <c r="BF122" i="8"/>
  <c r="T122" i="8"/>
  <c r="R122" i="8"/>
  <c r="P122" i="8"/>
  <c r="J115" i="8"/>
  <c r="F115" i="8"/>
  <c r="F113" i="8"/>
  <c r="E111" i="8"/>
  <c r="J91" i="8"/>
  <c r="F91" i="8"/>
  <c r="F89" i="8"/>
  <c r="E87" i="8"/>
  <c r="J24" i="8"/>
  <c r="E24" i="8"/>
  <c r="J116" i="8"/>
  <c r="J23" i="8"/>
  <c r="J18" i="8"/>
  <c r="E18" i="8"/>
  <c r="F116" i="8"/>
  <c r="J17" i="8"/>
  <c r="J12" i="8"/>
  <c r="J113" i="8"/>
  <c r="E7" i="8"/>
  <c r="E109" i="8"/>
  <c r="R239" i="7"/>
  <c r="J37" i="7"/>
  <c r="J36" i="7"/>
  <c r="AY100" i="1"/>
  <c r="J35" i="7"/>
  <c r="AX100" i="1"/>
  <c r="BI240" i="7"/>
  <c r="BH240" i="7"/>
  <c r="BG240" i="7"/>
  <c r="BF240" i="7"/>
  <c r="T240" i="7"/>
  <c r="T239" i="7"/>
  <c r="R240" i="7"/>
  <c r="P240" i="7"/>
  <c r="P239" i="7"/>
  <c r="BI234" i="7"/>
  <c r="BH234" i="7"/>
  <c r="BG234" i="7"/>
  <c r="BF234" i="7"/>
  <c r="T234" i="7"/>
  <c r="R234" i="7"/>
  <c r="P234" i="7"/>
  <c r="BI228" i="7"/>
  <c r="BH228" i="7"/>
  <c r="BG228" i="7"/>
  <c r="BF228" i="7"/>
  <c r="T228" i="7"/>
  <c r="R228" i="7"/>
  <c r="P228" i="7"/>
  <c r="BI221" i="7"/>
  <c r="BH221" i="7"/>
  <c r="BG221" i="7"/>
  <c r="BF221" i="7"/>
  <c r="T221" i="7"/>
  <c r="R221" i="7"/>
  <c r="P221" i="7"/>
  <c r="BI215" i="7"/>
  <c r="BH215" i="7"/>
  <c r="BG215" i="7"/>
  <c r="BF215" i="7"/>
  <c r="T215" i="7"/>
  <c r="R215" i="7"/>
  <c r="P215" i="7"/>
  <c r="BI210" i="7"/>
  <c r="BH210" i="7"/>
  <c r="BG210" i="7"/>
  <c r="BF210" i="7"/>
  <c r="T210" i="7"/>
  <c r="R210" i="7"/>
  <c r="P210" i="7"/>
  <c r="BI207" i="7"/>
  <c r="BH207" i="7"/>
  <c r="BG207" i="7"/>
  <c r="BF207" i="7"/>
  <c r="T207" i="7"/>
  <c r="R207" i="7"/>
  <c r="P207" i="7"/>
  <c r="BI202" i="7"/>
  <c r="BH202" i="7"/>
  <c r="BG202" i="7"/>
  <c r="BF202" i="7"/>
  <c r="T202" i="7"/>
  <c r="R202" i="7"/>
  <c r="P202" i="7"/>
  <c r="BI199" i="7"/>
  <c r="BH199" i="7"/>
  <c r="BG199" i="7"/>
  <c r="BF199" i="7"/>
  <c r="T199" i="7"/>
  <c r="R199" i="7"/>
  <c r="P199" i="7"/>
  <c r="BI194" i="7"/>
  <c r="BH194" i="7"/>
  <c r="BG194" i="7"/>
  <c r="BF194" i="7"/>
  <c r="T194" i="7"/>
  <c r="R194" i="7"/>
  <c r="P194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6" i="7"/>
  <c r="BH146" i="7"/>
  <c r="BG146" i="7"/>
  <c r="BF146" i="7"/>
  <c r="T146" i="7"/>
  <c r="R146" i="7"/>
  <c r="P146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28" i="7"/>
  <c r="BH128" i="7"/>
  <c r="BG128" i="7"/>
  <c r="BF128" i="7"/>
  <c r="T128" i="7"/>
  <c r="R128" i="7"/>
  <c r="P128" i="7"/>
  <c r="BI122" i="7"/>
  <c r="BH122" i="7"/>
  <c r="BG122" i="7"/>
  <c r="BF122" i="7"/>
  <c r="T122" i="7"/>
  <c r="R122" i="7"/>
  <c r="P122" i="7"/>
  <c r="J115" i="7"/>
  <c r="F115" i="7"/>
  <c r="F113" i="7"/>
  <c r="E111" i="7"/>
  <c r="J91" i="7"/>
  <c r="F91" i="7"/>
  <c r="F89" i="7"/>
  <c r="E87" i="7"/>
  <c r="J24" i="7"/>
  <c r="E24" i="7"/>
  <c r="J92" i="7"/>
  <c r="J23" i="7"/>
  <c r="J18" i="7"/>
  <c r="E18" i="7"/>
  <c r="F92" i="7"/>
  <c r="J17" i="7"/>
  <c r="J12" i="7"/>
  <c r="J113" i="7"/>
  <c r="E7" i="7"/>
  <c r="E109" i="7"/>
  <c r="J37" i="6"/>
  <c r="J36" i="6"/>
  <c r="AY99" i="1"/>
  <c r="J35" i="6"/>
  <c r="AX99" i="1"/>
  <c r="BI240" i="6"/>
  <c r="BH240" i="6"/>
  <c r="BG240" i="6"/>
  <c r="BF240" i="6"/>
  <c r="T240" i="6"/>
  <c r="T239" i="6"/>
  <c r="R240" i="6"/>
  <c r="R239" i="6"/>
  <c r="P240" i="6"/>
  <c r="P239" i="6"/>
  <c r="BI234" i="6"/>
  <c r="BH234" i="6"/>
  <c r="BG234" i="6"/>
  <c r="BF234" i="6"/>
  <c r="T234" i="6"/>
  <c r="R234" i="6"/>
  <c r="P234" i="6"/>
  <c r="BI228" i="6"/>
  <c r="BH228" i="6"/>
  <c r="BG228" i="6"/>
  <c r="BF228" i="6"/>
  <c r="T228" i="6"/>
  <c r="R228" i="6"/>
  <c r="P228" i="6"/>
  <c r="BI221" i="6"/>
  <c r="BH221" i="6"/>
  <c r="BG221" i="6"/>
  <c r="BF221" i="6"/>
  <c r="T221" i="6"/>
  <c r="R221" i="6"/>
  <c r="P221" i="6"/>
  <c r="BI215" i="6"/>
  <c r="BH215" i="6"/>
  <c r="BG215" i="6"/>
  <c r="BF215" i="6"/>
  <c r="T215" i="6"/>
  <c r="R215" i="6"/>
  <c r="P215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2" i="6"/>
  <c r="BH202" i="6"/>
  <c r="BG202" i="6"/>
  <c r="BF202" i="6"/>
  <c r="T202" i="6"/>
  <c r="R202" i="6"/>
  <c r="P202" i="6"/>
  <c r="BI199" i="6"/>
  <c r="BH199" i="6"/>
  <c r="BG199" i="6"/>
  <c r="BF199" i="6"/>
  <c r="T199" i="6"/>
  <c r="R199" i="6"/>
  <c r="P199" i="6"/>
  <c r="BI194" i="6"/>
  <c r="BH194" i="6"/>
  <c r="BG194" i="6"/>
  <c r="BF194" i="6"/>
  <c r="T194" i="6"/>
  <c r="R194" i="6"/>
  <c r="P194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68" i="6"/>
  <c r="BH168" i="6"/>
  <c r="BG168" i="6"/>
  <c r="BF168" i="6"/>
  <c r="T168" i="6"/>
  <c r="R168" i="6"/>
  <c r="P168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28" i="6"/>
  <c r="BH128" i="6"/>
  <c r="BG128" i="6"/>
  <c r="BF128" i="6"/>
  <c r="T128" i="6"/>
  <c r="R128" i="6"/>
  <c r="P128" i="6"/>
  <c r="BI122" i="6"/>
  <c r="BH122" i="6"/>
  <c r="BG122" i="6"/>
  <c r="BF122" i="6"/>
  <c r="T122" i="6"/>
  <c r="R122" i="6"/>
  <c r="P122" i="6"/>
  <c r="J115" i="6"/>
  <c r="F115" i="6"/>
  <c r="F113" i="6"/>
  <c r="E111" i="6"/>
  <c r="J91" i="6"/>
  <c r="F91" i="6"/>
  <c r="F89" i="6"/>
  <c r="E87" i="6"/>
  <c r="J24" i="6"/>
  <c r="E24" i="6"/>
  <c r="J92" i="6"/>
  <c r="J23" i="6"/>
  <c r="J18" i="6"/>
  <c r="E18" i="6"/>
  <c r="F92" i="6"/>
  <c r="J17" i="6"/>
  <c r="J12" i="6"/>
  <c r="J113" i="6"/>
  <c r="E7" i="6"/>
  <c r="E109" i="6"/>
  <c r="J37" i="5"/>
  <c r="J36" i="5"/>
  <c r="AY98" i="1"/>
  <c r="J35" i="5"/>
  <c r="AX98" i="1"/>
  <c r="BI250" i="5"/>
  <c r="BH250" i="5"/>
  <c r="BG250" i="5"/>
  <c r="BF250" i="5"/>
  <c r="T250" i="5"/>
  <c r="T249" i="5"/>
  <c r="R250" i="5"/>
  <c r="R249" i="5"/>
  <c r="P250" i="5"/>
  <c r="P249" i="5"/>
  <c r="BI247" i="5"/>
  <c r="BH247" i="5"/>
  <c r="BG247" i="5"/>
  <c r="BF247" i="5"/>
  <c r="T247" i="5"/>
  <c r="T246" i="5"/>
  <c r="R247" i="5"/>
  <c r="R246" i="5"/>
  <c r="P247" i="5"/>
  <c r="P246" i="5"/>
  <c r="BI241" i="5"/>
  <c r="BH241" i="5"/>
  <c r="BG241" i="5"/>
  <c r="BF241" i="5"/>
  <c r="T241" i="5"/>
  <c r="R241" i="5"/>
  <c r="P241" i="5"/>
  <c r="BI235" i="5"/>
  <c r="BH235" i="5"/>
  <c r="BG235" i="5"/>
  <c r="BF235" i="5"/>
  <c r="T235" i="5"/>
  <c r="R235" i="5"/>
  <c r="P235" i="5"/>
  <c r="BI228" i="5"/>
  <c r="BH228" i="5"/>
  <c r="BG228" i="5"/>
  <c r="BF228" i="5"/>
  <c r="T228" i="5"/>
  <c r="R228" i="5"/>
  <c r="P228" i="5"/>
  <c r="BI222" i="5"/>
  <c r="BH222" i="5"/>
  <c r="BG222" i="5"/>
  <c r="BF222" i="5"/>
  <c r="T222" i="5"/>
  <c r="R222" i="5"/>
  <c r="P222" i="5"/>
  <c r="BI216" i="5"/>
  <c r="BH216" i="5"/>
  <c r="BG216" i="5"/>
  <c r="BF216" i="5"/>
  <c r="T216" i="5"/>
  <c r="R216" i="5"/>
  <c r="P216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3" i="5"/>
  <c r="BH133" i="5"/>
  <c r="BG133" i="5"/>
  <c r="BF133" i="5"/>
  <c r="T133" i="5"/>
  <c r="R133" i="5"/>
  <c r="P133" i="5"/>
  <c r="BI128" i="5"/>
  <c r="BH128" i="5"/>
  <c r="BG128" i="5"/>
  <c r="BF128" i="5"/>
  <c r="T128" i="5"/>
  <c r="R128" i="5"/>
  <c r="P128" i="5"/>
  <c r="BI123" i="5"/>
  <c r="BH123" i="5"/>
  <c r="BG123" i="5"/>
  <c r="BF123" i="5"/>
  <c r="T123" i="5"/>
  <c r="R123" i="5"/>
  <c r="P123" i="5"/>
  <c r="J116" i="5"/>
  <c r="F116" i="5"/>
  <c r="F114" i="5"/>
  <c r="E112" i="5"/>
  <c r="J91" i="5"/>
  <c r="F91" i="5"/>
  <c r="F89" i="5"/>
  <c r="E87" i="5"/>
  <c r="J24" i="5"/>
  <c r="E24" i="5"/>
  <c r="J117" i="5"/>
  <c r="J23" i="5"/>
  <c r="J18" i="5"/>
  <c r="E18" i="5"/>
  <c r="F92" i="5"/>
  <c r="J17" i="5"/>
  <c r="J12" i="5"/>
  <c r="J114" i="5"/>
  <c r="E7" i="5"/>
  <c r="E110" i="5"/>
  <c r="J37" i="4"/>
  <c r="J36" i="4"/>
  <c r="AY97" i="1"/>
  <c r="J35" i="4"/>
  <c r="AX97" i="1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1" i="4"/>
  <c r="BH121" i="4"/>
  <c r="BG121" i="4"/>
  <c r="BF121" i="4"/>
  <c r="T121" i="4"/>
  <c r="R121" i="4"/>
  <c r="P121" i="4"/>
  <c r="J114" i="4"/>
  <c r="F114" i="4"/>
  <c r="F112" i="4"/>
  <c r="E110" i="4"/>
  <c r="J91" i="4"/>
  <c r="F91" i="4"/>
  <c r="F89" i="4"/>
  <c r="E87" i="4"/>
  <c r="J24" i="4"/>
  <c r="E24" i="4"/>
  <c r="J115" i="4"/>
  <c r="J23" i="4"/>
  <c r="J18" i="4"/>
  <c r="E18" i="4"/>
  <c r="F92" i="4"/>
  <c r="J17" i="4"/>
  <c r="J12" i="4"/>
  <c r="J89" i="4"/>
  <c r="E7" i="4"/>
  <c r="E108" i="4"/>
  <c r="J37" i="3"/>
  <c r="J36" i="3"/>
  <c r="AY96" i="1"/>
  <c r="J35" i="3"/>
  <c r="AX96" i="1"/>
  <c r="BI212" i="3"/>
  <c r="BH212" i="3"/>
  <c r="BG212" i="3"/>
  <c r="BF212" i="3"/>
  <c r="T212" i="3"/>
  <c r="T211" i="3"/>
  <c r="R212" i="3"/>
  <c r="R211" i="3"/>
  <c r="P212" i="3"/>
  <c r="P211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J118" i="3"/>
  <c r="F118" i="3"/>
  <c r="F116" i="3"/>
  <c r="E114" i="3"/>
  <c r="J91" i="3"/>
  <c r="F91" i="3"/>
  <c r="F89" i="3"/>
  <c r="E87" i="3"/>
  <c r="J24" i="3"/>
  <c r="E24" i="3"/>
  <c r="J92" i="3"/>
  <c r="J23" i="3"/>
  <c r="J18" i="3"/>
  <c r="E18" i="3"/>
  <c r="F119" i="3"/>
  <c r="J17" i="3"/>
  <c r="J12" i="3"/>
  <c r="J89" i="3"/>
  <c r="E7" i="3"/>
  <c r="E112" i="3"/>
  <c r="J37" i="2"/>
  <c r="J36" i="2"/>
  <c r="AY95" i="1"/>
  <c r="J35" i="2"/>
  <c r="AX95" i="1"/>
  <c r="BI141" i="2"/>
  <c r="BH141" i="2"/>
  <c r="BG141" i="2"/>
  <c r="BF141" i="2"/>
  <c r="T141" i="2"/>
  <c r="T140" i="2"/>
  <c r="R141" i="2"/>
  <c r="R140" i="2"/>
  <c r="P141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J115" i="2"/>
  <c r="F115" i="2"/>
  <c r="F113" i="2"/>
  <c r="E111" i="2"/>
  <c r="J91" i="2"/>
  <c r="F91" i="2"/>
  <c r="F89" i="2"/>
  <c r="E87" i="2"/>
  <c r="J24" i="2"/>
  <c r="E24" i="2"/>
  <c r="J116" i="2"/>
  <c r="J23" i="2"/>
  <c r="J18" i="2"/>
  <c r="E18" i="2"/>
  <c r="F116" i="2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BK128" i="2"/>
  <c r="J207" i="3"/>
  <c r="J204" i="3"/>
  <c r="J170" i="3"/>
  <c r="BK154" i="3"/>
  <c r="BK172" i="3"/>
  <c r="BK131" i="3"/>
  <c r="BK174" i="3"/>
  <c r="J128" i="4"/>
  <c r="J190" i="5"/>
  <c r="J247" i="5"/>
  <c r="J153" i="5"/>
  <c r="J177" i="5"/>
  <c r="J192" i="5"/>
  <c r="BK183" i="5"/>
  <c r="BK200" i="5"/>
  <c r="BK247" i="5"/>
  <c r="J123" i="5"/>
  <c r="J174" i="6"/>
  <c r="J146" i="6"/>
  <c r="J155" i="6"/>
  <c r="J140" i="6"/>
  <c r="J228" i="6"/>
  <c r="J152" i="6"/>
  <c r="J137" i="6"/>
  <c r="J189" i="7"/>
  <c r="BK234" i="7"/>
  <c r="BK180" i="7"/>
  <c r="J215" i="7"/>
  <c r="BK164" i="7"/>
  <c r="BK122" i="7"/>
  <c r="J191" i="8"/>
  <c r="J228" i="8"/>
  <c r="BK161" i="8"/>
  <c r="J180" i="8"/>
  <c r="BK191" i="8"/>
  <c r="J155" i="8"/>
  <c r="BK125" i="9"/>
  <c r="BK122" i="2"/>
  <c r="J152" i="3"/>
  <c r="BK207" i="3"/>
  <c r="J176" i="3"/>
  <c r="J149" i="6"/>
  <c r="BK158" i="6"/>
  <c r="J158" i="6"/>
  <c r="BK215" i="6"/>
  <c r="J215" i="6"/>
  <c r="BK207" i="7"/>
  <c r="BK199" i="7"/>
  <c r="J146" i="7"/>
  <c r="BK155" i="7"/>
  <c r="J194" i="7"/>
  <c r="BK202" i="8"/>
  <c r="BK158" i="8"/>
  <c r="BK189" i="8"/>
  <c r="J207" i="8"/>
  <c r="BK240" i="8"/>
  <c r="J122" i="8"/>
  <c r="BK120" i="9"/>
  <c r="BK141" i="2"/>
  <c r="J128" i="2"/>
  <c r="J172" i="3"/>
  <c r="BK182" i="3"/>
  <c r="BK160" i="3"/>
  <c r="J180" i="3"/>
  <c r="BK125" i="3"/>
  <c r="BK162" i="3"/>
  <c r="J241" i="5"/>
  <c r="BK123" i="5"/>
  <c r="BK161" i="5"/>
  <c r="J142" i="5"/>
  <c r="J133" i="5"/>
  <c r="BK211" i="5"/>
  <c r="BK228" i="5"/>
  <c r="BK190" i="5"/>
  <c r="J175" i="5"/>
  <c r="BK228" i="6"/>
  <c r="BK146" i="6"/>
  <c r="J234" i="6"/>
  <c r="J128" i="6"/>
  <c r="BK210" i="6"/>
  <c r="BK221" i="6"/>
  <c r="BK202" i="7"/>
  <c r="J240" i="7"/>
  <c r="BK128" i="7"/>
  <c r="BK140" i="7"/>
  <c r="J234" i="7"/>
  <c r="J155" i="7"/>
  <c r="J199" i="8"/>
  <c r="J183" i="8"/>
  <c r="J174" i="8"/>
  <c r="J128" i="8"/>
  <c r="J234" i="8"/>
  <c r="J137" i="8"/>
  <c r="BK125" i="2"/>
  <c r="J200" i="3"/>
  <c r="BK178" i="3"/>
  <c r="J174" i="3"/>
  <c r="BK128" i="3"/>
  <c r="BK146" i="3"/>
  <c r="BK149" i="3"/>
  <c r="BK125" i="4"/>
  <c r="J211" i="5"/>
  <c r="J128" i="5"/>
  <c r="BK177" i="5"/>
  <c r="BK195" i="5"/>
  <c r="BK222" i="5"/>
  <c r="J155" i="5"/>
  <c r="J250" i="5"/>
  <c r="BK208" i="5"/>
  <c r="BK165" i="5"/>
  <c r="BK143" i="6"/>
  <c r="J143" i="6"/>
  <c r="BK171" i="6"/>
  <c r="BK199" i="6"/>
  <c r="J221" i="7"/>
  <c r="J207" i="7"/>
  <c r="BK189" i="7"/>
  <c r="J186" i="7"/>
  <c r="BK161" i="7"/>
  <c r="J228" i="7"/>
  <c r="J128" i="7"/>
  <c r="BK215" i="8"/>
  <c r="BK177" i="8"/>
  <c r="BK164" i="8"/>
  <c r="BK183" i="8"/>
  <c r="BK155" i="8"/>
  <c r="BK130" i="9"/>
  <c r="J130" i="9"/>
  <c r="BK137" i="2"/>
  <c r="BK156" i="3"/>
  <c r="BK176" i="3"/>
  <c r="J164" i="3"/>
  <c r="J160" i="3"/>
  <c r="BK134" i="3"/>
  <c r="J125" i="3"/>
  <c r="BK152" i="3"/>
  <c r="J121" i="4"/>
  <c r="J169" i="5"/>
  <c r="J195" i="5"/>
  <c r="BK187" i="5"/>
  <c r="J185" i="5"/>
  <c r="J203" i="5"/>
  <c r="J208" i="5"/>
  <c r="BK155" i="5"/>
  <c r="J139" i="5"/>
  <c r="BK174" i="6"/>
  <c r="BK134" i="6"/>
  <c r="J189" i="6"/>
  <c r="BK240" i="6"/>
  <c r="J186" i="6"/>
  <c r="J210" i="7"/>
  <c r="J122" i="7"/>
  <c r="J134" i="7"/>
  <c r="BK221" i="7"/>
  <c r="BK194" i="7"/>
  <c r="J143" i="8"/>
  <c r="J189" i="8"/>
  <c r="J186" i="8"/>
  <c r="BK228" i="8"/>
  <c r="BK137" i="8"/>
  <c r="J146" i="8"/>
  <c r="J120" i="9"/>
  <c r="BK128" i="9"/>
  <c r="J125" i="2"/>
  <c r="J122" i="2"/>
  <c r="BK194" i="3"/>
  <c r="J134" i="3"/>
  <c r="J149" i="3"/>
  <c r="BK197" i="3"/>
  <c r="J146" i="3"/>
  <c r="J154" i="3"/>
  <c r="J125" i="4"/>
  <c r="J161" i="5"/>
  <c r="BK163" i="5"/>
  <c r="BK181" i="5"/>
  <c r="J145" i="5"/>
  <c r="J167" i="5"/>
  <c r="J151" i="5"/>
  <c r="J161" i="6"/>
  <c r="BK191" i="6"/>
  <c r="BK202" i="6"/>
  <c r="BK122" i="6"/>
  <c r="J199" i="6"/>
  <c r="J134" i="6"/>
  <c r="J191" i="7"/>
  <c r="J177" i="7"/>
  <c r="J149" i="7"/>
  <c r="J180" i="7"/>
  <c r="BK152" i="7"/>
  <c r="BK174" i="8"/>
  <c r="BK180" i="8"/>
  <c r="BK207" i="8"/>
  <c r="J240" i="8"/>
  <c r="BK186" i="8"/>
  <c r="J134" i="8"/>
  <c r="BK152" i="8"/>
  <c r="BK131" i="2"/>
  <c r="BK212" i="3"/>
  <c r="BK204" i="3"/>
  <c r="BK164" i="3"/>
  <c r="J156" i="3"/>
  <c r="J168" i="3"/>
  <c r="J128" i="3"/>
  <c r="J182" i="3"/>
  <c r="J142" i="3"/>
  <c r="BK121" i="4"/>
  <c r="J171" i="5"/>
  <c r="BK203" i="5"/>
  <c r="BK139" i="5"/>
  <c r="BK169" i="5"/>
  <c r="BK159" i="5"/>
  <c r="BK216" i="5"/>
  <c r="BK142" i="5"/>
  <c r="J159" i="5"/>
  <c r="J194" i="6"/>
  <c r="BK186" i="6"/>
  <c r="J183" i="6"/>
  <c r="J171" i="6"/>
  <c r="BK152" i="6"/>
  <c r="BK183" i="6"/>
  <c r="BK194" i="6"/>
  <c r="J202" i="6"/>
  <c r="BK128" i="6"/>
  <c r="J202" i="7"/>
  <c r="BK177" i="7"/>
  <c r="J199" i="7"/>
  <c r="J140" i="7"/>
  <c r="BK183" i="7"/>
  <c r="BK199" i="8"/>
  <c r="J177" i="8"/>
  <c r="J140" i="8"/>
  <c r="BK128" i="8"/>
  <c r="BK210" i="8"/>
  <c r="J128" i="9"/>
  <c r="J132" i="9"/>
  <c r="J137" i="2"/>
  <c r="J212" i="3"/>
  <c r="J162" i="3"/>
  <c r="BK170" i="3"/>
  <c r="J158" i="3"/>
  <c r="J194" i="3"/>
  <c r="J200" i="5"/>
  <c r="J179" i="5"/>
  <c r="BK133" i="5"/>
  <c r="BK167" i="5"/>
  <c r="J164" i="6"/>
  <c r="BK164" i="6"/>
  <c r="BK207" i="6"/>
  <c r="BK140" i="6"/>
  <c r="BK155" i="6"/>
  <c r="J122" i="6"/>
  <c r="BK215" i="7"/>
  <c r="BK240" i="7"/>
  <c r="BK174" i="7"/>
  <c r="J183" i="7"/>
  <c r="BK137" i="7"/>
  <c r="BK191" i="7"/>
  <c r="J171" i="7"/>
  <c r="J158" i="8"/>
  <c r="BK171" i="8"/>
  <c r="J202" i="8"/>
  <c r="J168" i="8"/>
  <c r="BK168" i="8"/>
  <c r="J131" i="2"/>
  <c r="J134" i="2"/>
  <c r="BK168" i="3"/>
  <c r="J197" i="3"/>
  <c r="BK166" i="3"/>
  <c r="J166" i="3"/>
  <c r="J138" i="3"/>
  <c r="J228" i="5"/>
  <c r="BK250" i="5"/>
  <c r="BK241" i="5"/>
  <c r="J183" i="5"/>
  <c r="J181" i="5"/>
  <c r="BK185" i="5"/>
  <c r="BK128" i="5"/>
  <c r="BK145" i="5"/>
  <c r="J210" i="6"/>
  <c r="BK177" i="6"/>
  <c r="BK137" i="6"/>
  <c r="J177" i="6"/>
  <c r="BK189" i="6"/>
  <c r="BK186" i="7"/>
  <c r="J174" i="7"/>
  <c r="BK134" i="7"/>
  <c r="J168" i="7"/>
  <c r="BK149" i="7"/>
  <c r="J210" i="8"/>
  <c r="BK146" i="8"/>
  <c r="BK134" i="8"/>
  <c r="J152" i="8"/>
  <c r="BK234" i="8"/>
  <c r="J164" i="8"/>
  <c r="J122" i="9"/>
  <c r="J125" i="9"/>
  <c r="AS94" i="1"/>
  <c r="J187" i="3"/>
  <c r="BK138" i="3"/>
  <c r="BK187" i="3"/>
  <c r="BK142" i="3"/>
  <c r="J190" i="3"/>
  <c r="BK128" i="4"/>
  <c r="BK175" i="5"/>
  <c r="BK192" i="5"/>
  <c r="BK235" i="5"/>
  <c r="J235" i="5"/>
  <c r="J165" i="5"/>
  <c r="BK151" i="5"/>
  <c r="BK171" i="5"/>
  <c r="J157" i="5"/>
  <c r="BK234" i="6"/>
  <c r="BK180" i="6"/>
  <c r="BK149" i="6"/>
  <c r="J221" i="6"/>
  <c r="J240" i="6"/>
  <c r="BK168" i="7"/>
  <c r="BK143" i="7"/>
  <c r="J137" i="7"/>
  <c r="BK171" i="7"/>
  <c r="J158" i="7"/>
  <c r="J161" i="7"/>
  <c r="BK194" i="8"/>
  <c r="BK221" i="8"/>
  <c r="BK122" i="8"/>
  <c r="BK143" i="8"/>
  <c r="BK140" i="8"/>
  <c r="J171" i="8"/>
  <c r="BK122" i="9"/>
  <c r="BK134" i="2"/>
  <c r="J141" i="2"/>
  <c r="BK200" i="3"/>
  <c r="BK180" i="3"/>
  <c r="BK190" i="3"/>
  <c r="J131" i="3"/>
  <c r="J178" i="3"/>
  <c r="BK158" i="3"/>
  <c r="J222" i="5"/>
  <c r="BK157" i="5"/>
  <c r="J216" i="5"/>
  <c r="BK179" i="5"/>
  <c r="BK153" i="5"/>
  <c r="J163" i="5"/>
  <c r="J187" i="5"/>
  <c r="J168" i="6"/>
  <c r="BK161" i="6"/>
  <c r="BK168" i="6"/>
  <c r="J191" i="6"/>
  <c r="J180" i="6"/>
  <c r="J207" i="6"/>
  <c r="BK228" i="7"/>
  <c r="BK146" i="7"/>
  <c r="BK210" i="7"/>
  <c r="J152" i="7"/>
  <c r="J143" i="7"/>
  <c r="J164" i="7"/>
  <c r="BK158" i="7"/>
  <c r="J194" i="8"/>
  <c r="J221" i="8"/>
  <c r="J161" i="8"/>
  <c r="J215" i="8"/>
  <c r="BK149" i="8"/>
  <c r="J149" i="8"/>
  <c r="BK132" i="9"/>
  <c r="P193" i="3" l="1"/>
  <c r="R120" i="4"/>
  <c r="R119" i="4"/>
  <c r="R118" i="4"/>
  <c r="T121" i="6"/>
  <c r="T120" i="6"/>
  <c r="T119" i="6"/>
  <c r="BK121" i="7"/>
  <c r="J121" i="7"/>
  <c r="J98" i="7"/>
  <c r="BK124" i="3"/>
  <c r="T203" i="3"/>
  <c r="R122" i="5"/>
  <c r="R121" i="5"/>
  <c r="R120" i="5"/>
  <c r="R121" i="7"/>
  <c r="R120" i="7"/>
  <c r="R119" i="7"/>
  <c r="P124" i="3"/>
  <c r="T193" i="3"/>
  <c r="BK120" i="4"/>
  <c r="J120" i="4"/>
  <c r="J98" i="4"/>
  <c r="P120" i="4"/>
  <c r="P119" i="4"/>
  <c r="P118" i="4"/>
  <c r="AU97" i="1"/>
  <c r="T121" i="7"/>
  <c r="T120" i="7"/>
  <c r="T119" i="7"/>
  <c r="BK193" i="3"/>
  <c r="J193" i="3"/>
  <c r="J100" i="3"/>
  <c r="R121" i="8"/>
  <c r="R120" i="8"/>
  <c r="R119" i="8"/>
  <c r="T186" i="3"/>
  <c r="P119" i="9"/>
  <c r="BK186" i="3"/>
  <c r="J186" i="3"/>
  <c r="J99" i="3"/>
  <c r="R203" i="3"/>
  <c r="T120" i="4"/>
  <c r="T119" i="4"/>
  <c r="T118" i="4"/>
  <c r="T122" i="5"/>
  <c r="T121" i="5"/>
  <c r="T120" i="5"/>
  <c r="P121" i="7"/>
  <c r="P120" i="7"/>
  <c r="P119" i="7"/>
  <c r="AU100" i="1"/>
  <c r="T121" i="8"/>
  <c r="T120" i="8"/>
  <c r="T119" i="8"/>
  <c r="T119" i="9"/>
  <c r="P121" i="2"/>
  <c r="P120" i="2"/>
  <c r="P119" i="2"/>
  <c r="AU95" i="1"/>
  <c r="P186" i="3"/>
  <c r="P203" i="3"/>
  <c r="P122" i="5"/>
  <c r="P121" i="5"/>
  <c r="P120" i="5"/>
  <c r="AU98" i="1"/>
  <c r="BK121" i="6"/>
  <c r="BK124" i="9"/>
  <c r="J124" i="9"/>
  <c r="J98" i="9"/>
  <c r="T121" i="2"/>
  <c r="T120" i="2"/>
  <c r="T119" i="2"/>
  <c r="T124" i="3"/>
  <c r="T123" i="3"/>
  <c r="T122" i="3"/>
  <c r="R193" i="3"/>
  <c r="BK122" i="5"/>
  <c r="BK119" i="9"/>
  <c r="J119" i="9"/>
  <c r="J97" i="9"/>
  <c r="P124" i="9"/>
  <c r="BK121" i="2"/>
  <c r="J121" i="2"/>
  <c r="J98" i="2"/>
  <c r="R186" i="3"/>
  <c r="R121" i="6"/>
  <c r="R120" i="6"/>
  <c r="R119" i="6"/>
  <c r="BK121" i="8"/>
  <c r="BK120" i="8"/>
  <c r="J120" i="8"/>
  <c r="J97" i="8"/>
  <c r="R119" i="9"/>
  <c r="R124" i="3"/>
  <c r="R123" i="3"/>
  <c r="R122" i="3"/>
  <c r="P121" i="6"/>
  <c r="P120" i="6"/>
  <c r="P119" i="6"/>
  <c r="AU99" i="1"/>
  <c r="P121" i="8"/>
  <c r="P120" i="8"/>
  <c r="P119" i="8"/>
  <c r="AU101" i="1"/>
  <c r="R124" i="9"/>
  <c r="R121" i="2"/>
  <c r="R120" i="2"/>
  <c r="R119" i="2"/>
  <c r="BK203" i="3"/>
  <c r="J203" i="3"/>
  <c r="J101" i="3"/>
  <c r="T124" i="9"/>
  <c r="BK249" i="5"/>
  <c r="J249" i="5"/>
  <c r="J100" i="5"/>
  <c r="BK140" i="2"/>
  <c r="J140" i="2"/>
  <c r="J99" i="2"/>
  <c r="BK239" i="6"/>
  <c r="J239" i="6"/>
  <c r="J99" i="6"/>
  <c r="BK239" i="7"/>
  <c r="J239" i="7"/>
  <c r="J99" i="7"/>
  <c r="BK239" i="8"/>
  <c r="J239" i="8"/>
  <c r="J99" i="8"/>
  <c r="BK211" i="3"/>
  <c r="J211" i="3"/>
  <c r="J102" i="3"/>
  <c r="BK246" i="5"/>
  <c r="J246" i="5"/>
  <c r="J99" i="5"/>
  <c r="F92" i="9"/>
  <c r="J92" i="9"/>
  <c r="BE122" i="9"/>
  <c r="J89" i="9"/>
  <c r="BE120" i="9"/>
  <c r="E85" i="9"/>
  <c r="BE125" i="9"/>
  <c r="BE128" i="9"/>
  <c r="BE130" i="9"/>
  <c r="BE132" i="9"/>
  <c r="E85" i="8"/>
  <c r="J92" i="8"/>
  <c r="BE137" i="8"/>
  <c r="BE152" i="8"/>
  <c r="BE207" i="8"/>
  <c r="BE210" i="8"/>
  <c r="BE221" i="8"/>
  <c r="BE180" i="8"/>
  <c r="BE183" i="8"/>
  <c r="BE228" i="8"/>
  <c r="BE128" i="8"/>
  <c r="BE191" i="8"/>
  <c r="BE202" i="8"/>
  <c r="BE240" i="8"/>
  <c r="F92" i="8"/>
  <c r="BE146" i="8"/>
  <c r="BE158" i="8"/>
  <c r="BE168" i="8"/>
  <c r="BE174" i="8"/>
  <c r="BE186" i="8"/>
  <c r="BE234" i="8"/>
  <c r="BK120" i="7"/>
  <c r="J120" i="7"/>
  <c r="J97" i="7"/>
  <c r="J89" i="8"/>
  <c r="BE122" i="8"/>
  <c r="BE134" i="8"/>
  <c r="BE149" i="8"/>
  <c r="BE189" i="8"/>
  <c r="BE140" i="8"/>
  <c r="BE143" i="8"/>
  <c r="BE171" i="8"/>
  <c r="BE164" i="8"/>
  <c r="BE199" i="8"/>
  <c r="BE155" i="8"/>
  <c r="BE194" i="8"/>
  <c r="BE161" i="8"/>
  <c r="BE177" i="8"/>
  <c r="BE215" i="8"/>
  <c r="E85" i="7"/>
  <c r="J116" i="7"/>
  <c r="BE140" i="7"/>
  <c r="BE149" i="7"/>
  <c r="J89" i="7"/>
  <c r="BE128" i="7"/>
  <c r="BE134" i="7"/>
  <c r="BE177" i="7"/>
  <c r="BE202" i="7"/>
  <c r="BE215" i="7"/>
  <c r="BE168" i="7"/>
  <c r="BE199" i="7"/>
  <c r="BE207" i="7"/>
  <c r="J121" i="6"/>
  <c r="J98" i="6"/>
  <c r="BE171" i="7"/>
  <c r="BE143" i="7"/>
  <c r="BE174" i="7"/>
  <c r="BE186" i="7"/>
  <c r="BE194" i="7"/>
  <c r="BE210" i="7"/>
  <c r="BE221" i="7"/>
  <c r="BE228" i="7"/>
  <c r="BE122" i="7"/>
  <c r="BE158" i="7"/>
  <c r="BE164" i="7"/>
  <c r="BE146" i="7"/>
  <c r="BE155" i="7"/>
  <c r="BE189" i="7"/>
  <c r="BE191" i="7"/>
  <c r="F116" i="7"/>
  <c r="BE152" i="7"/>
  <c r="BE183" i="7"/>
  <c r="BE234" i="7"/>
  <c r="BE240" i="7"/>
  <c r="BE137" i="7"/>
  <c r="BE161" i="7"/>
  <c r="BE180" i="7"/>
  <c r="J89" i="6"/>
  <c r="F116" i="6"/>
  <c r="BE149" i="6"/>
  <c r="BE158" i="6"/>
  <c r="BE171" i="6"/>
  <c r="BE191" i="6"/>
  <c r="BE174" i="6"/>
  <c r="BE180" i="6"/>
  <c r="BE240" i="6"/>
  <c r="BE128" i="6"/>
  <c r="BE143" i="6"/>
  <c r="BE161" i="6"/>
  <c r="BE183" i="6"/>
  <c r="BE186" i="6"/>
  <c r="BE199" i="6"/>
  <c r="E85" i="6"/>
  <c r="BE155" i="6"/>
  <c r="BE215" i="6"/>
  <c r="BE228" i="6"/>
  <c r="BE168" i="6"/>
  <c r="J122" i="5"/>
  <c r="J98" i="5"/>
  <c r="BE134" i="6"/>
  <c r="J116" i="6"/>
  <c r="BE146" i="6"/>
  <c r="BE164" i="6"/>
  <c r="BE140" i="6"/>
  <c r="BE202" i="6"/>
  <c r="BE210" i="6"/>
  <c r="BE221" i="6"/>
  <c r="BE137" i="6"/>
  <c r="BE152" i="6"/>
  <c r="BE177" i="6"/>
  <c r="BE189" i="6"/>
  <c r="BE122" i="6"/>
  <c r="BE194" i="6"/>
  <c r="BE207" i="6"/>
  <c r="BE234" i="6"/>
  <c r="J89" i="5"/>
  <c r="BE151" i="5"/>
  <c r="BE185" i="5"/>
  <c r="BE133" i="5"/>
  <c r="BE177" i="5"/>
  <c r="BE187" i="5"/>
  <c r="BE128" i="5"/>
  <c r="BE142" i="5"/>
  <c r="BE190" i="5"/>
  <c r="BE192" i="5"/>
  <c r="BE200" i="5"/>
  <c r="E85" i="5"/>
  <c r="BE163" i="5"/>
  <c r="F117" i="5"/>
  <c r="BE153" i="5"/>
  <c r="BE157" i="5"/>
  <c r="BE211" i="5"/>
  <c r="BE241" i="5"/>
  <c r="BK119" i="4"/>
  <c r="J119" i="4"/>
  <c r="J97" i="4"/>
  <c r="BE123" i="5"/>
  <c r="BE159" i="5"/>
  <c r="BE175" i="5"/>
  <c r="BE235" i="5"/>
  <c r="BE161" i="5"/>
  <c r="BE208" i="5"/>
  <c r="BE216" i="5"/>
  <c r="J92" i="5"/>
  <c r="BE139" i="5"/>
  <c r="BE167" i="5"/>
  <c r="BE171" i="5"/>
  <c r="BE195" i="5"/>
  <c r="BE145" i="5"/>
  <c r="BE183" i="5"/>
  <c r="BE203" i="5"/>
  <c r="BE222" i="5"/>
  <c r="BE228" i="5"/>
  <c r="BE155" i="5"/>
  <c r="BE169" i="5"/>
  <c r="BE179" i="5"/>
  <c r="BE247" i="5"/>
  <c r="BE250" i="5"/>
  <c r="BE165" i="5"/>
  <c r="BE181" i="5"/>
  <c r="J112" i="4"/>
  <c r="F115" i="4"/>
  <c r="BE125" i="4"/>
  <c r="E85" i="4"/>
  <c r="J92" i="4"/>
  <c r="J124" i="3"/>
  <c r="J98" i="3"/>
  <c r="BE121" i="4"/>
  <c r="BE128" i="4"/>
  <c r="J119" i="3"/>
  <c r="BE160" i="3"/>
  <c r="BE166" i="3"/>
  <c r="E85" i="3"/>
  <c r="BE128" i="3"/>
  <c r="BE149" i="3"/>
  <c r="BE176" i="3"/>
  <c r="J116" i="3"/>
  <c r="BE138" i="3"/>
  <c r="BE164" i="3"/>
  <c r="BE182" i="3"/>
  <c r="BK120" i="2"/>
  <c r="J120" i="2"/>
  <c r="J97" i="2"/>
  <c r="BE152" i="3"/>
  <c r="BE156" i="3"/>
  <c r="BE162" i="3"/>
  <c r="BE168" i="3"/>
  <c r="BE197" i="3"/>
  <c r="BE131" i="3"/>
  <c r="BE146" i="3"/>
  <c r="BE158" i="3"/>
  <c r="BE172" i="3"/>
  <c r="BE178" i="3"/>
  <c r="BE187" i="3"/>
  <c r="BE194" i="3"/>
  <c r="BE134" i="3"/>
  <c r="BE200" i="3"/>
  <c r="BE204" i="3"/>
  <c r="BE207" i="3"/>
  <c r="BE180" i="3"/>
  <c r="BE190" i="3"/>
  <c r="BE125" i="3"/>
  <c r="BE174" i="3"/>
  <c r="BE212" i="3"/>
  <c r="F92" i="3"/>
  <c r="BE142" i="3"/>
  <c r="BE154" i="3"/>
  <c r="BE170" i="3"/>
  <c r="BE141" i="2"/>
  <c r="J113" i="2"/>
  <c r="BE137" i="2"/>
  <c r="E109" i="2"/>
  <c r="J92" i="2"/>
  <c r="BE122" i="2"/>
  <c r="F92" i="2"/>
  <c r="BE131" i="2"/>
  <c r="BE125" i="2"/>
  <c r="BE134" i="2"/>
  <c r="BE128" i="2"/>
  <c r="J34" i="4"/>
  <c r="AW97" i="1"/>
  <c r="F37" i="6"/>
  <c r="BD99" i="1"/>
  <c r="F35" i="8"/>
  <c r="BB101" i="1"/>
  <c r="F36" i="2"/>
  <c r="BC95" i="1"/>
  <c r="J34" i="5"/>
  <c r="AW98" i="1"/>
  <c r="F36" i="8"/>
  <c r="BC101" i="1"/>
  <c r="F37" i="3"/>
  <c r="BD96" i="1"/>
  <c r="J34" i="6"/>
  <c r="AW99" i="1"/>
  <c r="F37" i="8"/>
  <c r="BD101" i="1"/>
  <c r="F37" i="2"/>
  <c r="BD95" i="1"/>
  <c r="F35" i="5"/>
  <c r="BB98" i="1"/>
  <c r="F35" i="7"/>
  <c r="BB100" i="1"/>
  <c r="F36" i="4"/>
  <c r="BC97" i="1"/>
  <c r="F34" i="4"/>
  <c r="BA97" i="1"/>
  <c r="F34" i="6"/>
  <c r="BA99" i="1"/>
  <c r="J34" i="8"/>
  <c r="AW101" i="1"/>
  <c r="F36" i="3"/>
  <c r="BC96" i="1"/>
  <c r="F35" i="6"/>
  <c r="BB99" i="1"/>
  <c r="J34" i="9"/>
  <c r="AW102" i="1"/>
  <c r="J34" i="2"/>
  <c r="AW95" i="1"/>
  <c r="F34" i="5"/>
  <c r="BA98" i="1"/>
  <c r="F37" i="7"/>
  <c r="BD100" i="1"/>
  <c r="F34" i="3"/>
  <c r="BA96" i="1"/>
  <c r="J34" i="7"/>
  <c r="AW100" i="1"/>
  <c r="J34" i="3"/>
  <c r="AW96" i="1"/>
  <c r="F36" i="6"/>
  <c r="BC99" i="1"/>
  <c r="F34" i="9"/>
  <c r="BA102" i="1"/>
  <c r="F36" i="9"/>
  <c r="BC102" i="1"/>
  <c r="F34" i="2"/>
  <c r="BA95" i="1"/>
  <c r="F35" i="4"/>
  <c r="BB97" i="1"/>
  <c r="F37" i="5"/>
  <c r="BD98" i="1"/>
  <c r="F36" i="7"/>
  <c r="BC100" i="1"/>
  <c r="F35" i="2"/>
  <c r="BB95" i="1"/>
  <c r="F37" i="4"/>
  <c r="BD97" i="1"/>
  <c r="F36" i="5"/>
  <c r="BC98" i="1"/>
  <c r="F34" i="8"/>
  <c r="BA101" i="1"/>
  <c r="F35" i="3"/>
  <c r="BB96" i="1"/>
  <c r="F34" i="7"/>
  <c r="BA100" i="1"/>
  <c r="F35" i="9"/>
  <c r="BB102" i="1"/>
  <c r="F37" i="9"/>
  <c r="BD102" i="1"/>
  <c r="R118" i="9" l="1"/>
  <c r="BK120" i="6"/>
  <c r="BK119" i="6"/>
  <c r="J119" i="6"/>
  <c r="J96" i="6"/>
  <c r="T118" i="9"/>
  <c r="BK121" i="5"/>
  <c r="J121" i="5"/>
  <c r="J97" i="5"/>
  <c r="P118" i="9"/>
  <c r="AU102" i="1"/>
  <c r="BK123" i="3"/>
  <c r="BK122" i="3"/>
  <c r="J122" i="3"/>
  <c r="J96" i="3"/>
  <c r="P123" i="3"/>
  <c r="P122" i="3"/>
  <c r="AU96" i="1"/>
  <c r="BK119" i="8"/>
  <c r="J119" i="8"/>
  <c r="J96" i="8"/>
  <c r="J121" i="8"/>
  <c r="J98" i="8"/>
  <c r="BK118" i="9"/>
  <c r="J118" i="9"/>
  <c r="J96" i="9"/>
  <c r="BK119" i="7"/>
  <c r="J119" i="7"/>
  <c r="J96" i="7"/>
  <c r="BK118" i="4"/>
  <c r="J118" i="4"/>
  <c r="BK119" i="2"/>
  <c r="J119" i="2"/>
  <c r="J33" i="2"/>
  <c r="AV95" i="1"/>
  <c r="AT95" i="1"/>
  <c r="F33" i="7"/>
  <c r="AZ100" i="1"/>
  <c r="F33" i="2"/>
  <c r="AZ95" i="1"/>
  <c r="J30" i="4"/>
  <c r="AG97" i="1"/>
  <c r="F33" i="6"/>
  <c r="AZ99" i="1"/>
  <c r="J30" i="8"/>
  <c r="AG101" i="1"/>
  <c r="F33" i="9"/>
  <c r="AZ102" i="1"/>
  <c r="F33" i="3"/>
  <c r="AZ96" i="1"/>
  <c r="J33" i="8"/>
  <c r="AV101" i="1"/>
  <c r="AT101" i="1"/>
  <c r="F33" i="4"/>
  <c r="AZ97" i="1"/>
  <c r="F33" i="5"/>
  <c r="AZ98" i="1"/>
  <c r="J33" i="9"/>
  <c r="AV102" i="1"/>
  <c r="AT102" i="1"/>
  <c r="J30" i="2"/>
  <c r="AG95" i="1"/>
  <c r="J33" i="4"/>
  <c r="AV97" i="1"/>
  <c r="AT97" i="1"/>
  <c r="J33" i="5"/>
  <c r="AV98" i="1"/>
  <c r="AT98" i="1"/>
  <c r="BC94" i="1"/>
  <c r="W32" i="1"/>
  <c r="BD94" i="1"/>
  <c r="W33" i="1"/>
  <c r="J33" i="3"/>
  <c r="AV96" i="1"/>
  <c r="AT96" i="1"/>
  <c r="BB94" i="1"/>
  <c r="AX94" i="1"/>
  <c r="J33" i="6"/>
  <c r="AV99" i="1"/>
  <c r="AT99" i="1"/>
  <c r="BA94" i="1"/>
  <c r="W30" i="1"/>
  <c r="J33" i="7"/>
  <c r="AV100" i="1"/>
  <c r="AT100" i="1"/>
  <c r="F33" i="8"/>
  <c r="AZ101" i="1"/>
  <c r="J123" i="3" l="1"/>
  <c r="J97" i="3"/>
  <c r="J120" i="6"/>
  <c r="J97" i="6"/>
  <c r="BK120" i="5"/>
  <c r="J120" i="5"/>
  <c r="AN101" i="1"/>
  <c r="J39" i="8"/>
  <c r="AN97" i="1"/>
  <c r="J96" i="4"/>
  <c r="J39" i="4"/>
  <c r="AN95" i="1"/>
  <c r="J96" i="2"/>
  <c r="J39" i="2"/>
  <c r="AU94" i="1"/>
  <c r="J30" i="3"/>
  <c r="AG96" i="1"/>
  <c r="J30" i="6"/>
  <c r="AG99" i="1"/>
  <c r="AZ94" i="1"/>
  <c r="W29" i="1"/>
  <c r="J30" i="9"/>
  <c r="AG102" i="1"/>
  <c r="J30" i="5"/>
  <c r="AG98" i="1"/>
  <c r="AW94" i="1"/>
  <c r="AK30" i="1"/>
  <c r="J30" i="7"/>
  <c r="AG100" i="1"/>
  <c r="AY94" i="1"/>
  <c r="W31" i="1"/>
  <c r="J39" i="6" l="1"/>
  <c r="J39" i="5"/>
  <c r="J39" i="3"/>
  <c r="J39" i="9"/>
  <c r="J96" i="5"/>
  <c r="J39" i="7"/>
  <c r="AN100" i="1"/>
  <c r="AN102" i="1"/>
  <c r="AN98" i="1"/>
  <c r="AN96" i="1"/>
  <c r="AN99" i="1"/>
  <c r="AG94" i="1"/>
  <c r="AK26" i="1"/>
  <c r="AV94" i="1"/>
  <c r="AK29" i="1"/>
  <c r="AK35" i="1"/>
  <c r="AT94" i="1" l="1"/>
  <c r="AN94" i="1" l="1"/>
</calcChain>
</file>

<file path=xl/sharedStrings.xml><?xml version="1.0" encoding="utf-8"?>
<sst xmlns="http://schemas.openxmlformats.org/spreadsheetml/2006/main" count="6880" uniqueCount="622">
  <si>
    <t>Export Komplet</t>
  </si>
  <si>
    <t/>
  </si>
  <si>
    <t>2.0</t>
  </si>
  <si>
    <t>ZAMOK</t>
  </si>
  <si>
    <t>False</t>
  </si>
  <si>
    <t>{7a74cb37-c3fe-4881-9e6b-70560998a2ac}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</si>
  <si>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</si>
  <si>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</si>
  <si>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</si>
  <si>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</si>
  <si>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</si>
  <si>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</si>
  <si>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</si>
  <si>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</si>
  <si>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227290-2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</si>
  <si>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</si>
  <si>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</si>
  <si>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EKOPark Žabovřeské louky – projektová dokumentace verze 2</t>
  </si>
  <si>
    <t>KSO:</t>
  </si>
  <si>
    <t>CC-CZ:</t>
  </si>
  <si>
    <t>Místo:</t>
  </si>
  <si>
    <t>Brno-Žabovřesky</t>
  </si>
  <si>
    <t>Datum:</t>
  </si>
  <si>
    <t>30. 11. 2023</t>
  </si>
  <si>
    <t>Zadavatel:</t>
  </si>
  <si>
    <t>IČ:</t>
  </si>
  <si>
    <t>44992785</t>
  </si>
  <si>
    <t>Statutární město Brno</t>
  </si>
  <si>
    <t>DIČ: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</si>
  <si>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</si>
  <si>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</si>
  <si>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</si>
  <si>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</si>
  <si>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</si>
  <si>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</si>
  <si>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</si>
  <si>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</si>
  <si>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</si>
  <si>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</si>
  <si>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</si>
  <si>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</si>
  <si>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</si>
  <si>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</si>
  <si>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</si>
  <si>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</si>
  <si>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</si>
  <si>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</si>
  <si>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</si>
  <si>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</si>
  <si>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</si>
  <si>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</si>
  <si>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</si>
  <si>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</si>
  <si>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</si>
  <si>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</si>
  <si>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</si>
  <si>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</si>
  <si>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</si>
  <si>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</si>
  <si>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</si>
  <si>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</si>
  <si>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</si>
  <si>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</si>
  <si>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</si>
  <si>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</si>
  <si>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</si>
  <si>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</si>
  <si>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</si>
  <si>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</si>
  <si>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</si>
  <si>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</si>
  <si>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</si>
  <si>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</si>
  <si>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</si>
  <si>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</si>
  <si>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</si>
  <si>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</si>
  <si>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</si>
  <si>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</si>
  <si>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</si>
  <si>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</si>
  <si>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</si>
  <si>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</si>
  <si>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</si>
  <si>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227290-2-1.1</t>
  </si>
  <si>
    <t>SO01.1 Likvidace invazivních druhů</t>
  </si>
  <si>
    <t>STA</t>
  </si>
  <si>
    <t>1</t>
  </si>
  <si>
    <t>{e5efba6f-b38d-478c-a68c-c6a89ef62838}</t>
  </si>
  <si>
    <t>2</t>
  </si>
  <si>
    <t>227290-2-1.2</t>
  </si>
  <si>
    <t>SO01.2 Tůň</t>
  </si>
  <si>
    <t>{db6b2660-ae20-46bb-8b3f-6543f3ba8fcd}</t>
  </si>
  <si>
    <t>227290-2-1.3</t>
  </si>
  <si>
    <t>SO01.3 Terénní úpravy</t>
  </si>
  <si>
    <t>{1888dfd4-50c8-4c5e-a413-4e0cbc255d6c}</t>
  </si>
  <si>
    <t>227290-2-1.4</t>
  </si>
  <si>
    <t>SO01.4 Vegetační úpravy</t>
  </si>
  <si>
    <t>{c8d872a9-07f0-4711-8e4c-a6d49dda7fed}</t>
  </si>
  <si>
    <t>227290-2-1.4.1</t>
  </si>
  <si>
    <t>SO01.4.1 Vegetační úpravy - následná péče 1. rok</t>
  </si>
  <si>
    <t>{91614bd5-9c96-47b6-8e0b-1112a27fea8c}</t>
  </si>
  <si>
    <t>227290-2-1.4.2</t>
  </si>
  <si>
    <t>SO01.4.2 Vegetační úpravy - následná péče 2. rok</t>
  </si>
  <si>
    <t>{5ee6b88d-4442-40ee-9cd3-2d4e8bbde49e}</t>
  </si>
  <si>
    <t>227290-2-1.4.3</t>
  </si>
  <si>
    <t>SO01.4.3 Vegetační úpravy - následná péče 3. rok</t>
  </si>
  <si>
    <t>{8bc9f8de-f03b-49df-9b58-20259e049ff5}</t>
  </si>
  <si>
    <t>227290-2-3</t>
  </si>
  <si>
    <t>Vedlejší a ostatní náklady</t>
  </si>
  <si>
    <t>{4264bae2-c53e-4c46-89fa-6bde414cc586}</t>
  </si>
  <si>
    <t>KRYCÍ LIST SOUPISU PRACÍ</t>
  </si>
  <si>
    <t>Objekt:</t>
  </si>
  <si>
    <t>227290-2-1.1 - SO01.1 Likvidace invazivních druhů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</si>
  <si>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</si>
  <si>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</si>
  <si>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</si>
  <si>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</si>
  <si>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</si>
  <si>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</si>
  <si>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</si>
  <si>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</si>
  <si>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</si>
  <si>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</si>
  <si>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</si>
  <si>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</si>
  <si>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</si>
  <si>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</si>
  <si>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</si>
  <si>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</si>
  <si>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</si>
  <si>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</si>
  <si>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</si>
  <si>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</si>
  <si>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</si>
  <si>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</si>
  <si>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</si>
  <si>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</si>
  <si>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</si>
  <si>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</si>
  <si>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</si>
  <si>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</si>
  <si>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</si>
  <si>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2023 02</t>
  </si>
  <si>
    <t>4</t>
  </si>
  <si>
    <t>1519767815</t>
  </si>
  <si>
    <t>PP</t>
  </si>
  <si>
    <t>Odstranění křovin a stromů s odstraněním kořenů strojně průměru kmene do 100 mm v rovině nebo ve svahu sklonu terénu do 1:5, při celkové ploše přes 500 m2</t>
  </si>
  <si>
    <t>VV</t>
  </si>
  <si>
    <t>9158,0 "odstranění stromové skupiny"</t>
  </si>
  <si>
    <t>112101101</t>
  </si>
  <si>
    <t>Odstranění stromů listnatých průměru kmene přes 100 do 300 mm</t>
  </si>
  <si>
    <t>kus</t>
  </si>
  <si>
    <t>-53705592</t>
  </si>
  <si>
    <t>Odstranění stromů s odřezáním kmene a s odvětvením listnatých, průměru kmene přes 100 do 300 mm</t>
  </si>
  <si>
    <t>51</t>
  </si>
  <si>
    <t>3</t>
  </si>
  <si>
    <t>112101102</t>
  </si>
  <si>
    <t>Odstranění stromů listnatých průměru kmene přes 300 do 500 mm</t>
  </si>
  <si>
    <t>2090616086</t>
  </si>
  <si>
    <t>Odstranění stromů s odřezáním kmene a s odvětvením listnatých, průměru kmene přes 300 do 500 mm</t>
  </si>
  <si>
    <t>12</t>
  </si>
  <si>
    <t>112101200</t>
  </si>
  <si>
    <t>Manipulace kmenoviny do určených poloh</t>
  </si>
  <si>
    <t>-454683561</t>
  </si>
  <si>
    <t>51+12</t>
  </si>
  <si>
    <t>5</t>
  </si>
  <si>
    <t>112251101</t>
  </si>
  <si>
    <t>Odstranění pařezů průměru přes 100 do 300 mm</t>
  </si>
  <si>
    <t>815843627</t>
  </si>
  <si>
    <t>Odstranění pařezů strojně s jejich vykopáním, vytrháním nebo odstřelením průměru přes 100 do 300 mm</t>
  </si>
  <si>
    <t>6</t>
  </si>
  <si>
    <t>112251102</t>
  </si>
  <si>
    <t>Odstranění pařezů průměru přes 300 do 500 mm</t>
  </si>
  <si>
    <t>-1725802858</t>
  </si>
  <si>
    <t>Odstranění pařezů strojně s jejich vykopáním, vytrháním nebo odstřelením průměru přes 300 do 500 mm</t>
  </si>
  <si>
    <t>998</t>
  </si>
  <si>
    <t>Přesun hmot</t>
  </si>
  <si>
    <t>7</t>
  </si>
  <si>
    <t>998222012</t>
  </si>
  <si>
    <t>Přesun hmot pro tělovýchovné plochy</t>
  </si>
  <si>
    <t>t</t>
  </si>
  <si>
    <t>-545035762</t>
  </si>
  <si>
    <t>Přesun hmot pro tělovýchovné plochy  dopravní vzdálenost do 200 m</t>
  </si>
  <si>
    <t>227290-2-1.2 - SO01.2 Tůň</t>
  </si>
  <si>
    <t xml:space="preserve">    2 - Zakládání</t>
  </si>
  <si>
    <t xml:space="preserve">    4 - Vodorovné konstrukce</t>
  </si>
  <si>
    <t xml:space="preserve">    5 - Komunikace pozemní</t>
  </si>
  <si>
    <t>122151105</t>
  </si>
  <si>
    <t>Odkopávky a prokopávky nezapažené v hornině třídy těžitelnosti I skupiny 1 a 2 objem do 1000 m3 strojně</t>
  </si>
  <si>
    <t>m3</t>
  </si>
  <si>
    <t>-435424851</t>
  </si>
  <si>
    <t>Odkopávky a prokopávky nezapažené strojně v hornině třídy těžitelnosti I skupiny 1 a 2 přes 500 do 1 000 m3</t>
  </si>
  <si>
    <t>664,0*0,9 "tůň; planimetrováno z příčných řezů; 90 % v horninách tř. 1 a 2"</t>
  </si>
  <si>
    <t>122251105</t>
  </si>
  <si>
    <t>Odkopávky a prokopávky nezapažené v hornině třídy těžitelnosti I skupiny 3 objem do 1000 m3 strojně</t>
  </si>
  <si>
    <t>1504968425</t>
  </si>
  <si>
    <t>Odkopávky a prokopávky nezapažené strojně v hornině třídy těžitelnosti I skupiny 3 přes 500 do 1 000 m3</t>
  </si>
  <si>
    <t>664,0*0,1 "tůň; planimetrováno z příčných řezů; 10 % v hornině tř. 3"</t>
  </si>
  <si>
    <t>131252502</t>
  </si>
  <si>
    <t>Hloubení jamek do 0,5 m3 v hornině třídy těžitelnosti I skupiny 1 až 3 strojně</t>
  </si>
  <si>
    <t>1649472421</t>
  </si>
  <si>
    <t>Hloubení jamek strojně objemu do 0,5 m3 s odhozením výkopku do 3 m nebo naložením na dopravní prostředek v hornině třídy těžitelnosti I, skupiny 1 až 3</t>
  </si>
  <si>
    <t>0,005*348 "jamky pro výsadbu rostlin"</t>
  </si>
  <si>
    <t>162251101</t>
  </si>
  <si>
    <t>Vodorovné přemístění do 20 m výkopku/sypaniny z horniny třídy těžitelnosti I skupiny 1 až 3</t>
  </si>
  <si>
    <t>1188202389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</si>
  <si>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</si>
  <si>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Odvoz zeminy na mezideponii - přesun 1/2 výkopků na mezideponii. Zbytek bude zapracován ihned po vykopání.</t>
  </si>
  <si>
    <t>664,0/2 "tůň; planimetrováno z příčných řezů"</t>
  </si>
  <si>
    <t>167151111</t>
  </si>
  <si>
    <t>Nakládání výkopku z hornin třídy těžitelnosti I skupiny 1 až 3 přes 100 m3</t>
  </si>
  <si>
    <t>-1199342662</t>
  </si>
  <si>
    <t>Nakládání, skládání a překládání neulehlého výkopku nebo sypaniny strojně nakládání, množství přes 100 m3, z hornin třídy těžitelnosti I, skupiny 1 až 3</t>
  </si>
  <si>
    <t>Nakládání zeminy na mezideponii</t>
  </si>
  <si>
    <t>664,0/2 "tůň"</t>
  </si>
  <si>
    <t>171251201</t>
  </si>
  <si>
    <t>Uložení sypaniny na skládky nebo meziskládky</t>
  </si>
  <si>
    <t>706113</t>
  </si>
  <si>
    <t>Uložení sypaniny na skládky nebo meziskládky bez hutnění s upravením uložené sypaniny do předepsaného tvaru</t>
  </si>
  <si>
    <t>Uložení ornice a zeminy na mezideponii - 1/2 výkopků. Zbytek bude zapracován ihned po vykopání.</t>
  </si>
  <si>
    <t>182151111</t>
  </si>
  <si>
    <t>Svahování v zářezech v hornině třídy těžitelnosti I skupiny 1 až 3 strojně</t>
  </si>
  <si>
    <t>1470492978</t>
  </si>
  <si>
    <t>Svahování trvalých svahů do projektovaných profilů strojně s potřebným přemístěním výkopku při svahování v zářezech v hornině třídy těžitelnosti I, skupiny 1 až 3</t>
  </si>
  <si>
    <t>921,37 "tůň; planimetrováno z příčných řezů"</t>
  </si>
  <si>
    <t>8</t>
  </si>
  <si>
    <t>183211312</t>
  </si>
  <si>
    <t>Výsadba trvalek prostokořenných</t>
  </si>
  <si>
    <t>-1790448936</t>
  </si>
  <si>
    <t>Výsadba květin do připravené půdy se zalitím do připravené půdy, se zalitím trvalek prostokořenných</t>
  </si>
  <si>
    <t>348 "výsadba rostlin"</t>
  </si>
  <si>
    <t>9</t>
  </si>
  <si>
    <t>M</t>
  </si>
  <si>
    <t>02650601</t>
  </si>
  <si>
    <t>puškvorec obecný /Acorus calamus/, velikost sazenice K9</t>
  </si>
  <si>
    <t>2104058052</t>
  </si>
  <si>
    <t>10</t>
  </si>
  <si>
    <t>02650602</t>
  </si>
  <si>
    <t>pryskyřník velký /Ranunculus lingua/, velikost sazenice K9</t>
  </si>
  <si>
    <t>-1863328456</t>
  </si>
  <si>
    <t>11</t>
  </si>
  <si>
    <t>02650603</t>
  </si>
  <si>
    <t>šmel okoličnatý /Butomus umbelatus/, velikost sazenice K9</t>
  </si>
  <si>
    <t>1428906887</t>
  </si>
  <si>
    <t>02650604</t>
  </si>
  <si>
    <t>prustka obecná /Hippuris vulgaris/, velikost sazenice K9</t>
  </si>
  <si>
    <t>1573869293</t>
  </si>
  <si>
    <t>13</t>
  </si>
  <si>
    <t>02650605</t>
  </si>
  <si>
    <t>skřípinec jezerní /Schoenoplectus lacustris/, velikost sazenice K9</t>
  </si>
  <si>
    <t>-313728251</t>
  </si>
  <si>
    <t>14</t>
  </si>
  <si>
    <t>02650606</t>
  </si>
  <si>
    <t>kosatec žlutý /Iris pseudacorus/, velikost sazenice K9</t>
  </si>
  <si>
    <t>-1925070140</t>
  </si>
  <si>
    <t>026506011</t>
  </si>
  <si>
    <t>rdesno hadí kořen /Bistorta major/, velikost sazenice K9</t>
  </si>
  <si>
    <t>748940240</t>
  </si>
  <si>
    <t>16</t>
  </si>
  <si>
    <t>026506012</t>
  </si>
  <si>
    <t>blatouch bahenní /Caltha palustris/, velikost sazenice K9</t>
  </si>
  <si>
    <t>742251370</t>
  </si>
  <si>
    <t>17</t>
  </si>
  <si>
    <t>026506013</t>
  </si>
  <si>
    <t>tužebník jilmový /Filipendula ulmaria/, velikost sazenice K9</t>
  </si>
  <si>
    <t>13264912</t>
  </si>
  <si>
    <t>18</t>
  </si>
  <si>
    <t>026506014</t>
  </si>
  <si>
    <t>máta vodní /Mentha aquatica/, velikost sazenice K9</t>
  </si>
  <si>
    <t>-993634025</t>
  </si>
  <si>
    <t>19</t>
  </si>
  <si>
    <t>026506015</t>
  </si>
  <si>
    <t>kakost bahenní /Geranium palustre/, velikost sazenice K9</t>
  </si>
  <si>
    <t>1030416852</t>
  </si>
  <si>
    <t>20</t>
  </si>
  <si>
    <t>02650607</t>
  </si>
  <si>
    <t>orobinec úzkolistý /Typha angustifolia/, velikost sazenice K9</t>
  </si>
  <si>
    <t>-49459916</t>
  </si>
  <si>
    <t>02650608</t>
  </si>
  <si>
    <t>kyprej vrbice /Lythrum salicaria/, velikost sazenice K9</t>
  </si>
  <si>
    <t>-1778932376</t>
  </si>
  <si>
    <t>22</t>
  </si>
  <si>
    <t>02650609</t>
  </si>
  <si>
    <t>stulík žlutý /Nuphar lutea/, velikost sazenice K9</t>
  </si>
  <si>
    <t>366240172</t>
  </si>
  <si>
    <t>23</t>
  </si>
  <si>
    <t>026506010</t>
  </si>
  <si>
    <t>rdesno obojživelné /Persicaria amphibia/, velikost sazenice K9</t>
  </si>
  <si>
    <t>-1574601879</t>
  </si>
  <si>
    <t>24</t>
  </si>
  <si>
    <t>60591321R</t>
  </si>
  <si>
    <t>dřevěná frézovaná kulatina D 20 cm dl 2,9 m</t>
  </si>
  <si>
    <t>m</t>
  </si>
  <si>
    <t>865936376</t>
  </si>
  <si>
    <t>P</t>
  </si>
  <si>
    <t>Poznámka k položce:_x000D_
Součástí dodávky je také doprava a zabudování</t>
  </si>
  <si>
    <t>108,0 "přístup k vodní ploše"</t>
  </si>
  <si>
    <t>Zakládání</t>
  </si>
  <si>
    <t>25</t>
  </si>
  <si>
    <t>213141112</t>
  </si>
  <si>
    <t>Zřízení vrstvy z geotextilie v rovině nebo ve sklonu do 1:5 š přes 3 do 6 m</t>
  </si>
  <si>
    <t>-759883849</t>
  </si>
  <si>
    <t>Zřízení vrstvy z geotextilie  filtrační, separační, odvodňovací, ochranné, výztužné nebo protierozní v rovině nebo ve sklonu do 1:5, šířky přes 3 do 6 m</t>
  </si>
  <si>
    <t>66,0 "přístup k vodní ploše"</t>
  </si>
  <si>
    <t>26</t>
  </si>
  <si>
    <t>69311081</t>
  </si>
  <si>
    <t>geotextilie netkaná separační, ochranná, filtrační, drenážní PES 300g/m2</t>
  </si>
  <si>
    <t>691415995</t>
  </si>
  <si>
    <t>66*1,1845 'Přepočtené koeficientem množství</t>
  </si>
  <si>
    <t>Vodorovné konstrukce</t>
  </si>
  <si>
    <t>27</t>
  </si>
  <si>
    <t>451577877</t>
  </si>
  <si>
    <t>Podklad nebo lože pod dlažbu vodorovný nebo do sklonu 1:5 ze štěrkopísku tl přes 30 do 100 mm</t>
  </si>
  <si>
    <t>942389244</t>
  </si>
  <si>
    <t>Podklad nebo lože pod dlažbu (přídlažbu)  v ploše vodorovné nebo ve sklonu do 1:5, tloušťky od 30 do 100 mm ze štěrkopísku</t>
  </si>
  <si>
    <t>28</t>
  </si>
  <si>
    <t>451579877</t>
  </si>
  <si>
    <t>Příplatek ZKD 10 mm tl u podkladu nebo lože pod dlažbu ze štěrkopísku</t>
  </si>
  <si>
    <t>1772771340</t>
  </si>
  <si>
    <t>Podklad nebo lože pod dlažbu (přídlažbu)  Příplatek k cenám za každých dalších i započatých 10 mm tloušťky podkladu nebo lože ze štěrkopísku</t>
  </si>
  <si>
    <t>66,0*5 "přístup k vodní ploše; příplatek za dalších 50 mm ŠP"</t>
  </si>
  <si>
    <t>29</t>
  </si>
  <si>
    <t>462511270</t>
  </si>
  <si>
    <t>Zához z lomového kamene bez proštěrkování z terénu hmotnost do 200 kg</t>
  </si>
  <si>
    <t>-1019021732</t>
  </si>
  <si>
    <t>Zához z lomového kamene neupraveného záhozového  bez proštěrkování z terénu, hmotnosti jednotlivých kamenů do 200 kg</t>
  </si>
  <si>
    <t>0,79*2,5 "tůň; zához z lomového kamene o hmotnosti 80-200 kg"</t>
  </si>
  <si>
    <t>Komunikace pozemní</t>
  </si>
  <si>
    <t>30</t>
  </si>
  <si>
    <t>594111112</t>
  </si>
  <si>
    <t>Kladení dlažby z lomového kamene tl do 100 mm s provedením lože z kameniva těženého</t>
  </si>
  <si>
    <t>826001257</t>
  </si>
  <si>
    <t>Kladení dlažby z lomového kamene lomařsky upraveného v ploše vodorovné nebo ve sklonu na plocho tl. do 100 mm, bez vyplnění spár, s provedením lože tl. 50 mm z kameniva těženého</t>
  </si>
  <si>
    <t>31</t>
  </si>
  <si>
    <t>58381086</t>
  </si>
  <si>
    <t>kámen lomový upravený štípaný (80, 40, 20 cm) pískovec</t>
  </si>
  <si>
    <t>-489513370</t>
  </si>
  <si>
    <t>66,0*0,2</t>
  </si>
  <si>
    <t>13,2*2,3 'Přepočtené koeficientem množství</t>
  </si>
  <si>
    <t>32</t>
  </si>
  <si>
    <t>-1328463656</t>
  </si>
  <si>
    <t>227290-2-1.3 - SO01.3 Terénní úpravy</t>
  </si>
  <si>
    <t>-915861361</t>
  </si>
  <si>
    <t>664,0/2 "odvoz zeminy z mezideponie zpět na stavbu"</t>
  </si>
  <si>
    <t>171203111</t>
  </si>
  <si>
    <t>Uložení a hrubé rozhrnutí výkopku bez zhutnění v rovině a ve svahu do 1:5</t>
  </si>
  <si>
    <t>-674765933</t>
  </si>
  <si>
    <t>Uložení výkopku bez zhutnění  s hrubým rozhrnutím v rovině nebo na svahu do 1:5</t>
  </si>
  <si>
    <t>664,0 "tůň; rozhrnutí výkopů"</t>
  </si>
  <si>
    <t>-1692362132</t>
  </si>
  <si>
    <t>1259,0 "terénní úpravy na ploše P1"</t>
  </si>
  <si>
    <t>227290-2-1.4 - SO01.4 Vegetační úpravy</t>
  </si>
  <si>
    <t>N01 - Povrchové úpravy terénu</t>
  </si>
  <si>
    <t>111151331</t>
  </si>
  <si>
    <t>Pokosení trávníku lučního pl přes 10000 m2 s odvozem do 20 km v rovině a svahu do 1:5</t>
  </si>
  <si>
    <t>2089117836</t>
  </si>
  <si>
    <t>Pokosení trávníku při souvislé ploše přes 10000 m2 lučního v rovině nebo svahu do 1:5</t>
  </si>
  <si>
    <t>18297,2 "osetí travní směsí"</t>
  </si>
  <si>
    <t>1020 "květnatá louka"</t>
  </si>
  <si>
    <t>Součet</t>
  </si>
  <si>
    <t>181151311</t>
  </si>
  <si>
    <t>Plošná úprava terénu přes 500 m2 zemina skupiny 1 až 4 nerovnosti přes 50 do 100 mm v rovinně a svahu do 1:5</t>
  </si>
  <si>
    <t>1630466044</t>
  </si>
  <si>
    <t>Plošná úprava terénu v zemině skupiny 1 až 4 s urovnáním povrchu bez doplnění ornice souvislé plochy přes 500 m2 při nerovnostech terénu přes 50 do 100 mm v rovině nebo na svahu do 1:5</t>
  </si>
  <si>
    <t>181411123</t>
  </si>
  <si>
    <t>Založení lučního trávníku výsevem pl do 1000 m2 ve svahu přes 1:2 do 1:1</t>
  </si>
  <si>
    <t>1242071936</t>
  </si>
  <si>
    <t>Založení trávníku na půdě předem připravené plochy do 1000 m2 výsevem včetně utažení lučního na svahu přes 1:2 do 1:1</t>
  </si>
  <si>
    <t>Poznámka k položce:_x000D_
Travní semeno Květnatá louka Klasik bude použita na vybraných lokalitách v rozsahu cca 20 %._x000D_
Travní parkové semeno bude použito na zbytku plochy v rozsahu cca 80 %.</t>
  </si>
  <si>
    <t>00572471</t>
  </si>
  <si>
    <t>RAKOVEC – květnatá louka do vlhka</t>
  </si>
  <si>
    <t>kg</t>
  </si>
  <si>
    <t>-1656338582</t>
  </si>
  <si>
    <t>Květnatá louka Klasik</t>
  </si>
  <si>
    <t>13060*0,0012 'Přepočtené koeficientem množství</t>
  </si>
  <si>
    <t>00572472</t>
  </si>
  <si>
    <t>osivo směs travní krajinná-rovinná</t>
  </si>
  <si>
    <t>808726922</t>
  </si>
  <si>
    <t>19317,2*0,0036 'Přepočtené koeficientem množství</t>
  </si>
  <si>
    <t>184102117</t>
  </si>
  <si>
    <t>Výsadba dřeviny s balem D přes 0,8 do 1 m do jamky se zalitím v rovině a svahu do 1:5</t>
  </si>
  <si>
    <t>423762948</t>
  </si>
  <si>
    <t>Výsadba dřeviny s balem do předem vyhloubené jamky se zalitím  v rovině nebo na svahu do 1:5, při průměru balu přes 800 do 1000 mm</t>
  </si>
  <si>
    <t>Poznámka k položce:_x000D_
Součástí položky je také následná péče v délce 3 roky.</t>
  </si>
  <si>
    <t>18 "dřeviny 12-14"</t>
  </si>
  <si>
    <t>50 "dřeviny 120-150"</t>
  </si>
  <si>
    <t>026524240</t>
  </si>
  <si>
    <t>třešeň ptačí /Prunus avium/, OK 6-8 cm, v. nad 150 cm, kont. nebo bal</t>
  </si>
  <si>
    <t>2033798179</t>
  </si>
  <si>
    <t>třešeň ptačí /Prunus aviu/, OK 12-16 cm</t>
  </si>
  <si>
    <t>026553042</t>
  </si>
  <si>
    <t>lípa srdčitá /Tilia cordata/, 81-120 cm, KK nebo KO</t>
  </si>
  <si>
    <t>-593129421</t>
  </si>
  <si>
    <t>lípa srdčitá/malolistá /Tilia cordata/, OK 12-16 cm</t>
  </si>
  <si>
    <t>02650360</t>
  </si>
  <si>
    <t>dub letní /Quercus robur/ 150-180cm</t>
  </si>
  <si>
    <t>-1970906665</t>
  </si>
  <si>
    <t>026523500</t>
  </si>
  <si>
    <t>jasan ztepilý (Fraxinus excelsior), OK 6-8 cm, v. nad 150 cm, kont. nebo bal prům. 40 cm</t>
  </si>
  <si>
    <t>397644003</t>
  </si>
  <si>
    <t>jasan ztepilý /Fraxinus excelsior/, 120-150 cm</t>
  </si>
  <si>
    <t>026553041</t>
  </si>
  <si>
    <t>lípa srdčitá /Tilia cordata/, OK 6-8 cm, kont. nebo bal prům. 40 cm</t>
  </si>
  <si>
    <t>-2072439086</t>
  </si>
  <si>
    <t>lípa srdčitá/malolistá /Tilia cordata/, 120-150 cm</t>
  </si>
  <si>
    <t>02650442</t>
  </si>
  <si>
    <t>habr obecný /Carpinus betulus/ 80-125cm</t>
  </si>
  <si>
    <t>-170821498</t>
  </si>
  <si>
    <t>02650301</t>
  </si>
  <si>
    <t>javor babyka /Acer campestre/ 20-50cm</t>
  </si>
  <si>
    <t>1469072360</t>
  </si>
  <si>
    <t>javor babyka /Acer campestre/ 120-150cm</t>
  </si>
  <si>
    <t>02650300</t>
  </si>
  <si>
    <t>javor mléč /Acer platanoides/ 20-50cm</t>
  </si>
  <si>
    <t>-1008679019</t>
  </si>
  <si>
    <t>02650382</t>
  </si>
  <si>
    <t>jilm habrolistý /Ulmus minor/ 150-200cm</t>
  </si>
  <si>
    <t>73403384</t>
  </si>
  <si>
    <t>026557600</t>
  </si>
  <si>
    <t>střemcha hroznovitá /Prunus padus/, v. 50-80 cm, KK nebo KO</t>
  </si>
  <si>
    <t>2019685873</t>
  </si>
  <si>
    <t>střemcha hroznovitá /Prunus padus/, 120-150 cm</t>
  </si>
  <si>
    <t>184102211</t>
  </si>
  <si>
    <t>Výsadba keře bez balu v do 1 m do jamky se zalitím v rovině a svahu do 1:5</t>
  </si>
  <si>
    <t>792791034</t>
  </si>
  <si>
    <t>Výsadba keře bez balu do předem vyhloubené jamky se zalitím  v rovině nebo na svahu do 1:5 výšky do 1 m v terénu</t>
  </si>
  <si>
    <t>170 "keře 40-100"</t>
  </si>
  <si>
    <t>026557800</t>
  </si>
  <si>
    <t>ptačí zob obecný /Ligustrum vulgare/, v. 50-80 cm, KK nebo KO</t>
  </si>
  <si>
    <t>1030371351</t>
  </si>
  <si>
    <t>ptačí zob evropský /Ligustrum vulgare/, 60-100 cm</t>
  </si>
  <si>
    <t>026557801</t>
  </si>
  <si>
    <t>ptačí zob obecný /Ligustrum vulgare/ 40–60 cm (min. 3 výhony), K</t>
  </si>
  <si>
    <t>-1781243166</t>
  </si>
  <si>
    <t>ptačí zob evropský /Ligustrum vulgare/, 40 - 60 cm</t>
  </si>
  <si>
    <t>026557700</t>
  </si>
  <si>
    <t>brslen evropský /Euonymus europaeus/, v. 50-80 cm, KK nebo KO</t>
  </si>
  <si>
    <t>-2008849045</t>
  </si>
  <si>
    <t>brslen evropský /Euonymus europaeus/, v. 60-100 cm</t>
  </si>
  <si>
    <t>026557701</t>
  </si>
  <si>
    <t>brslen evropský /Euonymus europaeus/ 40–60 cm (min. 3 výhony), K</t>
  </si>
  <si>
    <t>-433454478</t>
  </si>
  <si>
    <t>brslen evropský /Euonymus europaeus/ 40–60 cm</t>
  </si>
  <si>
    <t>02650530</t>
  </si>
  <si>
    <t>zlatice prostřední /Forsythia intermedia/ 20-35cm</t>
  </si>
  <si>
    <t>-1923745640</t>
  </si>
  <si>
    <t>svída krvavá  /Cornus sanguinea/ 40-60cm</t>
  </si>
  <si>
    <t>026558102</t>
  </si>
  <si>
    <t>hloh jednosemenný /Crataegus monogyna/ 40–60 cm (min. 3 výhony), K</t>
  </si>
  <si>
    <t>-1389018175</t>
  </si>
  <si>
    <t>hloh jednosemenný /Crataegus monogyna/ 40–60 cm</t>
  </si>
  <si>
    <t>184215111</t>
  </si>
  <si>
    <t>Ukotvení kmene dřevin v rovině nebo na svahu do 1:5 jedním kůlem D do 0,1 m dl do 1 m</t>
  </si>
  <si>
    <t>142497804</t>
  </si>
  <si>
    <t>Ukotvení dřeviny kůly jedním kůlem, délky do 1 m</t>
  </si>
  <si>
    <t>170 "keře"</t>
  </si>
  <si>
    <t>60591250</t>
  </si>
  <si>
    <t>kůl signalizační ke keřům, D 80 cm; dl. 1,0 m</t>
  </si>
  <si>
    <t>1413011903</t>
  </si>
  <si>
    <t>kůl signalizační ke keřům, D 6 cm; dl. 1,0 m</t>
  </si>
  <si>
    <t>184215133</t>
  </si>
  <si>
    <t>Ukotvení kmene dřevin v rovině nebo na svahu do 1:5 třemi kůly D do 0,1 m dl přes 2 do 3 m</t>
  </si>
  <si>
    <t>-1747127969</t>
  </si>
  <si>
    <t>Ukotvení dřeviny kůly třemi kůly, délky přes 2 do 3 m</t>
  </si>
  <si>
    <t>18 "stromy</t>
  </si>
  <si>
    <t>60591255</t>
  </si>
  <si>
    <t>kůl vyvazovací dřevěný impregnovaný D 8cm dl 2,5m</t>
  </si>
  <si>
    <t>-384372795</t>
  </si>
  <si>
    <t>kůl vyvazovací dřevěný impregnovaný D 6cm dl 2,5m</t>
  </si>
  <si>
    <t>18*3 "stromy</t>
  </si>
  <si>
    <t>50*2 "stromy</t>
  </si>
  <si>
    <t>184215134</t>
  </si>
  <si>
    <t>Ukotvení kmene dřevin na svahu přes 1:5 do 1:2 třemi kůly D do 0,1 m dl do 1 m</t>
  </si>
  <si>
    <t>852378286</t>
  </si>
  <si>
    <t>50 "stromy</t>
  </si>
  <si>
    <t>184911200</t>
  </si>
  <si>
    <t>Bavlněný úvazek 0,4 m, Materiál k zafixování úvazku na stabilizačním kůlu proti sklouznutí</t>
  </si>
  <si>
    <t>ks</t>
  </si>
  <si>
    <t>-1408982554</t>
  </si>
  <si>
    <t>999110006</t>
  </si>
  <si>
    <t>Příčka spojovací půlkulatá; l = 50 cm; průměr 80 mm; impregnace; jeden konec rovně zaříznutý; druhý konec rovně zaříznutý</t>
  </si>
  <si>
    <t>541291288</t>
  </si>
  <si>
    <t>Příčka spojovací půlkulatá; l = 50 cm; průměr 80 mm; impregnace; jeden konec rovně zaříznutý; druhý konec rovně zaříznutý; vč. instalace</t>
  </si>
  <si>
    <t>18*3 "stromy"</t>
  </si>
  <si>
    <t>999110005</t>
  </si>
  <si>
    <t>Individuální ochrana proti zvěři - chránička; 180 cm vč. instalace</t>
  </si>
  <si>
    <t>15345936</t>
  </si>
  <si>
    <t>Individuální ochrana proti zvěři (pletivo) - chránička; vč. instalace</t>
  </si>
  <si>
    <t>18 "výška 160 cm"</t>
  </si>
  <si>
    <t>50 "výška 120 cm"</t>
  </si>
  <si>
    <t>999110007</t>
  </si>
  <si>
    <t>arboflex ochranný nátěr</t>
  </si>
  <si>
    <t>1851481865</t>
  </si>
  <si>
    <t>Poznámka k položce:_x000D_
cca 850 g/m2</t>
  </si>
  <si>
    <t>18*0,6*0,85 "dřeviny 12-14; 0,85 kg/strom"</t>
  </si>
  <si>
    <t>50*0,6*0,57 "dřeviny 120-150; 0,57 kg/strom"</t>
  </si>
  <si>
    <t>33</t>
  </si>
  <si>
    <t>184911421</t>
  </si>
  <si>
    <t>Mulčování rostlin kůrou tl do 0,1 m v rovině a svahu do 1:5</t>
  </si>
  <si>
    <t>-1863373823</t>
  </si>
  <si>
    <t>Mulčování vysazených rostlin mulčovací kůrou, tl. do 100 mm v rovině nebo na svahu do 1:5</t>
  </si>
  <si>
    <t>34</t>
  </si>
  <si>
    <t>103911000</t>
  </si>
  <si>
    <t>kůra mulčovací VL</t>
  </si>
  <si>
    <t>-984483414</t>
  </si>
  <si>
    <t>Poznámka k položce:_x000D_
Mulč bude využit ze štěpkovaných dřevin</t>
  </si>
  <si>
    <t>18*0,1 "dřeviny 12-14"</t>
  </si>
  <si>
    <t>50*0,1 "dřeviny 120-150"</t>
  </si>
  <si>
    <t>170*0,1 "keře 40-100"</t>
  </si>
  <si>
    <t>35</t>
  </si>
  <si>
    <t>185804312</t>
  </si>
  <si>
    <t>Zalití rostlin vodou plocha přes 20 m2</t>
  </si>
  <si>
    <t>-1598294008</t>
  </si>
  <si>
    <t>Zalití rostlin vodou plochy záhonů jednotlivě přes 20 m2</t>
  </si>
  <si>
    <t>18*6*50/1000 "dřeviny 12-14; 50 l/strom; 6x ve vegetačním období od výsadby"</t>
  </si>
  <si>
    <t>50*6*50/1000 "dřeviny 120-150; 50 l/strom; 6x ve vegetačním období od výsadby"</t>
  </si>
  <si>
    <t>170*6*10/1000 "keře 40-100; 10 l/keř; 6x ve vegetačním období od výsadby"</t>
  </si>
  <si>
    <t>36</t>
  </si>
  <si>
    <t>185851121</t>
  </si>
  <si>
    <t>Dovoz vody pro zálivku rostlin za vzdálenost do 1000 m</t>
  </si>
  <si>
    <t>-1532028930</t>
  </si>
  <si>
    <t>Dovoz vody pro zálivku rostlin  na vzdálenost do 1000 m</t>
  </si>
  <si>
    <t>6*12*50/1000 "50 l/strom; 6x ve vegetačním období od výsadby"</t>
  </si>
  <si>
    <t>6*60*50/1000 "50 l/keř; 6x ve vegetačním období od výsadby"</t>
  </si>
  <si>
    <t>37</t>
  </si>
  <si>
    <t>-1214805684</t>
  </si>
  <si>
    <t>N01</t>
  </si>
  <si>
    <t>Povrchové úpravy terénu</t>
  </si>
  <si>
    <t>38</t>
  </si>
  <si>
    <t>103915200-2</t>
  </si>
  <si>
    <t>půdní kondicionér</t>
  </si>
  <si>
    <t>410578273</t>
  </si>
  <si>
    <t>Poznámka k položce:_x000D_
Kondicionér bude přidán do výsadbové mísy.</t>
  </si>
  <si>
    <t>18*0,5 "dřeviny 12-14; 0,5 kg/strom"</t>
  </si>
  <si>
    <t>50*0,5 "dřeviny 120-150; 0,5 kg/strom"</t>
  </si>
  <si>
    <t>227290-2-1.4.1 - SO01.4.1 Vegetační úpravy - následná péče 1. rok</t>
  </si>
  <si>
    <t>V rámci 1. roku následné péče bude doplněno 15 % uhynulých jedinců.</t>
  </si>
  <si>
    <t>1240760687</t>
  </si>
  <si>
    <t>Mezisoučet</t>
  </si>
  <si>
    <t>19317,2*3 "pokosení 3x ročně"</t>
  </si>
  <si>
    <t>18*0,15 "dřeviny 12-14"</t>
  </si>
  <si>
    <t>50*0,15 "dřeviny 120-150"</t>
  </si>
  <si>
    <t>9*0,15</t>
  </si>
  <si>
    <t>11*0,15</t>
  </si>
  <si>
    <t>8*0,15</t>
  </si>
  <si>
    <t>5*0,15</t>
  </si>
  <si>
    <t>3*0,15</t>
  </si>
  <si>
    <t>170*0,15 "keře 40-100"</t>
  </si>
  <si>
    <t>10*0,15</t>
  </si>
  <si>
    <t>50*0,15</t>
  </si>
  <si>
    <t>30*0,15</t>
  </si>
  <si>
    <t>20*0,15</t>
  </si>
  <si>
    <t>170*0,15 "keře"</t>
  </si>
  <si>
    <t>18*0,15 "stromy</t>
  </si>
  <si>
    <t>18*3*0,15 "stromy</t>
  </si>
  <si>
    <t>50*2*0,15 "stromy</t>
  </si>
  <si>
    <t>50*0,15 "stromy</t>
  </si>
  <si>
    <t>18*3*0,15 "stromy"</t>
  </si>
  <si>
    <t>18*0,15 "výška 160 cm"</t>
  </si>
  <si>
    <t>50*0,15 "výška 120 cm"</t>
  </si>
  <si>
    <t>18*0,1*0,15 "dřeviny 12-14"</t>
  </si>
  <si>
    <t>50*0,1*0,15 "dřeviny 120-150"</t>
  </si>
  <si>
    <t>170*0,1*0,15 "keře 40-100"</t>
  </si>
  <si>
    <t>227290-2-1.4.2 - SO01.4.2 Vegetační úpravy - následná péče 2. rok</t>
  </si>
  <si>
    <t>V rámci 2. roku následné péče bude doplněno 10 % uhynulých jedinců.</t>
  </si>
  <si>
    <t>-1433731109</t>
  </si>
  <si>
    <t>18*0,10 "dřeviny 12-14"</t>
  </si>
  <si>
    <t>50*0,10 "dřeviny 120-150"</t>
  </si>
  <si>
    <t>9*0,10</t>
  </si>
  <si>
    <t>11*0,10</t>
  </si>
  <si>
    <t>8*0,10</t>
  </si>
  <si>
    <t>5*0,10</t>
  </si>
  <si>
    <t>3*0,10</t>
  </si>
  <si>
    <t>170*0,10 "keře 40-100"</t>
  </si>
  <si>
    <t>10*0,10</t>
  </si>
  <si>
    <t>50*0,10</t>
  </si>
  <si>
    <t>30*0,10</t>
  </si>
  <si>
    <t>20*0,10</t>
  </si>
  <si>
    <t>170*0,10 "keře"</t>
  </si>
  <si>
    <t>18*3*0,10 "stromy</t>
  </si>
  <si>
    <t>50*2*0,10 "stromy</t>
  </si>
  <si>
    <t>50*0,10 "stromy</t>
  </si>
  <si>
    <t>18*3*0,10 "stromy"</t>
  </si>
  <si>
    <t>18*0,10 "výška 160 cm"</t>
  </si>
  <si>
    <t>50*0,10 "výška 120 cm"</t>
  </si>
  <si>
    <t>18*0,1*0,10 "dřeviny 12-14"</t>
  </si>
  <si>
    <t>50*0,1*0,10 "dřeviny 120-150"</t>
  </si>
  <si>
    <t>170*0,1*0,10 "keře 40-100"</t>
  </si>
  <si>
    <t>227290-2-1.4.3 - SO01.4.3 Vegetační úpravy - následná péče 3. rok</t>
  </si>
  <si>
    <t>V rámci 3. roku následné péče bude doplněno 10 % uhynulých jedinců.</t>
  </si>
  <si>
    <t>-2073404871</t>
  </si>
  <si>
    <t>227290-2-3 - Vedlejší a ostatní náklady</t>
  </si>
  <si>
    <t>OST - Ostatní</t>
  </si>
  <si>
    <t>VRN - Vedlejší rozpočtové náklady</t>
  </si>
  <si>
    <t>OST</t>
  </si>
  <si>
    <t>Ostatní</t>
  </si>
  <si>
    <t>800800010</t>
  </si>
  <si>
    <t>Zajištění informační tabule "Bezpečnostní upozornění" vč. veškerého montážního materiálu a osazení, 2 ks</t>
  </si>
  <si>
    <t>soubor</t>
  </si>
  <si>
    <t>512</t>
  </si>
  <si>
    <t>2106584993</t>
  </si>
  <si>
    <t>800800015</t>
  </si>
  <si>
    <t>Zajištění a zabezpečení staveniště, zřízení a likvidace zařízení staveniště, včetně případných přípojek, přístupů, _x000D_
deponií apod.</t>
  </si>
  <si>
    <t>1409000764</t>
  </si>
  <si>
    <t>Zajištění a zabezpečení staveniště, zřízení a likvidace zařízení staveniště, včetně případných přípojek, přístupů, 
deponií apod.</t>
  </si>
  <si>
    <t>VRN</t>
  </si>
  <si>
    <t>Vedlejší rozpočtové náklady</t>
  </si>
  <si>
    <t>01 R</t>
  </si>
  <si>
    <t>Vytyčení inženýrských sítí a zařízení, včetně zajištění případné aktualizace vyjádření správců sítí, která pozbudou platnosti v období mezi předáním staveniště a vytyčením sítí</t>
  </si>
  <si>
    <t>-1798783300</t>
  </si>
  <si>
    <t>Poznámka k položce:_x000D_
Položka obsahuje: _x000D_
Zajištění všech nezbytných opatření, jimiž bude předejito porušení jakékoliv inženýrské sítě během výstavby, aktualizaci vyjádření k existenci sítí, jejich vytýčení, označení a ochrana stávajících inženýrských sítí a zařízení v obvodu staveniště. Doklady o vytýčení, včetně zaměření, budou před zahájením stavebních prací předány objednateli v tištěné, příp. digitální formě. Dále respektování ochranných pásem inženýrských sítí dle příslušných norem a vyhlášek a údajů jejich majetkových správců; provedení potřebných přeložek podzemních a nadzemních sítí, jejich ochranu a zajištění; potřebného vypínání vzdušných el. vedení při práci pod nimi, zajištění výluk a náhradního zásobování, související s realizací a propojením inženýrských sítí, úhrada poplatků za připojení elektrického vedení na základní síť apod.</t>
  </si>
  <si>
    <t>03 R</t>
  </si>
  <si>
    <t>Vytyčení stavby (případně pozemků nebo provedení jiných geodetických prací*) odborně způsobilou osobou v oboru zeměměřictví.</t>
  </si>
  <si>
    <t>1305107217</t>
  </si>
  <si>
    <t>05 R</t>
  </si>
  <si>
    <t>Zajištění umístění štítku o povolení stavby a stejnopisu oznámení o zahájení prací oblastnímu inspektorátu práce na viditelném místě u vstupu na staveniště.</t>
  </si>
  <si>
    <t>738312335</t>
  </si>
  <si>
    <t>13 R</t>
  </si>
  <si>
    <t>Zpracování a předání dokumentace skut. provedení stavby (3 paré + 1 v el. formě) objednateli a zaměření skut. provedení stavby – geodetická část dokumentace (3 paré + 1 v el. formě) v rozsahu odpovídajícím příslušným právním předpisům.</t>
  </si>
  <si>
    <t>1711098488</t>
  </si>
  <si>
    <t>Poznámka k položce:_x000D_
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stavby._x000D_
Součástí dokumentace bude také popis a zdůvodnění případných změn a odchylek skutečného provedení stavby od stavebního povolení a ověřené projektové dokumentace.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</si>
</sst>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3</xdr:row>
      <xdr:rowOff>276225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81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255270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255270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105</xdr:row>
      <xdr:rowOff>255270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255270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255270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108</xdr:row>
      <xdr:rowOff>0</xdr:rowOff>
    </xdr:from>
    <xdr:to>
      <xdr:col>9</xdr:col>
      <xdr:colOff>1215390</xdr:colOff>
      <xdr:row>108</xdr:row>
      <xdr:rowOff>255270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255270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255270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104</xdr:row>
      <xdr:rowOff>0</xdr:rowOff>
    </xdr:from>
    <xdr:to>
      <xdr:col>9</xdr:col>
      <xdr:colOff>1215390</xdr:colOff>
      <xdr:row>104</xdr:row>
      <xdr:rowOff>255270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255270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255270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106</xdr:row>
      <xdr:rowOff>255270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255270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255270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105</xdr:row>
      <xdr:rowOff>255270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255270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255270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105</xdr:row>
      <xdr:rowOff>255270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255270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255270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105</xdr:row>
      <xdr:rowOff>255270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255270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255270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104</xdr:row>
      <xdr:rowOff>0</xdr:rowOff>
    </xdr:from>
    <xdr:to>
      <xdr:col>9</xdr:col>
      <xdr:colOff>1215390</xdr:colOff>
      <xdr:row>104</xdr:row>
      <xdr:rowOff>255270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37"/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8" t="s">
        <v>14</v>
      </c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R5" s="20"/>
      <c r="BE5" s="215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19" t="s">
        <v>17</v>
      </c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R6" s="20"/>
      <c r="BE6" s="216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ht="14.45" customHeight="1">
      <c r="B9" s="20"/>
      <c r="AR9" s="20"/>
      <c r="BE9" s="216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16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1</v>
      </c>
      <c r="AR11" s="20"/>
      <c r="BE11" s="216"/>
      <c r="BS11" s="17" t="s">
        <v>6</v>
      </c>
    </row>
    <row r="12" spans="1:74" ht="6.95" customHeight="1">
      <c r="B12" s="20"/>
      <c r="AR12" s="20"/>
      <c r="BE12" s="216"/>
      <c r="BS12" s="17" t="s">
        <v>6</v>
      </c>
    </row>
    <row r="13" spans="1:74" ht="12" customHeight="1">
      <c r="B13" s="20"/>
      <c r="D13" s="27" t="s">
        <v>29</v>
      </c>
      <c r="AK13" s="27" t="s">
        <v>25</v>
      </c>
      <c r="AN13" s="29" t="s">
        <v>30</v>
      </c>
      <c r="AR13" s="20"/>
      <c r="BE13" s="216"/>
      <c r="BS13" s="17" t="s">
        <v>6</v>
      </c>
    </row>
    <row r="14" spans="1:74">
      <c r="B14" s="20"/>
      <c r="E14" s="220" t="s">
        <v>30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7" t="s">
        <v>28</v>
      </c>
      <c r="AN14" s="29" t="s">
        <v>30</v>
      </c>
      <c r="AR14" s="20"/>
      <c r="BE14" s="216"/>
      <c r="BS14" s="17" t="s">
        <v>6</v>
      </c>
    </row>
    <row r="15" spans="1:74" ht="6.95" customHeight="1">
      <c r="B15" s="20"/>
      <c r="AR15" s="20"/>
      <c r="BE15" s="216"/>
      <c r="BS15" s="17" t="s">
        <v>4</v>
      </c>
    </row>
    <row r="16" spans="1:74" ht="12" customHeight="1">
      <c r="B16" s="20"/>
      <c r="D16" s="27" t="s">
        <v>31</v>
      </c>
      <c r="AK16" s="27" t="s">
        <v>25</v>
      </c>
      <c r="AN16" s="25" t="s">
        <v>32</v>
      </c>
      <c r="AR16" s="20"/>
      <c r="BE16" s="216"/>
      <c r="BS16" s="17" t="s">
        <v>4</v>
      </c>
    </row>
    <row r="17" spans="2:71" ht="18.399999999999999" customHeight="1">
      <c r="B17" s="20"/>
      <c r="E17" s="25" t="s">
        <v>33</v>
      </c>
      <c r="AK17" s="27" t="s">
        <v>28</v>
      </c>
      <c r="AN17" s="25" t="s">
        <v>34</v>
      </c>
      <c r="AR17" s="20"/>
      <c r="BE17" s="216"/>
      <c r="BS17" s="17" t="s">
        <v>35</v>
      </c>
    </row>
    <row r="18" spans="2:71" ht="6.95" customHeight="1">
      <c r="B18" s="20"/>
      <c r="AR18" s="20"/>
      <c r="BE18" s="216"/>
      <c r="BS18" s="17" t="s">
        <v>6</v>
      </c>
    </row>
    <row r="19" spans="2:71" ht="12" customHeight="1">
      <c r="B19" s="20"/>
      <c r="D19" s="27" t="s">
        <v>36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2:71" ht="18.399999999999999" customHeight="1">
      <c r="B20" s="20"/>
      <c r="E20" s="25" t="s">
        <v>37</v>
      </c>
      <c r="AK20" s="27" t="s">
        <v>28</v>
      </c>
      <c r="AN20" s="25" t="s">
        <v>1</v>
      </c>
      <c r="AR20" s="20"/>
      <c r="BE20" s="216"/>
      <c r="BS20" s="17" t="s">
        <v>35</v>
      </c>
    </row>
    <row r="21" spans="2:71" ht="6.95" customHeight="1">
      <c r="B21" s="20"/>
      <c r="AR21" s="20"/>
      <c r="BE21" s="216"/>
    </row>
    <row r="22" spans="2:71" ht="12" customHeight="1">
      <c r="B22" s="20"/>
      <c r="D22" s="27" t="s">
        <v>38</v>
      </c>
      <c r="AR22" s="20"/>
      <c r="BE22" s="216"/>
    </row>
    <row r="23" spans="2:71" ht="16.5" customHeight="1">
      <c r="B23" s="20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R23" s="20"/>
      <c r="BE23" s="216"/>
    </row>
    <row r="24" spans="2:71" ht="6.95" customHeight="1">
      <c r="B24" s="20"/>
      <c r="AR24" s="20"/>
      <c r="BE24" s="216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2:71" s="1" customFormat="1" ht="25.9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3">
        <f>ROUND(AG94,2)</f>
        <v>0</v>
      </c>
      <c r="AL26" s="224"/>
      <c r="AM26" s="224"/>
      <c r="AN26" s="224"/>
      <c r="AO26" s="224"/>
      <c r="AR26" s="32"/>
      <c r="BE26" s="216"/>
    </row>
    <row r="27" spans="2:71" s="1" customFormat="1" ht="6.95" customHeight="1">
      <c r="B27" s="32"/>
      <c r="AR27" s="32"/>
      <c r="BE27" s="216"/>
    </row>
    <row r="28" spans="2:71" s="1" customFormat="1">
      <c r="B28" s="32"/>
      <c r="L28" s="225" t="s">
        <v>40</v>
      </c>
      <c r="M28" s="225"/>
      <c r="N28" s="225"/>
      <c r="O28" s="225"/>
      <c r="P28" s="225"/>
      <c r="W28" s="225" t="s">
        <v>41</v>
      </c>
      <c r="X28" s="225"/>
      <c r="Y28" s="225"/>
      <c r="Z28" s="225"/>
      <c r="AA28" s="225"/>
      <c r="AB28" s="225"/>
      <c r="AC28" s="225"/>
      <c r="AD28" s="225"/>
      <c r="AE28" s="225"/>
      <c r="AK28" s="225" t="s">
        <v>42</v>
      </c>
      <c r="AL28" s="225"/>
      <c r="AM28" s="225"/>
      <c r="AN28" s="225"/>
      <c r="AO28" s="225"/>
      <c r="AR28" s="32"/>
      <c r="BE28" s="216"/>
    </row>
    <row r="29" spans="2:71" s="2" customFormat="1" ht="14.45" customHeight="1">
      <c r="B29" s="36"/>
      <c r="D29" s="27" t="s">
        <v>43</v>
      </c>
      <c r="F29" s="27" t="s">
        <v>44</v>
      </c>
      <c r="L29" s="228">
        <v>0.21</v>
      </c>
      <c r="M29" s="227"/>
      <c r="N29" s="227"/>
      <c r="O29" s="227"/>
      <c r="P29" s="227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K29" s="226">
        <f>ROUND(AV94, 2)</f>
        <v>0</v>
      </c>
      <c r="AL29" s="227"/>
      <c r="AM29" s="227"/>
      <c r="AN29" s="227"/>
      <c r="AO29" s="227"/>
      <c r="AR29" s="36"/>
      <c r="BE29" s="217"/>
    </row>
    <row r="30" spans="2:71" s="2" customFormat="1" ht="14.45" customHeight="1">
      <c r="B30" s="36"/>
      <c r="F30" s="27" t="s">
        <v>45</v>
      </c>
      <c r="L30" s="228">
        <v>0.15</v>
      </c>
      <c r="M30" s="227"/>
      <c r="N30" s="227"/>
      <c r="O30" s="227"/>
      <c r="P30" s="227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K30" s="226">
        <f>ROUND(AW94, 2)</f>
        <v>0</v>
      </c>
      <c r="AL30" s="227"/>
      <c r="AM30" s="227"/>
      <c r="AN30" s="227"/>
      <c r="AO30" s="227"/>
      <c r="AR30" s="36"/>
      <c r="BE30" s="217"/>
    </row>
    <row r="31" spans="2:71" s="2" customFormat="1" ht="14.45" hidden="1" customHeight="1">
      <c r="B31" s="36"/>
      <c r="F31" s="27" t="s">
        <v>46</v>
      </c>
      <c r="L31" s="228">
        <v>0.21</v>
      </c>
      <c r="M31" s="227"/>
      <c r="N31" s="227"/>
      <c r="O31" s="227"/>
      <c r="P31" s="227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K31" s="226">
        <v>0</v>
      </c>
      <c r="AL31" s="227"/>
      <c r="AM31" s="227"/>
      <c r="AN31" s="227"/>
      <c r="AO31" s="227"/>
      <c r="AR31" s="36"/>
      <c r="BE31" s="217"/>
    </row>
    <row r="32" spans="2:71" s="2" customFormat="1" ht="14.45" hidden="1" customHeight="1">
      <c r="B32" s="36"/>
      <c r="F32" s="27" t="s">
        <v>47</v>
      </c>
      <c r="L32" s="228">
        <v>0.15</v>
      </c>
      <c r="M32" s="227"/>
      <c r="N32" s="227"/>
      <c r="O32" s="227"/>
      <c r="P32" s="227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K32" s="226">
        <v>0</v>
      </c>
      <c r="AL32" s="227"/>
      <c r="AM32" s="227"/>
      <c r="AN32" s="227"/>
      <c r="AO32" s="227"/>
      <c r="AR32" s="36"/>
      <c r="BE32" s="217"/>
    </row>
    <row r="33" spans="2:57" s="2" customFormat="1" ht="14.45" hidden="1" customHeight="1">
      <c r="B33" s="36"/>
      <c r="F33" s="27" t="s">
        <v>48</v>
      </c>
      <c r="L33" s="228">
        <v>0</v>
      </c>
      <c r="M33" s="227"/>
      <c r="N33" s="227"/>
      <c r="O33" s="227"/>
      <c r="P33" s="227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K33" s="226">
        <v>0</v>
      </c>
      <c r="AL33" s="227"/>
      <c r="AM33" s="227"/>
      <c r="AN33" s="227"/>
      <c r="AO33" s="227"/>
      <c r="AR33" s="36"/>
      <c r="BE33" s="217"/>
    </row>
    <row r="34" spans="2:57" s="1" customFormat="1" ht="6.95" customHeight="1">
      <c r="B34" s="32"/>
      <c r="AR34" s="32"/>
      <c r="BE34" s="216"/>
    </row>
    <row r="35" spans="2:57" s="1" customFormat="1" ht="25.9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32" t="s">
        <v>51</v>
      </c>
      <c r="Y35" s="230"/>
      <c r="Z35" s="230"/>
      <c r="AA35" s="230"/>
      <c r="AB35" s="230"/>
      <c r="AC35" s="39"/>
      <c r="AD35" s="39"/>
      <c r="AE35" s="39"/>
      <c r="AF35" s="39"/>
      <c r="AG35" s="39"/>
      <c r="AH35" s="39"/>
      <c r="AI35" s="39"/>
      <c r="AJ35" s="39"/>
      <c r="AK35" s="229">
        <f>SUM(AK26:AK33)</f>
        <v>0</v>
      </c>
      <c r="AL35" s="230"/>
      <c r="AM35" s="230"/>
      <c r="AN35" s="230"/>
      <c r="AO35" s="231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53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>
      <c r="B60" s="32"/>
      <c r="D60" s="43" t="s">
        <v>54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55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54</v>
      </c>
      <c r="AI60" s="34"/>
      <c r="AJ60" s="34"/>
      <c r="AK60" s="34"/>
      <c r="AL60" s="34"/>
      <c r="AM60" s="43" t="s">
        <v>55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>
      <c r="B64" s="32"/>
      <c r="D64" s="41" t="s">
        <v>56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57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>
      <c r="B75" s="32"/>
      <c r="D75" s="43" t="s">
        <v>54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55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54</v>
      </c>
      <c r="AI75" s="34"/>
      <c r="AJ75" s="34"/>
      <c r="AK75" s="34"/>
      <c r="AL75" s="34"/>
      <c r="AM75" s="43" t="s">
        <v>55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58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227290-2</v>
      </c>
      <c r="AR84" s="48"/>
    </row>
    <row r="85" spans="1:91" s="4" customFormat="1" ht="36.950000000000003" customHeight="1">
      <c r="B85" s="49"/>
      <c r="C85" s="50" t="s">
        <v>16</v>
      </c>
      <c r="L85" s="196" t="str">
        <f>K6</f>
        <v>EKOPark Žabovřeské louky – projektová dokumentace verze 2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Brno-Žabovřesky</v>
      </c>
      <c r="AI87" s="27" t="s">
        <v>22</v>
      </c>
      <c r="AM87" s="198" t="str">
        <f>IF(AN8= "","",AN8)</f>
        <v>30. 11. 2023</v>
      </c>
      <c r="AN87" s="198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Statutární město Brno</v>
      </c>
      <c r="AI89" s="27" t="s">
        <v>31</v>
      </c>
      <c r="AM89" s="199" t="str">
        <f>IF(E17="","",E17)</f>
        <v>GEOtest, a.s.</v>
      </c>
      <c r="AN89" s="200"/>
      <c r="AO89" s="200"/>
      <c r="AP89" s="200"/>
      <c r="AR89" s="32"/>
      <c r="AS89" s="201" t="s">
        <v>59</v>
      </c>
      <c r="AT89" s="20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29</v>
      </c>
      <c r="L90" s="3" t="str">
        <f>IF(E14= "Vyplň údaj","",E14)</f>
        <v/>
      </c>
      <c r="AI90" s="27" t="s">
        <v>36</v>
      </c>
      <c r="AM90" s="199" t="str">
        <f>IF(E20="","",E20)</f>
        <v xml:space="preserve"> </v>
      </c>
      <c r="AN90" s="200"/>
      <c r="AO90" s="200"/>
      <c r="AP90" s="200"/>
      <c r="AR90" s="32"/>
      <c r="AS90" s="203"/>
      <c r="AT90" s="204"/>
      <c r="BD90" s="56"/>
    </row>
    <row r="91" spans="1:91" s="1" customFormat="1" ht="10.9" customHeight="1">
      <c r="B91" s="32"/>
      <c r="AR91" s="32"/>
      <c r="AS91" s="203"/>
      <c r="AT91" s="204"/>
      <c r="BD91" s="56"/>
    </row>
    <row r="92" spans="1:91" s="1" customFormat="1" ht="29.25" customHeight="1">
      <c r="B92" s="32"/>
      <c r="C92" s="205" t="s">
        <v>60</v>
      </c>
      <c r="D92" s="206"/>
      <c r="E92" s="206"/>
      <c r="F92" s="206"/>
      <c r="G92" s="206"/>
      <c r="H92" s="57"/>
      <c r="I92" s="208" t="s">
        <v>61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7" t="s">
        <v>62</v>
      </c>
      <c r="AH92" s="206"/>
      <c r="AI92" s="206"/>
      <c r="AJ92" s="206"/>
      <c r="AK92" s="206"/>
      <c r="AL92" s="206"/>
      <c r="AM92" s="206"/>
      <c r="AN92" s="208" t="s">
        <v>63</v>
      </c>
      <c r="AO92" s="206"/>
      <c r="AP92" s="209"/>
      <c r="AQ92" s="58" t="s">
        <v>64</v>
      </c>
      <c r="AR92" s="32"/>
      <c r="AS92" s="59" t="s">
        <v>65</v>
      </c>
      <c r="AT92" s="60" t="s">
        <v>66</v>
      </c>
      <c r="AU92" s="60" t="s">
        <v>67</v>
      </c>
      <c r="AV92" s="60" t="s">
        <v>68</v>
      </c>
      <c r="AW92" s="60" t="s">
        <v>69</v>
      </c>
      <c r="AX92" s="60" t="s">
        <v>70</v>
      </c>
      <c r="AY92" s="60" t="s">
        <v>71</v>
      </c>
      <c r="AZ92" s="60" t="s">
        <v>72</v>
      </c>
      <c r="BA92" s="60" t="s">
        <v>73</v>
      </c>
      <c r="BB92" s="60" t="s">
        <v>74</v>
      </c>
      <c r="BC92" s="60" t="s">
        <v>75</v>
      </c>
      <c r="BD92" s="61" t="s">
        <v>76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3">
        <f>ROUND(SUM(AG95:AG102),2)</f>
        <v>0</v>
      </c>
      <c r="AH94" s="213"/>
      <c r="AI94" s="213"/>
      <c r="AJ94" s="213"/>
      <c r="AK94" s="213"/>
      <c r="AL94" s="213"/>
      <c r="AM94" s="213"/>
      <c r="AN94" s="214">
        <f>SUM(AG94,AT94)</f>
        <v>0</v>
      </c>
      <c r="AO94" s="214"/>
      <c r="AP94" s="214"/>
      <c r="AQ94" s="67" t="s">
        <v>1</v>
      </c>
      <c r="AR94" s="63"/>
      <c r="AS94" s="68">
        <f>ROUND(SUM(AS95:AS102),2)</f>
        <v>0</v>
      </c>
      <c r="AT94" s="69">
        <f>ROUND(SUM(AV94:AW94),2)</f>
        <v>0</v>
      </c>
      <c r="AU94" s="70">
        <f>ROUND(SUM(AU95:AU102),5)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ROUND(SUM(AZ95:AZ102),2)</f>
        <v>0</v>
      </c>
      <c r="BA94" s="69">
        <f>ROUND(SUM(BA95:BA102),2)</f>
        <v>0</v>
      </c>
      <c r="BB94" s="69">
        <f>ROUND(SUM(BB95:BB102),2)</f>
        <v>0</v>
      </c>
      <c r="BC94" s="69">
        <f>ROUND(SUM(BC95:BC102),2)</f>
        <v>0</v>
      </c>
      <c r="BD94" s="71">
        <f>ROUND(SUM(BD95:BD102),2)</f>
        <v>0</v>
      </c>
      <c r="BS94" s="72" t="s">
        <v>78</v>
      </c>
      <c r="BT94" s="72" t="s">
        <v>79</v>
      </c>
      <c r="BU94" s="73" t="s">
        <v>80</v>
      </c>
      <c r="BV94" s="72" t="s">
        <v>81</v>
      </c>
      <c r="BW94" s="72" t="s">
        <v>5</v>
      </c>
      <c r="BX94" s="72" t="s">
        <v>82</v>
      </c>
      <c r="CL94" s="72" t="s">
        <v>1</v>
      </c>
    </row>
    <row r="95" spans="1:91" s="6" customFormat="1" ht="24.75" customHeight="1">
      <c r="A95" s="74" t="s">
        <v>83</v>
      </c>
      <c r="B95" s="75"/>
      <c r="C95" s="76"/>
      <c r="D95" s="210" t="s">
        <v>84</v>
      </c>
      <c r="E95" s="210"/>
      <c r="F95" s="210"/>
      <c r="G95" s="210"/>
      <c r="H95" s="210"/>
      <c r="I95" s="77"/>
      <c r="J95" s="210" t="s">
        <v>85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11">
        <f>'227290-2-1.1 - SO01.1 Lik...'!J30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78" t="s">
        <v>86</v>
      </c>
      <c r="AR95" s="75"/>
      <c r="AS95" s="79">
        <v>0</v>
      </c>
      <c r="AT95" s="80">
        <f>ROUND(SUM(AV95:AW95),2)</f>
        <v>0</v>
      </c>
      <c r="AU95" s="81">
        <f>'227290-2-1.1 - SO01.1 Lik...'!P119</f>
        <v>0</v>
      </c>
      <c r="AV95" s="80">
        <f>'227290-2-1.1 - SO01.1 Lik...'!J33</f>
        <v>0</v>
      </c>
      <c r="AW95" s="80">
        <f>'227290-2-1.1 - SO01.1 Lik...'!J34</f>
        <v>0</v>
      </c>
      <c r="AX95" s="80">
        <f>'227290-2-1.1 - SO01.1 Lik...'!J35</f>
        <v>0</v>
      </c>
      <c r="AY95" s="80">
        <f>'227290-2-1.1 - SO01.1 Lik...'!J36</f>
        <v>0</v>
      </c>
      <c r="AZ95" s="80">
        <f>'227290-2-1.1 - SO01.1 Lik...'!F33</f>
        <v>0</v>
      </c>
      <c r="BA95" s="80">
        <f>'227290-2-1.1 - SO01.1 Lik...'!F34</f>
        <v>0</v>
      </c>
      <c r="BB95" s="80">
        <f>'227290-2-1.1 - SO01.1 Lik...'!F35</f>
        <v>0</v>
      </c>
      <c r="BC95" s="80">
        <f>'227290-2-1.1 - SO01.1 Lik...'!F36</f>
        <v>0</v>
      </c>
      <c r="BD95" s="82">
        <f>'227290-2-1.1 - SO01.1 Lik...'!F37</f>
        <v>0</v>
      </c>
      <c r="BT95" s="83" t="s">
        <v>87</v>
      </c>
      <c r="BV95" s="83" t="s">
        <v>81</v>
      </c>
      <c r="BW95" s="83" t="s">
        <v>88</v>
      </c>
      <c r="BX95" s="83" t="s">
        <v>5</v>
      </c>
      <c r="CL95" s="83" t="s">
        <v>1</v>
      </c>
      <c r="CM95" s="83" t="s">
        <v>89</v>
      </c>
    </row>
    <row r="96" spans="1:91" s="6" customFormat="1" ht="24.75" customHeight="1">
      <c r="A96" s="74" t="s">
        <v>83</v>
      </c>
      <c r="B96" s="75"/>
      <c r="C96" s="76"/>
      <c r="D96" s="210" t="s">
        <v>90</v>
      </c>
      <c r="E96" s="210"/>
      <c r="F96" s="210"/>
      <c r="G96" s="210"/>
      <c r="H96" s="210"/>
      <c r="I96" s="77"/>
      <c r="J96" s="210" t="s">
        <v>91</v>
      </c>
      <c r="K96" s="210"/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1">
        <f>'227290-2-1.2 - SO01.2 Tůň'!J30</f>
        <v>0</v>
      </c>
      <c r="AH96" s="212"/>
      <c r="AI96" s="212"/>
      <c r="AJ96" s="212"/>
      <c r="AK96" s="212"/>
      <c r="AL96" s="212"/>
      <c r="AM96" s="212"/>
      <c r="AN96" s="211">
        <f>SUM(AG96,AT96)</f>
        <v>0</v>
      </c>
      <c r="AO96" s="212"/>
      <c r="AP96" s="212"/>
      <c r="AQ96" s="78" t="s">
        <v>86</v>
      </c>
      <c r="AR96" s="75"/>
      <c r="AS96" s="79">
        <v>0</v>
      </c>
      <c r="AT96" s="80">
        <f>ROUND(SUM(AV96:AW96),2)</f>
        <v>0</v>
      </c>
      <c r="AU96" s="81">
        <f>'227290-2-1.2 - SO01.2 Tůň'!P122</f>
        <v>0</v>
      </c>
      <c r="AV96" s="80">
        <f>'227290-2-1.2 - SO01.2 Tůň'!J33</f>
        <v>0</v>
      </c>
      <c r="AW96" s="80">
        <f>'227290-2-1.2 - SO01.2 Tůň'!J34</f>
        <v>0</v>
      </c>
      <c r="AX96" s="80">
        <f>'227290-2-1.2 - SO01.2 Tůň'!J35</f>
        <v>0</v>
      </c>
      <c r="AY96" s="80">
        <f>'227290-2-1.2 - SO01.2 Tůň'!J36</f>
        <v>0</v>
      </c>
      <c r="AZ96" s="80">
        <f>'227290-2-1.2 - SO01.2 Tůň'!F33</f>
        <v>0</v>
      </c>
      <c r="BA96" s="80">
        <f>'227290-2-1.2 - SO01.2 Tůň'!F34</f>
        <v>0</v>
      </c>
      <c r="BB96" s="80">
        <f>'227290-2-1.2 - SO01.2 Tůň'!F35</f>
        <v>0</v>
      </c>
      <c r="BC96" s="80">
        <f>'227290-2-1.2 - SO01.2 Tůň'!F36</f>
        <v>0</v>
      </c>
      <c r="BD96" s="82">
        <f>'227290-2-1.2 - SO01.2 Tůň'!F37</f>
        <v>0</v>
      </c>
      <c r="BT96" s="83" t="s">
        <v>87</v>
      </c>
      <c r="BV96" s="83" t="s">
        <v>81</v>
      </c>
      <c r="BW96" s="83" t="s">
        <v>92</v>
      </c>
      <c r="BX96" s="83" t="s">
        <v>5</v>
      </c>
      <c r="CL96" s="83" t="s">
        <v>1</v>
      </c>
      <c r="CM96" s="83" t="s">
        <v>89</v>
      </c>
    </row>
    <row r="97" spans="1:91" s="6" customFormat="1" ht="24.75" customHeight="1">
      <c r="A97" s="74" t="s">
        <v>83</v>
      </c>
      <c r="B97" s="75"/>
      <c r="C97" s="76"/>
      <c r="D97" s="210" t="s">
        <v>93</v>
      </c>
      <c r="E97" s="210"/>
      <c r="F97" s="210"/>
      <c r="G97" s="210"/>
      <c r="H97" s="210"/>
      <c r="I97" s="77"/>
      <c r="J97" s="210" t="s">
        <v>94</v>
      </c>
      <c r="K97" s="210"/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11">
        <f>'227290-2-1.3 - SO01.3 Ter...'!J30</f>
        <v>0</v>
      </c>
      <c r="AH97" s="212"/>
      <c r="AI97" s="212"/>
      <c r="AJ97" s="212"/>
      <c r="AK97" s="212"/>
      <c r="AL97" s="212"/>
      <c r="AM97" s="212"/>
      <c r="AN97" s="211">
        <f>SUM(AG97,AT97)</f>
        <v>0</v>
      </c>
      <c r="AO97" s="212"/>
      <c r="AP97" s="212"/>
      <c r="AQ97" s="78" t="s">
        <v>86</v>
      </c>
      <c r="AR97" s="75"/>
      <c r="AS97" s="79">
        <v>0</v>
      </c>
      <c r="AT97" s="80">
        <f>ROUND(SUM(AV97:AW97),2)</f>
        <v>0</v>
      </c>
      <c r="AU97" s="81">
        <f>'227290-2-1.3 - SO01.3 Ter...'!P118</f>
        <v>0</v>
      </c>
      <c r="AV97" s="80">
        <f>'227290-2-1.3 - SO01.3 Ter...'!J33</f>
        <v>0</v>
      </c>
      <c r="AW97" s="80">
        <f>'227290-2-1.3 - SO01.3 Ter...'!J34</f>
        <v>0</v>
      </c>
      <c r="AX97" s="80">
        <f>'227290-2-1.3 - SO01.3 Ter...'!J35</f>
        <v>0</v>
      </c>
      <c r="AY97" s="80">
        <f>'227290-2-1.3 - SO01.3 Ter...'!J36</f>
        <v>0</v>
      </c>
      <c r="AZ97" s="80">
        <f>'227290-2-1.3 - SO01.3 Ter...'!F33</f>
        <v>0</v>
      </c>
      <c r="BA97" s="80">
        <f>'227290-2-1.3 - SO01.3 Ter...'!F34</f>
        <v>0</v>
      </c>
      <c r="BB97" s="80">
        <f>'227290-2-1.3 - SO01.3 Ter...'!F35</f>
        <v>0</v>
      </c>
      <c r="BC97" s="80">
        <f>'227290-2-1.3 - SO01.3 Ter...'!F36</f>
        <v>0</v>
      </c>
      <c r="BD97" s="82">
        <f>'227290-2-1.3 - SO01.3 Ter...'!F37</f>
        <v>0</v>
      </c>
      <c r="BT97" s="83" t="s">
        <v>87</v>
      </c>
      <c r="BV97" s="83" t="s">
        <v>81</v>
      </c>
      <c r="BW97" s="83" t="s">
        <v>95</v>
      </c>
      <c r="BX97" s="83" t="s">
        <v>5</v>
      </c>
      <c r="CL97" s="83" t="s">
        <v>1</v>
      </c>
      <c r="CM97" s="83" t="s">
        <v>89</v>
      </c>
    </row>
    <row r="98" spans="1:91" s="6" customFormat="1" ht="24.75" customHeight="1">
      <c r="A98" s="74" t="s">
        <v>83</v>
      </c>
      <c r="B98" s="75"/>
      <c r="C98" s="76"/>
      <c r="D98" s="210" t="s">
        <v>96</v>
      </c>
      <c r="E98" s="210"/>
      <c r="F98" s="210"/>
      <c r="G98" s="210"/>
      <c r="H98" s="210"/>
      <c r="I98" s="77"/>
      <c r="J98" s="210" t="s">
        <v>97</v>
      </c>
      <c r="K98" s="210"/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11">
        <f>'227290-2-1.4 - SO01.4 Veg...'!J30</f>
        <v>0</v>
      </c>
      <c r="AH98" s="212"/>
      <c r="AI98" s="212"/>
      <c r="AJ98" s="212"/>
      <c r="AK98" s="212"/>
      <c r="AL98" s="212"/>
      <c r="AM98" s="212"/>
      <c r="AN98" s="211">
        <f>SUM(AG98,AT98)</f>
        <v>0</v>
      </c>
      <c r="AO98" s="212"/>
      <c r="AP98" s="212"/>
      <c r="AQ98" s="78" t="s">
        <v>86</v>
      </c>
      <c r="AR98" s="75"/>
      <c r="AS98" s="79">
        <v>0</v>
      </c>
      <c r="AT98" s="80">
        <f>ROUND(SUM(AV98:AW98),2)</f>
        <v>0</v>
      </c>
      <c r="AU98" s="81">
        <f>'227290-2-1.4 - SO01.4 Veg...'!P120</f>
        <v>0</v>
      </c>
      <c r="AV98" s="80">
        <f>'227290-2-1.4 - SO01.4 Veg...'!J33</f>
        <v>0</v>
      </c>
      <c r="AW98" s="80">
        <f>'227290-2-1.4 - SO01.4 Veg...'!J34</f>
        <v>0</v>
      </c>
      <c r="AX98" s="80">
        <f>'227290-2-1.4 - SO01.4 Veg...'!J35</f>
        <v>0</v>
      </c>
      <c r="AY98" s="80">
        <f>'227290-2-1.4 - SO01.4 Veg...'!J36</f>
        <v>0</v>
      </c>
      <c r="AZ98" s="80">
        <f>'227290-2-1.4 - SO01.4 Veg...'!F33</f>
        <v>0</v>
      </c>
      <c r="BA98" s="80">
        <f>'227290-2-1.4 - SO01.4 Veg...'!F34</f>
        <v>0</v>
      </c>
      <c r="BB98" s="80">
        <f>'227290-2-1.4 - SO01.4 Veg...'!F35</f>
        <v>0</v>
      </c>
      <c r="BC98" s="80">
        <f>'227290-2-1.4 - SO01.4 Veg...'!F36</f>
        <v>0</v>
      </c>
      <c r="BD98" s="82">
        <f>'227290-2-1.4 - SO01.4 Veg...'!F37</f>
        <v>0</v>
      </c>
      <c r="BT98" s="83" t="s">
        <v>87</v>
      </c>
      <c r="BV98" s="83" t="s">
        <v>81</v>
      </c>
      <c r="BW98" s="83" t="s">
        <v>98</v>
      </c>
      <c r="BX98" s="83" t="s">
        <v>5</v>
      </c>
      <c r="CL98" s="83" t="s">
        <v>1</v>
      </c>
      <c r="CM98" s="83" t="s">
        <v>89</v>
      </c>
    </row>
    <row r="99" spans="1:91" s="6" customFormat="1" ht="24.75" customHeight="1">
      <c r="A99" s="74" t="s">
        <v>83</v>
      </c>
      <c r="B99" s="75"/>
      <c r="C99" s="76"/>
      <c r="D99" s="210" t="s">
        <v>99</v>
      </c>
      <c r="E99" s="210"/>
      <c r="F99" s="210"/>
      <c r="G99" s="210"/>
      <c r="H99" s="210"/>
      <c r="I99" s="77"/>
      <c r="J99" s="210" t="s">
        <v>100</v>
      </c>
      <c r="K99" s="210"/>
      <c r="L99" s="210"/>
      <c r="M99" s="210"/>
      <c r="N99" s="210"/>
      <c r="O99" s="210"/>
      <c r="P99" s="210"/>
      <c r="Q99" s="210"/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211">
        <f>'227290-2-1.4.1 - SO01.4.1...'!J30</f>
        <v>0</v>
      </c>
      <c r="AH99" s="212"/>
      <c r="AI99" s="212"/>
      <c r="AJ99" s="212"/>
      <c r="AK99" s="212"/>
      <c r="AL99" s="212"/>
      <c r="AM99" s="212"/>
      <c r="AN99" s="211">
        <f>SUM(AG99,AT99)</f>
        <v>0</v>
      </c>
      <c r="AO99" s="212"/>
      <c r="AP99" s="212"/>
      <c r="AQ99" s="78" t="s">
        <v>86</v>
      </c>
      <c r="AR99" s="75"/>
      <c r="AS99" s="79">
        <v>0</v>
      </c>
      <c r="AT99" s="80">
        <f>ROUND(SUM(AV99:AW99),2)</f>
        <v>0</v>
      </c>
      <c r="AU99" s="81">
        <f>'227290-2-1.4.1 - SO01.4.1...'!P119</f>
        <v>0</v>
      </c>
      <c r="AV99" s="80">
        <f>'227290-2-1.4.1 - SO01.4.1...'!J33</f>
        <v>0</v>
      </c>
      <c r="AW99" s="80">
        <f>'227290-2-1.4.1 - SO01.4.1...'!J34</f>
        <v>0</v>
      </c>
      <c r="AX99" s="80">
        <f>'227290-2-1.4.1 - SO01.4.1...'!J35</f>
        <v>0</v>
      </c>
      <c r="AY99" s="80">
        <f>'227290-2-1.4.1 - SO01.4.1...'!J36</f>
        <v>0</v>
      </c>
      <c r="AZ99" s="80">
        <f>'227290-2-1.4.1 - SO01.4.1...'!F33</f>
        <v>0</v>
      </c>
      <c r="BA99" s="80">
        <f>'227290-2-1.4.1 - SO01.4.1...'!F34</f>
        <v>0</v>
      </c>
      <c r="BB99" s="80">
        <f>'227290-2-1.4.1 - SO01.4.1...'!F35</f>
        <v>0</v>
      </c>
      <c r="BC99" s="80">
        <f>'227290-2-1.4.1 - SO01.4.1...'!F36</f>
        <v>0</v>
      </c>
      <c r="BD99" s="82">
        <f>'227290-2-1.4.1 - SO01.4.1...'!F37</f>
        <v>0</v>
      </c>
      <c r="BT99" s="83" t="s">
        <v>87</v>
      </c>
      <c r="BV99" s="83" t="s">
        <v>81</v>
      </c>
      <c r="BW99" s="83" t="s">
        <v>101</v>
      </c>
      <c r="BX99" s="83" t="s">
        <v>5</v>
      </c>
      <c r="CL99" s="83" t="s">
        <v>1</v>
      </c>
      <c r="CM99" s="83" t="s">
        <v>89</v>
      </c>
    </row>
    <row r="100" spans="1:91" s="6" customFormat="1" ht="24.75" customHeight="1">
      <c r="A100" s="74" t="s">
        <v>83</v>
      </c>
      <c r="B100" s="75"/>
      <c r="C100" s="76"/>
      <c r="D100" s="210" t="s">
        <v>102</v>
      </c>
      <c r="E100" s="210"/>
      <c r="F100" s="210"/>
      <c r="G100" s="210"/>
      <c r="H100" s="210"/>
      <c r="I100" s="77"/>
      <c r="J100" s="210" t="s">
        <v>103</v>
      </c>
      <c r="K100" s="210"/>
      <c r="L100" s="210"/>
      <c r="M100" s="210"/>
      <c r="N100" s="210"/>
      <c r="O100" s="210"/>
      <c r="P100" s="210"/>
      <c r="Q100" s="210"/>
      <c r="R100" s="210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1">
        <f>'227290-2-1.4.2 - SO01.4.2...'!J30</f>
        <v>0</v>
      </c>
      <c r="AH100" s="212"/>
      <c r="AI100" s="212"/>
      <c r="AJ100" s="212"/>
      <c r="AK100" s="212"/>
      <c r="AL100" s="212"/>
      <c r="AM100" s="212"/>
      <c r="AN100" s="211">
        <f>SUM(AG100,AT100)</f>
        <v>0</v>
      </c>
      <c r="AO100" s="212"/>
      <c r="AP100" s="212"/>
      <c r="AQ100" s="78" t="s">
        <v>86</v>
      </c>
      <c r="AR100" s="75"/>
      <c r="AS100" s="79">
        <v>0</v>
      </c>
      <c r="AT100" s="80">
        <f>ROUND(SUM(AV100:AW100),2)</f>
        <v>0</v>
      </c>
      <c r="AU100" s="81">
        <f>'227290-2-1.4.2 - SO01.4.2...'!P119</f>
        <v>0</v>
      </c>
      <c r="AV100" s="80">
        <f>'227290-2-1.4.2 - SO01.4.2...'!J33</f>
        <v>0</v>
      </c>
      <c r="AW100" s="80">
        <f>'227290-2-1.4.2 - SO01.4.2...'!J34</f>
        <v>0</v>
      </c>
      <c r="AX100" s="80">
        <f>'227290-2-1.4.2 - SO01.4.2...'!J35</f>
        <v>0</v>
      </c>
      <c r="AY100" s="80">
        <f>'227290-2-1.4.2 - SO01.4.2...'!J36</f>
        <v>0</v>
      </c>
      <c r="AZ100" s="80">
        <f>'227290-2-1.4.2 - SO01.4.2...'!F33</f>
        <v>0</v>
      </c>
      <c r="BA100" s="80">
        <f>'227290-2-1.4.2 - SO01.4.2...'!F34</f>
        <v>0</v>
      </c>
      <c r="BB100" s="80">
        <f>'227290-2-1.4.2 - SO01.4.2...'!F35</f>
        <v>0</v>
      </c>
      <c r="BC100" s="80">
        <f>'227290-2-1.4.2 - SO01.4.2...'!F36</f>
        <v>0</v>
      </c>
      <c r="BD100" s="82">
        <f>'227290-2-1.4.2 - SO01.4.2...'!F37</f>
        <v>0</v>
      </c>
      <c r="BT100" s="83" t="s">
        <v>87</v>
      </c>
      <c r="BV100" s="83" t="s">
        <v>81</v>
      </c>
      <c r="BW100" s="83" t="s">
        <v>104</v>
      </c>
      <c r="BX100" s="83" t="s">
        <v>5</v>
      </c>
      <c r="CL100" s="83" t="s">
        <v>1</v>
      </c>
      <c r="CM100" s="83" t="s">
        <v>89</v>
      </c>
    </row>
    <row r="101" spans="1:91" s="6" customFormat="1" ht="24.75" customHeight="1">
      <c r="A101" s="74" t="s">
        <v>83</v>
      </c>
      <c r="B101" s="75"/>
      <c r="C101" s="76"/>
      <c r="D101" s="210" t="s">
        <v>105</v>
      </c>
      <c r="E101" s="210"/>
      <c r="F101" s="210"/>
      <c r="G101" s="210"/>
      <c r="H101" s="210"/>
      <c r="I101" s="77"/>
      <c r="J101" s="210" t="s">
        <v>106</v>
      </c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1">
        <f>'227290-2-1.4.3 - SO01.4.3...'!J30</f>
        <v>0</v>
      </c>
      <c r="AH101" s="212"/>
      <c r="AI101" s="212"/>
      <c r="AJ101" s="212"/>
      <c r="AK101" s="212"/>
      <c r="AL101" s="212"/>
      <c r="AM101" s="212"/>
      <c r="AN101" s="211">
        <f>SUM(AG101,AT101)</f>
        <v>0</v>
      </c>
      <c r="AO101" s="212"/>
      <c r="AP101" s="212"/>
      <c r="AQ101" s="78" t="s">
        <v>86</v>
      </c>
      <c r="AR101" s="75"/>
      <c r="AS101" s="79">
        <v>0</v>
      </c>
      <c r="AT101" s="80">
        <f>ROUND(SUM(AV101:AW101),2)</f>
        <v>0</v>
      </c>
      <c r="AU101" s="81">
        <f>'227290-2-1.4.3 - SO01.4.3...'!P119</f>
        <v>0</v>
      </c>
      <c r="AV101" s="80">
        <f>'227290-2-1.4.3 - SO01.4.3...'!J33</f>
        <v>0</v>
      </c>
      <c r="AW101" s="80">
        <f>'227290-2-1.4.3 - SO01.4.3...'!J34</f>
        <v>0</v>
      </c>
      <c r="AX101" s="80">
        <f>'227290-2-1.4.3 - SO01.4.3...'!J35</f>
        <v>0</v>
      </c>
      <c r="AY101" s="80">
        <f>'227290-2-1.4.3 - SO01.4.3...'!J36</f>
        <v>0</v>
      </c>
      <c r="AZ101" s="80">
        <f>'227290-2-1.4.3 - SO01.4.3...'!F33</f>
        <v>0</v>
      </c>
      <c r="BA101" s="80">
        <f>'227290-2-1.4.3 - SO01.4.3...'!F34</f>
        <v>0</v>
      </c>
      <c r="BB101" s="80">
        <f>'227290-2-1.4.3 - SO01.4.3...'!F35</f>
        <v>0</v>
      </c>
      <c r="BC101" s="80">
        <f>'227290-2-1.4.3 - SO01.4.3...'!F36</f>
        <v>0</v>
      </c>
      <c r="BD101" s="82">
        <f>'227290-2-1.4.3 - SO01.4.3...'!F37</f>
        <v>0</v>
      </c>
      <c r="BT101" s="83" t="s">
        <v>87</v>
      </c>
      <c r="BV101" s="83" t="s">
        <v>81</v>
      </c>
      <c r="BW101" s="83" t="s">
        <v>107</v>
      </c>
      <c r="BX101" s="83" t="s">
        <v>5</v>
      </c>
      <c r="CL101" s="83" t="s">
        <v>1</v>
      </c>
      <c r="CM101" s="83" t="s">
        <v>89</v>
      </c>
    </row>
    <row r="102" spans="1:91" s="6" customFormat="1" ht="24.75" customHeight="1">
      <c r="A102" s="74" t="s">
        <v>83</v>
      </c>
      <c r="B102" s="75"/>
      <c r="C102" s="76"/>
      <c r="D102" s="210" t="s">
        <v>108</v>
      </c>
      <c r="E102" s="210"/>
      <c r="F102" s="210"/>
      <c r="G102" s="210"/>
      <c r="H102" s="210"/>
      <c r="I102" s="77"/>
      <c r="J102" s="210" t="s">
        <v>109</v>
      </c>
      <c r="K102" s="210"/>
      <c r="L102" s="210"/>
      <c r="M102" s="210"/>
      <c r="N102" s="210"/>
      <c r="O102" s="210"/>
      <c r="P102" s="210"/>
      <c r="Q102" s="210"/>
      <c r="R102" s="210"/>
      <c r="S102" s="210"/>
      <c r="T102" s="210"/>
      <c r="U102" s="21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1">
        <f>'227290-2-3 - Vedlejší a o...'!J30</f>
        <v>0</v>
      </c>
      <c r="AH102" s="212"/>
      <c r="AI102" s="212"/>
      <c r="AJ102" s="212"/>
      <c r="AK102" s="212"/>
      <c r="AL102" s="212"/>
      <c r="AM102" s="212"/>
      <c r="AN102" s="211">
        <f>SUM(AG102,AT102)</f>
        <v>0</v>
      </c>
      <c r="AO102" s="212"/>
      <c r="AP102" s="212"/>
      <c r="AQ102" s="78" t="s">
        <v>86</v>
      </c>
      <c r="AR102" s="75"/>
      <c r="AS102" s="84">
        <v>0</v>
      </c>
      <c r="AT102" s="85">
        <f>ROUND(SUM(AV102:AW102),2)</f>
        <v>0</v>
      </c>
      <c r="AU102" s="86">
        <f>'227290-2-3 - Vedlejší a o...'!P118</f>
        <v>0</v>
      </c>
      <c r="AV102" s="85">
        <f>'227290-2-3 - Vedlejší a o...'!J33</f>
        <v>0</v>
      </c>
      <c r="AW102" s="85">
        <f>'227290-2-3 - Vedlejší a o...'!J34</f>
        <v>0</v>
      </c>
      <c r="AX102" s="85">
        <f>'227290-2-3 - Vedlejší a o...'!J35</f>
        <v>0</v>
      </c>
      <c r="AY102" s="85">
        <f>'227290-2-3 - Vedlejší a o...'!J36</f>
        <v>0</v>
      </c>
      <c r="AZ102" s="85">
        <f>'227290-2-3 - Vedlejší a o...'!F33</f>
        <v>0</v>
      </c>
      <c r="BA102" s="85">
        <f>'227290-2-3 - Vedlejší a o...'!F34</f>
        <v>0</v>
      </c>
      <c r="BB102" s="85">
        <f>'227290-2-3 - Vedlejší a o...'!F35</f>
        <v>0</v>
      </c>
      <c r="BC102" s="85">
        <f>'227290-2-3 - Vedlejší a o...'!F36</f>
        <v>0</v>
      </c>
      <c r="BD102" s="87">
        <f>'227290-2-3 - Vedlejší a o...'!F37</f>
        <v>0</v>
      </c>
      <c r="BT102" s="83" t="s">
        <v>87</v>
      </c>
      <c r="BV102" s="83" t="s">
        <v>81</v>
      </c>
      <c r="BW102" s="83" t="s">
        <v>110</v>
      </c>
      <c r="BX102" s="83" t="s">
        <v>5</v>
      </c>
      <c r="CL102" s="83" t="s">
        <v>1</v>
      </c>
      <c r="CM102" s="83" t="s">
        <v>89</v>
      </c>
    </row>
    <row r="103" spans="1:91" s="1" customFormat="1" ht="30" customHeight="1">
      <c r="B103" s="32"/>
      <c r="AR103" s="32"/>
    </row>
    <row r="104" spans="1:91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32"/>
    </row>
  </sheetData>
  <sheetProtection algorithmName="SHA-512" hashValue="17NUH5bMVtNLAIJgZ/QjWGEayoKL0BJdPPFWO8a/9Pw+NmMfRwEubPAoZbQoOD8Rl0bz0VjOEiMlu8aJ3+WU7A==" saltValue="gYNygWxDj+VwaRImEDuaivMRRJ+GihDMV4/arme5wL0GY6HOizl7TA4joC0/v4S7oAkC1F5CbyKJCWlf8Wbf5Q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227290-2-1.1 - SO01.1 Lik...'!C2" display="/" xr:uid="{00000000-0004-0000-0000-000000000000}"/>
    <hyperlink ref="A96" location="'227290-2-1.2 - SO01.2 Tůň'!C2" display="/" xr:uid="{00000000-0004-0000-0000-000001000000}"/>
    <hyperlink ref="A97" location="'227290-2-1.3 - SO01.3 Ter...'!C2" display="/" xr:uid="{00000000-0004-0000-0000-000002000000}"/>
    <hyperlink ref="A98" location="'227290-2-1.4 - SO01.4 Veg...'!C2" display="/" xr:uid="{00000000-0004-0000-0000-000003000000}"/>
    <hyperlink ref="A99" location="'227290-2-1.4.1 - SO01.4.1...'!C2" display="/" xr:uid="{00000000-0004-0000-0000-000004000000}"/>
    <hyperlink ref="A100" location="'227290-2-1.4.2 - SO01.4.2...'!C2" display="/" xr:uid="{00000000-0004-0000-0000-000005000000}"/>
    <hyperlink ref="A101" location="'227290-2-1.4.3 - SO01.4.3...'!C2" display="/" xr:uid="{00000000-0004-0000-0000-000006000000}"/>
    <hyperlink ref="A102" location="'227290-2-3 - Vedlejší a o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111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3" t="str">
        <f>'Rekapitulace stavby'!K6</f>
        <v>EKOPark Žabovřeské louky – projektová dokumentace verze 2</v>
      </c>
      <c r="F7" s="234"/>
      <c r="G7" s="234"/>
      <c r="H7" s="234"/>
      <c r="L7" s="20"/>
    </row>
    <row r="8" spans="2:46" s="1" customFormat="1" ht="12" customHeight="1">
      <c r="B8" s="32"/>
      <c r="D8" s="27" t="s">
        <v>112</v>
      </c>
      <c r="L8" s="32"/>
    </row>
    <row r="9" spans="2:46" s="1" customFormat="1" ht="16.5" customHeight="1">
      <c r="B9" s="32"/>
      <c r="E9" s="196" t="s">
        <v>113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30. 11. 2023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18"/>
      <c r="G18" s="218"/>
      <c r="H18" s="218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89"/>
      <c r="E27" s="222" t="s">
        <v>1</v>
      </c>
      <c r="F27" s="222"/>
      <c r="G27" s="222"/>
      <c r="H27" s="222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ROUND(J119,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ROUND((SUM(BE119:BE142)),  2)</f>
        <v>0</v>
      </c>
      <c r="I33" s="92">
        <v>0.21</v>
      </c>
      <c r="J33" s="91">
        <f>ROUND(((SUM(BE119:BE142))*I33),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ROUND((SUM(BF119:BF142)),  2)</f>
        <v>0</v>
      </c>
      <c r="I34" s="92">
        <v>0.15</v>
      </c>
      <c r="J34" s="91">
        <f>ROUND(((SUM(BF119:BF142))*I34),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ROUND((SUM(BG119:BG142)),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ROUND((SUM(BH119:BH142)),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ROUND((SUM(BI119:BI142)),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3" t="str">
        <f>E7</f>
        <v>EKOPark Žabovřeské louky – projektová dokumentace verze 2</v>
      </c>
      <c r="F85" s="234"/>
      <c r="G85" s="234"/>
      <c r="H85" s="234"/>
      <c r="L85" s="32"/>
    </row>
    <row r="86" spans="2:47" s="1" customFormat="1" ht="12" customHeight="1">
      <c r="B86" s="32"/>
      <c r="C86" s="27" t="s">
        <v>112</v>
      </c>
      <c r="L86" s="32"/>
    </row>
    <row r="87" spans="2:47" s="1" customFormat="1" ht="16.5" customHeight="1">
      <c r="B87" s="32"/>
      <c r="E87" s="196" t="str">
        <f>E9</f>
        <v>227290-2-1.1 - SO01.1 Likvidace invazivních druhů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Brno-Žabovřesky</v>
      </c>
      <c r="I89" s="27" t="s">
        <v>22</v>
      </c>
      <c r="J89" s="52" t="str">
        <f>IF(J12="","",J12)</f>
        <v>30. 11. 2023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Statutární město Brno</v>
      </c>
      <c r="I91" s="27" t="s">
        <v>31</v>
      </c>
      <c r="J91" s="30" t="str">
        <f>E21</f>
        <v>GEOtest, a.s.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115</v>
      </c>
      <c r="D94" s="93"/>
      <c r="E94" s="93"/>
      <c r="F94" s="93"/>
      <c r="G94" s="93"/>
      <c r="H94" s="93"/>
      <c r="I94" s="93"/>
      <c r="J94" s="102" t="s">
        <v>116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117</v>
      </c>
      <c r="J96" s="66">
        <f>J119</f>
        <v>0</v>
      </c>
      <c r="L96" s="32"/>
      <c r="AU96" s="17" t="s">
        <v>118</v>
      </c>
    </row>
    <row r="97" spans="2:12" s="8" customFormat="1" ht="24.95" customHeight="1">
      <c r="B97" s="104"/>
      <c r="D97" s="105" t="s">
        <v>119</v>
      </c>
      <c r="E97" s="106"/>
      <c r="F97" s="106"/>
      <c r="G97" s="106"/>
      <c r="H97" s="106"/>
      <c r="I97" s="106"/>
      <c r="J97" s="107">
        <f>J120</f>
        <v>0</v>
      </c>
      <c r="L97" s="104"/>
    </row>
    <row r="98" spans="2:12" s="9" customFormat="1" ht="19.899999999999999" customHeight="1">
      <c r="B98" s="108"/>
      <c r="D98" s="109" t="s">
        <v>120</v>
      </c>
      <c r="E98" s="110"/>
      <c r="F98" s="110"/>
      <c r="G98" s="110"/>
      <c r="H98" s="110"/>
      <c r="I98" s="110"/>
      <c r="J98" s="111">
        <f>J121</f>
        <v>0</v>
      </c>
      <c r="L98" s="108"/>
    </row>
    <row r="99" spans="2:12" s="9" customFormat="1" ht="19.899999999999999" customHeight="1">
      <c r="B99" s="108"/>
      <c r="D99" s="109" t="s">
        <v>121</v>
      </c>
      <c r="E99" s="110"/>
      <c r="F99" s="110"/>
      <c r="G99" s="110"/>
      <c r="H99" s="110"/>
      <c r="I99" s="110"/>
      <c r="J99" s="111">
        <f>J140</f>
        <v>0</v>
      </c>
      <c r="L99" s="108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122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16</v>
      </c>
      <c r="L108" s="32"/>
    </row>
    <row r="109" spans="2:12" s="1" customFormat="1" ht="16.5" customHeight="1">
      <c r="B109" s="32"/>
      <c r="E109" s="233" t="str">
        <f>E7</f>
        <v>EKOPark Žabovřeské louky – projektová dokumentace verze 2</v>
      </c>
      <c r="F109" s="234"/>
      <c r="G109" s="234"/>
      <c r="H109" s="234"/>
      <c r="L109" s="32"/>
    </row>
    <row r="110" spans="2:12" s="1" customFormat="1" ht="12" customHeight="1">
      <c r="B110" s="32"/>
      <c r="C110" s="27" t="s">
        <v>112</v>
      </c>
      <c r="L110" s="32"/>
    </row>
    <row r="111" spans="2:12" s="1" customFormat="1" ht="16.5" customHeight="1">
      <c r="B111" s="32"/>
      <c r="E111" s="196" t="str">
        <f>E9</f>
        <v>227290-2-1.1 - SO01.1 Likvidace invazivních druhů</v>
      </c>
      <c r="F111" s="235"/>
      <c r="G111" s="235"/>
      <c r="H111" s="235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20</v>
      </c>
      <c r="F113" s="25" t="str">
        <f>F12</f>
        <v>Brno-Žabovřesky</v>
      </c>
      <c r="I113" s="27" t="s">
        <v>22</v>
      </c>
      <c r="J113" s="52" t="str">
        <f>IF(J12="","",J12)</f>
        <v>30. 11. 2023</v>
      </c>
      <c r="L113" s="32"/>
    </row>
    <row r="114" spans="2:65" s="1" customFormat="1" ht="6.95" customHeight="1">
      <c r="B114" s="32"/>
      <c r="L114" s="32"/>
    </row>
    <row r="115" spans="2:65" s="1" customFormat="1" ht="15.2" customHeight="1">
      <c r="B115" s="32"/>
      <c r="C115" s="27" t="s">
        <v>24</v>
      </c>
      <c r="F115" s="25" t="str">
        <f>E15</f>
        <v>Statutární město Brno</v>
      </c>
      <c r="I115" s="27" t="s">
        <v>31</v>
      </c>
      <c r="J115" s="30" t="str">
        <f>E21</f>
        <v>GEOtest, a.s.</v>
      </c>
      <c r="L115" s="32"/>
    </row>
    <row r="116" spans="2:65" s="1" customFormat="1" ht="15.2" customHeight="1">
      <c r="B116" s="32"/>
      <c r="C116" s="27" t="s">
        <v>29</v>
      </c>
      <c r="F116" s="25" t="str">
        <f>IF(E18="","",E18)</f>
        <v>Vyplň údaj</v>
      </c>
      <c r="I116" s="27" t="s">
        <v>36</v>
      </c>
      <c r="J116" s="30" t="str">
        <f>E24</f>
        <v xml:space="preserve"> 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2"/>
      <c r="C118" s="113" t="s">
        <v>123</v>
      </c>
      <c r="D118" s="114" t="s">
        <v>64</v>
      </c>
      <c r="E118" s="114" t="s">
        <v>60</v>
      </c>
      <c r="F118" s="114" t="s">
        <v>61</v>
      </c>
      <c r="G118" s="114" t="s">
        <v>124</v>
      </c>
      <c r="H118" s="114" t="s">
        <v>125</v>
      </c>
      <c r="I118" s="114" t="s">
        <v>126</v>
      </c>
      <c r="J118" s="114" t="s">
        <v>116</v>
      </c>
      <c r="K118" s="115" t="s">
        <v>127</v>
      </c>
      <c r="L118" s="112"/>
      <c r="M118" s="59" t="s">
        <v>1</v>
      </c>
      <c r="N118" s="60" t="s">
        <v>43</v>
      </c>
      <c r="O118" s="60" t="s">
        <v>128</v>
      </c>
      <c r="P118" s="60" t="s">
        <v>129</v>
      </c>
      <c r="Q118" s="60" t="s">
        <v>130</v>
      </c>
      <c r="R118" s="60" t="s">
        <v>131</v>
      </c>
      <c r="S118" s="60" t="s">
        <v>132</v>
      </c>
      <c r="T118" s="61" t="s">
        <v>133</v>
      </c>
    </row>
    <row r="119" spans="2:65" s="1" customFormat="1" ht="22.9" customHeight="1">
      <c r="B119" s="32"/>
      <c r="C119" s="64" t="s">
        <v>134</v>
      </c>
      <c r="J119" s="116">
        <f>BK119</f>
        <v>0</v>
      </c>
      <c r="L119" s="32"/>
      <c r="M119" s="62"/>
      <c r="N119" s="53"/>
      <c r="O119" s="53"/>
      <c r="P119" s="117">
        <f>P120</f>
        <v>0</v>
      </c>
      <c r="Q119" s="53"/>
      <c r="R119" s="117">
        <f>R120</f>
        <v>6.3E-2</v>
      </c>
      <c r="S119" s="53"/>
      <c r="T119" s="118">
        <f>T120</f>
        <v>0</v>
      </c>
      <c r="AT119" s="17" t="s">
        <v>78</v>
      </c>
      <c r="AU119" s="17" t="s">
        <v>118</v>
      </c>
      <c r="BK119" s="119">
        <f>BK120</f>
        <v>0</v>
      </c>
    </row>
    <row r="120" spans="2:65" s="11" customFormat="1" ht="25.9" customHeight="1">
      <c r="B120" s="120"/>
      <c r="D120" s="121" t="s">
        <v>78</v>
      </c>
      <c r="E120" s="122" t="s">
        <v>135</v>
      </c>
      <c r="F120" s="122" t="s">
        <v>136</v>
      </c>
      <c r="I120" s="123"/>
      <c r="J120" s="124">
        <f>BK120</f>
        <v>0</v>
      </c>
      <c r="L120" s="120"/>
      <c r="M120" s="125"/>
      <c r="P120" s="126">
        <f>P121+P140</f>
        <v>0</v>
      </c>
      <c r="R120" s="126">
        <f>R121+R140</f>
        <v>6.3E-2</v>
      </c>
      <c r="T120" s="127">
        <f>T121+T140</f>
        <v>0</v>
      </c>
      <c r="AR120" s="121" t="s">
        <v>87</v>
      </c>
      <c r="AT120" s="128" t="s">
        <v>78</v>
      </c>
      <c r="AU120" s="128" t="s">
        <v>79</v>
      </c>
      <c r="AY120" s="121" t="s">
        <v>137</v>
      </c>
      <c r="BK120" s="129">
        <f>BK121+BK140</f>
        <v>0</v>
      </c>
    </row>
    <row r="121" spans="2:65" s="11" customFormat="1" ht="22.9" customHeight="1">
      <c r="B121" s="120"/>
      <c r="D121" s="121" t="s">
        <v>78</v>
      </c>
      <c r="E121" s="130" t="s">
        <v>87</v>
      </c>
      <c r="F121" s="130" t="s">
        <v>138</v>
      </c>
      <c r="I121" s="123"/>
      <c r="J121" s="131">
        <f>BK121</f>
        <v>0</v>
      </c>
      <c r="L121" s="120"/>
      <c r="M121" s="125"/>
      <c r="P121" s="126">
        <f>SUM(P122:P139)</f>
        <v>0</v>
      </c>
      <c r="R121" s="126">
        <f>SUM(R122:R139)</f>
        <v>6.3E-2</v>
      </c>
      <c r="T121" s="127">
        <f>SUM(T122:T139)</f>
        <v>0</v>
      </c>
      <c r="AR121" s="121" t="s">
        <v>87</v>
      </c>
      <c r="AT121" s="128" t="s">
        <v>78</v>
      </c>
      <c r="AU121" s="128" t="s">
        <v>87</v>
      </c>
      <c r="AY121" s="121" t="s">
        <v>137</v>
      </c>
      <c r="BK121" s="129">
        <f>SUM(BK122:BK139)</f>
        <v>0</v>
      </c>
    </row>
    <row r="122" spans="2:65" s="1" customFormat="1" ht="37.9" customHeight="1">
      <c r="B122" s="32"/>
      <c r="C122" s="132" t="s">
        <v>87</v>
      </c>
      <c r="D122" s="132" t="s">
        <v>139</v>
      </c>
      <c r="E122" s="133" t="s">
        <v>140</v>
      </c>
      <c r="F122" s="134" t="s">
        <v>141</v>
      </c>
      <c r="G122" s="135" t="s">
        <v>142</v>
      </c>
      <c r="H122" s="136">
        <v>9158</v>
      </c>
      <c r="I122" s="137"/>
      <c r="J122" s="138">
        <f>ROUND(I122*H122,2)</f>
        <v>0</v>
      </c>
      <c r="K122" s="134" t="s">
        <v>143</v>
      </c>
      <c r="L122" s="32"/>
      <c r="M122" s="139" t="s">
        <v>1</v>
      </c>
      <c r="N122" s="140" t="s">
        <v>44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144</v>
      </c>
      <c r="AT122" s="143" t="s">
        <v>139</v>
      </c>
      <c r="AU122" s="143" t="s">
        <v>89</v>
      </c>
      <c r="AY122" s="17" t="s">
        <v>137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87</v>
      </c>
      <c r="BK122" s="144">
        <f>ROUND(I122*H122,2)</f>
        <v>0</v>
      </c>
      <c r="BL122" s="17" t="s">
        <v>144</v>
      </c>
      <c r="BM122" s="143" t="s">
        <v>145</v>
      </c>
    </row>
    <row r="123" spans="2:65" s="1" customFormat="1">
      <c r="B123" s="32"/>
      <c r="D123" s="145" t="s">
        <v>146</v>
      </c>
      <c r="F123" s="146" t="s">
        <v>147</v>
      </c>
      <c r="I123" s="147"/>
      <c r="L123" s="32"/>
      <c r="M123" s="148"/>
      <c r="T123" s="56"/>
      <c r="AT123" s="17" t="s">
        <v>146</v>
      </c>
      <c r="AU123" s="17" t="s">
        <v>89</v>
      </c>
    </row>
    <row r="124" spans="2:65" s="12" customFormat="1">
      <c r="B124" s="149"/>
      <c r="D124" s="145" t="s">
        <v>148</v>
      </c>
      <c r="E124" s="150" t="s">
        <v>1</v>
      </c>
      <c r="F124" s="151" t="s">
        <v>149</v>
      </c>
      <c r="H124" s="152">
        <v>9158</v>
      </c>
      <c r="I124" s="153"/>
      <c r="L124" s="149"/>
      <c r="M124" s="154"/>
      <c r="T124" s="155"/>
      <c r="AT124" s="150" t="s">
        <v>148</v>
      </c>
      <c r="AU124" s="150" t="s">
        <v>89</v>
      </c>
      <c r="AV124" s="12" t="s">
        <v>89</v>
      </c>
      <c r="AW124" s="12" t="s">
        <v>35</v>
      </c>
      <c r="AX124" s="12" t="s">
        <v>87</v>
      </c>
      <c r="AY124" s="150" t="s">
        <v>137</v>
      </c>
    </row>
    <row r="125" spans="2:65" s="1" customFormat="1" ht="24.2" customHeight="1">
      <c r="B125" s="32"/>
      <c r="C125" s="132" t="s">
        <v>89</v>
      </c>
      <c r="D125" s="132" t="s">
        <v>139</v>
      </c>
      <c r="E125" s="133" t="s">
        <v>150</v>
      </c>
      <c r="F125" s="134" t="s">
        <v>151</v>
      </c>
      <c r="G125" s="135" t="s">
        <v>152</v>
      </c>
      <c r="H125" s="136">
        <v>51</v>
      </c>
      <c r="I125" s="137"/>
      <c r="J125" s="138">
        <f>ROUND(I125*H125,2)</f>
        <v>0</v>
      </c>
      <c r="K125" s="134" t="s">
        <v>143</v>
      </c>
      <c r="L125" s="32"/>
      <c r="M125" s="139" t="s">
        <v>1</v>
      </c>
      <c r="N125" s="140" t="s">
        <v>44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144</v>
      </c>
      <c r="AT125" s="143" t="s">
        <v>139</v>
      </c>
      <c r="AU125" s="143" t="s">
        <v>89</v>
      </c>
      <c r="AY125" s="17" t="s">
        <v>137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87</v>
      </c>
      <c r="BK125" s="144">
        <f>ROUND(I125*H125,2)</f>
        <v>0</v>
      </c>
      <c r="BL125" s="17" t="s">
        <v>144</v>
      </c>
      <c r="BM125" s="143" t="s">
        <v>153</v>
      </c>
    </row>
    <row r="126" spans="2:65" s="1" customFormat="1">
      <c r="B126" s="32"/>
      <c r="D126" s="145" t="s">
        <v>146</v>
      </c>
      <c r="F126" s="146" t="s">
        <v>154</v>
      </c>
      <c r="I126" s="147"/>
      <c r="L126" s="32"/>
      <c r="M126" s="148"/>
      <c r="T126" s="56"/>
      <c r="AT126" s="17" t="s">
        <v>146</v>
      </c>
      <c r="AU126" s="17" t="s">
        <v>89</v>
      </c>
    </row>
    <row r="127" spans="2:65" s="12" customFormat="1">
      <c r="B127" s="149"/>
      <c r="D127" s="145" t="s">
        <v>148</v>
      </c>
      <c r="E127" s="150" t="s">
        <v>1</v>
      </c>
      <c r="F127" s="151" t="s">
        <v>155</v>
      </c>
      <c r="H127" s="152">
        <v>51</v>
      </c>
      <c r="I127" s="153"/>
      <c r="L127" s="149"/>
      <c r="M127" s="154"/>
      <c r="T127" s="155"/>
      <c r="AT127" s="150" t="s">
        <v>148</v>
      </c>
      <c r="AU127" s="150" t="s">
        <v>89</v>
      </c>
      <c r="AV127" s="12" t="s">
        <v>89</v>
      </c>
      <c r="AW127" s="12" t="s">
        <v>35</v>
      </c>
      <c r="AX127" s="12" t="s">
        <v>87</v>
      </c>
      <c r="AY127" s="150" t="s">
        <v>137</v>
      </c>
    </row>
    <row r="128" spans="2:65" s="1" customFormat="1" ht="24.2" customHeight="1">
      <c r="B128" s="32"/>
      <c r="C128" s="132" t="s">
        <v>156</v>
      </c>
      <c r="D128" s="132" t="s">
        <v>139</v>
      </c>
      <c r="E128" s="133" t="s">
        <v>157</v>
      </c>
      <c r="F128" s="134" t="s">
        <v>158</v>
      </c>
      <c r="G128" s="135" t="s">
        <v>152</v>
      </c>
      <c r="H128" s="136">
        <v>12</v>
      </c>
      <c r="I128" s="137"/>
      <c r="J128" s="138">
        <f>ROUND(I128*H128,2)</f>
        <v>0</v>
      </c>
      <c r="K128" s="134" t="s">
        <v>143</v>
      </c>
      <c r="L128" s="32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144</v>
      </c>
      <c r="AT128" s="143" t="s">
        <v>139</v>
      </c>
      <c r="AU128" s="143" t="s">
        <v>89</v>
      </c>
      <c r="AY128" s="17" t="s">
        <v>137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144</v>
      </c>
      <c r="BM128" s="143" t="s">
        <v>159</v>
      </c>
    </row>
    <row r="129" spans="2:65" s="1" customFormat="1">
      <c r="B129" s="32"/>
      <c r="D129" s="145" t="s">
        <v>146</v>
      </c>
      <c r="F129" s="146" t="s">
        <v>160</v>
      </c>
      <c r="I129" s="147"/>
      <c r="L129" s="32"/>
      <c r="M129" s="148"/>
      <c r="T129" s="56"/>
      <c r="AT129" s="17" t="s">
        <v>146</v>
      </c>
      <c r="AU129" s="17" t="s">
        <v>89</v>
      </c>
    </row>
    <row r="130" spans="2:65" s="12" customFormat="1">
      <c r="B130" s="149"/>
      <c r="D130" s="145" t="s">
        <v>148</v>
      </c>
      <c r="E130" s="150" t="s">
        <v>1</v>
      </c>
      <c r="F130" s="151" t="s">
        <v>161</v>
      </c>
      <c r="H130" s="152">
        <v>12</v>
      </c>
      <c r="I130" s="153"/>
      <c r="L130" s="149"/>
      <c r="M130" s="154"/>
      <c r="T130" s="155"/>
      <c r="AT130" s="150" t="s">
        <v>148</v>
      </c>
      <c r="AU130" s="150" t="s">
        <v>89</v>
      </c>
      <c r="AV130" s="12" t="s">
        <v>89</v>
      </c>
      <c r="AW130" s="12" t="s">
        <v>35</v>
      </c>
      <c r="AX130" s="12" t="s">
        <v>87</v>
      </c>
      <c r="AY130" s="150" t="s">
        <v>137</v>
      </c>
    </row>
    <row r="131" spans="2:65" s="1" customFormat="1" ht="16.5" customHeight="1">
      <c r="B131" s="32"/>
      <c r="C131" s="132" t="s">
        <v>144</v>
      </c>
      <c r="D131" s="132" t="s">
        <v>139</v>
      </c>
      <c r="E131" s="133" t="s">
        <v>162</v>
      </c>
      <c r="F131" s="134" t="s">
        <v>163</v>
      </c>
      <c r="G131" s="135" t="s">
        <v>152</v>
      </c>
      <c r="H131" s="136">
        <v>63</v>
      </c>
      <c r="I131" s="137"/>
      <c r="J131" s="138">
        <f>ROUND(I131*H131,2)</f>
        <v>0</v>
      </c>
      <c r="K131" s="134" t="s">
        <v>1</v>
      </c>
      <c r="L131" s="32"/>
      <c r="M131" s="139" t="s">
        <v>1</v>
      </c>
      <c r="N131" s="140" t="s">
        <v>44</v>
      </c>
      <c r="P131" s="141">
        <f>O131*H131</f>
        <v>0</v>
      </c>
      <c r="Q131" s="141">
        <v>1E-3</v>
      </c>
      <c r="R131" s="141">
        <f>Q131*H131</f>
        <v>6.3E-2</v>
      </c>
      <c r="S131" s="141">
        <v>0</v>
      </c>
      <c r="T131" s="142">
        <f>S131*H131</f>
        <v>0</v>
      </c>
      <c r="AR131" s="143" t="s">
        <v>144</v>
      </c>
      <c r="AT131" s="143" t="s">
        <v>139</v>
      </c>
      <c r="AU131" s="143" t="s">
        <v>89</v>
      </c>
      <c r="AY131" s="17" t="s">
        <v>137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87</v>
      </c>
      <c r="BK131" s="144">
        <f>ROUND(I131*H131,2)</f>
        <v>0</v>
      </c>
      <c r="BL131" s="17" t="s">
        <v>144</v>
      </c>
      <c r="BM131" s="143" t="s">
        <v>164</v>
      </c>
    </row>
    <row r="132" spans="2:65" s="1" customFormat="1">
      <c r="B132" s="32"/>
      <c r="D132" s="145" t="s">
        <v>146</v>
      </c>
      <c r="F132" s="146" t="s">
        <v>163</v>
      </c>
      <c r="I132" s="147"/>
      <c r="L132" s="32"/>
      <c r="M132" s="148"/>
      <c r="T132" s="56"/>
      <c r="AT132" s="17" t="s">
        <v>146</v>
      </c>
      <c r="AU132" s="17" t="s">
        <v>89</v>
      </c>
    </row>
    <row r="133" spans="2:65" s="12" customFormat="1">
      <c r="B133" s="149"/>
      <c r="D133" s="145" t="s">
        <v>148</v>
      </c>
      <c r="E133" s="150" t="s">
        <v>1</v>
      </c>
      <c r="F133" s="151" t="s">
        <v>165</v>
      </c>
      <c r="H133" s="152">
        <v>63</v>
      </c>
      <c r="I133" s="153"/>
      <c r="L133" s="149"/>
      <c r="M133" s="154"/>
      <c r="T133" s="155"/>
      <c r="AT133" s="150" t="s">
        <v>148</v>
      </c>
      <c r="AU133" s="150" t="s">
        <v>89</v>
      </c>
      <c r="AV133" s="12" t="s">
        <v>89</v>
      </c>
      <c r="AW133" s="12" t="s">
        <v>35</v>
      </c>
      <c r="AX133" s="12" t="s">
        <v>87</v>
      </c>
      <c r="AY133" s="150" t="s">
        <v>137</v>
      </c>
    </row>
    <row r="134" spans="2:65" s="1" customFormat="1" ht="21.75" customHeight="1">
      <c r="B134" s="32"/>
      <c r="C134" s="132" t="s">
        <v>166</v>
      </c>
      <c r="D134" s="132" t="s">
        <v>139</v>
      </c>
      <c r="E134" s="133" t="s">
        <v>167</v>
      </c>
      <c r="F134" s="134" t="s">
        <v>168</v>
      </c>
      <c r="G134" s="135" t="s">
        <v>152</v>
      </c>
      <c r="H134" s="136">
        <v>51</v>
      </c>
      <c r="I134" s="137"/>
      <c r="J134" s="138">
        <f>ROUND(I134*H134,2)</f>
        <v>0</v>
      </c>
      <c r="K134" s="134" t="s">
        <v>143</v>
      </c>
      <c r="L134" s="32"/>
      <c r="M134" s="139" t="s">
        <v>1</v>
      </c>
      <c r="N134" s="140" t="s">
        <v>44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144</v>
      </c>
      <c r="AT134" s="143" t="s">
        <v>139</v>
      </c>
      <c r="AU134" s="143" t="s">
        <v>89</v>
      </c>
      <c r="AY134" s="17" t="s">
        <v>137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87</v>
      </c>
      <c r="BK134" s="144">
        <f>ROUND(I134*H134,2)</f>
        <v>0</v>
      </c>
      <c r="BL134" s="17" t="s">
        <v>144</v>
      </c>
      <c r="BM134" s="143" t="s">
        <v>169</v>
      </c>
    </row>
    <row r="135" spans="2:65" s="1" customFormat="1">
      <c r="B135" s="32"/>
      <c r="D135" s="145" t="s">
        <v>146</v>
      </c>
      <c r="F135" s="146" t="s">
        <v>170</v>
      </c>
      <c r="I135" s="147"/>
      <c r="L135" s="32"/>
      <c r="M135" s="148"/>
      <c r="T135" s="56"/>
      <c r="AT135" s="17" t="s">
        <v>146</v>
      </c>
      <c r="AU135" s="17" t="s">
        <v>89</v>
      </c>
    </row>
    <row r="136" spans="2:65" s="12" customFormat="1">
      <c r="B136" s="149"/>
      <c r="D136" s="145" t="s">
        <v>148</v>
      </c>
      <c r="E136" s="150" t="s">
        <v>1</v>
      </c>
      <c r="F136" s="151" t="s">
        <v>155</v>
      </c>
      <c r="H136" s="152">
        <v>51</v>
      </c>
      <c r="I136" s="153"/>
      <c r="L136" s="149"/>
      <c r="M136" s="154"/>
      <c r="T136" s="155"/>
      <c r="AT136" s="150" t="s">
        <v>148</v>
      </c>
      <c r="AU136" s="150" t="s">
        <v>89</v>
      </c>
      <c r="AV136" s="12" t="s">
        <v>89</v>
      </c>
      <c r="AW136" s="12" t="s">
        <v>35</v>
      </c>
      <c r="AX136" s="12" t="s">
        <v>87</v>
      </c>
      <c r="AY136" s="150" t="s">
        <v>137</v>
      </c>
    </row>
    <row r="137" spans="2:65" s="1" customFormat="1" ht="21.75" customHeight="1">
      <c r="B137" s="32"/>
      <c r="C137" s="132" t="s">
        <v>171</v>
      </c>
      <c r="D137" s="132" t="s">
        <v>139</v>
      </c>
      <c r="E137" s="133" t="s">
        <v>172</v>
      </c>
      <c r="F137" s="134" t="s">
        <v>173</v>
      </c>
      <c r="G137" s="135" t="s">
        <v>152</v>
      </c>
      <c r="H137" s="136">
        <v>12</v>
      </c>
      <c r="I137" s="137"/>
      <c r="J137" s="138">
        <f>ROUND(I137*H137,2)</f>
        <v>0</v>
      </c>
      <c r="K137" s="134" t="s">
        <v>143</v>
      </c>
      <c r="L137" s="32"/>
      <c r="M137" s="139" t="s">
        <v>1</v>
      </c>
      <c r="N137" s="140" t="s">
        <v>44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144</v>
      </c>
      <c r="AT137" s="143" t="s">
        <v>139</v>
      </c>
      <c r="AU137" s="143" t="s">
        <v>89</v>
      </c>
      <c r="AY137" s="17" t="s">
        <v>137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87</v>
      </c>
      <c r="BK137" s="144">
        <f>ROUND(I137*H137,2)</f>
        <v>0</v>
      </c>
      <c r="BL137" s="17" t="s">
        <v>144</v>
      </c>
      <c r="BM137" s="143" t="s">
        <v>174</v>
      </c>
    </row>
    <row r="138" spans="2:65" s="1" customFormat="1">
      <c r="B138" s="32"/>
      <c r="D138" s="145" t="s">
        <v>146</v>
      </c>
      <c r="F138" s="146" t="s">
        <v>175</v>
      </c>
      <c r="I138" s="147"/>
      <c r="L138" s="32"/>
      <c r="M138" s="148"/>
      <c r="T138" s="56"/>
      <c r="AT138" s="17" t="s">
        <v>146</v>
      </c>
      <c r="AU138" s="17" t="s">
        <v>89</v>
      </c>
    </row>
    <row r="139" spans="2:65" s="12" customFormat="1">
      <c r="B139" s="149"/>
      <c r="D139" s="145" t="s">
        <v>148</v>
      </c>
      <c r="E139" s="150" t="s">
        <v>1</v>
      </c>
      <c r="F139" s="151" t="s">
        <v>161</v>
      </c>
      <c r="H139" s="152">
        <v>12</v>
      </c>
      <c r="I139" s="153"/>
      <c r="L139" s="149"/>
      <c r="M139" s="154"/>
      <c r="T139" s="155"/>
      <c r="AT139" s="150" t="s">
        <v>148</v>
      </c>
      <c r="AU139" s="150" t="s">
        <v>89</v>
      </c>
      <c r="AV139" s="12" t="s">
        <v>89</v>
      </c>
      <c r="AW139" s="12" t="s">
        <v>35</v>
      </c>
      <c r="AX139" s="12" t="s">
        <v>87</v>
      </c>
      <c r="AY139" s="150" t="s">
        <v>137</v>
      </c>
    </row>
    <row r="140" spans="2:65" s="11" customFormat="1" ht="22.9" customHeight="1">
      <c r="B140" s="120"/>
      <c r="D140" s="121" t="s">
        <v>78</v>
      </c>
      <c r="E140" s="130" t="s">
        <v>176</v>
      </c>
      <c r="F140" s="130" t="s">
        <v>177</v>
      </c>
      <c r="I140" s="123"/>
      <c r="J140" s="131">
        <f>BK140</f>
        <v>0</v>
      </c>
      <c r="L140" s="120"/>
      <c r="M140" s="125"/>
      <c r="P140" s="126">
        <f>SUM(P141:P142)</f>
        <v>0</v>
      </c>
      <c r="R140" s="126">
        <f>SUM(R141:R142)</f>
        <v>0</v>
      </c>
      <c r="T140" s="127">
        <f>SUM(T141:T142)</f>
        <v>0</v>
      </c>
      <c r="AR140" s="121" t="s">
        <v>87</v>
      </c>
      <c r="AT140" s="128" t="s">
        <v>78</v>
      </c>
      <c r="AU140" s="128" t="s">
        <v>87</v>
      </c>
      <c r="AY140" s="121" t="s">
        <v>137</v>
      </c>
      <c r="BK140" s="129">
        <f>SUM(BK141:BK142)</f>
        <v>0</v>
      </c>
    </row>
    <row r="141" spans="2:65" s="1" customFormat="1" ht="16.5" customHeight="1">
      <c r="B141" s="32"/>
      <c r="C141" s="132" t="s">
        <v>178</v>
      </c>
      <c r="D141" s="132" t="s">
        <v>139</v>
      </c>
      <c r="E141" s="133" t="s">
        <v>179</v>
      </c>
      <c r="F141" s="134" t="s">
        <v>180</v>
      </c>
      <c r="G141" s="135" t="s">
        <v>181</v>
      </c>
      <c r="H141" s="136">
        <v>6.3E-2</v>
      </c>
      <c r="I141" s="137"/>
      <c r="J141" s="138">
        <f>ROUND(I141*H141,2)</f>
        <v>0</v>
      </c>
      <c r="K141" s="134" t="s">
        <v>143</v>
      </c>
      <c r="L141" s="32"/>
      <c r="M141" s="139" t="s">
        <v>1</v>
      </c>
      <c r="N141" s="140" t="s">
        <v>44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144</v>
      </c>
      <c r="AT141" s="143" t="s">
        <v>139</v>
      </c>
      <c r="AU141" s="143" t="s">
        <v>89</v>
      </c>
      <c r="AY141" s="17" t="s">
        <v>137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87</v>
      </c>
      <c r="BK141" s="144">
        <f>ROUND(I141*H141,2)</f>
        <v>0</v>
      </c>
      <c r="BL141" s="17" t="s">
        <v>144</v>
      </c>
      <c r="BM141" s="143" t="s">
        <v>182</v>
      </c>
    </row>
    <row r="142" spans="2:65" s="1" customFormat="1">
      <c r="B142" s="32"/>
      <c r="D142" s="145" t="s">
        <v>146</v>
      </c>
      <c r="F142" s="146" t="s">
        <v>183</v>
      </c>
      <c r="I142" s="147"/>
      <c r="L142" s="32"/>
      <c r="M142" s="156"/>
      <c r="N142" s="157"/>
      <c r="O142" s="157"/>
      <c r="P142" s="157"/>
      <c r="Q142" s="157"/>
      <c r="R142" s="157"/>
      <c r="S142" s="157"/>
      <c r="T142" s="158"/>
      <c r="AT142" s="17" t="s">
        <v>146</v>
      </c>
      <c r="AU142" s="17" t="s">
        <v>89</v>
      </c>
    </row>
    <row r="143" spans="2:65" s="1" customFormat="1" ht="6.95" customHeight="1"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32"/>
    </row>
  </sheetData>
  <sheetProtection algorithmName="SHA-512" hashValue="YgZXeKpb4YmWabnI/JTSzP2qWKs/4YpSg3bIHak6M6aL9jX4OEuEwkE173FabHNAOxWX49TcIv7MPM4GRe2nlQ==" saltValue="j/pSDGAXk2v0OgYQE58nYEIKRBF7yt4TUq7FCyA2Hel/attu2N6wIjqLKCw9stFlsZY1ZjOwwpIxqBEzl6WvKw==" spinCount="100000" sheet="1" objects="1" scenarios="1" formatColumns="0" formatRows="0" autoFilter="0"/>
  <autoFilter ref="C118:K142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111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3" t="str">
        <f>'Rekapitulace stavby'!K6</f>
        <v>EKOPark Žabovřeské louky – projektová dokumentace verze 2</v>
      </c>
      <c r="F7" s="234"/>
      <c r="G7" s="234"/>
      <c r="H7" s="234"/>
      <c r="L7" s="20"/>
    </row>
    <row r="8" spans="2:46" s="1" customFormat="1" ht="12" customHeight="1">
      <c r="B8" s="32"/>
      <c r="D8" s="27" t="s">
        <v>112</v>
      </c>
      <c r="L8" s="32"/>
    </row>
    <row r="9" spans="2:46" s="1" customFormat="1" ht="16.5" customHeight="1">
      <c r="B9" s="32"/>
      <c r="E9" s="196" t="s">
        <v>184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30. 11. 2023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18"/>
      <c r="G18" s="218"/>
      <c r="H18" s="218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89"/>
      <c r="E27" s="222" t="s">
        <v>1</v>
      </c>
      <c r="F27" s="222"/>
      <c r="G27" s="222"/>
      <c r="H27" s="222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ROUND(J122,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ROUND((SUM(BE122:BE213)),  2)</f>
        <v>0</v>
      </c>
      <c r="I33" s="92">
        <v>0.21</v>
      </c>
      <c r="J33" s="91">
        <f>ROUND(((SUM(BE122:BE213))*I33),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ROUND((SUM(BF122:BF213)),  2)</f>
        <v>0</v>
      </c>
      <c r="I34" s="92">
        <v>0.15</v>
      </c>
      <c r="J34" s="91">
        <f>ROUND(((SUM(BF122:BF213))*I34),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ROUND((SUM(BG122:BG213)),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ROUND((SUM(BH122:BH213)),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ROUND((SUM(BI122:BI213)),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3" t="str">
        <f>E7</f>
        <v>EKOPark Žabovřeské louky – projektová dokumentace verze 2</v>
      </c>
      <c r="F85" s="234"/>
      <c r="G85" s="234"/>
      <c r="H85" s="234"/>
      <c r="L85" s="32"/>
    </row>
    <row r="86" spans="2:47" s="1" customFormat="1" ht="12" customHeight="1">
      <c r="B86" s="32"/>
      <c r="C86" s="27" t="s">
        <v>112</v>
      </c>
      <c r="L86" s="32"/>
    </row>
    <row r="87" spans="2:47" s="1" customFormat="1" ht="16.5" customHeight="1">
      <c r="B87" s="32"/>
      <c r="E87" s="196" t="str">
        <f>E9</f>
        <v>227290-2-1.2 - SO01.2 Tůň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Brno-Žabovřesky</v>
      </c>
      <c r="I89" s="27" t="s">
        <v>22</v>
      </c>
      <c r="J89" s="52" t="str">
        <f>IF(J12="","",J12)</f>
        <v>30. 11. 2023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Statutární město Brno</v>
      </c>
      <c r="I91" s="27" t="s">
        <v>31</v>
      </c>
      <c r="J91" s="30" t="str">
        <f>E21</f>
        <v>GEOtest, a.s.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115</v>
      </c>
      <c r="D94" s="93"/>
      <c r="E94" s="93"/>
      <c r="F94" s="93"/>
      <c r="G94" s="93"/>
      <c r="H94" s="93"/>
      <c r="I94" s="93"/>
      <c r="J94" s="102" t="s">
        <v>116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117</v>
      </c>
      <c r="J96" s="66">
        <f>J122</f>
        <v>0</v>
      </c>
      <c r="L96" s="32"/>
      <c r="AU96" s="17" t="s">
        <v>118</v>
      </c>
    </row>
    <row r="97" spans="2:12" s="8" customFormat="1" ht="24.95" customHeight="1">
      <c r="B97" s="104"/>
      <c r="D97" s="105" t="s">
        <v>119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899999999999999" customHeight="1">
      <c r="B98" s="108"/>
      <c r="D98" s="109" t="s">
        <v>120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9" customFormat="1" ht="19.899999999999999" customHeight="1">
      <c r="B99" s="108"/>
      <c r="D99" s="109" t="s">
        <v>185</v>
      </c>
      <c r="E99" s="110"/>
      <c r="F99" s="110"/>
      <c r="G99" s="110"/>
      <c r="H99" s="110"/>
      <c r="I99" s="110"/>
      <c r="J99" s="111">
        <f>J186</f>
        <v>0</v>
      </c>
      <c r="L99" s="108"/>
    </row>
    <row r="100" spans="2:12" s="9" customFormat="1" ht="19.899999999999999" customHeight="1">
      <c r="B100" s="108"/>
      <c r="D100" s="109" t="s">
        <v>186</v>
      </c>
      <c r="E100" s="110"/>
      <c r="F100" s="110"/>
      <c r="G100" s="110"/>
      <c r="H100" s="110"/>
      <c r="I100" s="110"/>
      <c r="J100" s="111">
        <f>J193</f>
        <v>0</v>
      </c>
      <c r="L100" s="108"/>
    </row>
    <row r="101" spans="2:12" s="9" customFormat="1" ht="19.899999999999999" customHeight="1">
      <c r="B101" s="108"/>
      <c r="D101" s="109" t="s">
        <v>187</v>
      </c>
      <c r="E101" s="110"/>
      <c r="F101" s="110"/>
      <c r="G101" s="110"/>
      <c r="H101" s="110"/>
      <c r="I101" s="110"/>
      <c r="J101" s="111">
        <f>J203</f>
        <v>0</v>
      </c>
      <c r="L101" s="108"/>
    </row>
    <row r="102" spans="2:12" s="9" customFormat="1" ht="19.899999999999999" customHeight="1">
      <c r="B102" s="108"/>
      <c r="D102" s="109" t="s">
        <v>121</v>
      </c>
      <c r="E102" s="110"/>
      <c r="F102" s="110"/>
      <c r="G102" s="110"/>
      <c r="H102" s="110"/>
      <c r="I102" s="110"/>
      <c r="J102" s="111">
        <f>J211</f>
        <v>0</v>
      </c>
      <c r="L102" s="108"/>
    </row>
    <row r="103" spans="2:12" s="1" customFormat="1" ht="21.75" customHeight="1">
      <c r="B103" s="32"/>
      <c r="L103" s="32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5" customHeight="1">
      <c r="B109" s="32"/>
      <c r="C109" s="21" t="s">
        <v>122</v>
      </c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33" t="str">
        <f>E7</f>
        <v>EKOPark Žabovřeské louky – projektová dokumentace verze 2</v>
      </c>
      <c r="F112" s="234"/>
      <c r="G112" s="234"/>
      <c r="H112" s="234"/>
      <c r="L112" s="32"/>
    </row>
    <row r="113" spans="2:65" s="1" customFormat="1" ht="12" customHeight="1">
      <c r="B113" s="32"/>
      <c r="C113" s="27" t="s">
        <v>112</v>
      </c>
      <c r="L113" s="32"/>
    </row>
    <row r="114" spans="2:65" s="1" customFormat="1" ht="16.5" customHeight="1">
      <c r="B114" s="32"/>
      <c r="E114" s="196" t="str">
        <f>E9</f>
        <v>227290-2-1.2 - SO01.2 Tůň</v>
      </c>
      <c r="F114" s="235"/>
      <c r="G114" s="235"/>
      <c r="H114" s="235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>Brno-Žabovřesky</v>
      </c>
      <c r="I116" s="27" t="s">
        <v>22</v>
      </c>
      <c r="J116" s="52" t="str">
        <f>IF(J12="","",J12)</f>
        <v>30. 11. 2023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E15</f>
        <v>Statutární město Brno</v>
      </c>
      <c r="I118" s="27" t="s">
        <v>31</v>
      </c>
      <c r="J118" s="30" t="str">
        <f>E21</f>
        <v>GEOtest, a.s.</v>
      </c>
      <c r="L118" s="32"/>
    </row>
    <row r="119" spans="2:65" s="1" customFormat="1" ht="15.2" customHeight="1">
      <c r="B119" s="32"/>
      <c r="C119" s="27" t="s">
        <v>29</v>
      </c>
      <c r="F119" s="25" t="str">
        <f>IF(E18="","",E18)</f>
        <v>Vyplň údaj</v>
      </c>
      <c r="I119" s="27" t="s">
        <v>36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2"/>
      <c r="C121" s="113" t="s">
        <v>123</v>
      </c>
      <c r="D121" s="114" t="s">
        <v>64</v>
      </c>
      <c r="E121" s="114" t="s">
        <v>60</v>
      </c>
      <c r="F121" s="114" t="s">
        <v>61</v>
      </c>
      <c r="G121" s="114" t="s">
        <v>124</v>
      </c>
      <c r="H121" s="114" t="s">
        <v>125</v>
      </c>
      <c r="I121" s="114" t="s">
        <v>126</v>
      </c>
      <c r="J121" s="114" t="s">
        <v>116</v>
      </c>
      <c r="K121" s="115" t="s">
        <v>127</v>
      </c>
      <c r="L121" s="112"/>
      <c r="M121" s="59" t="s">
        <v>1</v>
      </c>
      <c r="N121" s="60" t="s">
        <v>43</v>
      </c>
      <c r="O121" s="60" t="s">
        <v>128</v>
      </c>
      <c r="P121" s="60" t="s">
        <v>129</v>
      </c>
      <c r="Q121" s="60" t="s">
        <v>130</v>
      </c>
      <c r="R121" s="60" t="s">
        <v>131</v>
      </c>
      <c r="S121" s="60" t="s">
        <v>132</v>
      </c>
      <c r="T121" s="61" t="s">
        <v>133</v>
      </c>
    </row>
    <row r="122" spans="2:65" s="1" customFormat="1" ht="22.9" customHeight="1">
      <c r="B122" s="32"/>
      <c r="C122" s="64" t="s">
        <v>134</v>
      </c>
      <c r="J122" s="116">
        <f>BK122</f>
        <v>0</v>
      </c>
      <c r="L122" s="32"/>
      <c r="M122" s="62"/>
      <c r="N122" s="53"/>
      <c r="O122" s="53"/>
      <c r="P122" s="117">
        <f>P123</f>
        <v>0</v>
      </c>
      <c r="Q122" s="53"/>
      <c r="R122" s="117">
        <f>R123</f>
        <v>41.631101099999995</v>
      </c>
      <c r="S122" s="53"/>
      <c r="T122" s="118">
        <f>T123</f>
        <v>0</v>
      </c>
      <c r="AT122" s="17" t="s">
        <v>78</v>
      </c>
      <c r="AU122" s="17" t="s">
        <v>118</v>
      </c>
      <c r="BK122" s="119">
        <f>BK123</f>
        <v>0</v>
      </c>
    </row>
    <row r="123" spans="2:65" s="11" customFormat="1" ht="25.9" customHeight="1">
      <c r="B123" s="120"/>
      <c r="D123" s="121" t="s">
        <v>78</v>
      </c>
      <c r="E123" s="122" t="s">
        <v>135</v>
      </c>
      <c r="F123" s="122" t="s">
        <v>136</v>
      </c>
      <c r="I123" s="123"/>
      <c r="J123" s="124">
        <f>BK123</f>
        <v>0</v>
      </c>
      <c r="L123" s="120"/>
      <c r="M123" s="125"/>
      <c r="P123" s="126">
        <f>P124+P186+P193+P203+P211</f>
        <v>0</v>
      </c>
      <c r="R123" s="126">
        <f>R124+R186+R193+R203+R211</f>
        <v>41.631101099999995</v>
      </c>
      <c r="T123" s="127">
        <f>T124+T186+T193+T203+T211</f>
        <v>0</v>
      </c>
      <c r="AR123" s="121" t="s">
        <v>87</v>
      </c>
      <c r="AT123" s="128" t="s">
        <v>78</v>
      </c>
      <c r="AU123" s="128" t="s">
        <v>79</v>
      </c>
      <c r="AY123" s="121" t="s">
        <v>137</v>
      </c>
      <c r="BK123" s="129">
        <f>BK124+BK186+BK193+BK203+BK211</f>
        <v>0</v>
      </c>
    </row>
    <row r="124" spans="2:65" s="11" customFormat="1" ht="22.9" customHeight="1">
      <c r="B124" s="120"/>
      <c r="D124" s="121" t="s">
        <v>78</v>
      </c>
      <c r="E124" s="130" t="s">
        <v>87</v>
      </c>
      <c r="F124" s="130" t="s">
        <v>138</v>
      </c>
      <c r="I124" s="123"/>
      <c r="J124" s="131">
        <f>BK124</f>
        <v>0</v>
      </c>
      <c r="L124" s="120"/>
      <c r="M124" s="125"/>
      <c r="P124" s="126">
        <f>SUM(P125:P185)</f>
        <v>0</v>
      </c>
      <c r="R124" s="126">
        <f>SUM(R125:R185)</f>
        <v>0.41039999999999999</v>
      </c>
      <c r="T124" s="127">
        <f>SUM(T125:T185)</f>
        <v>0</v>
      </c>
      <c r="AR124" s="121" t="s">
        <v>87</v>
      </c>
      <c r="AT124" s="128" t="s">
        <v>78</v>
      </c>
      <c r="AU124" s="128" t="s">
        <v>87</v>
      </c>
      <c r="AY124" s="121" t="s">
        <v>137</v>
      </c>
      <c r="BK124" s="129">
        <f>SUM(BK125:BK185)</f>
        <v>0</v>
      </c>
    </row>
    <row r="125" spans="2:65" s="1" customFormat="1" ht="33" customHeight="1">
      <c r="B125" s="32"/>
      <c r="C125" s="132" t="s">
        <v>87</v>
      </c>
      <c r="D125" s="132" t="s">
        <v>139</v>
      </c>
      <c r="E125" s="133" t="s">
        <v>188</v>
      </c>
      <c r="F125" s="134" t="s">
        <v>189</v>
      </c>
      <c r="G125" s="135" t="s">
        <v>190</v>
      </c>
      <c r="H125" s="136">
        <v>597.6</v>
      </c>
      <c r="I125" s="137"/>
      <c r="J125" s="138">
        <f>ROUND(I125*H125,2)</f>
        <v>0</v>
      </c>
      <c r="K125" s="134" t="s">
        <v>143</v>
      </c>
      <c r="L125" s="32"/>
      <c r="M125" s="139" t="s">
        <v>1</v>
      </c>
      <c r="N125" s="140" t="s">
        <v>44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144</v>
      </c>
      <c r="AT125" s="143" t="s">
        <v>139</v>
      </c>
      <c r="AU125" s="143" t="s">
        <v>89</v>
      </c>
      <c r="AY125" s="17" t="s">
        <v>137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87</v>
      </c>
      <c r="BK125" s="144">
        <f>ROUND(I125*H125,2)</f>
        <v>0</v>
      </c>
      <c r="BL125" s="17" t="s">
        <v>144</v>
      </c>
      <c r="BM125" s="143" t="s">
        <v>191</v>
      </c>
    </row>
    <row r="126" spans="2:65" s="1" customFormat="1">
      <c r="B126" s="32"/>
      <c r="D126" s="145" t="s">
        <v>146</v>
      </c>
      <c r="F126" s="146" t="s">
        <v>192</v>
      </c>
      <c r="I126" s="147"/>
      <c r="L126" s="32"/>
      <c r="M126" s="148"/>
      <c r="T126" s="56"/>
      <c r="AT126" s="17" t="s">
        <v>146</v>
      </c>
      <c r="AU126" s="17" t="s">
        <v>89</v>
      </c>
    </row>
    <row r="127" spans="2:65" s="12" customFormat="1">
      <c r="B127" s="149"/>
      <c r="D127" s="145" t="s">
        <v>148</v>
      </c>
      <c r="E127" s="150" t="s">
        <v>1</v>
      </c>
      <c r="F127" s="151" t="s">
        <v>193</v>
      </c>
      <c r="H127" s="152">
        <v>597.6</v>
      </c>
      <c r="I127" s="153"/>
      <c r="L127" s="149"/>
      <c r="M127" s="154"/>
      <c r="T127" s="155"/>
      <c r="AT127" s="150" t="s">
        <v>148</v>
      </c>
      <c r="AU127" s="150" t="s">
        <v>89</v>
      </c>
      <c r="AV127" s="12" t="s">
        <v>89</v>
      </c>
      <c r="AW127" s="12" t="s">
        <v>35</v>
      </c>
      <c r="AX127" s="12" t="s">
        <v>87</v>
      </c>
      <c r="AY127" s="150" t="s">
        <v>137</v>
      </c>
    </row>
    <row r="128" spans="2:65" s="1" customFormat="1" ht="33" customHeight="1">
      <c r="B128" s="32"/>
      <c r="C128" s="132" t="s">
        <v>89</v>
      </c>
      <c r="D128" s="132" t="s">
        <v>139</v>
      </c>
      <c r="E128" s="133" t="s">
        <v>194</v>
      </c>
      <c r="F128" s="134" t="s">
        <v>195</v>
      </c>
      <c r="G128" s="135" t="s">
        <v>190</v>
      </c>
      <c r="H128" s="136">
        <v>66.400000000000006</v>
      </c>
      <c r="I128" s="137"/>
      <c r="J128" s="138">
        <f>ROUND(I128*H128,2)</f>
        <v>0</v>
      </c>
      <c r="K128" s="134" t="s">
        <v>143</v>
      </c>
      <c r="L128" s="32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144</v>
      </c>
      <c r="AT128" s="143" t="s">
        <v>139</v>
      </c>
      <c r="AU128" s="143" t="s">
        <v>89</v>
      </c>
      <c r="AY128" s="17" t="s">
        <v>137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144</v>
      </c>
      <c r="BM128" s="143" t="s">
        <v>196</v>
      </c>
    </row>
    <row r="129" spans="2:65" s="1" customFormat="1">
      <c r="B129" s="32"/>
      <c r="D129" s="145" t="s">
        <v>146</v>
      </c>
      <c r="F129" s="146" t="s">
        <v>197</v>
      </c>
      <c r="I129" s="147"/>
      <c r="L129" s="32"/>
      <c r="M129" s="148"/>
      <c r="T129" s="56"/>
      <c r="AT129" s="17" t="s">
        <v>146</v>
      </c>
      <c r="AU129" s="17" t="s">
        <v>89</v>
      </c>
    </row>
    <row r="130" spans="2:65" s="12" customFormat="1">
      <c r="B130" s="149"/>
      <c r="D130" s="145" t="s">
        <v>148</v>
      </c>
      <c r="E130" s="150" t="s">
        <v>1</v>
      </c>
      <c r="F130" s="151" t="s">
        <v>198</v>
      </c>
      <c r="H130" s="152">
        <v>66.400000000000006</v>
      </c>
      <c r="I130" s="153"/>
      <c r="L130" s="149"/>
      <c r="M130" s="154"/>
      <c r="T130" s="155"/>
      <c r="AT130" s="150" t="s">
        <v>148</v>
      </c>
      <c r="AU130" s="150" t="s">
        <v>89</v>
      </c>
      <c r="AV130" s="12" t="s">
        <v>89</v>
      </c>
      <c r="AW130" s="12" t="s">
        <v>35</v>
      </c>
      <c r="AX130" s="12" t="s">
        <v>87</v>
      </c>
      <c r="AY130" s="150" t="s">
        <v>137</v>
      </c>
    </row>
    <row r="131" spans="2:65" s="1" customFormat="1" ht="24.2" customHeight="1">
      <c r="B131" s="32"/>
      <c r="C131" s="132" t="s">
        <v>156</v>
      </c>
      <c r="D131" s="132" t="s">
        <v>139</v>
      </c>
      <c r="E131" s="133" t="s">
        <v>199</v>
      </c>
      <c r="F131" s="134" t="s">
        <v>200</v>
      </c>
      <c r="G131" s="135" t="s">
        <v>190</v>
      </c>
      <c r="H131" s="136">
        <v>1.74</v>
      </c>
      <c r="I131" s="137"/>
      <c r="J131" s="138">
        <f>ROUND(I131*H131,2)</f>
        <v>0</v>
      </c>
      <c r="K131" s="134" t="s">
        <v>143</v>
      </c>
      <c r="L131" s="32"/>
      <c r="M131" s="139" t="s">
        <v>1</v>
      </c>
      <c r="N131" s="140" t="s">
        <v>44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144</v>
      </c>
      <c r="AT131" s="143" t="s">
        <v>139</v>
      </c>
      <c r="AU131" s="143" t="s">
        <v>89</v>
      </c>
      <c r="AY131" s="17" t="s">
        <v>137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87</v>
      </c>
      <c r="BK131" s="144">
        <f>ROUND(I131*H131,2)</f>
        <v>0</v>
      </c>
      <c r="BL131" s="17" t="s">
        <v>144</v>
      </c>
      <c r="BM131" s="143" t="s">
        <v>201</v>
      </c>
    </row>
    <row r="132" spans="2:65" s="1" customFormat="1">
      <c r="B132" s="32"/>
      <c r="D132" s="145" t="s">
        <v>146</v>
      </c>
      <c r="F132" s="146" t="s">
        <v>202</v>
      </c>
      <c r="I132" s="147"/>
      <c r="L132" s="32"/>
      <c r="M132" s="148"/>
      <c r="T132" s="56"/>
      <c r="AT132" s="17" t="s">
        <v>146</v>
      </c>
      <c r="AU132" s="17" t="s">
        <v>89</v>
      </c>
    </row>
    <row r="133" spans="2:65" s="12" customFormat="1">
      <c r="B133" s="149"/>
      <c r="D133" s="145" t="s">
        <v>148</v>
      </c>
      <c r="E133" s="150" t="s">
        <v>1</v>
      </c>
      <c r="F133" s="151" t="s">
        <v>203</v>
      </c>
      <c r="H133" s="152">
        <v>1.74</v>
      </c>
      <c r="I133" s="153"/>
      <c r="L133" s="149"/>
      <c r="M133" s="154"/>
      <c r="T133" s="155"/>
      <c r="AT133" s="150" t="s">
        <v>148</v>
      </c>
      <c r="AU133" s="150" t="s">
        <v>89</v>
      </c>
      <c r="AV133" s="12" t="s">
        <v>89</v>
      </c>
      <c r="AW133" s="12" t="s">
        <v>35</v>
      </c>
      <c r="AX133" s="12" t="s">
        <v>87</v>
      </c>
      <c r="AY133" s="150" t="s">
        <v>137</v>
      </c>
    </row>
    <row r="134" spans="2:65" s="1" customFormat="1" ht="24.2" customHeight="1">
      <c r="B134" s="32"/>
      <c r="C134" s="132" t="s">
        <v>144</v>
      </c>
      <c r="D134" s="132" t="s">
        <v>139</v>
      </c>
      <c r="E134" s="133" t="s">
        <v>204</v>
      </c>
      <c r="F134" s="134" t="s">
        <v>205</v>
      </c>
      <c r="G134" s="135" t="s">
        <v>190</v>
      </c>
      <c r="H134" s="136">
        <v>332</v>
      </c>
      <c r="I134" s="137"/>
      <c r="J134" s="138">
        <f>ROUND(I134*H134,2)</f>
        <v>0</v>
      </c>
      <c r="K134" s="134" t="s">
        <v>143</v>
      </c>
      <c r="L134" s="32"/>
      <c r="M134" s="139" t="s">
        <v>1</v>
      </c>
      <c r="N134" s="140" t="s">
        <v>44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144</v>
      </c>
      <c r="AT134" s="143" t="s">
        <v>139</v>
      </c>
      <c r="AU134" s="143" t="s">
        <v>89</v>
      </c>
      <c r="AY134" s="17" t="s">
        <v>137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87</v>
      </c>
      <c r="BK134" s="144">
        <f>ROUND(I134*H134,2)</f>
        <v>0</v>
      </c>
      <c r="BL134" s="17" t="s">
        <v>144</v>
      </c>
      <c r="BM134" s="143" t="s">
        <v>206</v>
      </c>
    </row>
    <row r="135" spans="2:65" s="1" customFormat="1">
      <c r="B135" s="32"/>
      <c r="D135" s="145" t="s">
        <v>146</v>
      </c>
      <c r="F135" s="146" t="s">
        <v>207</v>
      </c>
      <c r="I135" s="147"/>
      <c r="L135" s="32"/>
      <c r="M135" s="148"/>
      <c r="T135" s="56"/>
      <c r="AT135" s="17" t="s">
        <v>146</v>
      </c>
      <c r="AU135" s="17" t="s">
        <v>89</v>
      </c>
    </row>
    <row r="136" spans="2:65" s="13" customFormat="1">
      <c r="B136" s="159"/>
      <c r="D136" s="145" t="s">
        <v>148</v>
      </c>
      <c r="E136" s="160" t="s">
        <v>1</v>
      </c>
      <c r="F136" s="161" t="s">
        <v>208</v>
      </c>
      <c r="H136" s="160" t="s">
        <v>1</v>
      </c>
      <c r="I136" s="162"/>
      <c r="L136" s="159"/>
      <c r="M136" s="163"/>
      <c r="T136" s="164"/>
      <c r="AT136" s="160" t="s">
        <v>148</v>
      </c>
      <c r="AU136" s="160" t="s">
        <v>89</v>
      </c>
      <c r="AV136" s="13" t="s">
        <v>87</v>
      </c>
      <c r="AW136" s="13" t="s">
        <v>35</v>
      </c>
      <c r="AX136" s="13" t="s">
        <v>79</v>
      </c>
      <c r="AY136" s="160" t="s">
        <v>137</v>
      </c>
    </row>
    <row r="137" spans="2:65" s="12" customFormat="1">
      <c r="B137" s="149"/>
      <c r="D137" s="145" t="s">
        <v>148</v>
      </c>
      <c r="E137" s="150" t="s">
        <v>1</v>
      </c>
      <c r="F137" s="151" t="s">
        <v>209</v>
      </c>
      <c r="H137" s="152">
        <v>332</v>
      </c>
      <c r="I137" s="153"/>
      <c r="L137" s="149"/>
      <c r="M137" s="154"/>
      <c r="T137" s="155"/>
      <c r="AT137" s="150" t="s">
        <v>148</v>
      </c>
      <c r="AU137" s="150" t="s">
        <v>89</v>
      </c>
      <c r="AV137" s="12" t="s">
        <v>89</v>
      </c>
      <c r="AW137" s="12" t="s">
        <v>35</v>
      </c>
      <c r="AX137" s="12" t="s">
        <v>87</v>
      </c>
      <c r="AY137" s="150" t="s">
        <v>137</v>
      </c>
    </row>
    <row r="138" spans="2:65" s="1" customFormat="1" ht="24.2" customHeight="1">
      <c r="B138" s="32"/>
      <c r="C138" s="132" t="s">
        <v>166</v>
      </c>
      <c r="D138" s="132" t="s">
        <v>139</v>
      </c>
      <c r="E138" s="133" t="s">
        <v>210</v>
      </c>
      <c r="F138" s="134" t="s">
        <v>211</v>
      </c>
      <c r="G138" s="135" t="s">
        <v>190</v>
      </c>
      <c r="H138" s="136">
        <v>332</v>
      </c>
      <c r="I138" s="137"/>
      <c r="J138" s="138">
        <f>ROUND(I138*H138,2)</f>
        <v>0</v>
      </c>
      <c r="K138" s="134" t="s">
        <v>143</v>
      </c>
      <c r="L138" s="32"/>
      <c r="M138" s="139" t="s">
        <v>1</v>
      </c>
      <c r="N138" s="140" t="s">
        <v>44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144</v>
      </c>
      <c r="AT138" s="143" t="s">
        <v>139</v>
      </c>
      <c r="AU138" s="143" t="s">
        <v>89</v>
      </c>
      <c r="AY138" s="17" t="s">
        <v>137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87</v>
      </c>
      <c r="BK138" s="144">
        <f>ROUND(I138*H138,2)</f>
        <v>0</v>
      </c>
      <c r="BL138" s="17" t="s">
        <v>144</v>
      </c>
      <c r="BM138" s="143" t="s">
        <v>212</v>
      </c>
    </row>
    <row r="139" spans="2:65" s="1" customFormat="1">
      <c r="B139" s="32"/>
      <c r="D139" s="145" t="s">
        <v>146</v>
      </c>
      <c r="F139" s="146" t="s">
        <v>213</v>
      </c>
      <c r="I139" s="147"/>
      <c r="L139" s="32"/>
      <c r="M139" s="148"/>
      <c r="T139" s="56"/>
      <c r="AT139" s="17" t="s">
        <v>146</v>
      </c>
      <c r="AU139" s="17" t="s">
        <v>89</v>
      </c>
    </row>
    <row r="140" spans="2:65" s="13" customFormat="1">
      <c r="B140" s="159"/>
      <c r="D140" s="145" t="s">
        <v>148</v>
      </c>
      <c r="E140" s="160" t="s">
        <v>1</v>
      </c>
      <c r="F140" s="161" t="s">
        <v>214</v>
      </c>
      <c r="H140" s="160" t="s">
        <v>1</v>
      </c>
      <c r="I140" s="162"/>
      <c r="L140" s="159"/>
      <c r="M140" s="163"/>
      <c r="T140" s="164"/>
      <c r="AT140" s="160" t="s">
        <v>148</v>
      </c>
      <c r="AU140" s="160" t="s">
        <v>89</v>
      </c>
      <c r="AV140" s="13" t="s">
        <v>87</v>
      </c>
      <c r="AW140" s="13" t="s">
        <v>35</v>
      </c>
      <c r="AX140" s="13" t="s">
        <v>79</v>
      </c>
      <c r="AY140" s="160" t="s">
        <v>137</v>
      </c>
    </row>
    <row r="141" spans="2:65" s="12" customFormat="1">
      <c r="B141" s="149"/>
      <c r="D141" s="145" t="s">
        <v>148</v>
      </c>
      <c r="E141" s="150" t="s">
        <v>1</v>
      </c>
      <c r="F141" s="151" t="s">
        <v>215</v>
      </c>
      <c r="H141" s="152">
        <v>332</v>
      </c>
      <c r="I141" s="153"/>
      <c r="L141" s="149"/>
      <c r="M141" s="154"/>
      <c r="T141" s="155"/>
      <c r="AT141" s="150" t="s">
        <v>148</v>
      </c>
      <c r="AU141" s="150" t="s">
        <v>89</v>
      </c>
      <c r="AV141" s="12" t="s">
        <v>89</v>
      </c>
      <c r="AW141" s="12" t="s">
        <v>35</v>
      </c>
      <c r="AX141" s="12" t="s">
        <v>87</v>
      </c>
      <c r="AY141" s="150" t="s">
        <v>137</v>
      </c>
    </row>
    <row r="142" spans="2:65" s="1" customFormat="1" ht="16.5" customHeight="1">
      <c r="B142" s="32"/>
      <c r="C142" s="132" t="s">
        <v>171</v>
      </c>
      <c r="D142" s="132" t="s">
        <v>139</v>
      </c>
      <c r="E142" s="133" t="s">
        <v>216</v>
      </c>
      <c r="F142" s="134" t="s">
        <v>217</v>
      </c>
      <c r="G142" s="135" t="s">
        <v>190</v>
      </c>
      <c r="H142" s="136">
        <v>332</v>
      </c>
      <c r="I142" s="137"/>
      <c r="J142" s="138">
        <f>ROUND(I142*H142,2)</f>
        <v>0</v>
      </c>
      <c r="K142" s="134" t="s">
        <v>143</v>
      </c>
      <c r="L142" s="32"/>
      <c r="M142" s="139" t="s">
        <v>1</v>
      </c>
      <c r="N142" s="140" t="s">
        <v>44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144</v>
      </c>
      <c r="AT142" s="143" t="s">
        <v>139</v>
      </c>
      <c r="AU142" s="143" t="s">
        <v>89</v>
      </c>
      <c r="AY142" s="17" t="s">
        <v>137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87</v>
      </c>
      <c r="BK142" s="144">
        <f>ROUND(I142*H142,2)</f>
        <v>0</v>
      </c>
      <c r="BL142" s="17" t="s">
        <v>144</v>
      </c>
      <c r="BM142" s="143" t="s">
        <v>218</v>
      </c>
    </row>
    <row r="143" spans="2:65" s="1" customFormat="1">
      <c r="B143" s="32"/>
      <c r="D143" s="145" t="s">
        <v>146</v>
      </c>
      <c r="F143" s="146" t="s">
        <v>219</v>
      </c>
      <c r="I143" s="147"/>
      <c r="L143" s="32"/>
      <c r="M143" s="148"/>
      <c r="T143" s="56"/>
      <c r="AT143" s="17" t="s">
        <v>146</v>
      </c>
      <c r="AU143" s="17" t="s">
        <v>89</v>
      </c>
    </row>
    <row r="144" spans="2:65" s="13" customFormat="1">
      <c r="B144" s="159"/>
      <c r="D144" s="145" t="s">
        <v>148</v>
      </c>
      <c r="E144" s="160" t="s">
        <v>1</v>
      </c>
      <c r="F144" s="161" t="s">
        <v>220</v>
      </c>
      <c r="H144" s="160" t="s">
        <v>1</v>
      </c>
      <c r="I144" s="162"/>
      <c r="L144" s="159"/>
      <c r="M144" s="163"/>
      <c r="T144" s="164"/>
      <c r="AT144" s="160" t="s">
        <v>148</v>
      </c>
      <c r="AU144" s="160" t="s">
        <v>89</v>
      </c>
      <c r="AV144" s="13" t="s">
        <v>87</v>
      </c>
      <c r="AW144" s="13" t="s">
        <v>35</v>
      </c>
      <c r="AX144" s="13" t="s">
        <v>79</v>
      </c>
      <c r="AY144" s="160" t="s">
        <v>137</v>
      </c>
    </row>
    <row r="145" spans="2:65" s="12" customFormat="1">
      <c r="B145" s="149"/>
      <c r="D145" s="145" t="s">
        <v>148</v>
      </c>
      <c r="E145" s="150" t="s">
        <v>1</v>
      </c>
      <c r="F145" s="151" t="s">
        <v>209</v>
      </c>
      <c r="H145" s="152">
        <v>332</v>
      </c>
      <c r="I145" s="153"/>
      <c r="L145" s="149"/>
      <c r="M145" s="154"/>
      <c r="T145" s="155"/>
      <c r="AT145" s="150" t="s">
        <v>148</v>
      </c>
      <c r="AU145" s="150" t="s">
        <v>89</v>
      </c>
      <c r="AV145" s="12" t="s">
        <v>89</v>
      </c>
      <c r="AW145" s="12" t="s">
        <v>35</v>
      </c>
      <c r="AX145" s="12" t="s">
        <v>87</v>
      </c>
      <c r="AY145" s="150" t="s">
        <v>137</v>
      </c>
    </row>
    <row r="146" spans="2:65" s="1" customFormat="1" ht="24.2" customHeight="1">
      <c r="B146" s="32"/>
      <c r="C146" s="132" t="s">
        <v>178</v>
      </c>
      <c r="D146" s="132" t="s">
        <v>139</v>
      </c>
      <c r="E146" s="133" t="s">
        <v>221</v>
      </c>
      <c r="F146" s="134" t="s">
        <v>222</v>
      </c>
      <c r="G146" s="135" t="s">
        <v>142</v>
      </c>
      <c r="H146" s="136">
        <v>921.37</v>
      </c>
      <c r="I146" s="137"/>
      <c r="J146" s="138">
        <f>ROUND(I146*H146,2)</f>
        <v>0</v>
      </c>
      <c r="K146" s="134" t="s">
        <v>143</v>
      </c>
      <c r="L146" s="32"/>
      <c r="M146" s="139" t="s">
        <v>1</v>
      </c>
      <c r="N146" s="140" t="s">
        <v>44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144</v>
      </c>
      <c r="AT146" s="143" t="s">
        <v>139</v>
      </c>
      <c r="AU146" s="143" t="s">
        <v>89</v>
      </c>
      <c r="AY146" s="17" t="s">
        <v>137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87</v>
      </c>
      <c r="BK146" s="144">
        <f>ROUND(I146*H146,2)</f>
        <v>0</v>
      </c>
      <c r="BL146" s="17" t="s">
        <v>144</v>
      </c>
      <c r="BM146" s="143" t="s">
        <v>223</v>
      </c>
    </row>
    <row r="147" spans="2:65" s="1" customFormat="1">
      <c r="B147" s="32"/>
      <c r="D147" s="145" t="s">
        <v>146</v>
      </c>
      <c r="F147" s="146" t="s">
        <v>224</v>
      </c>
      <c r="I147" s="147"/>
      <c r="L147" s="32"/>
      <c r="M147" s="148"/>
      <c r="T147" s="56"/>
      <c r="AT147" s="17" t="s">
        <v>146</v>
      </c>
      <c r="AU147" s="17" t="s">
        <v>89</v>
      </c>
    </row>
    <row r="148" spans="2:65" s="12" customFormat="1">
      <c r="B148" s="149"/>
      <c r="D148" s="145" t="s">
        <v>148</v>
      </c>
      <c r="E148" s="150" t="s">
        <v>1</v>
      </c>
      <c r="F148" s="151" t="s">
        <v>225</v>
      </c>
      <c r="H148" s="152">
        <v>921.37</v>
      </c>
      <c r="I148" s="153"/>
      <c r="L148" s="149"/>
      <c r="M148" s="154"/>
      <c r="T148" s="155"/>
      <c r="AT148" s="150" t="s">
        <v>148</v>
      </c>
      <c r="AU148" s="150" t="s">
        <v>89</v>
      </c>
      <c r="AV148" s="12" t="s">
        <v>89</v>
      </c>
      <c r="AW148" s="12" t="s">
        <v>35</v>
      </c>
      <c r="AX148" s="12" t="s">
        <v>87</v>
      </c>
      <c r="AY148" s="150" t="s">
        <v>137</v>
      </c>
    </row>
    <row r="149" spans="2:65" s="1" customFormat="1" ht="16.5" customHeight="1">
      <c r="B149" s="32"/>
      <c r="C149" s="132" t="s">
        <v>226</v>
      </c>
      <c r="D149" s="132" t="s">
        <v>139</v>
      </c>
      <c r="E149" s="133" t="s">
        <v>227</v>
      </c>
      <c r="F149" s="134" t="s">
        <v>228</v>
      </c>
      <c r="G149" s="135" t="s">
        <v>152</v>
      </c>
      <c r="H149" s="136">
        <v>348</v>
      </c>
      <c r="I149" s="137"/>
      <c r="J149" s="138">
        <f>ROUND(I149*H149,2)</f>
        <v>0</v>
      </c>
      <c r="K149" s="134" t="s">
        <v>143</v>
      </c>
      <c r="L149" s="32"/>
      <c r="M149" s="139" t="s">
        <v>1</v>
      </c>
      <c r="N149" s="140" t="s">
        <v>44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144</v>
      </c>
      <c r="AT149" s="143" t="s">
        <v>139</v>
      </c>
      <c r="AU149" s="143" t="s">
        <v>89</v>
      </c>
      <c r="AY149" s="17" t="s">
        <v>137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87</v>
      </c>
      <c r="BK149" s="144">
        <f>ROUND(I149*H149,2)</f>
        <v>0</v>
      </c>
      <c r="BL149" s="17" t="s">
        <v>144</v>
      </c>
      <c r="BM149" s="143" t="s">
        <v>229</v>
      </c>
    </row>
    <row r="150" spans="2:65" s="1" customFormat="1">
      <c r="B150" s="32"/>
      <c r="D150" s="145" t="s">
        <v>146</v>
      </c>
      <c r="F150" s="146" t="s">
        <v>230</v>
      </c>
      <c r="I150" s="147"/>
      <c r="L150" s="32"/>
      <c r="M150" s="148"/>
      <c r="T150" s="56"/>
      <c r="AT150" s="17" t="s">
        <v>146</v>
      </c>
      <c r="AU150" s="17" t="s">
        <v>89</v>
      </c>
    </row>
    <row r="151" spans="2:65" s="12" customFormat="1">
      <c r="B151" s="149"/>
      <c r="D151" s="145" t="s">
        <v>148</v>
      </c>
      <c r="E151" s="150" t="s">
        <v>1</v>
      </c>
      <c r="F151" s="151" t="s">
        <v>231</v>
      </c>
      <c r="H151" s="152">
        <v>348</v>
      </c>
      <c r="I151" s="153"/>
      <c r="L151" s="149"/>
      <c r="M151" s="154"/>
      <c r="T151" s="155"/>
      <c r="AT151" s="150" t="s">
        <v>148</v>
      </c>
      <c r="AU151" s="150" t="s">
        <v>89</v>
      </c>
      <c r="AV151" s="12" t="s">
        <v>89</v>
      </c>
      <c r="AW151" s="12" t="s">
        <v>35</v>
      </c>
      <c r="AX151" s="12" t="s">
        <v>87</v>
      </c>
      <c r="AY151" s="150" t="s">
        <v>137</v>
      </c>
    </row>
    <row r="152" spans="2:65" s="1" customFormat="1" ht="24.2" customHeight="1">
      <c r="B152" s="32"/>
      <c r="C152" s="165" t="s">
        <v>232</v>
      </c>
      <c r="D152" s="165" t="s">
        <v>233</v>
      </c>
      <c r="E152" s="166" t="s">
        <v>234</v>
      </c>
      <c r="F152" s="167" t="s">
        <v>235</v>
      </c>
      <c r="G152" s="168" t="s">
        <v>152</v>
      </c>
      <c r="H152" s="169">
        <v>26</v>
      </c>
      <c r="I152" s="170"/>
      <c r="J152" s="171">
        <f>ROUND(I152*H152,2)</f>
        <v>0</v>
      </c>
      <c r="K152" s="167" t="s">
        <v>1</v>
      </c>
      <c r="L152" s="172"/>
      <c r="M152" s="173" t="s">
        <v>1</v>
      </c>
      <c r="N152" s="174" t="s">
        <v>44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226</v>
      </c>
      <c r="AT152" s="143" t="s">
        <v>233</v>
      </c>
      <c r="AU152" s="143" t="s">
        <v>89</v>
      </c>
      <c r="AY152" s="17" t="s">
        <v>137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87</v>
      </c>
      <c r="BK152" s="144">
        <f>ROUND(I152*H152,2)</f>
        <v>0</v>
      </c>
      <c r="BL152" s="17" t="s">
        <v>144</v>
      </c>
      <c r="BM152" s="143" t="s">
        <v>236</v>
      </c>
    </row>
    <row r="153" spans="2:65" s="1" customFormat="1">
      <c r="B153" s="32"/>
      <c r="D153" s="145" t="s">
        <v>146</v>
      </c>
      <c r="F153" s="146" t="s">
        <v>235</v>
      </c>
      <c r="I153" s="147"/>
      <c r="L153" s="32"/>
      <c r="M153" s="148"/>
      <c r="T153" s="56"/>
      <c r="AT153" s="17" t="s">
        <v>146</v>
      </c>
      <c r="AU153" s="17" t="s">
        <v>89</v>
      </c>
    </row>
    <row r="154" spans="2:65" s="1" customFormat="1" ht="24.2" customHeight="1">
      <c r="B154" s="32"/>
      <c r="C154" s="165" t="s">
        <v>237</v>
      </c>
      <c r="D154" s="165" t="s">
        <v>233</v>
      </c>
      <c r="E154" s="166" t="s">
        <v>238</v>
      </c>
      <c r="F154" s="167" t="s">
        <v>239</v>
      </c>
      <c r="G154" s="168" t="s">
        <v>152</v>
      </c>
      <c r="H154" s="169">
        <v>26</v>
      </c>
      <c r="I154" s="170"/>
      <c r="J154" s="171">
        <f>ROUND(I154*H154,2)</f>
        <v>0</v>
      </c>
      <c r="K154" s="167" t="s">
        <v>1</v>
      </c>
      <c r="L154" s="172"/>
      <c r="M154" s="173" t="s">
        <v>1</v>
      </c>
      <c r="N154" s="174" t="s">
        <v>44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226</v>
      </c>
      <c r="AT154" s="143" t="s">
        <v>233</v>
      </c>
      <c r="AU154" s="143" t="s">
        <v>89</v>
      </c>
      <c r="AY154" s="17" t="s">
        <v>137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87</v>
      </c>
      <c r="BK154" s="144">
        <f>ROUND(I154*H154,2)</f>
        <v>0</v>
      </c>
      <c r="BL154" s="17" t="s">
        <v>144</v>
      </c>
      <c r="BM154" s="143" t="s">
        <v>240</v>
      </c>
    </row>
    <row r="155" spans="2:65" s="1" customFormat="1">
      <c r="B155" s="32"/>
      <c r="D155" s="145" t="s">
        <v>146</v>
      </c>
      <c r="F155" s="146" t="s">
        <v>239</v>
      </c>
      <c r="I155" s="147"/>
      <c r="L155" s="32"/>
      <c r="M155" s="148"/>
      <c r="T155" s="56"/>
      <c r="AT155" s="17" t="s">
        <v>146</v>
      </c>
      <c r="AU155" s="17" t="s">
        <v>89</v>
      </c>
    </row>
    <row r="156" spans="2:65" s="1" customFormat="1" ht="24.2" customHeight="1">
      <c r="B156" s="32"/>
      <c r="C156" s="165" t="s">
        <v>241</v>
      </c>
      <c r="D156" s="165" t="s">
        <v>233</v>
      </c>
      <c r="E156" s="166" t="s">
        <v>242</v>
      </c>
      <c r="F156" s="167" t="s">
        <v>243</v>
      </c>
      <c r="G156" s="168" t="s">
        <v>152</v>
      </c>
      <c r="H156" s="169">
        <v>26</v>
      </c>
      <c r="I156" s="170"/>
      <c r="J156" s="171">
        <f>ROUND(I156*H156,2)</f>
        <v>0</v>
      </c>
      <c r="K156" s="167" t="s">
        <v>1</v>
      </c>
      <c r="L156" s="172"/>
      <c r="M156" s="173" t="s">
        <v>1</v>
      </c>
      <c r="N156" s="174" t="s">
        <v>44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226</v>
      </c>
      <c r="AT156" s="143" t="s">
        <v>233</v>
      </c>
      <c r="AU156" s="143" t="s">
        <v>89</v>
      </c>
      <c r="AY156" s="17" t="s">
        <v>137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87</v>
      </c>
      <c r="BK156" s="144">
        <f>ROUND(I156*H156,2)</f>
        <v>0</v>
      </c>
      <c r="BL156" s="17" t="s">
        <v>144</v>
      </c>
      <c r="BM156" s="143" t="s">
        <v>244</v>
      </c>
    </row>
    <row r="157" spans="2:65" s="1" customFormat="1">
      <c r="B157" s="32"/>
      <c r="D157" s="145" t="s">
        <v>146</v>
      </c>
      <c r="F157" s="146" t="s">
        <v>243</v>
      </c>
      <c r="I157" s="147"/>
      <c r="L157" s="32"/>
      <c r="M157" s="148"/>
      <c r="T157" s="56"/>
      <c r="AT157" s="17" t="s">
        <v>146</v>
      </c>
      <c r="AU157" s="17" t="s">
        <v>89</v>
      </c>
    </row>
    <row r="158" spans="2:65" s="1" customFormat="1" ht="21.75" customHeight="1">
      <c r="B158" s="32"/>
      <c r="C158" s="165" t="s">
        <v>161</v>
      </c>
      <c r="D158" s="165" t="s">
        <v>233</v>
      </c>
      <c r="E158" s="166" t="s">
        <v>245</v>
      </c>
      <c r="F158" s="167" t="s">
        <v>246</v>
      </c>
      <c r="G158" s="168" t="s">
        <v>152</v>
      </c>
      <c r="H158" s="169">
        <v>40</v>
      </c>
      <c r="I158" s="170"/>
      <c r="J158" s="171">
        <f>ROUND(I158*H158,2)</f>
        <v>0</v>
      </c>
      <c r="K158" s="167" t="s">
        <v>1</v>
      </c>
      <c r="L158" s="172"/>
      <c r="M158" s="173" t="s">
        <v>1</v>
      </c>
      <c r="N158" s="174" t="s">
        <v>44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226</v>
      </c>
      <c r="AT158" s="143" t="s">
        <v>233</v>
      </c>
      <c r="AU158" s="143" t="s">
        <v>89</v>
      </c>
      <c r="AY158" s="17" t="s">
        <v>137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87</v>
      </c>
      <c r="BK158" s="144">
        <f>ROUND(I158*H158,2)</f>
        <v>0</v>
      </c>
      <c r="BL158" s="17" t="s">
        <v>144</v>
      </c>
      <c r="BM158" s="143" t="s">
        <v>247</v>
      </c>
    </row>
    <row r="159" spans="2:65" s="1" customFormat="1">
      <c r="B159" s="32"/>
      <c r="D159" s="145" t="s">
        <v>146</v>
      </c>
      <c r="F159" s="146" t="s">
        <v>246</v>
      </c>
      <c r="I159" s="147"/>
      <c r="L159" s="32"/>
      <c r="M159" s="148"/>
      <c r="T159" s="56"/>
      <c r="AT159" s="17" t="s">
        <v>146</v>
      </c>
      <c r="AU159" s="17" t="s">
        <v>89</v>
      </c>
    </row>
    <row r="160" spans="2:65" s="1" customFormat="1" ht="24.2" customHeight="1">
      <c r="B160" s="32"/>
      <c r="C160" s="165" t="s">
        <v>248</v>
      </c>
      <c r="D160" s="165" t="s">
        <v>233</v>
      </c>
      <c r="E160" s="166" t="s">
        <v>249</v>
      </c>
      <c r="F160" s="167" t="s">
        <v>250</v>
      </c>
      <c r="G160" s="168" t="s">
        <v>152</v>
      </c>
      <c r="H160" s="169">
        <v>40</v>
      </c>
      <c r="I160" s="170"/>
      <c r="J160" s="171">
        <f>ROUND(I160*H160,2)</f>
        <v>0</v>
      </c>
      <c r="K160" s="167" t="s">
        <v>1</v>
      </c>
      <c r="L160" s="172"/>
      <c r="M160" s="173" t="s">
        <v>1</v>
      </c>
      <c r="N160" s="174" t="s">
        <v>44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226</v>
      </c>
      <c r="AT160" s="143" t="s">
        <v>233</v>
      </c>
      <c r="AU160" s="143" t="s">
        <v>89</v>
      </c>
      <c r="AY160" s="17" t="s">
        <v>137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87</v>
      </c>
      <c r="BK160" s="144">
        <f>ROUND(I160*H160,2)</f>
        <v>0</v>
      </c>
      <c r="BL160" s="17" t="s">
        <v>144</v>
      </c>
      <c r="BM160" s="143" t="s">
        <v>251</v>
      </c>
    </row>
    <row r="161" spans="2:65" s="1" customFormat="1">
      <c r="B161" s="32"/>
      <c r="D161" s="145" t="s">
        <v>146</v>
      </c>
      <c r="F161" s="146" t="s">
        <v>250</v>
      </c>
      <c r="I161" s="147"/>
      <c r="L161" s="32"/>
      <c r="M161" s="148"/>
      <c r="T161" s="56"/>
      <c r="AT161" s="17" t="s">
        <v>146</v>
      </c>
      <c r="AU161" s="17" t="s">
        <v>89</v>
      </c>
    </row>
    <row r="162" spans="2:65" s="1" customFormat="1" ht="21.75" customHeight="1">
      <c r="B162" s="32"/>
      <c r="C162" s="165" t="s">
        <v>252</v>
      </c>
      <c r="D162" s="165" t="s">
        <v>233</v>
      </c>
      <c r="E162" s="166" t="s">
        <v>253</v>
      </c>
      <c r="F162" s="167" t="s">
        <v>254</v>
      </c>
      <c r="G162" s="168" t="s">
        <v>152</v>
      </c>
      <c r="H162" s="169">
        <v>26</v>
      </c>
      <c r="I162" s="170"/>
      <c r="J162" s="171">
        <f>ROUND(I162*H162,2)</f>
        <v>0</v>
      </c>
      <c r="K162" s="167" t="s">
        <v>1</v>
      </c>
      <c r="L162" s="172"/>
      <c r="M162" s="173" t="s">
        <v>1</v>
      </c>
      <c r="N162" s="174" t="s">
        <v>44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226</v>
      </c>
      <c r="AT162" s="143" t="s">
        <v>233</v>
      </c>
      <c r="AU162" s="143" t="s">
        <v>89</v>
      </c>
      <c r="AY162" s="17" t="s">
        <v>137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87</v>
      </c>
      <c r="BK162" s="144">
        <f>ROUND(I162*H162,2)</f>
        <v>0</v>
      </c>
      <c r="BL162" s="17" t="s">
        <v>144</v>
      </c>
      <c r="BM162" s="143" t="s">
        <v>255</v>
      </c>
    </row>
    <row r="163" spans="2:65" s="1" customFormat="1">
      <c r="B163" s="32"/>
      <c r="D163" s="145" t="s">
        <v>146</v>
      </c>
      <c r="F163" s="146" t="s">
        <v>254</v>
      </c>
      <c r="I163" s="147"/>
      <c r="L163" s="32"/>
      <c r="M163" s="148"/>
      <c r="T163" s="56"/>
      <c r="AT163" s="17" t="s">
        <v>146</v>
      </c>
      <c r="AU163" s="17" t="s">
        <v>89</v>
      </c>
    </row>
    <row r="164" spans="2:65" s="1" customFormat="1" ht="21.75" customHeight="1">
      <c r="B164" s="32"/>
      <c r="C164" s="165" t="s">
        <v>8</v>
      </c>
      <c r="D164" s="165" t="s">
        <v>233</v>
      </c>
      <c r="E164" s="166" t="s">
        <v>256</v>
      </c>
      <c r="F164" s="167" t="s">
        <v>257</v>
      </c>
      <c r="G164" s="168" t="s">
        <v>152</v>
      </c>
      <c r="H164" s="169">
        <v>10</v>
      </c>
      <c r="I164" s="170"/>
      <c r="J164" s="171">
        <f>ROUND(I164*H164,2)</f>
        <v>0</v>
      </c>
      <c r="K164" s="167" t="s">
        <v>1</v>
      </c>
      <c r="L164" s="172"/>
      <c r="M164" s="173" t="s">
        <v>1</v>
      </c>
      <c r="N164" s="174" t="s">
        <v>44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226</v>
      </c>
      <c r="AT164" s="143" t="s">
        <v>233</v>
      </c>
      <c r="AU164" s="143" t="s">
        <v>89</v>
      </c>
      <c r="AY164" s="17" t="s">
        <v>137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87</v>
      </c>
      <c r="BK164" s="144">
        <f>ROUND(I164*H164,2)</f>
        <v>0</v>
      </c>
      <c r="BL164" s="17" t="s">
        <v>144</v>
      </c>
      <c r="BM164" s="143" t="s">
        <v>258</v>
      </c>
    </row>
    <row r="165" spans="2:65" s="1" customFormat="1">
      <c r="B165" s="32"/>
      <c r="D165" s="145" t="s">
        <v>146</v>
      </c>
      <c r="F165" s="146" t="s">
        <v>257</v>
      </c>
      <c r="I165" s="147"/>
      <c r="L165" s="32"/>
      <c r="M165" s="148"/>
      <c r="T165" s="56"/>
      <c r="AT165" s="17" t="s">
        <v>146</v>
      </c>
      <c r="AU165" s="17" t="s">
        <v>89</v>
      </c>
    </row>
    <row r="166" spans="2:65" s="1" customFormat="1" ht="24.2" customHeight="1">
      <c r="B166" s="32"/>
      <c r="C166" s="165" t="s">
        <v>259</v>
      </c>
      <c r="D166" s="165" t="s">
        <v>233</v>
      </c>
      <c r="E166" s="166" t="s">
        <v>260</v>
      </c>
      <c r="F166" s="167" t="s">
        <v>261</v>
      </c>
      <c r="G166" s="168" t="s">
        <v>152</v>
      </c>
      <c r="H166" s="169">
        <v>10</v>
      </c>
      <c r="I166" s="170"/>
      <c r="J166" s="171">
        <f>ROUND(I166*H166,2)</f>
        <v>0</v>
      </c>
      <c r="K166" s="167" t="s">
        <v>1</v>
      </c>
      <c r="L166" s="172"/>
      <c r="M166" s="173" t="s">
        <v>1</v>
      </c>
      <c r="N166" s="174" t="s">
        <v>44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226</v>
      </c>
      <c r="AT166" s="143" t="s">
        <v>233</v>
      </c>
      <c r="AU166" s="143" t="s">
        <v>89</v>
      </c>
      <c r="AY166" s="17" t="s">
        <v>137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7" t="s">
        <v>87</v>
      </c>
      <c r="BK166" s="144">
        <f>ROUND(I166*H166,2)</f>
        <v>0</v>
      </c>
      <c r="BL166" s="17" t="s">
        <v>144</v>
      </c>
      <c r="BM166" s="143" t="s">
        <v>262</v>
      </c>
    </row>
    <row r="167" spans="2:65" s="1" customFormat="1">
      <c r="B167" s="32"/>
      <c r="D167" s="145" t="s">
        <v>146</v>
      </c>
      <c r="F167" s="146" t="s">
        <v>261</v>
      </c>
      <c r="I167" s="147"/>
      <c r="L167" s="32"/>
      <c r="M167" s="148"/>
      <c r="T167" s="56"/>
      <c r="AT167" s="17" t="s">
        <v>146</v>
      </c>
      <c r="AU167" s="17" t="s">
        <v>89</v>
      </c>
    </row>
    <row r="168" spans="2:65" s="1" customFormat="1" ht="24.2" customHeight="1">
      <c r="B168" s="32"/>
      <c r="C168" s="165" t="s">
        <v>263</v>
      </c>
      <c r="D168" s="165" t="s">
        <v>233</v>
      </c>
      <c r="E168" s="166" t="s">
        <v>264</v>
      </c>
      <c r="F168" s="167" t="s">
        <v>265</v>
      </c>
      <c r="G168" s="168" t="s">
        <v>152</v>
      </c>
      <c r="H168" s="169">
        <v>12</v>
      </c>
      <c r="I168" s="170"/>
      <c r="J168" s="171">
        <f>ROUND(I168*H168,2)</f>
        <v>0</v>
      </c>
      <c r="K168" s="167" t="s">
        <v>1</v>
      </c>
      <c r="L168" s="172"/>
      <c r="M168" s="173" t="s">
        <v>1</v>
      </c>
      <c r="N168" s="174" t="s">
        <v>44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226</v>
      </c>
      <c r="AT168" s="143" t="s">
        <v>233</v>
      </c>
      <c r="AU168" s="143" t="s">
        <v>89</v>
      </c>
      <c r="AY168" s="17" t="s">
        <v>137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87</v>
      </c>
      <c r="BK168" s="144">
        <f>ROUND(I168*H168,2)</f>
        <v>0</v>
      </c>
      <c r="BL168" s="17" t="s">
        <v>144</v>
      </c>
      <c r="BM168" s="143" t="s">
        <v>266</v>
      </c>
    </row>
    <row r="169" spans="2:65" s="1" customFormat="1">
      <c r="B169" s="32"/>
      <c r="D169" s="145" t="s">
        <v>146</v>
      </c>
      <c r="F169" s="146" t="s">
        <v>265</v>
      </c>
      <c r="I169" s="147"/>
      <c r="L169" s="32"/>
      <c r="M169" s="148"/>
      <c r="T169" s="56"/>
      <c r="AT169" s="17" t="s">
        <v>146</v>
      </c>
      <c r="AU169" s="17" t="s">
        <v>89</v>
      </c>
    </row>
    <row r="170" spans="2:65" s="1" customFormat="1" ht="21.75" customHeight="1">
      <c r="B170" s="32"/>
      <c r="C170" s="165" t="s">
        <v>267</v>
      </c>
      <c r="D170" s="165" t="s">
        <v>233</v>
      </c>
      <c r="E170" s="166" t="s">
        <v>268</v>
      </c>
      <c r="F170" s="167" t="s">
        <v>269</v>
      </c>
      <c r="G170" s="168" t="s">
        <v>152</v>
      </c>
      <c r="H170" s="169">
        <v>5</v>
      </c>
      <c r="I170" s="170"/>
      <c r="J170" s="171">
        <f>ROUND(I170*H170,2)</f>
        <v>0</v>
      </c>
      <c r="K170" s="167" t="s">
        <v>1</v>
      </c>
      <c r="L170" s="172"/>
      <c r="M170" s="173" t="s">
        <v>1</v>
      </c>
      <c r="N170" s="174" t="s">
        <v>44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226</v>
      </c>
      <c r="AT170" s="143" t="s">
        <v>233</v>
      </c>
      <c r="AU170" s="143" t="s">
        <v>89</v>
      </c>
      <c r="AY170" s="17" t="s">
        <v>137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87</v>
      </c>
      <c r="BK170" s="144">
        <f>ROUND(I170*H170,2)</f>
        <v>0</v>
      </c>
      <c r="BL170" s="17" t="s">
        <v>144</v>
      </c>
      <c r="BM170" s="143" t="s">
        <v>270</v>
      </c>
    </row>
    <row r="171" spans="2:65" s="1" customFormat="1">
      <c r="B171" s="32"/>
      <c r="D171" s="145" t="s">
        <v>146</v>
      </c>
      <c r="F171" s="146" t="s">
        <v>269</v>
      </c>
      <c r="I171" s="147"/>
      <c r="L171" s="32"/>
      <c r="M171" s="148"/>
      <c r="T171" s="56"/>
      <c r="AT171" s="17" t="s">
        <v>146</v>
      </c>
      <c r="AU171" s="17" t="s">
        <v>89</v>
      </c>
    </row>
    <row r="172" spans="2:65" s="1" customFormat="1" ht="24.2" customHeight="1">
      <c r="B172" s="32"/>
      <c r="C172" s="165" t="s">
        <v>271</v>
      </c>
      <c r="D172" s="165" t="s">
        <v>233</v>
      </c>
      <c r="E172" s="166" t="s">
        <v>272</v>
      </c>
      <c r="F172" s="167" t="s">
        <v>273</v>
      </c>
      <c r="G172" s="168" t="s">
        <v>152</v>
      </c>
      <c r="H172" s="169">
        <v>10</v>
      </c>
      <c r="I172" s="170"/>
      <c r="J172" s="171">
        <f>ROUND(I172*H172,2)</f>
        <v>0</v>
      </c>
      <c r="K172" s="167" t="s">
        <v>1</v>
      </c>
      <c r="L172" s="172"/>
      <c r="M172" s="173" t="s">
        <v>1</v>
      </c>
      <c r="N172" s="174" t="s">
        <v>44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226</v>
      </c>
      <c r="AT172" s="143" t="s">
        <v>233</v>
      </c>
      <c r="AU172" s="143" t="s">
        <v>89</v>
      </c>
      <c r="AY172" s="17" t="s">
        <v>137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87</v>
      </c>
      <c r="BK172" s="144">
        <f>ROUND(I172*H172,2)</f>
        <v>0</v>
      </c>
      <c r="BL172" s="17" t="s">
        <v>144</v>
      </c>
      <c r="BM172" s="143" t="s">
        <v>274</v>
      </c>
    </row>
    <row r="173" spans="2:65" s="1" customFormat="1">
      <c r="B173" s="32"/>
      <c r="D173" s="145" t="s">
        <v>146</v>
      </c>
      <c r="F173" s="146" t="s">
        <v>273</v>
      </c>
      <c r="I173" s="147"/>
      <c r="L173" s="32"/>
      <c r="M173" s="148"/>
      <c r="T173" s="56"/>
      <c r="AT173" s="17" t="s">
        <v>146</v>
      </c>
      <c r="AU173" s="17" t="s">
        <v>89</v>
      </c>
    </row>
    <row r="174" spans="2:65" s="1" customFormat="1" ht="24.2" customHeight="1">
      <c r="B174" s="32"/>
      <c r="C174" s="165" t="s">
        <v>275</v>
      </c>
      <c r="D174" s="165" t="s">
        <v>233</v>
      </c>
      <c r="E174" s="166" t="s">
        <v>276</v>
      </c>
      <c r="F174" s="167" t="s">
        <v>277</v>
      </c>
      <c r="G174" s="168" t="s">
        <v>152</v>
      </c>
      <c r="H174" s="169">
        <v>50</v>
      </c>
      <c r="I174" s="170"/>
      <c r="J174" s="171">
        <f>ROUND(I174*H174,2)</f>
        <v>0</v>
      </c>
      <c r="K174" s="167" t="s">
        <v>1</v>
      </c>
      <c r="L174" s="172"/>
      <c r="M174" s="173" t="s">
        <v>1</v>
      </c>
      <c r="N174" s="174" t="s">
        <v>44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226</v>
      </c>
      <c r="AT174" s="143" t="s">
        <v>233</v>
      </c>
      <c r="AU174" s="143" t="s">
        <v>89</v>
      </c>
      <c r="AY174" s="17" t="s">
        <v>137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87</v>
      </c>
      <c r="BK174" s="144">
        <f>ROUND(I174*H174,2)</f>
        <v>0</v>
      </c>
      <c r="BL174" s="17" t="s">
        <v>144</v>
      </c>
      <c r="BM174" s="143" t="s">
        <v>278</v>
      </c>
    </row>
    <row r="175" spans="2:65" s="1" customFormat="1">
      <c r="B175" s="32"/>
      <c r="D175" s="145" t="s">
        <v>146</v>
      </c>
      <c r="F175" s="146" t="s">
        <v>277</v>
      </c>
      <c r="I175" s="147"/>
      <c r="L175" s="32"/>
      <c r="M175" s="148"/>
      <c r="T175" s="56"/>
      <c r="AT175" s="17" t="s">
        <v>146</v>
      </c>
      <c r="AU175" s="17" t="s">
        <v>89</v>
      </c>
    </row>
    <row r="176" spans="2:65" s="1" customFormat="1" ht="21.75" customHeight="1">
      <c r="B176" s="32"/>
      <c r="C176" s="165" t="s">
        <v>7</v>
      </c>
      <c r="D176" s="165" t="s">
        <v>233</v>
      </c>
      <c r="E176" s="166" t="s">
        <v>279</v>
      </c>
      <c r="F176" s="167" t="s">
        <v>280</v>
      </c>
      <c r="G176" s="168" t="s">
        <v>152</v>
      </c>
      <c r="H176" s="169">
        <v>26</v>
      </c>
      <c r="I176" s="170"/>
      <c r="J176" s="171">
        <f>ROUND(I176*H176,2)</f>
        <v>0</v>
      </c>
      <c r="K176" s="167" t="s">
        <v>1</v>
      </c>
      <c r="L176" s="172"/>
      <c r="M176" s="173" t="s">
        <v>1</v>
      </c>
      <c r="N176" s="174" t="s">
        <v>44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226</v>
      </c>
      <c r="AT176" s="143" t="s">
        <v>233</v>
      </c>
      <c r="AU176" s="143" t="s">
        <v>89</v>
      </c>
      <c r="AY176" s="17" t="s">
        <v>137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87</v>
      </c>
      <c r="BK176" s="144">
        <f>ROUND(I176*H176,2)</f>
        <v>0</v>
      </c>
      <c r="BL176" s="17" t="s">
        <v>144</v>
      </c>
      <c r="BM176" s="143" t="s">
        <v>281</v>
      </c>
    </row>
    <row r="177" spans="2:65" s="1" customFormat="1">
      <c r="B177" s="32"/>
      <c r="D177" s="145" t="s">
        <v>146</v>
      </c>
      <c r="F177" s="146" t="s">
        <v>280</v>
      </c>
      <c r="I177" s="147"/>
      <c r="L177" s="32"/>
      <c r="M177" s="148"/>
      <c r="T177" s="56"/>
      <c r="AT177" s="17" t="s">
        <v>146</v>
      </c>
      <c r="AU177" s="17" t="s">
        <v>89</v>
      </c>
    </row>
    <row r="178" spans="2:65" s="1" customFormat="1" ht="16.5" customHeight="1">
      <c r="B178" s="32"/>
      <c r="C178" s="165" t="s">
        <v>282</v>
      </c>
      <c r="D178" s="165" t="s">
        <v>233</v>
      </c>
      <c r="E178" s="166" t="s">
        <v>283</v>
      </c>
      <c r="F178" s="167" t="s">
        <v>284</v>
      </c>
      <c r="G178" s="168" t="s">
        <v>152</v>
      </c>
      <c r="H178" s="169">
        <v>26</v>
      </c>
      <c r="I178" s="170"/>
      <c r="J178" s="171">
        <f>ROUND(I178*H178,2)</f>
        <v>0</v>
      </c>
      <c r="K178" s="167" t="s">
        <v>1</v>
      </c>
      <c r="L178" s="172"/>
      <c r="M178" s="173" t="s">
        <v>1</v>
      </c>
      <c r="N178" s="174" t="s">
        <v>44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226</v>
      </c>
      <c r="AT178" s="143" t="s">
        <v>233</v>
      </c>
      <c r="AU178" s="143" t="s">
        <v>89</v>
      </c>
      <c r="AY178" s="17" t="s">
        <v>137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87</v>
      </c>
      <c r="BK178" s="144">
        <f>ROUND(I178*H178,2)</f>
        <v>0</v>
      </c>
      <c r="BL178" s="17" t="s">
        <v>144</v>
      </c>
      <c r="BM178" s="143" t="s">
        <v>285</v>
      </c>
    </row>
    <row r="179" spans="2:65" s="1" customFormat="1">
      <c r="B179" s="32"/>
      <c r="D179" s="145" t="s">
        <v>146</v>
      </c>
      <c r="F179" s="146" t="s">
        <v>284</v>
      </c>
      <c r="I179" s="147"/>
      <c r="L179" s="32"/>
      <c r="M179" s="148"/>
      <c r="T179" s="56"/>
      <c r="AT179" s="17" t="s">
        <v>146</v>
      </c>
      <c r="AU179" s="17" t="s">
        <v>89</v>
      </c>
    </row>
    <row r="180" spans="2:65" s="1" customFormat="1" ht="24.2" customHeight="1">
      <c r="B180" s="32"/>
      <c r="C180" s="165" t="s">
        <v>286</v>
      </c>
      <c r="D180" s="165" t="s">
        <v>233</v>
      </c>
      <c r="E180" s="166" t="s">
        <v>287</v>
      </c>
      <c r="F180" s="167" t="s">
        <v>288</v>
      </c>
      <c r="G180" s="168" t="s">
        <v>152</v>
      </c>
      <c r="H180" s="169">
        <v>15</v>
      </c>
      <c r="I180" s="170"/>
      <c r="J180" s="171">
        <f>ROUND(I180*H180,2)</f>
        <v>0</v>
      </c>
      <c r="K180" s="167" t="s">
        <v>1</v>
      </c>
      <c r="L180" s="172"/>
      <c r="M180" s="173" t="s">
        <v>1</v>
      </c>
      <c r="N180" s="174" t="s">
        <v>44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226</v>
      </c>
      <c r="AT180" s="143" t="s">
        <v>233</v>
      </c>
      <c r="AU180" s="143" t="s">
        <v>89</v>
      </c>
      <c r="AY180" s="17" t="s">
        <v>137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87</v>
      </c>
      <c r="BK180" s="144">
        <f>ROUND(I180*H180,2)</f>
        <v>0</v>
      </c>
      <c r="BL180" s="17" t="s">
        <v>144</v>
      </c>
      <c r="BM180" s="143" t="s">
        <v>289</v>
      </c>
    </row>
    <row r="181" spans="2:65" s="1" customFormat="1">
      <c r="B181" s="32"/>
      <c r="D181" s="145" t="s">
        <v>146</v>
      </c>
      <c r="F181" s="146" t="s">
        <v>288</v>
      </c>
      <c r="I181" s="147"/>
      <c r="L181" s="32"/>
      <c r="M181" s="148"/>
      <c r="T181" s="56"/>
      <c r="AT181" s="17" t="s">
        <v>146</v>
      </c>
      <c r="AU181" s="17" t="s">
        <v>89</v>
      </c>
    </row>
    <row r="182" spans="2:65" s="1" customFormat="1" ht="16.5" customHeight="1">
      <c r="B182" s="32"/>
      <c r="C182" s="165" t="s">
        <v>290</v>
      </c>
      <c r="D182" s="165" t="s">
        <v>233</v>
      </c>
      <c r="E182" s="166" t="s">
        <v>291</v>
      </c>
      <c r="F182" s="167" t="s">
        <v>292</v>
      </c>
      <c r="G182" s="168" t="s">
        <v>293</v>
      </c>
      <c r="H182" s="169">
        <v>108</v>
      </c>
      <c r="I182" s="170"/>
      <c r="J182" s="171">
        <f>ROUND(I182*H182,2)</f>
        <v>0</v>
      </c>
      <c r="K182" s="167" t="s">
        <v>1</v>
      </c>
      <c r="L182" s="172"/>
      <c r="M182" s="173" t="s">
        <v>1</v>
      </c>
      <c r="N182" s="174" t="s">
        <v>44</v>
      </c>
      <c r="P182" s="141">
        <f>O182*H182</f>
        <v>0</v>
      </c>
      <c r="Q182" s="141">
        <v>3.8E-3</v>
      </c>
      <c r="R182" s="141">
        <f>Q182*H182</f>
        <v>0.41039999999999999</v>
      </c>
      <c r="S182" s="141">
        <v>0</v>
      </c>
      <c r="T182" s="142">
        <f>S182*H182</f>
        <v>0</v>
      </c>
      <c r="AR182" s="143" t="s">
        <v>226</v>
      </c>
      <c r="AT182" s="143" t="s">
        <v>233</v>
      </c>
      <c r="AU182" s="143" t="s">
        <v>89</v>
      </c>
      <c r="AY182" s="17" t="s">
        <v>137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87</v>
      </c>
      <c r="BK182" s="144">
        <f>ROUND(I182*H182,2)</f>
        <v>0</v>
      </c>
      <c r="BL182" s="17" t="s">
        <v>144</v>
      </c>
      <c r="BM182" s="143" t="s">
        <v>294</v>
      </c>
    </row>
    <row r="183" spans="2:65" s="1" customFormat="1">
      <c r="B183" s="32"/>
      <c r="D183" s="145" t="s">
        <v>146</v>
      </c>
      <c r="F183" s="146" t="s">
        <v>292</v>
      </c>
      <c r="I183" s="147"/>
      <c r="L183" s="32"/>
      <c r="M183" s="148"/>
      <c r="T183" s="56"/>
      <c r="AT183" s="17" t="s">
        <v>146</v>
      </c>
      <c r="AU183" s="17" t="s">
        <v>89</v>
      </c>
    </row>
    <row r="184" spans="2:65" s="1" customFormat="1">
      <c r="B184" s="32"/>
      <c r="D184" s="145" t="s">
        <v>295</v>
      </c>
      <c r="F184" s="175" t="s">
        <v>296</v>
      </c>
      <c r="I184" s="147"/>
      <c r="L184" s="32"/>
      <c r="M184" s="148"/>
      <c r="T184" s="56"/>
      <c r="AT184" s="17" t="s">
        <v>295</v>
      </c>
      <c r="AU184" s="17" t="s">
        <v>89</v>
      </c>
    </row>
    <row r="185" spans="2:65" s="12" customFormat="1">
      <c r="B185" s="149"/>
      <c r="D185" s="145" t="s">
        <v>148</v>
      </c>
      <c r="E185" s="150" t="s">
        <v>1</v>
      </c>
      <c r="F185" s="151" t="s">
        <v>297</v>
      </c>
      <c r="H185" s="152">
        <v>108</v>
      </c>
      <c r="I185" s="153"/>
      <c r="L185" s="149"/>
      <c r="M185" s="154"/>
      <c r="T185" s="155"/>
      <c r="AT185" s="150" t="s">
        <v>148</v>
      </c>
      <c r="AU185" s="150" t="s">
        <v>89</v>
      </c>
      <c r="AV185" s="12" t="s">
        <v>89</v>
      </c>
      <c r="AW185" s="12" t="s">
        <v>35</v>
      </c>
      <c r="AX185" s="12" t="s">
        <v>87</v>
      </c>
      <c r="AY185" s="150" t="s">
        <v>137</v>
      </c>
    </row>
    <row r="186" spans="2:65" s="11" customFormat="1" ht="22.9" customHeight="1">
      <c r="B186" s="120"/>
      <c r="D186" s="121" t="s">
        <v>78</v>
      </c>
      <c r="E186" s="130" t="s">
        <v>89</v>
      </c>
      <c r="F186" s="130" t="s">
        <v>298</v>
      </c>
      <c r="I186" s="123"/>
      <c r="J186" s="131">
        <f>BK186</f>
        <v>0</v>
      </c>
      <c r="L186" s="120"/>
      <c r="M186" s="125"/>
      <c r="P186" s="126">
        <f>SUM(P187:P192)</f>
        <v>0</v>
      </c>
      <c r="R186" s="126">
        <f>SUM(R187:R192)</f>
        <v>3.2693100000000003E-2</v>
      </c>
      <c r="T186" s="127">
        <f>SUM(T187:T192)</f>
        <v>0</v>
      </c>
      <c r="AR186" s="121" t="s">
        <v>87</v>
      </c>
      <c r="AT186" s="128" t="s">
        <v>78</v>
      </c>
      <c r="AU186" s="128" t="s">
        <v>87</v>
      </c>
      <c r="AY186" s="121" t="s">
        <v>137</v>
      </c>
      <c r="BK186" s="129">
        <f>SUM(BK187:BK192)</f>
        <v>0</v>
      </c>
    </row>
    <row r="187" spans="2:65" s="1" customFormat="1" ht="24.2" customHeight="1">
      <c r="B187" s="32"/>
      <c r="C187" s="132" t="s">
        <v>299</v>
      </c>
      <c r="D187" s="132" t="s">
        <v>139</v>
      </c>
      <c r="E187" s="133" t="s">
        <v>300</v>
      </c>
      <c r="F187" s="134" t="s">
        <v>301</v>
      </c>
      <c r="G187" s="135" t="s">
        <v>142</v>
      </c>
      <c r="H187" s="136">
        <v>66</v>
      </c>
      <c r="I187" s="137"/>
      <c r="J187" s="138">
        <f>ROUND(I187*H187,2)</f>
        <v>0</v>
      </c>
      <c r="K187" s="134" t="s">
        <v>143</v>
      </c>
      <c r="L187" s="32"/>
      <c r="M187" s="139" t="s">
        <v>1</v>
      </c>
      <c r="N187" s="140" t="s">
        <v>44</v>
      </c>
      <c r="P187" s="141">
        <f>O187*H187</f>
        <v>0</v>
      </c>
      <c r="Q187" s="141">
        <v>1.3999999999999999E-4</v>
      </c>
      <c r="R187" s="141">
        <f>Q187*H187</f>
        <v>9.2399999999999999E-3</v>
      </c>
      <c r="S187" s="141">
        <v>0</v>
      </c>
      <c r="T187" s="142">
        <f>S187*H187</f>
        <v>0</v>
      </c>
      <c r="AR187" s="143" t="s">
        <v>144</v>
      </c>
      <c r="AT187" s="143" t="s">
        <v>139</v>
      </c>
      <c r="AU187" s="143" t="s">
        <v>89</v>
      </c>
      <c r="AY187" s="17" t="s">
        <v>137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7" t="s">
        <v>87</v>
      </c>
      <c r="BK187" s="144">
        <f>ROUND(I187*H187,2)</f>
        <v>0</v>
      </c>
      <c r="BL187" s="17" t="s">
        <v>144</v>
      </c>
      <c r="BM187" s="143" t="s">
        <v>302</v>
      </c>
    </row>
    <row r="188" spans="2:65" s="1" customFormat="1">
      <c r="B188" s="32"/>
      <c r="D188" s="145" t="s">
        <v>146</v>
      </c>
      <c r="F188" s="146" t="s">
        <v>303</v>
      </c>
      <c r="I188" s="147"/>
      <c r="L188" s="32"/>
      <c r="M188" s="148"/>
      <c r="T188" s="56"/>
      <c r="AT188" s="17" t="s">
        <v>146</v>
      </c>
      <c r="AU188" s="17" t="s">
        <v>89</v>
      </c>
    </row>
    <row r="189" spans="2:65" s="12" customFormat="1">
      <c r="B189" s="149"/>
      <c r="D189" s="145" t="s">
        <v>148</v>
      </c>
      <c r="E189" s="150" t="s">
        <v>1</v>
      </c>
      <c r="F189" s="151" t="s">
        <v>304</v>
      </c>
      <c r="H189" s="152">
        <v>66</v>
      </c>
      <c r="I189" s="153"/>
      <c r="L189" s="149"/>
      <c r="M189" s="154"/>
      <c r="T189" s="155"/>
      <c r="AT189" s="150" t="s">
        <v>148</v>
      </c>
      <c r="AU189" s="150" t="s">
        <v>89</v>
      </c>
      <c r="AV189" s="12" t="s">
        <v>89</v>
      </c>
      <c r="AW189" s="12" t="s">
        <v>35</v>
      </c>
      <c r="AX189" s="12" t="s">
        <v>87</v>
      </c>
      <c r="AY189" s="150" t="s">
        <v>137</v>
      </c>
    </row>
    <row r="190" spans="2:65" s="1" customFormat="1" ht="24.2" customHeight="1">
      <c r="B190" s="32"/>
      <c r="C190" s="165" t="s">
        <v>305</v>
      </c>
      <c r="D190" s="165" t="s">
        <v>233</v>
      </c>
      <c r="E190" s="166" t="s">
        <v>306</v>
      </c>
      <c r="F190" s="167" t="s">
        <v>307</v>
      </c>
      <c r="G190" s="168" t="s">
        <v>142</v>
      </c>
      <c r="H190" s="169">
        <v>78.177000000000007</v>
      </c>
      <c r="I190" s="170"/>
      <c r="J190" s="171">
        <f>ROUND(I190*H190,2)</f>
        <v>0</v>
      </c>
      <c r="K190" s="167" t="s">
        <v>143</v>
      </c>
      <c r="L190" s="172"/>
      <c r="M190" s="173" t="s">
        <v>1</v>
      </c>
      <c r="N190" s="174" t="s">
        <v>44</v>
      </c>
      <c r="P190" s="141">
        <f>O190*H190</f>
        <v>0</v>
      </c>
      <c r="Q190" s="141">
        <v>2.9999999999999997E-4</v>
      </c>
      <c r="R190" s="141">
        <f>Q190*H190</f>
        <v>2.3453100000000001E-2</v>
      </c>
      <c r="S190" s="141">
        <v>0</v>
      </c>
      <c r="T190" s="142">
        <f>S190*H190</f>
        <v>0</v>
      </c>
      <c r="AR190" s="143" t="s">
        <v>226</v>
      </c>
      <c r="AT190" s="143" t="s">
        <v>233</v>
      </c>
      <c r="AU190" s="143" t="s">
        <v>89</v>
      </c>
      <c r="AY190" s="17" t="s">
        <v>137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7" t="s">
        <v>87</v>
      </c>
      <c r="BK190" s="144">
        <f>ROUND(I190*H190,2)</f>
        <v>0</v>
      </c>
      <c r="BL190" s="17" t="s">
        <v>144</v>
      </c>
      <c r="BM190" s="143" t="s">
        <v>308</v>
      </c>
    </row>
    <row r="191" spans="2:65" s="1" customFormat="1">
      <c r="B191" s="32"/>
      <c r="D191" s="145" t="s">
        <v>146</v>
      </c>
      <c r="F191" s="146" t="s">
        <v>307</v>
      </c>
      <c r="I191" s="147"/>
      <c r="L191" s="32"/>
      <c r="M191" s="148"/>
      <c r="T191" s="56"/>
      <c r="AT191" s="17" t="s">
        <v>146</v>
      </c>
      <c r="AU191" s="17" t="s">
        <v>89</v>
      </c>
    </row>
    <row r="192" spans="2:65" s="12" customFormat="1">
      <c r="B192" s="149"/>
      <c r="D192" s="145" t="s">
        <v>148</v>
      </c>
      <c r="F192" s="151" t="s">
        <v>309</v>
      </c>
      <c r="H192" s="152">
        <v>78.177000000000007</v>
      </c>
      <c r="I192" s="153"/>
      <c r="L192" s="149"/>
      <c r="M192" s="154"/>
      <c r="T192" s="155"/>
      <c r="AT192" s="150" t="s">
        <v>148</v>
      </c>
      <c r="AU192" s="150" t="s">
        <v>89</v>
      </c>
      <c r="AV192" s="12" t="s">
        <v>89</v>
      </c>
      <c r="AW192" s="12" t="s">
        <v>4</v>
      </c>
      <c r="AX192" s="12" t="s">
        <v>87</v>
      </c>
      <c r="AY192" s="150" t="s">
        <v>137</v>
      </c>
    </row>
    <row r="193" spans="2:65" s="11" customFormat="1" ht="22.9" customHeight="1">
      <c r="B193" s="120"/>
      <c r="D193" s="121" t="s">
        <v>78</v>
      </c>
      <c r="E193" s="130" t="s">
        <v>144</v>
      </c>
      <c r="F193" s="130" t="s">
        <v>310</v>
      </c>
      <c r="I193" s="123"/>
      <c r="J193" s="131">
        <f>BK193</f>
        <v>0</v>
      </c>
      <c r="L193" s="120"/>
      <c r="M193" s="125"/>
      <c r="P193" s="126">
        <f>SUM(P194:P202)</f>
        <v>0</v>
      </c>
      <c r="R193" s="126">
        <f>SUM(R194:R202)</f>
        <v>4.2148080000000006</v>
      </c>
      <c r="T193" s="127">
        <f>SUM(T194:T202)</f>
        <v>0</v>
      </c>
      <c r="AR193" s="121" t="s">
        <v>87</v>
      </c>
      <c r="AT193" s="128" t="s">
        <v>78</v>
      </c>
      <c r="AU193" s="128" t="s">
        <v>87</v>
      </c>
      <c r="AY193" s="121" t="s">
        <v>137</v>
      </c>
      <c r="BK193" s="129">
        <f>SUM(BK194:BK202)</f>
        <v>0</v>
      </c>
    </row>
    <row r="194" spans="2:65" s="1" customFormat="1" ht="33" customHeight="1">
      <c r="B194" s="32"/>
      <c r="C194" s="132" t="s">
        <v>311</v>
      </c>
      <c r="D194" s="132" t="s">
        <v>139</v>
      </c>
      <c r="E194" s="133" t="s">
        <v>312</v>
      </c>
      <c r="F194" s="134" t="s">
        <v>313</v>
      </c>
      <c r="G194" s="135" t="s">
        <v>142</v>
      </c>
      <c r="H194" s="136">
        <v>66</v>
      </c>
      <c r="I194" s="137"/>
      <c r="J194" s="138">
        <f>ROUND(I194*H194,2)</f>
        <v>0</v>
      </c>
      <c r="K194" s="134" t="s">
        <v>143</v>
      </c>
      <c r="L194" s="32"/>
      <c r="M194" s="139" t="s">
        <v>1</v>
      </c>
      <c r="N194" s="140" t="s">
        <v>44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144</v>
      </c>
      <c r="AT194" s="143" t="s">
        <v>139</v>
      </c>
      <c r="AU194" s="143" t="s">
        <v>89</v>
      </c>
      <c r="AY194" s="17" t="s">
        <v>137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87</v>
      </c>
      <c r="BK194" s="144">
        <f>ROUND(I194*H194,2)</f>
        <v>0</v>
      </c>
      <c r="BL194" s="17" t="s">
        <v>144</v>
      </c>
      <c r="BM194" s="143" t="s">
        <v>314</v>
      </c>
    </row>
    <row r="195" spans="2:65" s="1" customFormat="1">
      <c r="B195" s="32"/>
      <c r="D195" s="145" t="s">
        <v>146</v>
      </c>
      <c r="F195" s="146" t="s">
        <v>315</v>
      </c>
      <c r="I195" s="147"/>
      <c r="L195" s="32"/>
      <c r="M195" s="148"/>
      <c r="T195" s="56"/>
      <c r="AT195" s="17" t="s">
        <v>146</v>
      </c>
      <c r="AU195" s="17" t="s">
        <v>89</v>
      </c>
    </row>
    <row r="196" spans="2:65" s="12" customFormat="1">
      <c r="B196" s="149"/>
      <c r="D196" s="145" t="s">
        <v>148</v>
      </c>
      <c r="E196" s="150" t="s">
        <v>1</v>
      </c>
      <c r="F196" s="151" t="s">
        <v>304</v>
      </c>
      <c r="H196" s="152">
        <v>66</v>
      </c>
      <c r="I196" s="153"/>
      <c r="L196" s="149"/>
      <c r="M196" s="154"/>
      <c r="T196" s="155"/>
      <c r="AT196" s="150" t="s">
        <v>148</v>
      </c>
      <c r="AU196" s="150" t="s">
        <v>89</v>
      </c>
      <c r="AV196" s="12" t="s">
        <v>89</v>
      </c>
      <c r="AW196" s="12" t="s">
        <v>35</v>
      </c>
      <c r="AX196" s="12" t="s">
        <v>87</v>
      </c>
      <c r="AY196" s="150" t="s">
        <v>137</v>
      </c>
    </row>
    <row r="197" spans="2:65" s="1" customFormat="1" ht="24.2" customHeight="1">
      <c r="B197" s="32"/>
      <c r="C197" s="132" t="s">
        <v>316</v>
      </c>
      <c r="D197" s="132" t="s">
        <v>139</v>
      </c>
      <c r="E197" s="133" t="s">
        <v>317</v>
      </c>
      <c r="F197" s="134" t="s">
        <v>318</v>
      </c>
      <c r="G197" s="135" t="s">
        <v>142</v>
      </c>
      <c r="H197" s="136">
        <v>330</v>
      </c>
      <c r="I197" s="137"/>
      <c r="J197" s="138">
        <f>ROUND(I197*H197,2)</f>
        <v>0</v>
      </c>
      <c r="K197" s="134" t="s">
        <v>143</v>
      </c>
      <c r="L197" s="32"/>
      <c r="M197" s="139" t="s">
        <v>1</v>
      </c>
      <c r="N197" s="140" t="s">
        <v>44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144</v>
      </c>
      <c r="AT197" s="143" t="s">
        <v>139</v>
      </c>
      <c r="AU197" s="143" t="s">
        <v>89</v>
      </c>
      <c r="AY197" s="17" t="s">
        <v>137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87</v>
      </c>
      <c r="BK197" s="144">
        <f>ROUND(I197*H197,2)</f>
        <v>0</v>
      </c>
      <c r="BL197" s="17" t="s">
        <v>144</v>
      </c>
      <c r="BM197" s="143" t="s">
        <v>319</v>
      </c>
    </row>
    <row r="198" spans="2:65" s="1" customFormat="1">
      <c r="B198" s="32"/>
      <c r="D198" s="145" t="s">
        <v>146</v>
      </c>
      <c r="F198" s="146" t="s">
        <v>320</v>
      </c>
      <c r="I198" s="147"/>
      <c r="L198" s="32"/>
      <c r="M198" s="148"/>
      <c r="T198" s="56"/>
      <c r="AT198" s="17" t="s">
        <v>146</v>
      </c>
      <c r="AU198" s="17" t="s">
        <v>89</v>
      </c>
    </row>
    <row r="199" spans="2:65" s="12" customFormat="1">
      <c r="B199" s="149"/>
      <c r="D199" s="145" t="s">
        <v>148</v>
      </c>
      <c r="E199" s="150" t="s">
        <v>1</v>
      </c>
      <c r="F199" s="151" t="s">
        <v>321</v>
      </c>
      <c r="H199" s="152">
        <v>330</v>
      </c>
      <c r="I199" s="153"/>
      <c r="L199" s="149"/>
      <c r="M199" s="154"/>
      <c r="T199" s="155"/>
      <c r="AT199" s="150" t="s">
        <v>148</v>
      </c>
      <c r="AU199" s="150" t="s">
        <v>89</v>
      </c>
      <c r="AV199" s="12" t="s">
        <v>89</v>
      </c>
      <c r="AW199" s="12" t="s">
        <v>35</v>
      </c>
      <c r="AX199" s="12" t="s">
        <v>87</v>
      </c>
      <c r="AY199" s="150" t="s">
        <v>137</v>
      </c>
    </row>
    <row r="200" spans="2:65" s="1" customFormat="1" ht="24.2" customHeight="1">
      <c r="B200" s="32"/>
      <c r="C200" s="132" t="s">
        <v>322</v>
      </c>
      <c r="D200" s="132" t="s">
        <v>139</v>
      </c>
      <c r="E200" s="133" t="s">
        <v>323</v>
      </c>
      <c r="F200" s="134" t="s">
        <v>324</v>
      </c>
      <c r="G200" s="135" t="s">
        <v>190</v>
      </c>
      <c r="H200" s="136">
        <v>1.9750000000000001</v>
      </c>
      <c r="I200" s="137"/>
      <c r="J200" s="138">
        <f>ROUND(I200*H200,2)</f>
        <v>0</v>
      </c>
      <c r="K200" s="134" t="s">
        <v>143</v>
      </c>
      <c r="L200" s="32"/>
      <c r="M200" s="139" t="s">
        <v>1</v>
      </c>
      <c r="N200" s="140" t="s">
        <v>44</v>
      </c>
      <c r="P200" s="141">
        <f>O200*H200</f>
        <v>0</v>
      </c>
      <c r="Q200" s="141">
        <v>2.13408</v>
      </c>
      <c r="R200" s="141">
        <f>Q200*H200</f>
        <v>4.2148080000000006</v>
      </c>
      <c r="S200" s="141">
        <v>0</v>
      </c>
      <c r="T200" s="142">
        <f>S200*H200</f>
        <v>0</v>
      </c>
      <c r="AR200" s="143" t="s">
        <v>144</v>
      </c>
      <c r="AT200" s="143" t="s">
        <v>139</v>
      </c>
      <c r="AU200" s="143" t="s">
        <v>89</v>
      </c>
      <c r="AY200" s="17" t="s">
        <v>137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87</v>
      </c>
      <c r="BK200" s="144">
        <f>ROUND(I200*H200,2)</f>
        <v>0</v>
      </c>
      <c r="BL200" s="17" t="s">
        <v>144</v>
      </c>
      <c r="BM200" s="143" t="s">
        <v>325</v>
      </c>
    </row>
    <row r="201" spans="2:65" s="1" customFormat="1">
      <c r="B201" s="32"/>
      <c r="D201" s="145" t="s">
        <v>146</v>
      </c>
      <c r="F201" s="146" t="s">
        <v>326</v>
      </c>
      <c r="I201" s="147"/>
      <c r="L201" s="32"/>
      <c r="M201" s="148"/>
      <c r="T201" s="56"/>
      <c r="AT201" s="17" t="s">
        <v>146</v>
      </c>
      <c r="AU201" s="17" t="s">
        <v>89</v>
      </c>
    </row>
    <row r="202" spans="2:65" s="12" customFormat="1">
      <c r="B202" s="149"/>
      <c r="D202" s="145" t="s">
        <v>148</v>
      </c>
      <c r="E202" s="150" t="s">
        <v>1</v>
      </c>
      <c r="F202" s="151" t="s">
        <v>327</v>
      </c>
      <c r="H202" s="152">
        <v>1.9750000000000001</v>
      </c>
      <c r="I202" s="153"/>
      <c r="L202" s="149"/>
      <c r="M202" s="154"/>
      <c r="T202" s="155"/>
      <c r="AT202" s="150" t="s">
        <v>148</v>
      </c>
      <c r="AU202" s="150" t="s">
        <v>89</v>
      </c>
      <c r="AV202" s="12" t="s">
        <v>89</v>
      </c>
      <c r="AW202" s="12" t="s">
        <v>35</v>
      </c>
      <c r="AX202" s="12" t="s">
        <v>87</v>
      </c>
      <c r="AY202" s="150" t="s">
        <v>137</v>
      </c>
    </row>
    <row r="203" spans="2:65" s="11" customFormat="1" ht="22.9" customHeight="1">
      <c r="B203" s="120"/>
      <c r="D203" s="121" t="s">
        <v>78</v>
      </c>
      <c r="E203" s="130" t="s">
        <v>166</v>
      </c>
      <c r="F203" s="130" t="s">
        <v>328</v>
      </c>
      <c r="I203" s="123"/>
      <c r="J203" s="131">
        <f>BK203</f>
        <v>0</v>
      </c>
      <c r="L203" s="120"/>
      <c r="M203" s="125"/>
      <c r="P203" s="126">
        <f>SUM(P204:P210)</f>
        <v>0</v>
      </c>
      <c r="R203" s="126">
        <f>SUM(R204:R210)</f>
        <v>36.973199999999999</v>
      </c>
      <c r="T203" s="127">
        <f>SUM(T204:T210)</f>
        <v>0</v>
      </c>
      <c r="AR203" s="121" t="s">
        <v>87</v>
      </c>
      <c r="AT203" s="128" t="s">
        <v>78</v>
      </c>
      <c r="AU203" s="128" t="s">
        <v>87</v>
      </c>
      <c r="AY203" s="121" t="s">
        <v>137</v>
      </c>
      <c r="BK203" s="129">
        <f>SUM(BK204:BK210)</f>
        <v>0</v>
      </c>
    </row>
    <row r="204" spans="2:65" s="1" customFormat="1" ht="24.2" customHeight="1">
      <c r="B204" s="32"/>
      <c r="C204" s="132" t="s">
        <v>329</v>
      </c>
      <c r="D204" s="132" t="s">
        <v>139</v>
      </c>
      <c r="E204" s="133" t="s">
        <v>330</v>
      </c>
      <c r="F204" s="134" t="s">
        <v>331</v>
      </c>
      <c r="G204" s="135" t="s">
        <v>142</v>
      </c>
      <c r="H204" s="136">
        <v>66</v>
      </c>
      <c r="I204" s="137"/>
      <c r="J204" s="138">
        <f>ROUND(I204*H204,2)</f>
        <v>0</v>
      </c>
      <c r="K204" s="134" t="s">
        <v>143</v>
      </c>
      <c r="L204" s="32"/>
      <c r="M204" s="139" t="s">
        <v>1</v>
      </c>
      <c r="N204" s="140" t="s">
        <v>44</v>
      </c>
      <c r="P204" s="141">
        <f>O204*H204</f>
        <v>0</v>
      </c>
      <c r="Q204" s="141">
        <v>0.1002</v>
      </c>
      <c r="R204" s="141">
        <f>Q204*H204</f>
        <v>6.6132</v>
      </c>
      <c r="S204" s="141">
        <v>0</v>
      </c>
      <c r="T204" s="142">
        <f>S204*H204</f>
        <v>0</v>
      </c>
      <c r="AR204" s="143" t="s">
        <v>144</v>
      </c>
      <c r="AT204" s="143" t="s">
        <v>139</v>
      </c>
      <c r="AU204" s="143" t="s">
        <v>89</v>
      </c>
      <c r="AY204" s="17" t="s">
        <v>137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87</v>
      </c>
      <c r="BK204" s="144">
        <f>ROUND(I204*H204,2)</f>
        <v>0</v>
      </c>
      <c r="BL204" s="17" t="s">
        <v>144</v>
      </c>
      <c r="BM204" s="143" t="s">
        <v>332</v>
      </c>
    </row>
    <row r="205" spans="2:65" s="1" customFormat="1">
      <c r="B205" s="32"/>
      <c r="D205" s="145" t="s">
        <v>146</v>
      </c>
      <c r="F205" s="146" t="s">
        <v>333</v>
      </c>
      <c r="I205" s="147"/>
      <c r="L205" s="32"/>
      <c r="M205" s="148"/>
      <c r="T205" s="56"/>
      <c r="AT205" s="17" t="s">
        <v>146</v>
      </c>
      <c r="AU205" s="17" t="s">
        <v>89</v>
      </c>
    </row>
    <row r="206" spans="2:65" s="12" customFormat="1">
      <c r="B206" s="149"/>
      <c r="D206" s="145" t="s">
        <v>148</v>
      </c>
      <c r="E206" s="150" t="s">
        <v>1</v>
      </c>
      <c r="F206" s="151" t="s">
        <v>304</v>
      </c>
      <c r="H206" s="152">
        <v>66</v>
      </c>
      <c r="I206" s="153"/>
      <c r="L206" s="149"/>
      <c r="M206" s="154"/>
      <c r="T206" s="155"/>
      <c r="AT206" s="150" t="s">
        <v>148</v>
      </c>
      <c r="AU206" s="150" t="s">
        <v>89</v>
      </c>
      <c r="AV206" s="12" t="s">
        <v>89</v>
      </c>
      <c r="AW206" s="12" t="s">
        <v>35</v>
      </c>
      <c r="AX206" s="12" t="s">
        <v>87</v>
      </c>
      <c r="AY206" s="150" t="s">
        <v>137</v>
      </c>
    </row>
    <row r="207" spans="2:65" s="1" customFormat="1" ht="24.2" customHeight="1">
      <c r="B207" s="32"/>
      <c r="C207" s="165" t="s">
        <v>334</v>
      </c>
      <c r="D207" s="165" t="s">
        <v>233</v>
      </c>
      <c r="E207" s="166" t="s">
        <v>335</v>
      </c>
      <c r="F207" s="167" t="s">
        <v>336</v>
      </c>
      <c r="G207" s="168" t="s">
        <v>181</v>
      </c>
      <c r="H207" s="169">
        <v>30.36</v>
      </c>
      <c r="I207" s="170"/>
      <c r="J207" s="171">
        <f>ROUND(I207*H207,2)</f>
        <v>0</v>
      </c>
      <c r="K207" s="167" t="s">
        <v>143</v>
      </c>
      <c r="L207" s="172"/>
      <c r="M207" s="173" t="s">
        <v>1</v>
      </c>
      <c r="N207" s="174" t="s">
        <v>44</v>
      </c>
      <c r="P207" s="141">
        <f>O207*H207</f>
        <v>0</v>
      </c>
      <c r="Q207" s="141">
        <v>1</v>
      </c>
      <c r="R207" s="141">
        <f>Q207*H207</f>
        <v>30.36</v>
      </c>
      <c r="S207" s="141">
        <v>0</v>
      </c>
      <c r="T207" s="142">
        <f>S207*H207</f>
        <v>0</v>
      </c>
      <c r="AR207" s="143" t="s">
        <v>226</v>
      </c>
      <c r="AT207" s="143" t="s">
        <v>233</v>
      </c>
      <c r="AU207" s="143" t="s">
        <v>89</v>
      </c>
      <c r="AY207" s="17" t="s">
        <v>137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87</v>
      </c>
      <c r="BK207" s="144">
        <f>ROUND(I207*H207,2)</f>
        <v>0</v>
      </c>
      <c r="BL207" s="17" t="s">
        <v>144</v>
      </c>
      <c r="BM207" s="143" t="s">
        <v>337</v>
      </c>
    </row>
    <row r="208" spans="2:65" s="1" customFormat="1">
      <c r="B208" s="32"/>
      <c r="D208" s="145" t="s">
        <v>146</v>
      </c>
      <c r="F208" s="146" t="s">
        <v>336</v>
      </c>
      <c r="I208" s="147"/>
      <c r="L208" s="32"/>
      <c r="M208" s="148"/>
      <c r="T208" s="56"/>
      <c r="AT208" s="17" t="s">
        <v>146</v>
      </c>
      <c r="AU208" s="17" t="s">
        <v>89</v>
      </c>
    </row>
    <row r="209" spans="2:65" s="12" customFormat="1">
      <c r="B209" s="149"/>
      <c r="D209" s="145" t="s">
        <v>148</v>
      </c>
      <c r="E209" s="150" t="s">
        <v>1</v>
      </c>
      <c r="F209" s="151" t="s">
        <v>338</v>
      </c>
      <c r="H209" s="152">
        <v>13.2</v>
      </c>
      <c r="I209" s="153"/>
      <c r="L209" s="149"/>
      <c r="M209" s="154"/>
      <c r="T209" s="155"/>
      <c r="AT209" s="150" t="s">
        <v>148</v>
      </c>
      <c r="AU209" s="150" t="s">
        <v>89</v>
      </c>
      <c r="AV209" s="12" t="s">
        <v>89</v>
      </c>
      <c r="AW209" s="12" t="s">
        <v>35</v>
      </c>
      <c r="AX209" s="12" t="s">
        <v>87</v>
      </c>
      <c r="AY209" s="150" t="s">
        <v>137</v>
      </c>
    </row>
    <row r="210" spans="2:65" s="12" customFormat="1">
      <c r="B210" s="149"/>
      <c r="D210" s="145" t="s">
        <v>148</v>
      </c>
      <c r="F210" s="151" t="s">
        <v>339</v>
      </c>
      <c r="H210" s="152">
        <v>30.36</v>
      </c>
      <c r="I210" s="153"/>
      <c r="L210" s="149"/>
      <c r="M210" s="154"/>
      <c r="T210" s="155"/>
      <c r="AT210" s="150" t="s">
        <v>148</v>
      </c>
      <c r="AU210" s="150" t="s">
        <v>89</v>
      </c>
      <c r="AV210" s="12" t="s">
        <v>89</v>
      </c>
      <c r="AW210" s="12" t="s">
        <v>4</v>
      </c>
      <c r="AX210" s="12" t="s">
        <v>87</v>
      </c>
      <c r="AY210" s="150" t="s">
        <v>137</v>
      </c>
    </row>
    <row r="211" spans="2:65" s="11" customFormat="1" ht="22.9" customHeight="1">
      <c r="B211" s="120"/>
      <c r="D211" s="121" t="s">
        <v>78</v>
      </c>
      <c r="E211" s="130" t="s">
        <v>176</v>
      </c>
      <c r="F211" s="130" t="s">
        <v>177</v>
      </c>
      <c r="I211" s="123"/>
      <c r="J211" s="131">
        <f>BK211</f>
        <v>0</v>
      </c>
      <c r="L211" s="120"/>
      <c r="M211" s="125"/>
      <c r="P211" s="126">
        <f>SUM(P212:P213)</f>
        <v>0</v>
      </c>
      <c r="R211" s="126">
        <f>SUM(R212:R213)</f>
        <v>0</v>
      </c>
      <c r="T211" s="127">
        <f>SUM(T212:T213)</f>
        <v>0</v>
      </c>
      <c r="AR211" s="121" t="s">
        <v>87</v>
      </c>
      <c r="AT211" s="128" t="s">
        <v>78</v>
      </c>
      <c r="AU211" s="128" t="s">
        <v>87</v>
      </c>
      <c r="AY211" s="121" t="s">
        <v>137</v>
      </c>
      <c r="BK211" s="129">
        <f>SUM(BK212:BK213)</f>
        <v>0</v>
      </c>
    </row>
    <row r="212" spans="2:65" s="1" customFormat="1" ht="16.5" customHeight="1">
      <c r="B212" s="32"/>
      <c r="C212" s="132" t="s">
        <v>340</v>
      </c>
      <c r="D212" s="132" t="s">
        <v>139</v>
      </c>
      <c r="E212" s="133" t="s">
        <v>179</v>
      </c>
      <c r="F212" s="134" t="s">
        <v>180</v>
      </c>
      <c r="G212" s="135" t="s">
        <v>181</v>
      </c>
      <c r="H212" s="136">
        <v>41.631</v>
      </c>
      <c r="I212" s="137"/>
      <c r="J212" s="138">
        <f>ROUND(I212*H212,2)</f>
        <v>0</v>
      </c>
      <c r="K212" s="134" t="s">
        <v>143</v>
      </c>
      <c r="L212" s="32"/>
      <c r="M212" s="139" t="s">
        <v>1</v>
      </c>
      <c r="N212" s="140" t="s">
        <v>44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144</v>
      </c>
      <c r="AT212" s="143" t="s">
        <v>139</v>
      </c>
      <c r="AU212" s="143" t="s">
        <v>89</v>
      </c>
      <c r="AY212" s="17" t="s">
        <v>137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87</v>
      </c>
      <c r="BK212" s="144">
        <f>ROUND(I212*H212,2)</f>
        <v>0</v>
      </c>
      <c r="BL212" s="17" t="s">
        <v>144</v>
      </c>
      <c r="BM212" s="143" t="s">
        <v>341</v>
      </c>
    </row>
    <row r="213" spans="2:65" s="1" customFormat="1">
      <c r="B213" s="32"/>
      <c r="D213" s="145" t="s">
        <v>146</v>
      </c>
      <c r="F213" s="146" t="s">
        <v>183</v>
      </c>
      <c r="I213" s="147"/>
      <c r="L213" s="32"/>
      <c r="M213" s="156"/>
      <c r="N213" s="157"/>
      <c r="O213" s="157"/>
      <c r="P213" s="157"/>
      <c r="Q213" s="157"/>
      <c r="R213" s="157"/>
      <c r="S213" s="157"/>
      <c r="T213" s="158"/>
      <c r="AT213" s="17" t="s">
        <v>146</v>
      </c>
      <c r="AU213" s="17" t="s">
        <v>89</v>
      </c>
    </row>
    <row r="214" spans="2:65" s="1" customFormat="1" ht="6.95" customHeight="1">
      <c r="B214" s="44"/>
      <c r="C214" s="45"/>
      <c r="D214" s="45"/>
      <c r="E214" s="45"/>
      <c r="F214" s="45"/>
      <c r="G214" s="45"/>
      <c r="H214" s="45"/>
      <c r="I214" s="45"/>
      <c r="J214" s="45"/>
      <c r="K214" s="45"/>
      <c r="L214" s="32"/>
    </row>
  </sheetData>
  <sheetProtection algorithmName="SHA-512" hashValue="WXUNQVuoneiIROqhIHMFrrR17Vv5IX4MrqzjUeJl1L41hRgSlONDvHrtnpPgn1z2Q0ewxkbX2LOYN44RmQqq3A==" saltValue="g44RuUbsCyOud6BWMx1+/v47XGhyhpnZ3WovRhab9GYHY1K74KqzfJlmaWZNniDiqlQOaGVlmS6C4W18znMgWA==" spinCount="100000" sheet="1" objects="1" scenarios="1" formatColumns="0" formatRows="0" autoFilter="0"/>
  <autoFilter ref="C121:K213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111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3" t="str">
        <f>'Rekapitulace stavby'!K6</f>
        <v>EKOPark Žabovřeské louky – projektová dokumentace verze 2</v>
      </c>
      <c r="F7" s="234"/>
      <c r="G7" s="234"/>
      <c r="H7" s="234"/>
      <c r="L7" s="20"/>
    </row>
    <row r="8" spans="2:46" s="1" customFormat="1" ht="12" customHeight="1">
      <c r="B8" s="32"/>
      <c r="D8" s="27" t="s">
        <v>112</v>
      </c>
      <c r="L8" s="32"/>
    </row>
    <row r="9" spans="2:46" s="1" customFormat="1" ht="16.5" customHeight="1">
      <c r="B9" s="32"/>
      <c r="E9" s="196" t="s">
        <v>342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30. 11. 2023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18"/>
      <c r="G18" s="218"/>
      <c r="H18" s="218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89"/>
      <c r="E27" s="222" t="s">
        <v>1</v>
      </c>
      <c r="F27" s="222"/>
      <c r="G27" s="222"/>
      <c r="H27" s="222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ROUND(J118,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ROUND((SUM(BE118:BE130)),  2)</f>
        <v>0</v>
      </c>
      <c r="I33" s="92">
        <v>0.21</v>
      </c>
      <c r="J33" s="91">
        <f>ROUND(((SUM(BE118:BE130))*I33),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ROUND((SUM(BF118:BF130)),  2)</f>
        <v>0</v>
      </c>
      <c r="I34" s="92">
        <v>0.15</v>
      </c>
      <c r="J34" s="91">
        <f>ROUND(((SUM(BF118:BF130))*I34),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ROUND((SUM(BG118:BG130)),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ROUND((SUM(BH118:BH130)),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ROUND((SUM(BI118:BI130)),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3" t="str">
        <f>E7</f>
        <v>EKOPark Žabovřeské louky – projektová dokumentace verze 2</v>
      </c>
      <c r="F85" s="234"/>
      <c r="G85" s="234"/>
      <c r="H85" s="234"/>
      <c r="L85" s="32"/>
    </row>
    <row r="86" spans="2:47" s="1" customFormat="1" ht="12" customHeight="1">
      <c r="B86" s="32"/>
      <c r="C86" s="27" t="s">
        <v>112</v>
      </c>
      <c r="L86" s="32"/>
    </row>
    <row r="87" spans="2:47" s="1" customFormat="1" ht="16.5" customHeight="1">
      <c r="B87" s="32"/>
      <c r="E87" s="196" t="str">
        <f>E9</f>
        <v>227290-2-1.3 - SO01.3 Terénní úpravy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Brno-Žabovřesky</v>
      </c>
      <c r="I89" s="27" t="s">
        <v>22</v>
      </c>
      <c r="J89" s="52" t="str">
        <f>IF(J12="","",J12)</f>
        <v>30. 11. 2023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Statutární město Brno</v>
      </c>
      <c r="I91" s="27" t="s">
        <v>31</v>
      </c>
      <c r="J91" s="30" t="str">
        <f>E21</f>
        <v>GEOtest, a.s.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115</v>
      </c>
      <c r="D94" s="93"/>
      <c r="E94" s="93"/>
      <c r="F94" s="93"/>
      <c r="G94" s="93"/>
      <c r="H94" s="93"/>
      <c r="I94" s="93"/>
      <c r="J94" s="102" t="s">
        <v>116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117</v>
      </c>
      <c r="J96" s="66">
        <f>J118</f>
        <v>0</v>
      </c>
      <c r="L96" s="32"/>
      <c r="AU96" s="17" t="s">
        <v>118</v>
      </c>
    </row>
    <row r="97" spans="2:12" s="8" customFormat="1" ht="24.95" customHeight="1">
      <c r="B97" s="104"/>
      <c r="D97" s="105" t="s">
        <v>119</v>
      </c>
      <c r="E97" s="106"/>
      <c r="F97" s="106"/>
      <c r="G97" s="106"/>
      <c r="H97" s="106"/>
      <c r="I97" s="106"/>
      <c r="J97" s="107">
        <f>J119</f>
        <v>0</v>
      </c>
      <c r="L97" s="104"/>
    </row>
    <row r="98" spans="2:12" s="9" customFormat="1" ht="19.899999999999999" customHeight="1">
      <c r="B98" s="108"/>
      <c r="D98" s="109" t="s">
        <v>120</v>
      </c>
      <c r="E98" s="110"/>
      <c r="F98" s="110"/>
      <c r="G98" s="110"/>
      <c r="H98" s="110"/>
      <c r="I98" s="110"/>
      <c r="J98" s="111">
        <f>J120</f>
        <v>0</v>
      </c>
      <c r="L98" s="108"/>
    </row>
    <row r="99" spans="2:12" s="1" customFormat="1" ht="21.75" customHeight="1">
      <c r="B99" s="32"/>
      <c r="L99" s="32"/>
    </row>
    <row r="100" spans="2:12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5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5" customHeight="1">
      <c r="B105" s="32"/>
      <c r="C105" s="21" t="s">
        <v>122</v>
      </c>
      <c r="L105" s="32"/>
    </row>
    <row r="106" spans="2:12" s="1" customFormat="1" ht="6.95" customHeight="1">
      <c r="B106" s="32"/>
      <c r="L106" s="32"/>
    </row>
    <row r="107" spans="2:12" s="1" customFormat="1" ht="12" customHeight="1">
      <c r="B107" s="32"/>
      <c r="C107" s="27" t="s">
        <v>16</v>
      </c>
      <c r="L107" s="32"/>
    </row>
    <row r="108" spans="2:12" s="1" customFormat="1" ht="16.5" customHeight="1">
      <c r="B108" s="32"/>
      <c r="E108" s="233" t="str">
        <f>E7</f>
        <v>EKOPark Žabovřeské louky – projektová dokumentace verze 2</v>
      </c>
      <c r="F108" s="234"/>
      <c r="G108" s="234"/>
      <c r="H108" s="234"/>
      <c r="L108" s="32"/>
    </row>
    <row r="109" spans="2:12" s="1" customFormat="1" ht="12" customHeight="1">
      <c r="B109" s="32"/>
      <c r="C109" s="27" t="s">
        <v>112</v>
      </c>
      <c r="L109" s="32"/>
    </row>
    <row r="110" spans="2:12" s="1" customFormat="1" ht="16.5" customHeight="1">
      <c r="B110" s="32"/>
      <c r="E110" s="196" t="str">
        <f>E9</f>
        <v>227290-2-1.3 - SO01.3 Terénní úpravy</v>
      </c>
      <c r="F110" s="235"/>
      <c r="G110" s="235"/>
      <c r="H110" s="235"/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20</v>
      </c>
      <c r="F112" s="25" t="str">
        <f>F12</f>
        <v>Brno-Žabovřesky</v>
      </c>
      <c r="I112" s="27" t="s">
        <v>22</v>
      </c>
      <c r="J112" s="52" t="str">
        <f>IF(J12="","",J12)</f>
        <v>30. 11. 2023</v>
      </c>
      <c r="L112" s="32"/>
    </row>
    <row r="113" spans="2:65" s="1" customFormat="1" ht="6.95" customHeight="1">
      <c r="B113" s="32"/>
      <c r="L113" s="32"/>
    </row>
    <row r="114" spans="2:65" s="1" customFormat="1" ht="15.2" customHeight="1">
      <c r="B114" s="32"/>
      <c r="C114" s="27" t="s">
        <v>24</v>
      </c>
      <c r="F114" s="25" t="str">
        <f>E15</f>
        <v>Statutární město Brno</v>
      </c>
      <c r="I114" s="27" t="s">
        <v>31</v>
      </c>
      <c r="J114" s="30" t="str">
        <f>E21</f>
        <v>GEOtest, a.s.</v>
      </c>
      <c r="L114" s="32"/>
    </row>
    <row r="115" spans="2:65" s="1" customFormat="1" ht="15.2" customHeight="1">
      <c r="B115" s="32"/>
      <c r="C115" s="27" t="s">
        <v>29</v>
      </c>
      <c r="F115" s="25" t="str">
        <f>IF(E18="","",E18)</f>
        <v>Vyplň údaj</v>
      </c>
      <c r="I115" s="27" t="s">
        <v>36</v>
      </c>
      <c r="J115" s="30" t="str">
        <f>E24</f>
        <v xml:space="preserve"> </v>
      </c>
      <c r="L115" s="32"/>
    </row>
    <row r="116" spans="2:65" s="1" customFormat="1" ht="10.35" customHeight="1">
      <c r="B116" s="32"/>
      <c r="L116" s="32"/>
    </row>
    <row r="117" spans="2:65" s="10" customFormat="1" ht="29.25" customHeight="1">
      <c r="B117" s="112"/>
      <c r="C117" s="113" t="s">
        <v>123</v>
      </c>
      <c r="D117" s="114" t="s">
        <v>64</v>
      </c>
      <c r="E117" s="114" t="s">
        <v>60</v>
      </c>
      <c r="F117" s="114" t="s">
        <v>61</v>
      </c>
      <c r="G117" s="114" t="s">
        <v>124</v>
      </c>
      <c r="H117" s="114" t="s">
        <v>125</v>
      </c>
      <c r="I117" s="114" t="s">
        <v>126</v>
      </c>
      <c r="J117" s="114" t="s">
        <v>116</v>
      </c>
      <c r="K117" s="115" t="s">
        <v>127</v>
      </c>
      <c r="L117" s="112"/>
      <c r="M117" s="59" t="s">
        <v>1</v>
      </c>
      <c r="N117" s="60" t="s">
        <v>43</v>
      </c>
      <c r="O117" s="60" t="s">
        <v>128</v>
      </c>
      <c r="P117" s="60" t="s">
        <v>129</v>
      </c>
      <c r="Q117" s="60" t="s">
        <v>130</v>
      </c>
      <c r="R117" s="60" t="s">
        <v>131</v>
      </c>
      <c r="S117" s="60" t="s">
        <v>132</v>
      </c>
      <c r="T117" s="61" t="s">
        <v>133</v>
      </c>
    </row>
    <row r="118" spans="2:65" s="1" customFormat="1" ht="22.9" customHeight="1">
      <c r="B118" s="32"/>
      <c r="C118" s="64" t="s">
        <v>134</v>
      </c>
      <c r="J118" s="116">
        <f>BK118</f>
        <v>0</v>
      </c>
      <c r="L118" s="32"/>
      <c r="M118" s="62"/>
      <c r="N118" s="53"/>
      <c r="O118" s="53"/>
      <c r="P118" s="117">
        <f>P119</f>
        <v>0</v>
      </c>
      <c r="Q118" s="53"/>
      <c r="R118" s="117">
        <f>R119</f>
        <v>0</v>
      </c>
      <c r="S118" s="53"/>
      <c r="T118" s="118">
        <f>T119</f>
        <v>0</v>
      </c>
      <c r="AT118" s="17" t="s">
        <v>78</v>
      </c>
      <c r="AU118" s="17" t="s">
        <v>118</v>
      </c>
      <c r="BK118" s="119">
        <f>BK119</f>
        <v>0</v>
      </c>
    </row>
    <row r="119" spans="2:65" s="11" customFormat="1" ht="25.9" customHeight="1">
      <c r="B119" s="120"/>
      <c r="D119" s="121" t="s">
        <v>78</v>
      </c>
      <c r="E119" s="122" t="s">
        <v>135</v>
      </c>
      <c r="F119" s="122" t="s">
        <v>136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0</v>
      </c>
      <c r="T119" s="127">
        <f>T120</f>
        <v>0</v>
      </c>
      <c r="AR119" s="121" t="s">
        <v>87</v>
      </c>
      <c r="AT119" s="128" t="s">
        <v>78</v>
      </c>
      <c r="AU119" s="128" t="s">
        <v>79</v>
      </c>
      <c r="AY119" s="121" t="s">
        <v>137</v>
      </c>
      <c r="BK119" s="129">
        <f>BK120</f>
        <v>0</v>
      </c>
    </row>
    <row r="120" spans="2:65" s="11" customFormat="1" ht="22.9" customHeight="1">
      <c r="B120" s="120"/>
      <c r="D120" s="121" t="s">
        <v>78</v>
      </c>
      <c r="E120" s="130" t="s">
        <v>87</v>
      </c>
      <c r="F120" s="130" t="s">
        <v>138</v>
      </c>
      <c r="I120" s="123"/>
      <c r="J120" s="131">
        <f>BK120</f>
        <v>0</v>
      </c>
      <c r="L120" s="120"/>
      <c r="M120" s="125"/>
      <c r="P120" s="126">
        <f>SUM(P121:P130)</f>
        <v>0</v>
      </c>
      <c r="R120" s="126">
        <f>SUM(R121:R130)</f>
        <v>0</v>
      </c>
      <c r="T120" s="127">
        <f>SUM(T121:T130)</f>
        <v>0</v>
      </c>
      <c r="AR120" s="121" t="s">
        <v>87</v>
      </c>
      <c r="AT120" s="128" t="s">
        <v>78</v>
      </c>
      <c r="AU120" s="128" t="s">
        <v>87</v>
      </c>
      <c r="AY120" s="121" t="s">
        <v>137</v>
      </c>
      <c r="BK120" s="129">
        <f>SUM(BK121:BK130)</f>
        <v>0</v>
      </c>
    </row>
    <row r="121" spans="2:65" s="1" customFormat="1" ht="24.2" customHeight="1">
      <c r="B121" s="32"/>
      <c r="C121" s="132" t="s">
        <v>87</v>
      </c>
      <c r="D121" s="132" t="s">
        <v>139</v>
      </c>
      <c r="E121" s="133" t="s">
        <v>204</v>
      </c>
      <c r="F121" s="134" t="s">
        <v>205</v>
      </c>
      <c r="G121" s="135" t="s">
        <v>190</v>
      </c>
      <c r="H121" s="136">
        <v>332</v>
      </c>
      <c r="I121" s="137"/>
      <c r="J121" s="138">
        <f>ROUND(I121*H121,2)</f>
        <v>0</v>
      </c>
      <c r="K121" s="134" t="s">
        <v>143</v>
      </c>
      <c r="L121" s="32"/>
      <c r="M121" s="139" t="s">
        <v>1</v>
      </c>
      <c r="N121" s="140" t="s">
        <v>44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144</v>
      </c>
      <c r="AT121" s="143" t="s">
        <v>139</v>
      </c>
      <c r="AU121" s="143" t="s">
        <v>89</v>
      </c>
      <c r="AY121" s="17" t="s">
        <v>137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7" t="s">
        <v>87</v>
      </c>
      <c r="BK121" s="144">
        <f>ROUND(I121*H121,2)</f>
        <v>0</v>
      </c>
      <c r="BL121" s="17" t="s">
        <v>144</v>
      </c>
      <c r="BM121" s="143" t="s">
        <v>343</v>
      </c>
    </row>
    <row r="122" spans="2:65" s="1" customFormat="1">
      <c r="B122" s="32"/>
      <c r="D122" s="145" t="s">
        <v>146</v>
      </c>
      <c r="F122" s="146" t="s">
        <v>207</v>
      </c>
      <c r="I122" s="147"/>
      <c r="L122" s="32"/>
      <c r="M122" s="148"/>
      <c r="T122" s="56"/>
      <c r="AT122" s="17" t="s">
        <v>146</v>
      </c>
      <c r="AU122" s="17" t="s">
        <v>89</v>
      </c>
    </row>
    <row r="123" spans="2:65" s="13" customFormat="1">
      <c r="B123" s="159"/>
      <c r="D123" s="145" t="s">
        <v>148</v>
      </c>
      <c r="E123" s="160" t="s">
        <v>1</v>
      </c>
      <c r="F123" s="161" t="s">
        <v>208</v>
      </c>
      <c r="H123" s="160" t="s">
        <v>1</v>
      </c>
      <c r="I123" s="162"/>
      <c r="L123" s="159"/>
      <c r="M123" s="163"/>
      <c r="T123" s="164"/>
      <c r="AT123" s="160" t="s">
        <v>148</v>
      </c>
      <c r="AU123" s="160" t="s">
        <v>89</v>
      </c>
      <c r="AV123" s="13" t="s">
        <v>87</v>
      </c>
      <c r="AW123" s="13" t="s">
        <v>35</v>
      </c>
      <c r="AX123" s="13" t="s">
        <v>79</v>
      </c>
      <c r="AY123" s="160" t="s">
        <v>137</v>
      </c>
    </row>
    <row r="124" spans="2:65" s="12" customFormat="1">
      <c r="B124" s="149"/>
      <c r="D124" s="145" t="s">
        <v>148</v>
      </c>
      <c r="E124" s="150" t="s">
        <v>1</v>
      </c>
      <c r="F124" s="151" t="s">
        <v>344</v>
      </c>
      <c r="H124" s="152">
        <v>332</v>
      </c>
      <c r="I124" s="153"/>
      <c r="L124" s="149"/>
      <c r="M124" s="154"/>
      <c r="T124" s="155"/>
      <c r="AT124" s="150" t="s">
        <v>148</v>
      </c>
      <c r="AU124" s="150" t="s">
        <v>89</v>
      </c>
      <c r="AV124" s="12" t="s">
        <v>89</v>
      </c>
      <c r="AW124" s="12" t="s">
        <v>35</v>
      </c>
      <c r="AX124" s="12" t="s">
        <v>87</v>
      </c>
      <c r="AY124" s="150" t="s">
        <v>137</v>
      </c>
    </row>
    <row r="125" spans="2:65" s="1" customFormat="1" ht="24.2" customHeight="1">
      <c r="B125" s="32"/>
      <c r="C125" s="132" t="s">
        <v>89</v>
      </c>
      <c r="D125" s="132" t="s">
        <v>139</v>
      </c>
      <c r="E125" s="133" t="s">
        <v>345</v>
      </c>
      <c r="F125" s="134" t="s">
        <v>346</v>
      </c>
      <c r="G125" s="135" t="s">
        <v>190</v>
      </c>
      <c r="H125" s="136">
        <v>664</v>
      </c>
      <c r="I125" s="137"/>
      <c r="J125" s="138">
        <f>ROUND(I125*H125,2)</f>
        <v>0</v>
      </c>
      <c r="K125" s="134" t="s">
        <v>143</v>
      </c>
      <c r="L125" s="32"/>
      <c r="M125" s="139" t="s">
        <v>1</v>
      </c>
      <c r="N125" s="140" t="s">
        <v>44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144</v>
      </c>
      <c r="AT125" s="143" t="s">
        <v>139</v>
      </c>
      <c r="AU125" s="143" t="s">
        <v>89</v>
      </c>
      <c r="AY125" s="17" t="s">
        <v>137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87</v>
      </c>
      <c r="BK125" s="144">
        <f>ROUND(I125*H125,2)</f>
        <v>0</v>
      </c>
      <c r="BL125" s="17" t="s">
        <v>144</v>
      </c>
      <c r="BM125" s="143" t="s">
        <v>347</v>
      </c>
    </row>
    <row r="126" spans="2:65" s="1" customFormat="1">
      <c r="B126" s="32"/>
      <c r="D126" s="145" t="s">
        <v>146</v>
      </c>
      <c r="F126" s="146" t="s">
        <v>348</v>
      </c>
      <c r="I126" s="147"/>
      <c r="L126" s="32"/>
      <c r="M126" s="148"/>
      <c r="T126" s="56"/>
      <c r="AT126" s="17" t="s">
        <v>146</v>
      </c>
      <c r="AU126" s="17" t="s">
        <v>89</v>
      </c>
    </row>
    <row r="127" spans="2:65" s="12" customFormat="1">
      <c r="B127" s="149"/>
      <c r="D127" s="145" t="s">
        <v>148</v>
      </c>
      <c r="E127" s="150" t="s">
        <v>1</v>
      </c>
      <c r="F127" s="151" t="s">
        <v>349</v>
      </c>
      <c r="H127" s="152">
        <v>664</v>
      </c>
      <c r="I127" s="153"/>
      <c r="L127" s="149"/>
      <c r="M127" s="154"/>
      <c r="T127" s="155"/>
      <c r="AT127" s="150" t="s">
        <v>148</v>
      </c>
      <c r="AU127" s="150" t="s">
        <v>89</v>
      </c>
      <c r="AV127" s="12" t="s">
        <v>89</v>
      </c>
      <c r="AW127" s="12" t="s">
        <v>35</v>
      </c>
      <c r="AX127" s="12" t="s">
        <v>87</v>
      </c>
      <c r="AY127" s="150" t="s">
        <v>137</v>
      </c>
    </row>
    <row r="128" spans="2:65" s="1" customFormat="1" ht="24.2" customHeight="1">
      <c r="B128" s="32"/>
      <c r="C128" s="132" t="s">
        <v>156</v>
      </c>
      <c r="D128" s="132" t="s">
        <v>139</v>
      </c>
      <c r="E128" s="133" t="s">
        <v>221</v>
      </c>
      <c r="F128" s="134" t="s">
        <v>222</v>
      </c>
      <c r="G128" s="135" t="s">
        <v>142</v>
      </c>
      <c r="H128" s="136">
        <v>1259</v>
      </c>
      <c r="I128" s="137"/>
      <c r="J128" s="138">
        <f>ROUND(I128*H128,2)</f>
        <v>0</v>
      </c>
      <c r="K128" s="134" t="s">
        <v>143</v>
      </c>
      <c r="L128" s="32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144</v>
      </c>
      <c r="AT128" s="143" t="s">
        <v>139</v>
      </c>
      <c r="AU128" s="143" t="s">
        <v>89</v>
      </c>
      <c r="AY128" s="17" t="s">
        <v>137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144</v>
      </c>
      <c r="BM128" s="143" t="s">
        <v>350</v>
      </c>
    </row>
    <row r="129" spans="2:51" s="1" customFormat="1">
      <c r="B129" s="32"/>
      <c r="D129" s="145" t="s">
        <v>146</v>
      </c>
      <c r="F129" s="146" t="s">
        <v>224</v>
      </c>
      <c r="I129" s="147"/>
      <c r="L129" s="32"/>
      <c r="M129" s="148"/>
      <c r="T129" s="56"/>
      <c r="AT129" s="17" t="s">
        <v>146</v>
      </c>
      <c r="AU129" s="17" t="s">
        <v>89</v>
      </c>
    </row>
    <row r="130" spans="2:51" s="12" customFormat="1">
      <c r="B130" s="149"/>
      <c r="D130" s="145" t="s">
        <v>148</v>
      </c>
      <c r="E130" s="150" t="s">
        <v>1</v>
      </c>
      <c r="F130" s="151" t="s">
        <v>351</v>
      </c>
      <c r="H130" s="152">
        <v>1259</v>
      </c>
      <c r="I130" s="153"/>
      <c r="L130" s="149"/>
      <c r="M130" s="176"/>
      <c r="N130" s="177"/>
      <c r="O130" s="177"/>
      <c r="P130" s="177"/>
      <c r="Q130" s="177"/>
      <c r="R130" s="177"/>
      <c r="S130" s="177"/>
      <c r="T130" s="178"/>
      <c r="AT130" s="150" t="s">
        <v>148</v>
      </c>
      <c r="AU130" s="150" t="s">
        <v>89</v>
      </c>
      <c r="AV130" s="12" t="s">
        <v>89</v>
      </c>
      <c r="AW130" s="12" t="s">
        <v>35</v>
      </c>
      <c r="AX130" s="12" t="s">
        <v>87</v>
      </c>
      <c r="AY130" s="150" t="s">
        <v>137</v>
      </c>
    </row>
    <row r="131" spans="2:51" s="1" customFormat="1" ht="6.95" customHeight="1"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2"/>
    </row>
  </sheetData>
  <sheetProtection algorithmName="SHA-512" hashValue="ZAMhShTfeHLndkrEjuf5PovRga4ETZEfTRyyRno5r1UXp39xoNJ2dI4H9FKUnWaxvN0MDFJINildl6HrFF9h2A==" saltValue="U4RH07s6q898SY6/74PG/1QU4YNdQ2F3RI17LgtqYjM+oqTIhHrxGLgPCw18U/ZbmouGJ8z2sGzMm9sCbFZU9g==" spinCount="100000" sheet="1" objects="1" scenarios="1" formatColumns="0" formatRows="0" autoFilter="0"/>
  <autoFilter ref="C117:K130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5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111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3" t="str">
        <f>'Rekapitulace stavby'!K6</f>
        <v>EKOPark Žabovřeské louky – projektová dokumentace verze 2</v>
      </c>
      <c r="F7" s="234"/>
      <c r="G7" s="234"/>
      <c r="H7" s="234"/>
      <c r="L7" s="20"/>
    </row>
    <row r="8" spans="2:46" s="1" customFormat="1" ht="12" customHeight="1">
      <c r="B8" s="32"/>
      <c r="D8" s="27" t="s">
        <v>112</v>
      </c>
      <c r="L8" s="32"/>
    </row>
    <row r="9" spans="2:46" s="1" customFormat="1" ht="16.5" customHeight="1">
      <c r="B9" s="32"/>
      <c r="E9" s="196" t="s">
        <v>352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30. 11. 2023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18"/>
      <c r="G18" s="218"/>
      <c r="H18" s="218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89"/>
      <c r="E27" s="222" t="s">
        <v>1</v>
      </c>
      <c r="F27" s="222"/>
      <c r="G27" s="222"/>
      <c r="H27" s="222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ROUND((SUM(BE120:BE255)),  2)</f>
        <v>0</v>
      </c>
      <c r="I33" s="92">
        <v>0.21</v>
      </c>
      <c r="J33" s="91">
        <f>ROUND(((SUM(BE120:BE255))*I33),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ROUND((SUM(BF120:BF255)),  2)</f>
        <v>0</v>
      </c>
      <c r="I34" s="92">
        <v>0.15</v>
      </c>
      <c r="J34" s="91">
        <f>ROUND(((SUM(BF120:BF255))*I34),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ROUND((SUM(BG120:BG255)),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ROUND((SUM(BH120:BH255)),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ROUND((SUM(BI120:BI255)),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3" t="str">
        <f>E7</f>
        <v>EKOPark Žabovřeské louky – projektová dokumentace verze 2</v>
      </c>
      <c r="F85" s="234"/>
      <c r="G85" s="234"/>
      <c r="H85" s="234"/>
      <c r="L85" s="32"/>
    </row>
    <row r="86" spans="2:47" s="1" customFormat="1" ht="12" customHeight="1">
      <c r="B86" s="32"/>
      <c r="C86" s="27" t="s">
        <v>112</v>
      </c>
      <c r="L86" s="32"/>
    </row>
    <row r="87" spans="2:47" s="1" customFormat="1" ht="16.5" customHeight="1">
      <c r="B87" s="32"/>
      <c r="E87" s="196" t="str">
        <f>E9</f>
        <v>227290-2-1.4 - SO01.4 Vegetační úpravy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Brno-Žabovřesky</v>
      </c>
      <c r="I89" s="27" t="s">
        <v>22</v>
      </c>
      <c r="J89" s="52" t="str">
        <f>IF(J12="","",J12)</f>
        <v>30. 11. 2023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Statutární město Brno</v>
      </c>
      <c r="I91" s="27" t="s">
        <v>31</v>
      </c>
      <c r="J91" s="30" t="str">
        <f>E21</f>
        <v>GEOtest, a.s.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115</v>
      </c>
      <c r="D94" s="93"/>
      <c r="E94" s="93"/>
      <c r="F94" s="93"/>
      <c r="G94" s="93"/>
      <c r="H94" s="93"/>
      <c r="I94" s="93"/>
      <c r="J94" s="102" t="s">
        <v>116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117</v>
      </c>
      <c r="J96" s="66">
        <f>J120</f>
        <v>0</v>
      </c>
      <c r="L96" s="32"/>
      <c r="AU96" s="17" t="s">
        <v>118</v>
      </c>
    </row>
    <row r="97" spans="2:12" s="8" customFormat="1" ht="24.95" customHeight="1">
      <c r="B97" s="104"/>
      <c r="D97" s="105" t="s">
        <v>119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120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121</v>
      </c>
      <c r="E99" s="110"/>
      <c r="F99" s="110"/>
      <c r="G99" s="110"/>
      <c r="H99" s="110"/>
      <c r="I99" s="110"/>
      <c r="J99" s="111">
        <f>J246</f>
        <v>0</v>
      </c>
      <c r="L99" s="108"/>
    </row>
    <row r="100" spans="2:12" s="8" customFormat="1" ht="24.95" customHeight="1">
      <c r="B100" s="104"/>
      <c r="D100" s="105" t="s">
        <v>353</v>
      </c>
      <c r="E100" s="106"/>
      <c r="F100" s="106"/>
      <c r="G100" s="106"/>
      <c r="H100" s="106"/>
      <c r="I100" s="106"/>
      <c r="J100" s="107">
        <f>J249</f>
        <v>0</v>
      </c>
      <c r="L100" s="104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122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33" t="str">
        <f>E7</f>
        <v>EKOPark Žabovřeské louky – projektová dokumentace verze 2</v>
      </c>
      <c r="F110" s="234"/>
      <c r="G110" s="234"/>
      <c r="H110" s="234"/>
      <c r="L110" s="32"/>
    </row>
    <row r="111" spans="2:12" s="1" customFormat="1" ht="12" customHeight="1">
      <c r="B111" s="32"/>
      <c r="C111" s="27" t="s">
        <v>112</v>
      </c>
      <c r="L111" s="32"/>
    </row>
    <row r="112" spans="2:12" s="1" customFormat="1" ht="16.5" customHeight="1">
      <c r="B112" s="32"/>
      <c r="E112" s="196" t="str">
        <f>E9</f>
        <v>227290-2-1.4 - SO01.4 Vegetační úpravy</v>
      </c>
      <c r="F112" s="235"/>
      <c r="G112" s="235"/>
      <c r="H112" s="235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Brno-Žabovřesky</v>
      </c>
      <c r="I114" s="27" t="s">
        <v>22</v>
      </c>
      <c r="J114" s="52" t="str">
        <f>IF(J12="","",J12)</f>
        <v>30. 11. 2023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24</v>
      </c>
      <c r="F116" s="25" t="str">
        <f>E15</f>
        <v>Statutární město Brno</v>
      </c>
      <c r="I116" s="27" t="s">
        <v>31</v>
      </c>
      <c r="J116" s="30" t="str">
        <f>E21</f>
        <v>GEOtest, a.s.</v>
      </c>
      <c r="L116" s="32"/>
    </row>
    <row r="117" spans="2:65" s="1" customFormat="1" ht="15.2" customHeight="1">
      <c r="B117" s="32"/>
      <c r="C117" s="27" t="s">
        <v>29</v>
      </c>
      <c r="F117" s="25" t="str">
        <f>IF(E18="","",E18)</f>
        <v>Vyplň údaj</v>
      </c>
      <c r="I117" s="27" t="s">
        <v>36</v>
      </c>
      <c r="J117" s="30" t="str">
        <f>E24</f>
        <v xml:space="preserve"> 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123</v>
      </c>
      <c r="D119" s="114" t="s">
        <v>64</v>
      </c>
      <c r="E119" s="114" t="s">
        <v>60</v>
      </c>
      <c r="F119" s="114" t="s">
        <v>61</v>
      </c>
      <c r="G119" s="114" t="s">
        <v>124</v>
      </c>
      <c r="H119" s="114" t="s">
        <v>125</v>
      </c>
      <c r="I119" s="114" t="s">
        <v>126</v>
      </c>
      <c r="J119" s="114" t="s">
        <v>116</v>
      </c>
      <c r="K119" s="115" t="s">
        <v>127</v>
      </c>
      <c r="L119" s="112"/>
      <c r="M119" s="59" t="s">
        <v>1</v>
      </c>
      <c r="N119" s="60" t="s">
        <v>43</v>
      </c>
      <c r="O119" s="60" t="s">
        <v>128</v>
      </c>
      <c r="P119" s="60" t="s">
        <v>129</v>
      </c>
      <c r="Q119" s="60" t="s">
        <v>130</v>
      </c>
      <c r="R119" s="60" t="s">
        <v>131</v>
      </c>
      <c r="S119" s="60" t="s">
        <v>132</v>
      </c>
      <c r="T119" s="61" t="s">
        <v>133</v>
      </c>
    </row>
    <row r="120" spans="2:65" s="1" customFormat="1" ht="22.9" customHeight="1">
      <c r="B120" s="32"/>
      <c r="C120" s="64" t="s">
        <v>134</v>
      </c>
      <c r="J120" s="116">
        <f>BK120</f>
        <v>0</v>
      </c>
      <c r="L120" s="32"/>
      <c r="M120" s="62"/>
      <c r="N120" s="53"/>
      <c r="O120" s="53"/>
      <c r="P120" s="117">
        <f>P121+P249</f>
        <v>0</v>
      </c>
      <c r="Q120" s="53"/>
      <c r="R120" s="117">
        <f>R121+R249</f>
        <v>7.1014740000000005</v>
      </c>
      <c r="S120" s="53"/>
      <c r="T120" s="118">
        <f>T121+T249</f>
        <v>0</v>
      </c>
      <c r="AT120" s="17" t="s">
        <v>78</v>
      </c>
      <c r="AU120" s="17" t="s">
        <v>118</v>
      </c>
      <c r="BK120" s="119">
        <f>BK121+BK249</f>
        <v>0</v>
      </c>
    </row>
    <row r="121" spans="2:65" s="11" customFormat="1" ht="25.9" customHeight="1">
      <c r="B121" s="120"/>
      <c r="D121" s="121" t="s">
        <v>78</v>
      </c>
      <c r="E121" s="122" t="s">
        <v>135</v>
      </c>
      <c r="F121" s="122" t="s">
        <v>136</v>
      </c>
      <c r="I121" s="123"/>
      <c r="J121" s="124">
        <f>BK121</f>
        <v>0</v>
      </c>
      <c r="L121" s="120"/>
      <c r="M121" s="125"/>
      <c r="P121" s="126">
        <f>P122+P246</f>
        <v>0</v>
      </c>
      <c r="R121" s="126">
        <f>R122+R246</f>
        <v>7.1014740000000005</v>
      </c>
      <c r="T121" s="127">
        <f>T122+T246</f>
        <v>0</v>
      </c>
      <c r="AR121" s="121" t="s">
        <v>87</v>
      </c>
      <c r="AT121" s="128" t="s">
        <v>78</v>
      </c>
      <c r="AU121" s="128" t="s">
        <v>79</v>
      </c>
      <c r="AY121" s="121" t="s">
        <v>137</v>
      </c>
      <c r="BK121" s="129">
        <f>BK122+BK246</f>
        <v>0</v>
      </c>
    </row>
    <row r="122" spans="2:65" s="11" customFormat="1" ht="22.9" customHeight="1">
      <c r="B122" s="120"/>
      <c r="D122" s="121" t="s">
        <v>78</v>
      </c>
      <c r="E122" s="130" t="s">
        <v>87</v>
      </c>
      <c r="F122" s="130" t="s">
        <v>138</v>
      </c>
      <c r="I122" s="123"/>
      <c r="J122" s="131">
        <f>BK122</f>
        <v>0</v>
      </c>
      <c r="L122" s="120"/>
      <c r="M122" s="125"/>
      <c r="P122" s="126">
        <f>SUM(P123:P245)</f>
        <v>0</v>
      </c>
      <c r="R122" s="126">
        <f>SUM(R123:R245)</f>
        <v>7.1014740000000005</v>
      </c>
      <c r="T122" s="127">
        <f>SUM(T123:T245)</f>
        <v>0</v>
      </c>
      <c r="AR122" s="121" t="s">
        <v>87</v>
      </c>
      <c r="AT122" s="128" t="s">
        <v>78</v>
      </c>
      <c r="AU122" s="128" t="s">
        <v>87</v>
      </c>
      <c r="AY122" s="121" t="s">
        <v>137</v>
      </c>
      <c r="BK122" s="129">
        <f>SUM(BK123:BK245)</f>
        <v>0</v>
      </c>
    </row>
    <row r="123" spans="2:65" s="1" customFormat="1" ht="24.2" customHeight="1">
      <c r="B123" s="32"/>
      <c r="C123" s="132" t="s">
        <v>87</v>
      </c>
      <c r="D123" s="132" t="s">
        <v>139</v>
      </c>
      <c r="E123" s="133" t="s">
        <v>354</v>
      </c>
      <c r="F123" s="134" t="s">
        <v>355</v>
      </c>
      <c r="G123" s="135" t="s">
        <v>142</v>
      </c>
      <c r="H123" s="136">
        <v>19317.2</v>
      </c>
      <c r="I123" s="137"/>
      <c r="J123" s="138">
        <f>ROUND(I123*H123,2)</f>
        <v>0</v>
      </c>
      <c r="K123" s="134" t="s">
        <v>143</v>
      </c>
      <c r="L123" s="32"/>
      <c r="M123" s="139" t="s">
        <v>1</v>
      </c>
      <c r="N123" s="140" t="s">
        <v>44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144</v>
      </c>
      <c r="AT123" s="143" t="s">
        <v>139</v>
      </c>
      <c r="AU123" s="143" t="s">
        <v>89</v>
      </c>
      <c r="AY123" s="17" t="s">
        <v>137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87</v>
      </c>
      <c r="BK123" s="144">
        <f>ROUND(I123*H123,2)</f>
        <v>0</v>
      </c>
      <c r="BL123" s="17" t="s">
        <v>144</v>
      </c>
      <c r="BM123" s="143" t="s">
        <v>356</v>
      </c>
    </row>
    <row r="124" spans="2:65" s="1" customFormat="1">
      <c r="B124" s="32"/>
      <c r="D124" s="145" t="s">
        <v>146</v>
      </c>
      <c r="F124" s="146" t="s">
        <v>357</v>
      </c>
      <c r="I124" s="147"/>
      <c r="L124" s="32"/>
      <c r="M124" s="148"/>
      <c r="T124" s="56"/>
      <c r="AT124" s="17" t="s">
        <v>146</v>
      </c>
      <c r="AU124" s="17" t="s">
        <v>89</v>
      </c>
    </row>
    <row r="125" spans="2:65" s="12" customFormat="1">
      <c r="B125" s="149"/>
      <c r="D125" s="145" t="s">
        <v>148</v>
      </c>
      <c r="E125" s="150" t="s">
        <v>1</v>
      </c>
      <c r="F125" s="151" t="s">
        <v>358</v>
      </c>
      <c r="H125" s="152">
        <v>18297.2</v>
      </c>
      <c r="I125" s="153"/>
      <c r="L125" s="149"/>
      <c r="M125" s="154"/>
      <c r="T125" s="155"/>
      <c r="AT125" s="150" t="s">
        <v>148</v>
      </c>
      <c r="AU125" s="150" t="s">
        <v>89</v>
      </c>
      <c r="AV125" s="12" t="s">
        <v>89</v>
      </c>
      <c r="AW125" s="12" t="s">
        <v>35</v>
      </c>
      <c r="AX125" s="12" t="s">
        <v>79</v>
      </c>
      <c r="AY125" s="150" t="s">
        <v>137</v>
      </c>
    </row>
    <row r="126" spans="2:65" s="12" customFormat="1">
      <c r="B126" s="149"/>
      <c r="D126" s="145" t="s">
        <v>148</v>
      </c>
      <c r="E126" s="150" t="s">
        <v>1</v>
      </c>
      <c r="F126" s="151" t="s">
        <v>359</v>
      </c>
      <c r="H126" s="152">
        <v>1020</v>
      </c>
      <c r="I126" s="153"/>
      <c r="L126" s="149"/>
      <c r="M126" s="154"/>
      <c r="T126" s="155"/>
      <c r="AT126" s="150" t="s">
        <v>148</v>
      </c>
      <c r="AU126" s="150" t="s">
        <v>89</v>
      </c>
      <c r="AV126" s="12" t="s">
        <v>89</v>
      </c>
      <c r="AW126" s="12" t="s">
        <v>35</v>
      </c>
      <c r="AX126" s="12" t="s">
        <v>79</v>
      </c>
      <c r="AY126" s="150" t="s">
        <v>137</v>
      </c>
    </row>
    <row r="127" spans="2:65" s="14" customFormat="1">
      <c r="B127" s="179"/>
      <c r="D127" s="145" t="s">
        <v>148</v>
      </c>
      <c r="E127" s="180" t="s">
        <v>1</v>
      </c>
      <c r="F127" s="181" t="s">
        <v>360</v>
      </c>
      <c r="H127" s="182">
        <v>19317.2</v>
      </c>
      <c r="I127" s="183"/>
      <c r="L127" s="179"/>
      <c r="M127" s="184"/>
      <c r="T127" s="185"/>
      <c r="AT127" s="180" t="s">
        <v>148</v>
      </c>
      <c r="AU127" s="180" t="s">
        <v>89</v>
      </c>
      <c r="AV127" s="14" t="s">
        <v>144</v>
      </c>
      <c r="AW127" s="14" t="s">
        <v>35</v>
      </c>
      <c r="AX127" s="14" t="s">
        <v>87</v>
      </c>
      <c r="AY127" s="180" t="s">
        <v>137</v>
      </c>
    </row>
    <row r="128" spans="2:65" s="1" customFormat="1" ht="37.9" customHeight="1">
      <c r="B128" s="32"/>
      <c r="C128" s="132" t="s">
        <v>89</v>
      </c>
      <c r="D128" s="132" t="s">
        <v>139</v>
      </c>
      <c r="E128" s="133" t="s">
        <v>361</v>
      </c>
      <c r="F128" s="134" t="s">
        <v>362</v>
      </c>
      <c r="G128" s="135" t="s">
        <v>142</v>
      </c>
      <c r="H128" s="136">
        <v>19317.2</v>
      </c>
      <c r="I128" s="137"/>
      <c r="J128" s="138">
        <f>ROUND(I128*H128,2)</f>
        <v>0</v>
      </c>
      <c r="K128" s="134" t="s">
        <v>143</v>
      </c>
      <c r="L128" s="32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144</v>
      </c>
      <c r="AT128" s="143" t="s">
        <v>139</v>
      </c>
      <c r="AU128" s="143" t="s">
        <v>89</v>
      </c>
      <c r="AY128" s="17" t="s">
        <v>137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144</v>
      </c>
      <c r="BM128" s="143" t="s">
        <v>363</v>
      </c>
    </row>
    <row r="129" spans="2:65" s="1" customFormat="1">
      <c r="B129" s="32"/>
      <c r="D129" s="145" t="s">
        <v>146</v>
      </c>
      <c r="F129" s="146" t="s">
        <v>364</v>
      </c>
      <c r="I129" s="147"/>
      <c r="L129" s="32"/>
      <c r="M129" s="148"/>
      <c r="T129" s="56"/>
      <c r="AT129" s="17" t="s">
        <v>146</v>
      </c>
      <c r="AU129" s="17" t="s">
        <v>89</v>
      </c>
    </row>
    <row r="130" spans="2:65" s="12" customFormat="1">
      <c r="B130" s="149"/>
      <c r="D130" s="145" t="s">
        <v>148</v>
      </c>
      <c r="E130" s="150" t="s">
        <v>1</v>
      </c>
      <c r="F130" s="151" t="s">
        <v>358</v>
      </c>
      <c r="H130" s="152">
        <v>18297.2</v>
      </c>
      <c r="I130" s="153"/>
      <c r="L130" s="149"/>
      <c r="M130" s="154"/>
      <c r="T130" s="155"/>
      <c r="AT130" s="150" t="s">
        <v>148</v>
      </c>
      <c r="AU130" s="150" t="s">
        <v>89</v>
      </c>
      <c r="AV130" s="12" t="s">
        <v>89</v>
      </c>
      <c r="AW130" s="12" t="s">
        <v>35</v>
      </c>
      <c r="AX130" s="12" t="s">
        <v>79</v>
      </c>
      <c r="AY130" s="150" t="s">
        <v>137</v>
      </c>
    </row>
    <row r="131" spans="2:65" s="12" customFormat="1">
      <c r="B131" s="149"/>
      <c r="D131" s="145" t="s">
        <v>148</v>
      </c>
      <c r="E131" s="150" t="s">
        <v>1</v>
      </c>
      <c r="F131" s="151" t="s">
        <v>359</v>
      </c>
      <c r="H131" s="152">
        <v>1020</v>
      </c>
      <c r="I131" s="153"/>
      <c r="L131" s="149"/>
      <c r="M131" s="154"/>
      <c r="T131" s="155"/>
      <c r="AT131" s="150" t="s">
        <v>148</v>
      </c>
      <c r="AU131" s="150" t="s">
        <v>89</v>
      </c>
      <c r="AV131" s="12" t="s">
        <v>89</v>
      </c>
      <c r="AW131" s="12" t="s">
        <v>35</v>
      </c>
      <c r="AX131" s="12" t="s">
        <v>79</v>
      </c>
      <c r="AY131" s="150" t="s">
        <v>137</v>
      </c>
    </row>
    <row r="132" spans="2:65" s="14" customFormat="1">
      <c r="B132" s="179"/>
      <c r="D132" s="145" t="s">
        <v>148</v>
      </c>
      <c r="E132" s="180" t="s">
        <v>1</v>
      </c>
      <c r="F132" s="181" t="s">
        <v>360</v>
      </c>
      <c r="H132" s="182">
        <v>19317.2</v>
      </c>
      <c r="I132" s="183"/>
      <c r="L132" s="179"/>
      <c r="M132" s="184"/>
      <c r="T132" s="185"/>
      <c r="AT132" s="180" t="s">
        <v>148</v>
      </c>
      <c r="AU132" s="180" t="s">
        <v>89</v>
      </c>
      <c r="AV132" s="14" t="s">
        <v>144</v>
      </c>
      <c r="AW132" s="14" t="s">
        <v>35</v>
      </c>
      <c r="AX132" s="14" t="s">
        <v>87</v>
      </c>
      <c r="AY132" s="180" t="s">
        <v>137</v>
      </c>
    </row>
    <row r="133" spans="2:65" s="1" customFormat="1" ht="24.2" customHeight="1">
      <c r="B133" s="32"/>
      <c r="C133" s="132" t="s">
        <v>156</v>
      </c>
      <c r="D133" s="132" t="s">
        <v>139</v>
      </c>
      <c r="E133" s="133" t="s">
        <v>365</v>
      </c>
      <c r="F133" s="134" t="s">
        <v>366</v>
      </c>
      <c r="G133" s="135" t="s">
        <v>142</v>
      </c>
      <c r="H133" s="136">
        <v>19317.2</v>
      </c>
      <c r="I133" s="137"/>
      <c r="J133" s="138">
        <f>ROUND(I133*H133,2)</f>
        <v>0</v>
      </c>
      <c r="K133" s="134" t="s">
        <v>143</v>
      </c>
      <c r="L133" s="32"/>
      <c r="M133" s="139" t="s">
        <v>1</v>
      </c>
      <c r="N133" s="140" t="s">
        <v>44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144</v>
      </c>
      <c r="AT133" s="143" t="s">
        <v>139</v>
      </c>
      <c r="AU133" s="143" t="s">
        <v>89</v>
      </c>
      <c r="AY133" s="17" t="s">
        <v>137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87</v>
      </c>
      <c r="BK133" s="144">
        <f>ROUND(I133*H133,2)</f>
        <v>0</v>
      </c>
      <c r="BL133" s="17" t="s">
        <v>144</v>
      </c>
      <c r="BM133" s="143" t="s">
        <v>367</v>
      </c>
    </row>
    <row r="134" spans="2:65" s="1" customFormat="1">
      <c r="B134" s="32"/>
      <c r="D134" s="145" t="s">
        <v>146</v>
      </c>
      <c r="F134" s="146" t="s">
        <v>368</v>
      </c>
      <c r="I134" s="147"/>
      <c r="L134" s="32"/>
      <c r="M134" s="148"/>
      <c r="T134" s="56"/>
      <c r="AT134" s="17" t="s">
        <v>146</v>
      </c>
      <c r="AU134" s="17" t="s">
        <v>89</v>
      </c>
    </row>
    <row r="135" spans="2:65" s="1" customFormat="1">
      <c r="B135" s="32"/>
      <c r="D135" s="145" t="s">
        <v>295</v>
      </c>
      <c r="F135" s="175" t="s">
        <v>369</v>
      </c>
      <c r="I135" s="147"/>
      <c r="L135" s="32"/>
      <c r="M135" s="148"/>
      <c r="T135" s="56"/>
      <c r="AT135" s="17" t="s">
        <v>295</v>
      </c>
      <c r="AU135" s="17" t="s">
        <v>89</v>
      </c>
    </row>
    <row r="136" spans="2:65" s="12" customFormat="1">
      <c r="B136" s="149"/>
      <c r="D136" s="145" t="s">
        <v>148</v>
      </c>
      <c r="E136" s="150" t="s">
        <v>1</v>
      </c>
      <c r="F136" s="151" t="s">
        <v>358</v>
      </c>
      <c r="H136" s="152">
        <v>18297.2</v>
      </c>
      <c r="I136" s="153"/>
      <c r="L136" s="149"/>
      <c r="M136" s="154"/>
      <c r="T136" s="155"/>
      <c r="AT136" s="150" t="s">
        <v>148</v>
      </c>
      <c r="AU136" s="150" t="s">
        <v>89</v>
      </c>
      <c r="AV136" s="12" t="s">
        <v>89</v>
      </c>
      <c r="AW136" s="12" t="s">
        <v>35</v>
      </c>
      <c r="AX136" s="12" t="s">
        <v>79</v>
      </c>
      <c r="AY136" s="150" t="s">
        <v>137</v>
      </c>
    </row>
    <row r="137" spans="2:65" s="12" customFormat="1">
      <c r="B137" s="149"/>
      <c r="D137" s="145" t="s">
        <v>148</v>
      </c>
      <c r="E137" s="150" t="s">
        <v>1</v>
      </c>
      <c r="F137" s="151" t="s">
        <v>359</v>
      </c>
      <c r="H137" s="152">
        <v>1020</v>
      </c>
      <c r="I137" s="153"/>
      <c r="L137" s="149"/>
      <c r="M137" s="154"/>
      <c r="T137" s="155"/>
      <c r="AT137" s="150" t="s">
        <v>148</v>
      </c>
      <c r="AU137" s="150" t="s">
        <v>89</v>
      </c>
      <c r="AV137" s="12" t="s">
        <v>89</v>
      </c>
      <c r="AW137" s="12" t="s">
        <v>35</v>
      </c>
      <c r="AX137" s="12" t="s">
        <v>79</v>
      </c>
      <c r="AY137" s="150" t="s">
        <v>137</v>
      </c>
    </row>
    <row r="138" spans="2:65" s="14" customFormat="1">
      <c r="B138" s="179"/>
      <c r="D138" s="145" t="s">
        <v>148</v>
      </c>
      <c r="E138" s="180" t="s">
        <v>1</v>
      </c>
      <c r="F138" s="181" t="s">
        <v>360</v>
      </c>
      <c r="H138" s="182">
        <v>19317.2</v>
      </c>
      <c r="I138" s="183"/>
      <c r="L138" s="179"/>
      <c r="M138" s="184"/>
      <c r="T138" s="185"/>
      <c r="AT138" s="180" t="s">
        <v>148</v>
      </c>
      <c r="AU138" s="180" t="s">
        <v>89</v>
      </c>
      <c r="AV138" s="14" t="s">
        <v>144</v>
      </c>
      <c r="AW138" s="14" t="s">
        <v>35</v>
      </c>
      <c r="AX138" s="14" t="s">
        <v>87</v>
      </c>
      <c r="AY138" s="180" t="s">
        <v>137</v>
      </c>
    </row>
    <row r="139" spans="2:65" s="1" customFormat="1" ht="16.5" customHeight="1">
      <c r="B139" s="32"/>
      <c r="C139" s="165" t="s">
        <v>144</v>
      </c>
      <c r="D139" s="165" t="s">
        <v>233</v>
      </c>
      <c r="E139" s="166" t="s">
        <v>370</v>
      </c>
      <c r="F139" s="167" t="s">
        <v>371</v>
      </c>
      <c r="G139" s="168" t="s">
        <v>372</v>
      </c>
      <c r="H139" s="169">
        <v>15.672000000000001</v>
      </c>
      <c r="I139" s="170"/>
      <c r="J139" s="171">
        <f>ROUND(I139*H139,2)</f>
        <v>0</v>
      </c>
      <c r="K139" s="167" t="s">
        <v>1</v>
      </c>
      <c r="L139" s="172"/>
      <c r="M139" s="173" t="s">
        <v>1</v>
      </c>
      <c r="N139" s="174" t="s">
        <v>44</v>
      </c>
      <c r="P139" s="141">
        <f>O139*H139</f>
        <v>0</v>
      </c>
      <c r="Q139" s="141">
        <v>1E-3</v>
      </c>
      <c r="R139" s="141">
        <f>Q139*H139</f>
        <v>1.5672000000000002E-2</v>
      </c>
      <c r="S139" s="141">
        <v>0</v>
      </c>
      <c r="T139" s="142">
        <f>S139*H139</f>
        <v>0</v>
      </c>
      <c r="AR139" s="143" t="s">
        <v>226</v>
      </c>
      <c r="AT139" s="143" t="s">
        <v>233</v>
      </c>
      <c r="AU139" s="143" t="s">
        <v>89</v>
      </c>
      <c r="AY139" s="17" t="s">
        <v>137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87</v>
      </c>
      <c r="BK139" s="144">
        <f>ROUND(I139*H139,2)</f>
        <v>0</v>
      </c>
      <c r="BL139" s="17" t="s">
        <v>144</v>
      </c>
      <c r="BM139" s="143" t="s">
        <v>373</v>
      </c>
    </row>
    <row r="140" spans="2:65" s="1" customFormat="1">
      <c r="B140" s="32"/>
      <c r="D140" s="145" t="s">
        <v>146</v>
      </c>
      <c r="F140" s="146" t="s">
        <v>374</v>
      </c>
      <c r="I140" s="147"/>
      <c r="L140" s="32"/>
      <c r="M140" s="148"/>
      <c r="T140" s="56"/>
      <c r="AT140" s="17" t="s">
        <v>146</v>
      </c>
      <c r="AU140" s="17" t="s">
        <v>89</v>
      </c>
    </row>
    <row r="141" spans="2:65" s="12" customFormat="1">
      <c r="B141" s="149"/>
      <c r="D141" s="145" t="s">
        <v>148</v>
      </c>
      <c r="F141" s="151" t="s">
        <v>375</v>
      </c>
      <c r="H141" s="152">
        <v>15.672000000000001</v>
      </c>
      <c r="I141" s="153"/>
      <c r="L141" s="149"/>
      <c r="M141" s="154"/>
      <c r="T141" s="155"/>
      <c r="AT141" s="150" t="s">
        <v>148</v>
      </c>
      <c r="AU141" s="150" t="s">
        <v>89</v>
      </c>
      <c r="AV141" s="12" t="s">
        <v>89</v>
      </c>
      <c r="AW141" s="12" t="s">
        <v>4</v>
      </c>
      <c r="AX141" s="12" t="s">
        <v>87</v>
      </c>
      <c r="AY141" s="150" t="s">
        <v>137</v>
      </c>
    </row>
    <row r="142" spans="2:65" s="1" customFormat="1" ht="16.5" customHeight="1">
      <c r="B142" s="32"/>
      <c r="C142" s="165" t="s">
        <v>166</v>
      </c>
      <c r="D142" s="165" t="s">
        <v>233</v>
      </c>
      <c r="E142" s="166" t="s">
        <v>376</v>
      </c>
      <c r="F142" s="167" t="s">
        <v>377</v>
      </c>
      <c r="G142" s="168" t="s">
        <v>372</v>
      </c>
      <c r="H142" s="169">
        <v>69.542000000000002</v>
      </c>
      <c r="I142" s="170"/>
      <c r="J142" s="171">
        <f>ROUND(I142*H142,2)</f>
        <v>0</v>
      </c>
      <c r="K142" s="167" t="s">
        <v>143</v>
      </c>
      <c r="L142" s="172"/>
      <c r="M142" s="173" t="s">
        <v>1</v>
      </c>
      <c r="N142" s="174" t="s">
        <v>44</v>
      </c>
      <c r="P142" s="141">
        <f>O142*H142</f>
        <v>0</v>
      </c>
      <c r="Q142" s="141">
        <v>1E-3</v>
      </c>
      <c r="R142" s="141">
        <f>Q142*H142</f>
        <v>6.9542000000000007E-2</v>
      </c>
      <c r="S142" s="141">
        <v>0</v>
      </c>
      <c r="T142" s="142">
        <f>S142*H142</f>
        <v>0</v>
      </c>
      <c r="AR142" s="143" t="s">
        <v>226</v>
      </c>
      <c r="AT142" s="143" t="s">
        <v>233</v>
      </c>
      <c r="AU142" s="143" t="s">
        <v>89</v>
      </c>
      <c r="AY142" s="17" t="s">
        <v>137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87</v>
      </c>
      <c r="BK142" s="144">
        <f>ROUND(I142*H142,2)</f>
        <v>0</v>
      </c>
      <c r="BL142" s="17" t="s">
        <v>144</v>
      </c>
      <c r="BM142" s="143" t="s">
        <v>378</v>
      </c>
    </row>
    <row r="143" spans="2:65" s="1" customFormat="1">
      <c r="B143" s="32"/>
      <c r="D143" s="145" t="s">
        <v>146</v>
      </c>
      <c r="F143" s="146" t="s">
        <v>377</v>
      </c>
      <c r="I143" s="147"/>
      <c r="L143" s="32"/>
      <c r="M143" s="148"/>
      <c r="T143" s="56"/>
      <c r="AT143" s="17" t="s">
        <v>146</v>
      </c>
      <c r="AU143" s="17" t="s">
        <v>89</v>
      </c>
    </row>
    <row r="144" spans="2:65" s="12" customFormat="1">
      <c r="B144" s="149"/>
      <c r="D144" s="145" t="s">
        <v>148</v>
      </c>
      <c r="F144" s="151" t="s">
        <v>379</v>
      </c>
      <c r="H144" s="152">
        <v>69.542000000000002</v>
      </c>
      <c r="I144" s="153"/>
      <c r="L144" s="149"/>
      <c r="M144" s="154"/>
      <c r="T144" s="155"/>
      <c r="AT144" s="150" t="s">
        <v>148</v>
      </c>
      <c r="AU144" s="150" t="s">
        <v>89</v>
      </c>
      <c r="AV144" s="12" t="s">
        <v>89</v>
      </c>
      <c r="AW144" s="12" t="s">
        <v>4</v>
      </c>
      <c r="AX144" s="12" t="s">
        <v>87</v>
      </c>
      <c r="AY144" s="150" t="s">
        <v>137</v>
      </c>
    </row>
    <row r="145" spans="2:65" s="1" customFormat="1" ht="24.2" customHeight="1">
      <c r="B145" s="32"/>
      <c r="C145" s="132" t="s">
        <v>171</v>
      </c>
      <c r="D145" s="132" t="s">
        <v>139</v>
      </c>
      <c r="E145" s="133" t="s">
        <v>380</v>
      </c>
      <c r="F145" s="134" t="s">
        <v>381</v>
      </c>
      <c r="G145" s="135" t="s">
        <v>152</v>
      </c>
      <c r="H145" s="136">
        <v>68</v>
      </c>
      <c r="I145" s="137"/>
      <c r="J145" s="138">
        <f>ROUND(I145*H145,2)</f>
        <v>0</v>
      </c>
      <c r="K145" s="134" t="s">
        <v>143</v>
      </c>
      <c r="L145" s="32"/>
      <c r="M145" s="139" t="s">
        <v>1</v>
      </c>
      <c r="N145" s="140" t="s">
        <v>44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144</v>
      </c>
      <c r="AT145" s="143" t="s">
        <v>139</v>
      </c>
      <c r="AU145" s="143" t="s">
        <v>89</v>
      </c>
      <c r="AY145" s="17" t="s">
        <v>137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87</v>
      </c>
      <c r="BK145" s="144">
        <f>ROUND(I145*H145,2)</f>
        <v>0</v>
      </c>
      <c r="BL145" s="17" t="s">
        <v>144</v>
      </c>
      <c r="BM145" s="143" t="s">
        <v>382</v>
      </c>
    </row>
    <row r="146" spans="2:65" s="1" customFormat="1">
      <c r="B146" s="32"/>
      <c r="D146" s="145" t="s">
        <v>146</v>
      </c>
      <c r="F146" s="146" t="s">
        <v>383</v>
      </c>
      <c r="I146" s="147"/>
      <c r="L146" s="32"/>
      <c r="M146" s="148"/>
      <c r="T146" s="56"/>
      <c r="AT146" s="17" t="s">
        <v>146</v>
      </c>
      <c r="AU146" s="17" t="s">
        <v>89</v>
      </c>
    </row>
    <row r="147" spans="2:65" s="1" customFormat="1">
      <c r="B147" s="32"/>
      <c r="D147" s="145" t="s">
        <v>295</v>
      </c>
      <c r="F147" s="175" t="s">
        <v>384</v>
      </c>
      <c r="I147" s="147"/>
      <c r="L147" s="32"/>
      <c r="M147" s="148"/>
      <c r="T147" s="56"/>
      <c r="AT147" s="17" t="s">
        <v>295</v>
      </c>
      <c r="AU147" s="17" t="s">
        <v>89</v>
      </c>
    </row>
    <row r="148" spans="2:65" s="12" customFormat="1">
      <c r="B148" s="149"/>
      <c r="D148" s="145" t="s">
        <v>148</v>
      </c>
      <c r="E148" s="150" t="s">
        <v>1</v>
      </c>
      <c r="F148" s="151" t="s">
        <v>385</v>
      </c>
      <c r="H148" s="152">
        <v>18</v>
      </c>
      <c r="I148" s="153"/>
      <c r="L148" s="149"/>
      <c r="M148" s="154"/>
      <c r="T148" s="155"/>
      <c r="AT148" s="150" t="s">
        <v>148</v>
      </c>
      <c r="AU148" s="150" t="s">
        <v>89</v>
      </c>
      <c r="AV148" s="12" t="s">
        <v>89</v>
      </c>
      <c r="AW148" s="12" t="s">
        <v>35</v>
      </c>
      <c r="AX148" s="12" t="s">
        <v>79</v>
      </c>
      <c r="AY148" s="150" t="s">
        <v>137</v>
      </c>
    </row>
    <row r="149" spans="2:65" s="12" customFormat="1">
      <c r="B149" s="149"/>
      <c r="D149" s="145" t="s">
        <v>148</v>
      </c>
      <c r="E149" s="150" t="s">
        <v>1</v>
      </c>
      <c r="F149" s="151" t="s">
        <v>386</v>
      </c>
      <c r="H149" s="152">
        <v>50</v>
      </c>
      <c r="I149" s="153"/>
      <c r="L149" s="149"/>
      <c r="M149" s="154"/>
      <c r="T149" s="155"/>
      <c r="AT149" s="150" t="s">
        <v>148</v>
      </c>
      <c r="AU149" s="150" t="s">
        <v>89</v>
      </c>
      <c r="AV149" s="12" t="s">
        <v>89</v>
      </c>
      <c r="AW149" s="12" t="s">
        <v>35</v>
      </c>
      <c r="AX149" s="12" t="s">
        <v>79</v>
      </c>
      <c r="AY149" s="150" t="s">
        <v>137</v>
      </c>
    </row>
    <row r="150" spans="2:65" s="14" customFormat="1">
      <c r="B150" s="179"/>
      <c r="D150" s="145" t="s">
        <v>148</v>
      </c>
      <c r="E150" s="180" t="s">
        <v>1</v>
      </c>
      <c r="F150" s="181" t="s">
        <v>360</v>
      </c>
      <c r="H150" s="182">
        <v>68</v>
      </c>
      <c r="I150" s="183"/>
      <c r="L150" s="179"/>
      <c r="M150" s="184"/>
      <c r="T150" s="185"/>
      <c r="AT150" s="180" t="s">
        <v>148</v>
      </c>
      <c r="AU150" s="180" t="s">
        <v>89</v>
      </c>
      <c r="AV150" s="14" t="s">
        <v>144</v>
      </c>
      <c r="AW150" s="14" t="s">
        <v>35</v>
      </c>
      <c r="AX150" s="14" t="s">
        <v>87</v>
      </c>
      <c r="AY150" s="180" t="s">
        <v>137</v>
      </c>
    </row>
    <row r="151" spans="2:65" s="1" customFormat="1" ht="24.2" customHeight="1">
      <c r="B151" s="32"/>
      <c r="C151" s="165" t="s">
        <v>178</v>
      </c>
      <c r="D151" s="165" t="s">
        <v>233</v>
      </c>
      <c r="E151" s="166" t="s">
        <v>387</v>
      </c>
      <c r="F151" s="167" t="s">
        <v>388</v>
      </c>
      <c r="G151" s="168" t="s">
        <v>152</v>
      </c>
      <c r="H151" s="169">
        <v>9</v>
      </c>
      <c r="I151" s="170"/>
      <c r="J151" s="171">
        <f>ROUND(I151*H151,2)</f>
        <v>0</v>
      </c>
      <c r="K151" s="167" t="s">
        <v>1</v>
      </c>
      <c r="L151" s="172"/>
      <c r="M151" s="173" t="s">
        <v>1</v>
      </c>
      <c r="N151" s="174" t="s">
        <v>44</v>
      </c>
      <c r="P151" s="141">
        <f>O151*H151</f>
        <v>0</v>
      </c>
      <c r="Q151" s="141">
        <v>1E-3</v>
      </c>
      <c r="R151" s="141">
        <f>Q151*H151</f>
        <v>9.0000000000000011E-3</v>
      </c>
      <c r="S151" s="141">
        <v>0</v>
      </c>
      <c r="T151" s="142">
        <f>S151*H151</f>
        <v>0</v>
      </c>
      <c r="AR151" s="143" t="s">
        <v>226</v>
      </c>
      <c r="AT151" s="143" t="s">
        <v>233</v>
      </c>
      <c r="AU151" s="143" t="s">
        <v>89</v>
      </c>
      <c r="AY151" s="17" t="s">
        <v>137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87</v>
      </c>
      <c r="BK151" s="144">
        <f>ROUND(I151*H151,2)</f>
        <v>0</v>
      </c>
      <c r="BL151" s="17" t="s">
        <v>144</v>
      </c>
      <c r="BM151" s="143" t="s">
        <v>389</v>
      </c>
    </row>
    <row r="152" spans="2:65" s="1" customFormat="1">
      <c r="B152" s="32"/>
      <c r="D152" s="145" t="s">
        <v>146</v>
      </c>
      <c r="F152" s="146" t="s">
        <v>390</v>
      </c>
      <c r="I152" s="147"/>
      <c r="L152" s="32"/>
      <c r="M152" s="148"/>
      <c r="T152" s="56"/>
      <c r="AT152" s="17" t="s">
        <v>146</v>
      </c>
      <c r="AU152" s="17" t="s">
        <v>89</v>
      </c>
    </row>
    <row r="153" spans="2:65" s="1" customFormat="1" ht="21.75" customHeight="1">
      <c r="B153" s="32"/>
      <c r="C153" s="165" t="s">
        <v>226</v>
      </c>
      <c r="D153" s="165" t="s">
        <v>233</v>
      </c>
      <c r="E153" s="166" t="s">
        <v>391</v>
      </c>
      <c r="F153" s="167" t="s">
        <v>392</v>
      </c>
      <c r="G153" s="168" t="s">
        <v>152</v>
      </c>
      <c r="H153" s="169">
        <v>9</v>
      </c>
      <c r="I153" s="170"/>
      <c r="J153" s="171">
        <f>ROUND(I153*H153,2)</f>
        <v>0</v>
      </c>
      <c r="K153" s="167" t="s">
        <v>1</v>
      </c>
      <c r="L153" s="172"/>
      <c r="M153" s="173" t="s">
        <v>1</v>
      </c>
      <c r="N153" s="174" t="s">
        <v>44</v>
      </c>
      <c r="P153" s="141">
        <f>O153*H153</f>
        <v>0</v>
      </c>
      <c r="Q153" s="141">
        <v>8.9999999999999993E-3</v>
      </c>
      <c r="R153" s="141">
        <f>Q153*H153</f>
        <v>8.0999999999999989E-2</v>
      </c>
      <c r="S153" s="141">
        <v>0</v>
      </c>
      <c r="T153" s="142">
        <f>S153*H153</f>
        <v>0</v>
      </c>
      <c r="AR153" s="143" t="s">
        <v>226</v>
      </c>
      <c r="AT153" s="143" t="s">
        <v>233</v>
      </c>
      <c r="AU153" s="143" t="s">
        <v>89</v>
      </c>
      <c r="AY153" s="17" t="s">
        <v>137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87</v>
      </c>
      <c r="BK153" s="144">
        <f>ROUND(I153*H153,2)</f>
        <v>0</v>
      </c>
      <c r="BL153" s="17" t="s">
        <v>144</v>
      </c>
      <c r="BM153" s="143" t="s">
        <v>393</v>
      </c>
    </row>
    <row r="154" spans="2:65" s="1" customFormat="1">
      <c r="B154" s="32"/>
      <c r="D154" s="145" t="s">
        <v>146</v>
      </c>
      <c r="F154" s="146" t="s">
        <v>394</v>
      </c>
      <c r="I154" s="147"/>
      <c r="L154" s="32"/>
      <c r="M154" s="148"/>
      <c r="T154" s="56"/>
      <c r="AT154" s="17" t="s">
        <v>146</v>
      </c>
      <c r="AU154" s="17" t="s">
        <v>89</v>
      </c>
    </row>
    <row r="155" spans="2:65" s="1" customFormat="1" ht="16.5" customHeight="1">
      <c r="B155" s="32"/>
      <c r="C155" s="165" t="s">
        <v>232</v>
      </c>
      <c r="D155" s="165" t="s">
        <v>233</v>
      </c>
      <c r="E155" s="166" t="s">
        <v>395</v>
      </c>
      <c r="F155" s="167" t="s">
        <v>396</v>
      </c>
      <c r="G155" s="168" t="s">
        <v>152</v>
      </c>
      <c r="H155" s="169">
        <v>11</v>
      </c>
      <c r="I155" s="170"/>
      <c r="J155" s="171">
        <f>ROUND(I155*H155,2)</f>
        <v>0</v>
      </c>
      <c r="K155" s="167" t="s">
        <v>143</v>
      </c>
      <c r="L155" s="172"/>
      <c r="M155" s="173" t="s">
        <v>1</v>
      </c>
      <c r="N155" s="174" t="s">
        <v>44</v>
      </c>
      <c r="P155" s="141">
        <f>O155*H155</f>
        <v>0</v>
      </c>
      <c r="Q155" s="141">
        <v>2.7E-2</v>
      </c>
      <c r="R155" s="141">
        <f>Q155*H155</f>
        <v>0.29699999999999999</v>
      </c>
      <c r="S155" s="141">
        <v>0</v>
      </c>
      <c r="T155" s="142">
        <f>S155*H155</f>
        <v>0</v>
      </c>
      <c r="AR155" s="143" t="s">
        <v>226</v>
      </c>
      <c r="AT155" s="143" t="s">
        <v>233</v>
      </c>
      <c r="AU155" s="143" t="s">
        <v>89</v>
      </c>
      <c r="AY155" s="17" t="s">
        <v>137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87</v>
      </c>
      <c r="BK155" s="144">
        <f>ROUND(I155*H155,2)</f>
        <v>0</v>
      </c>
      <c r="BL155" s="17" t="s">
        <v>144</v>
      </c>
      <c r="BM155" s="143" t="s">
        <v>397</v>
      </c>
    </row>
    <row r="156" spans="2:65" s="1" customFormat="1">
      <c r="B156" s="32"/>
      <c r="D156" s="145" t="s">
        <v>146</v>
      </c>
      <c r="F156" s="146" t="s">
        <v>396</v>
      </c>
      <c r="I156" s="147"/>
      <c r="L156" s="32"/>
      <c r="M156" s="148"/>
      <c r="T156" s="56"/>
      <c r="AT156" s="17" t="s">
        <v>146</v>
      </c>
      <c r="AU156" s="17" t="s">
        <v>89</v>
      </c>
    </row>
    <row r="157" spans="2:65" s="1" customFormat="1" ht="24.2" customHeight="1">
      <c r="B157" s="32"/>
      <c r="C157" s="165" t="s">
        <v>237</v>
      </c>
      <c r="D157" s="165" t="s">
        <v>233</v>
      </c>
      <c r="E157" s="166" t="s">
        <v>398</v>
      </c>
      <c r="F157" s="167" t="s">
        <v>399</v>
      </c>
      <c r="G157" s="168" t="s">
        <v>152</v>
      </c>
      <c r="H157" s="169">
        <v>8</v>
      </c>
      <c r="I157" s="170"/>
      <c r="J157" s="171">
        <f>ROUND(I157*H157,2)</f>
        <v>0</v>
      </c>
      <c r="K157" s="167" t="s">
        <v>1</v>
      </c>
      <c r="L157" s="172"/>
      <c r="M157" s="173" t="s">
        <v>1</v>
      </c>
      <c r="N157" s="174" t="s">
        <v>44</v>
      </c>
      <c r="P157" s="141">
        <f>O157*H157</f>
        <v>0</v>
      </c>
      <c r="Q157" s="141">
        <v>1.5E-3</v>
      </c>
      <c r="R157" s="141">
        <f>Q157*H157</f>
        <v>1.2E-2</v>
      </c>
      <c r="S157" s="141">
        <v>0</v>
      </c>
      <c r="T157" s="142">
        <f>S157*H157</f>
        <v>0</v>
      </c>
      <c r="AR157" s="143" t="s">
        <v>226</v>
      </c>
      <c r="AT157" s="143" t="s">
        <v>233</v>
      </c>
      <c r="AU157" s="143" t="s">
        <v>89</v>
      </c>
      <c r="AY157" s="17" t="s">
        <v>137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7" t="s">
        <v>87</v>
      </c>
      <c r="BK157" s="144">
        <f>ROUND(I157*H157,2)</f>
        <v>0</v>
      </c>
      <c r="BL157" s="17" t="s">
        <v>144</v>
      </c>
      <c r="BM157" s="143" t="s">
        <v>400</v>
      </c>
    </row>
    <row r="158" spans="2:65" s="1" customFormat="1">
      <c r="B158" s="32"/>
      <c r="D158" s="145" t="s">
        <v>146</v>
      </c>
      <c r="F158" s="146" t="s">
        <v>401</v>
      </c>
      <c r="I158" s="147"/>
      <c r="L158" s="32"/>
      <c r="M158" s="148"/>
      <c r="T158" s="56"/>
      <c r="AT158" s="17" t="s">
        <v>146</v>
      </c>
      <c r="AU158" s="17" t="s">
        <v>89</v>
      </c>
    </row>
    <row r="159" spans="2:65" s="1" customFormat="1" ht="24.2" customHeight="1">
      <c r="B159" s="32"/>
      <c r="C159" s="165" t="s">
        <v>241</v>
      </c>
      <c r="D159" s="165" t="s">
        <v>233</v>
      </c>
      <c r="E159" s="166" t="s">
        <v>402</v>
      </c>
      <c r="F159" s="167" t="s">
        <v>403</v>
      </c>
      <c r="G159" s="168" t="s">
        <v>152</v>
      </c>
      <c r="H159" s="169">
        <v>8</v>
      </c>
      <c r="I159" s="170"/>
      <c r="J159" s="171">
        <f>ROUND(I159*H159,2)</f>
        <v>0</v>
      </c>
      <c r="K159" s="167" t="s">
        <v>1</v>
      </c>
      <c r="L159" s="172"/>
      <c r="M159" s="173" t="s">
        <v>1</v>
      </c>
      <c r="N159" s="174" t="s">
        <v>44</v>
      </c>
      <c r="P159" s="141">
        <f>O159*H159</f>
        <v>0</v>
      </c>
      <c r="Q159" s="141">
        <v>8.9999999999999993E-3</v>
      </c>
      <c r="R159" s="141">
        <f>Q159*H159</f>
        <v>7.1999999999999995E-2</v>
      </c>
      <c r="S159" s="141">
        <v>0</v>
      </c>
      <c r="T159" s="142">
        <f>S159*H159</f>
        <v>0</v>
      </c>
      <c r="AR159" s="143" t="s">
        <v>226</v>
      </c>
      <c r="AT159" s="143" t="s">
        <v>233</v>
      </c>
      <c r="AU159" s="143" t="s">
        <v>89</v>
      </c>
      <c r="AY159" s="17" t="s">
        <v>137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87</v>
      </c>
      <c r="BK159" s="144">
        <f>ROUND(I159*H159,2)</f>
        <v>0</v>
      </c>
      <c r="BL159" s="17" t="s">
        <v>144</v>
      </c>
      <c r="BM159" s="143" t="s">
        <v>404</v>
      </c>
    </row>
    <row r="160" spans="2:65" s="1" customFormat="1">
      <c r="B160" s="32"/>
      <c r="D160" s="145" t="s">
        <v>146</v>
      </c>
      <c r="F160" s="146" t="s">
        <v>405</v>
      </c>
      <c r="I160" s="147"/>
      <c r="L160" s="32"/>
      <c r="M160" s="148"/>
      <c r="T160" s="56"/>
      <c r="AT160" s="17" t="s">
        <v>146</v>
      </c>
      <c r="AU160" s="17" t="s">
        <v>89</v>
      </c>
    </row>
    <row r="161" spans="2:65" s="1" customFormat="1" ht="16.5" customHeight="1">
      <c r="B161" s="32"/>
      <c r="C161" s="165" t="s">
        <v>161</v>
      </c>
      <c r="D161" s="165" t="s">
        <v>233</v>
      </c>
      <c r="E161" s="166" t="s">
        <v>406</v>
      </c>
      <c r="F161" s="167" t="s">
        <v>407</v>
      </c>
      <c r="G161" s="168" t="s">
        <v>152</v>
      </c>
      <c r="H161" s="169">
        <v>5</v>
      </c>
      <c r="I161" s="170"/>
      <c r="J161" s="171">
        <f>ROUND(I161*H161,2)</f>
        <v>0</v>
      </c>
      <c r="K161" s="167" t="s">
        <v>143</v>
      </c>
      <c r="L161" s="172"/>
      <c r="M161" s="173" t="s">
        <v>1</v>
      </c>
      <c r="N161" s="174" t="s">
        <v>44</v>
      </c>
      <c r="P161" s="141">
        <f>O161*H161</f>
        <v>0</v>
      </c>
      <c r="Q161" s="141">
        <v>0.01</v>
      </c>
      <c r="R161" s="141">
        <f>Q161*H161</f>
        <v>0.05</v>
      </c>
      <c r="S161" s="141">
        <v>0</v>
      </c>
      <c r="T161" s="142">
        <f>S161*H161</f>
        <v>0</v>
      </c>
      <c r="AR161" s="143" t="s">
        <v>226</v>
      </c>
      <c r="AT161" s="143" t="s">
        <v>233</v>
      </c>
      <c r="AU161" s="143" t="s">
        <v>89</v>
      </c>
      <c r="AY161" s="17" t="s">
        <v>137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87</v>
      </c>
      <c r="BK161" s="144">
        <f>ROUND(I161*H161,2)</f>
        <v>0</v>
      </c>
      <c r="BL161" s="17" t="s">
        <v>144</v>
      </c>
      <c r="BM161" s="143" t="s">
        <v>408</v>
      </c>
    </row>
    <row r="162" spans="2:65" s="1" customFormat="1">
      <c r="B162" s="32"/>
      <c r="D162" s="145" t="s">
        <v>146</v>
      </c>
      <c r="F162" s="146" t="s">
        <v>407</v>
      </c>
      <c r="I162" s="147"/>
      <c r="L162" s="32"/>
      <c r="M162" s="148"/>
      <c r="T162" s="56"/>
      <c r="AT162" s="17" t="s">
        <v>146</v>
      </c>
      <c r="AU162" s="17" t="s">
        <v>89</v>
      </c>
    </row>
    <row r="163" spans="2:65" s="1" customFormat="1" ht="16.5" customHeight="1">
      <c r="B163" s="32"/>
      <c r="C163" s="165" t="s">
        <v>248</v>
      </c>
      <c r="D163" s="165" t="s">
        <v>233</v>
      </c>
      <c r="E163" s="166" t="s">
        <v>409</v>
      </c>
      <c r="F163" s="167" t="s">
        <v>410</v>
      </c>
      <c r="G163" s="168" t="s">
        <v>152</v>
      </c>
      <c r="H163" s="169">
        <v>5</v>
      </c>
      <c r="I163" s="170"/>
      <c r="J163" s="171">
        <f>ROUND(I163*H163,2)</f>
        <v>0</v>
      </c>
      <c r="K163" s="167" t="s">
        <v>1</v>
      </c>
      <c r="L163" s="172"/>
      <c r="M163" s="173" t="s">
        <v>1</v>
      </c>
      <c r="N163" s="174" t="s">
        <v>44</v>
      </c>
      <c r="P163" s="141">
        <f>O163*H163</f>
        <v>0</v>
      </c>
      <c r="Q163" s="141">
        <v>3.0000000000000001E-5</v>
      </c>
      <c r="R163" s="141">
        <f>Q163*H163</f>
        <v>1.5000000000000001E-4</v>
      </c>
      <c r="S163" s="141">
        <v>0</v>
      </c>
      <c r="T163" s="142">
        <f>S163*H163</f>
        <v>0</v>
      </c>
      <c r="AR163" s="143" t="s">
        <v>226</v>
      </c>
      <c r="AT163" s="143" t="s">
        <v>233</v>
      </c>
      <c r="AU163" s="143" t="s">
        <v>89</v>
      </c>
      <c r="AY163" s="17" t="s">
        <v>137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87</v>
      </c>
      <c r="BK163" s="144">
        <f>ROUND(I163*H163,2)</f>
        <v>0</v>
      </c>
      <c r="BL163" s="17" t="s">
        <v>144</v>
      </c>
      <c r="BM163" s="143" t="s">
        <v>411</v>
      </c>
    </row>
    <row r="164" spans="2:65" s="1" customFormat="1">
      <c r="B164" s="32"/>
      <c r="D164" s="145" t="s">
        <v>146</v>
      </c>
      <c r="F164" s="146" t="s">
        <v>412</v>
      </c>
      <c r="I164" s="147"/>
      <c r="L164" s="32"/>
      <c r="M164" s="148"/>
      <c r="T164" s="56"/>
      <c r="AT164" s="17" t="s">
        <v>146</v>
      </c>
      <c r="AU164" s="17" t="s">
        <v>89</v>
      </c>
    </row>
    <row r="165" spans="2:65" s="1" customFormat="1" ht="16.5" customHeight="1">
      <c r="B165" s="32"/>
      <c r="C165" s="165" t="s">
        <v>252</v>
      </c>
      <c r="D165" s="165" t="s">
        <v>233</v>
      </c>
      <c r="E165" s="166" t="s">
        <v>413</v>
      </c>
      <c r="F165" s="167" t="s">
        <v>414</v>
      </c>
      <c r="G165" s="168" t="s">
        <v>152</v>
      </c>
      <c r="H165" s="169">
        <v>5</v>
      </c>
      <c r="I165" s="170"/>
      <c r="J165" s="171">
        <f>ROUND(I165*H165,2)</f>
        <v>0</v>
      </c>
      <c r="K165" s="167" t="s">
        <v>143</v>
      </c>
      <c r="L165" s="172"/>
      <c r="M165" s="173" t="s">
        <v>1</v>
      </c>
      <c r="N165" s="174" t="s">
        <v>44</v>
      </c>
      <c r="P165" s="141">
        <f>O165*H165</f>
        <v>0</v>
      </c>
      <c r="Q165" s="141">
        <v>3.0000000000000001E-5</v>
      </c>
      <c r="R165" s="141">
        <f>Q165*H165</f>
        <v>1.5000000000000001E-4</v>
      </c>
      <c r="S165" s="141">
        <v>0</v>
      </c>
      <c r="T165" s="142">
        <f>S165*H165</f>
        <v>0</v>
      </c>
      <c r="AR165" s="143" t="s">
        <v>226</v>
      </c>
      <c r="AT165" s="143" t="s">
        <v>233</v>
      </c>
      <c r="AU165" s="143" t="s">
        <v>89</v>
      </c>
      <c r="AY165" s="17" t="s">
        <v>137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87</v>
      </c>
      <c r="BK165" s="144">
        <f>ROUND(I165*H165,2)</f>
        <v>0</v>
      </c>
      <c r="BL165" s="17" t="s">
        <v>144</v>
      </c>
      <c r="BM165" s="143" t="s">
        <v>415</v>
      </c>
    </row>
    <row r="166" spans="2:65" s="1" customFormat="1">
      <c r="B166" s="32"/>
      <c r="D166" s="145" t="s">
        <v>146</v>
      </c>
      <c r="F166" s="146" t="s">
        <v>414</v>
      </c>
      <c r="I166" s="147"/>
      <c r="L166" s="32"/>
      <c r="M166" s="148"/>
      <c r="T166" s="56"/>
      <c r="AT166" s="17" t="s">
        <v>146</v>
      </c>
      <c r="AU166" s="17" t="s">
        <v>89</v>
      </c>
    </row>
    <row r="167" spans="2:65" s="1" customFormat="1" ht="16.5" customHeight="1">
      <c r="B167" s="32"/>
      <c r="C167" s="165" t="s">
        <v>8</v>
      </c>
      <c r="D167" s="165" t="s">
        <v>233</v>
      </c>
      <c r="E167" s="166" t="s">
        <v>416</v>
      </c>
      <c r="F167" s="167" t="s">
        <v>417</v>
      </c>
      <c r="G167" s="168" t="s">
        <v>152</v>
      </c>
      <c r="H167" s="169">
        <v>5</v>
      </c>
      <c r="I167" s="170"/>
      <c r="J167" s="171">
        <f>ROUND(I167*H167,2)</f>
        <v>0</v>
      </c>
      <c r="K167" s="167" t="s">
        <v>1</v>
      </c>
      <c r="L167" s="172"/>
      <c r="M167" s="173" t="s">
        <v>1</v>
      </c>
      <c r="N167" s="174" t="s">
        <v>44</v>
      </c>
      <c r="P167" s="141">
        <f>O167*H167</f>
        <v>0</v>
      </c>
      <c r="Q167" s="141">
        <v>5.0000000000000001E-3</v>
      </c>
      <c r="R167" s="141">
        <f>Q167*H167</f>
        <v>2.5000000000000001E-2</v>
      </c>
      <c r="S167" s="141">
        <v>0</v>
      </c>
      <c r="T167" s="142">
        <f>S167*H167</f>
        <v>0</v>
      </c>
      <c r="AR167" s="143" t="s">
        <v>226</v>
      </c>
      <c r="AT167" s="143" t="s">
        <v>233</v>
      </c>
      <c r="AU167" s="143" t="s">
        <v>89</v>
      </c>
      <c r="AY167" s="17" t="s">
        <v>137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87</v>
      </c>
      <c r="BK167" s="144">
        <f>ROUND(I167*H167,2)</f>
        <v>0</v>
      </c>
      <c r="BL167" s="17" t="s">
        <v>144</v>
      </c>
      <c r="BM167" s="143" t="s">
        <v>418</v>
      </c>
    </row>
    <row r="168" spans="2:65" s="1" customFormat="1">
      <c r="B168" s="32"/>
      <c r="D168" s="145" t="s">
        <v>146</v>
      </c>
      <c r="F168" s="146" t="s">
        <v>417</v>
      </c>
      <c r="I168" s="147"/>
      <c r="L168" s="32"/>
      <c r="M168" s="148"/>
      <c r="T168" s="56"/>
      <c r="AT168" s="17" t="s">
        <v>146</v>
      </c>
      <c r="AU168" s="17" t="s">
        <v>89</v>
      </c>
    </row>
    <row r="169" spans="2:65" s="1" customFormat="1" ht="24.2" customHeight="1">
      <c r="B169" s="32"/>
      <c r="C169" s="165" t="s">
        <v>259</v>
      </c>
      <c r="D169" s="165" t="s">
        <v>233</v>
      </c>
      <c r="E169" s="166" t="s">
        <v>419</v>
      </c>
      <c r="F169" s="167" t="s">
        <v>420</v>
      </c>
      <c r="G169" s="168" t="s">
        <v>152</v>
      </c>
      <c r="H169" s="169">
        <v>3</v>
      </c>
      <c r="I169" s="170"/>
      <c r="J169" s="171">
        <f>ROUND(I169*H169,2)</f>
        <v>0</v>
      </c>
      <c r="K169" s="167" t="s">
        <v>1</v>
      </c>
      <c r="L169" s="172"/>
      <c r="M169" s="173" t="s">
        <v>1</v>
      </c>
      <c r="N169" s="174" t="s">
        <v>44</v>
      </c>
      <c r="P169" s="141">
        <f>O169*H169</f>
        <v>0</v>
      </c>
      <c r="Q169" s="141">
        <v>4.0000000000000003E-5</v>
      </c>
      <c r="R169" s="141">
        <f>Q169*H169</f>
        <v>1.2000000000000002E-4</v>
      </c>
      <c r="S169" s="141">
        <v>0</v>
      </c>
      <c r="T169" s="142">
        <f>S169*H169</f>
        <v>0</v>
      </c>
      <c r="AR169" s="143" t="s">
        <v>226</v>
      </c>
      <c r="AT169" s="143" t="s">
        <v>233</v>
      </c>
      <c r="AU169" s="143" t="s">
        <v>89</v>
      </c>
      <c r="AY169" s="17" t="s">
        <v>137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87</v>
      </c>
      <c r="BK169" s="144">
        <f>ROUND(I169*H169,2)</f>
        <v>0</v>
      </c>
      <c r="BL169" s="17" t="s">
        <v>144</v>
      </c>
      <c r="BM169" s="143" t="s">
        <v>421</v>
      </c>
    </row>
    <row r="170" spans="2:65" s="1" customFormat="1">
      <c r="B170" s="32"/>
      <c r="D170" s="145" t="s">
        <v>146</v>
      </c>
      <c r="F170" s="146" t="s">
        <v>422</v>
      </c>
      <c r="I170" s="147"/>
      <c r="L170" s="32"/>
      <c r="M170" s="148"/>
      <c r="T170" s="56"/>
      <c r="AT170" s="17" t="s">
        <v>146</v>
      </c>
      <c r="AU170" s="17" t="s">
        <v>89</v>
      </c>
    </row>
    <row r="171" spans="2:65" s="1" customFormat="1" ht="24.2" customHeight="1">
      <c r="B171" s="32"/>
      <c r="C171" s="132" t="s">
        <v>263</v>
      </c>
      <c r="D171" s="132" t="s">
        <v>139</v>
      </c>
      <c r="E171" s="133" t="s">
        <v>423</v>
      </c>
      <c r="F171" s="134" t="s">
        <v>424</v>
      </c>
      <c r="G171" s="135" t="s">
        <v>152</v>
      </c>
      <c r="H171" s="136">
        <v>170</v>
      </c>
      <c r="I171" s="137"/>
      <c r="J171" s="138">
        <f>ROUND(I171*H171,2)</f>
        <v>0</v>
      </c>
      <c r="K171" s="134" t="s">
        <v>143</v>
      </c>
      <c r="L171" s="32"/>
      <c r="M171" s="139" t="s">
        <v>1</v>
      </c>
      <c r="N171" s="140" t="s">
        <v>44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144</v>
      </c>
      <c r="AT171" s="143" t="s">
        <v>139</v>
      </c>
      <c r="AU171" s="143" t="s">
        <v>89</v>
      </c>
      <c r="AY171" s="17" t="s">
        <v>137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87</v>
      </c>
      <c r="BK171" s="144">
        <f>ROUND(I171*H171,2)</f>
        <v>0</v>
      </c>
      <c r="BL171" s="17" t="s">
        <v>144</v>
      </c>
      <c r="BM171" s="143" t="s">
        <v>425</v>
      </c>
    </row>
    <row r="172" spans="2:65" s="1" customFormat="1">
      <c r="B172" s="32"/>
      <c r="D172" s="145" t="s">
        <v>146</v>
      </c>
      <c r="F172" s="146" t="s">
        <v>426</v>
      </c>
      <c r="I172" s="147"/>
      <c r="L172" s="32"/>
      <c r="M172" s="148"/>
      <c r="T172" s="56"/>
      <c r="AT172" s="17" t="s">
        <v>146</v>
      </c>
      <c r="AU172" s="17" t="s">
        <v>89</v>
      </c>
    </row>
    <row r="173" spans="2:65" s="1" customFormat="1">
      <c r="B173" s="32"/>
      <c r="D173" s="145" t="s">
        <v>295</v>
      </c>
      <c r="F173" s="175" t="s">
        <v>384</v>
      </c>
      <c r="I173" s="147"/>
      <c r="L173" s="32"/>
      <c r="M173" s="148"/>
      <c r="T173" s="56"/>
      <c r="AT173" s="17" t="s">
        <v>295</v>
      </c>
      <c r="AU173" s="17" t="s">
        <v>89</v>
      </c>
    </row>
    <row r="174" spans="2:65" s="12" customFormat="1">
      <c r="B174" s="149"/>
      <c r="D174" s="145" t="s">
        <v>148</v>
      </c>
      <c r="E174" s="150" t="s">
        <v>1</v>
      </c>
      <c r="F174" s="151" t="s">
        <v>427</v>
      </c>
      <c r="H174" s="152">
        <v>170</v>
      </c>
      <c r="I174" s="153"/>
      <c r="L174" s="149"/>
      <c r="M174" s="154"/>
      <c r="T174" s="155"/>
      <c r="AT174" s="150" t="s">
        <v>148</v>
      </c>
      <c r="AU174" s="150" t="s">
        <v>89</v>
      </c>
      <c r="AV174" s="12" t="s">
        <v>89</v>
      </c>
      <c r="AW174" s="12" t="s">
        <v>35</v>
      </c>
      <c r="AX174" s="12" t="s">
        <v>87</v>
      </c>
      <c r="AY174" s="150" t="s">
        <v>137</v>
      </c>
    </row>
    <row r="175" spans="2:65" s="1" customFormat="1" ht="24.2" customHeight="1">
      <c r="B175" s="32"/>
      <c r="C175" s="165" t="s">
        <v>267</v>
      </c>
      <c r="D175" s="165" t="s">
        <v>233</v>
      </c>
      <c r="E175" s="166" t="s">
        <v>428</v>
      </c>
      <c r="F175" s="167" t="s">
        <v>429</v>
      </c>
      <c r="G175" s="168" t="s">
        <v>152</v>
      </c>
      <c r="H175" s="169">
        <v>10</v>
      </c>
      <c r="I175" s="170"/>
      <c r="J175" s="171">
        <f>ROUND(I175*H175,2)</f>
        <v>0</v>
      </c>
      <c r="K175" s="167" t="s">
        <v>1</v>
      </c>
      <c r="L175" s="172"/>
      <c r="M175" s="173" t="s">
        <v>1</v>
      </c>
      <c r="N175" s="174" t="s">
        <v>44</v>
      </c>
      <c r="P175" s="141">
        <f>O175*H175</f>
        <v>0</v>
      </c>
      <c r="Q175" s="141">
        <v>4.0000000000000003E-5</v>
      </c>
      <c r="R175" s="141">
        <f>Q175*H175</f>
        <v>4.0000000000000002E-4</v>
      </c>
      <c r="S175" s="141">
        <v>0</v>
      </c>
      <c r="T175" s="142">
        <f>S175*H175</f>
        <v>0</v>
      </c>
      <c r="AR175" s="143" t="s">
        <v>226</v>
      </c>
      <c r="AT175" s="143" t="s">
        <v>233</v>
      </c>
      <c r="AU175" s="143" t="s">
        <v>89</v>
      </c>
      <c r="AY175" s="17" t="s">
        <v>137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87</v>
      </c>
      <c r="BK175" s="144">
        <f>ROUND(I175*H175,2)</f>
        <v>0</v>
      </c>
      <c r="BL175" s="17" t="s">
        <v>144</v>
      </c>
      <c r="BM175" s="143" t="s">
        <v>430</v>
      </c>
    </row>
    <row r="176" spans="2:65" s="1" customFormat="1">
      <c r="B176" s="32"/>
      <c r="D176" s="145" t="s">
        <v>146</v>
      </c>
      <c r="F176" s="146" t="s">
        <v>431</v>
      </c>
      <c r="I176" s="147"/>
      <c r="L176" s="32"/>
      <c r="M176" s="148"/>
      <c r="T176" s="56"/>
      <c r="AT176" s="17" t="s">
        <v>146</v>
      </c>
      <c r="AU176" s="17" t="s">
        <v>89</v>
      </c>
    </row>
    <row r="177" spans="2:65" s="1" customFormat="1" ht="24.2" customHeight="1">
      <c r="B177" s="32"/>
      <c r="C177" s="165" t="s">
        <v>271</v>
      </c>
      <c r="D177" s="165" t="s">
        <v>233</v>
      </c>
      <c r="E177" s="166" t="s">
        <v>432</v>
      </c>
      <c r="F177" s="167" t="s">
        <v>433</v>
      </c>
      <c r="G177" s="168" t="s">
        <v>152</v>
      </c>
      <c r="H177" s="169">
        <v>50</v>
      </c>
      <c r="I177" s="170"/>
      <c r="J177" s="171">
        <f>ROUND(I177*H177,2)</f>
        <v>0</v>
      </c>
      <c r="K177" s="167" t="s">
        <v>1</v>
      </c>
      <c r="L177" s="172"/>
      <c r="M177" s="173" t="s">
        <v>1</v>
      </c>
      <c r="N177" s="174" t="s">
        <v>44</v>
      </c>
      <c r="P177" s="141">
        <f>O177*H177</f>
        <v>0</v>
      </c>
      <c r="Q177" s="141">
        <v>4.0000000000000003E-5</v>
      </c>
      <c r="R177" s="141">
        <f>Q177*H177</f>
        <v>2E-3</v>
      </c>
      <c r="S177" s="141">
        <v>0</v>
      </c>
      <c r="T177" s="142">
        <f>S177*H177</f>
        <v>0</v>
      </c>
      <c r="AR177" s="143" t="s">
        <v>226</v>
      </c>
      <c r="AT177" s="143" t="s">
        <v>233</v>
      </c>
      <c r="AU177" s="143" t="s">
        <v>89</v>
      </c>
      <c r="AY177" s="17" t="s">
        <v>137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87</v>
      </c>
      <c r="BK177" s="144">
        <f>ROUND(I177*H177,2)</f>
        <v>0</v>
      </c>
      <c r="BL177" s="17" t="s">
        <v>144</v>
      </c>
      <c r="BM177" s="143" t="s">
        <v>434</v>
      </c>
    </row>
    <row r="178" spans="2:65" s="1" customFormat="1">
      <c r="B178" s="32"/>
      <c r="D178" s="145" t="s">
        <v>146</v>
      </c>
      <c r="F178" s="146" t="s">
        <v>435</v>
      </c>
      <c r="I178" s="147"/>
      <c r="L178" s="32"/>
      <c r="M178" s="148"/>
      <c r="T178" s="56"/>
      <c r="AT178" s="17" t="s">
        <v>146</v>
      </c>
      <c r="AU178" s="17" t="s">
        <v>89</v>
      </c>
    </row>
    <row r="179" spans="2:65" s="1" customFormat="1" ht="24.2" customHeight="1">
      <c r="B179" s="32"/>
      <c r="C179" s="165" t="s">
        <v>275</v>
      </c>
      <c r="D179" s="165" t="s">
        <v>233</v>
      </c>
      <c r="E179" s="166" t="s">
        <v>436</v>
      </c>
      <c r="F179" s="167" t="s">
        <v>437</v>
      </c>
      <c r="G179" s="168" t="s">
        <v>152</v>
      </c>
      <c r="H179" s="169">
        <v>10</v>
      </c>
      <c r="I179" s="170"/>
      <c r="J179" s="171">
        <f>ROUND(I179*H179,2)</f>
        <v>0</v>
      </c>
      <c r="K179" s="167" t="s">
        <v>1</v>
      </c>
      <c r="L179" s="172"/>
      <c r="M179" s="173" t="s">
        <v>1</v>
      </c>
      <c r="N179" s="174" t="s">
        <v>44</v>
      </c>
      <c r="P179" s="141">
        <f>O179*H179</f>
        <v>0</v>
      </c>
      <c r="Q179" s="141">
        <v>4.0000000000000003E-5</v>
      </c>
      <c r="R179" s="141">
        <f>Q179*H179</f>
        <v>4.0000000000000002E-4</v>
      </c>
      <c r="S179" s="141">
        <v>0</v>
      </c>
      <c r="T179" s="142">
        <f>S179*H179</f>
        <v>0</v>
      </c>
      <c r="AR179" s="143" t="s">
        <v>226</v>
      </c>
      <c r="AT179" s="143" t="s">
        <v>233</v>
      </c>
      <c r="AU179" s="143" t="s">
        <v>89</v>
      </c>
      <c r="AY179" s="17" t="s">
        <v>137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87</v>
      </c>
      <c r="BK179" s="144">
        <f>ROUND(I179*H179,2)</f>
        <v>0</v>
      </c>
      <c r="BL179" s="17" t="s">
        <v>144</v>
      </c>
      <c r="BM179" s="143" t="s">
        <v>438</v>
      </c>
    </row>
    <row r="180" spans="2:65" s="1" customFormat="1">
      <c r="B180" s="32"/>
      <c r="D180" s="145" t="s">
        <v>146</v>
      </c>
      <c r="F180" s="146" t="s">
        <v>439</v>
      </c>
      <c r="I180" s="147"/>
      <c r="L180" s="32"/>
      <c r="M180" s="148"/>
      <c r="T180" s="56"/>
      <c r="AT180" s="17" t="s">
        <v>146</v>
      </c>
      <c r="AU180" s="17" t="s">
        <v>89</v>
      </c>
    </row>
    <row r="181" spans="2:65" s="1" customFormat="1" ht="24.2" customHeight="1">
      <c r="B181" s="32"/>
      <c r="C181" s="165" t="s">
        <v>7</v>
      </c>
      <c r="D181" s="165" t="s">
        <v>233</v>
      </c>
      <c r="E181" s="166" t="s">
        <v>440</v>
      </c>
      <c r="F181" s="167" t="s">
        <v>441</v>
      </c>
      <c r="G181" s="168" t="s">
        <v>152</v>
      </c>
      <c r="H181" s="169">
        <v>30</v>
      </c>
      <c r="I181" s="170"/>
      <c r="J181" s="171">
        <f>ROUND(I181*H181,2)</f>
        <v>0</v>
      </c>
      <c r="K181" s="167" t="s">
        <v>1</v>
      </c>
      <c r="L181" s="172"/>
      <c r="M181" s="173" t="s">
        <v>1</v>
      </c>
      <c r="N181" s="174" t="s">
        <v>44</v>
      </c>
      <c r="P181" s="141">
        <f>O181*H181</f>
        <v>0</v>
      </c>
      <c r="Q181" s="141">
        <v>4.0000000000000003E-5</v>
      </c>
      <c r="R181" s="141">
        <f>Q181*H181</f>
        <v>1.2000000000000001E-3</v>
      </c>
      <c r="S181" s="141">
        <v>0</v>
      </c>
      <c r="T181" s="142">
        <f>S181*H181</f>
        <v>0</v>
      </c>
      <c r="AR181" s="143" t="s">
        <v>226</v>
      </c>
      <c r="AT181" s="143" t="s">
        <v>233</v>
      </c>
      <c r="AU181" s="143" t="s">
        <v>89</v>
      </c>
      <c r="AY181" s="17" t="s">
        <v>137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87</v>
      </c>
      <c r="BK181" s="144">
        <f>ROUND(I181*H181,2)</f>
        <v>0</v>
      </c>
      <c r="BL181" s="17" t="s">
        <v>144</v>
      </c>
      <c r="BM181" s="143" t="s">
        <v>442</v>
      </c>
    </row>
    <row r="182" spans="2:65" s="1" customFormat="1">
      <c r="B182" s="32"/>
      <c r="D182" s="145" t="s">
        <v>146</v>
      </c>
      <c r="F182" s="146" t="s">
        <v>443</v>
      </c>
      <c r="I182" s="147"/>
      <c r="L182" s="32"/>
      <c r="M182" s="148"/>
      <c r="T182" s="56"/>
      <c r="AT182" s="17" t="s">
        <v>146</v>
      </c>
      <c r="AU182" s="17" t="s">
        <v>89</v>
      </c>
    </row>
    <row r="183" spans="2:65" s="1" customFormat="1" ht="16.5" customHeight="1">
      <c r="B183" s="32"/>
      <c r="C183" s="165" t="s">
        <v>282</v>
      </c>
      <c r="D183" s="165" t="s">
        <v>233</v>
      </c>
      <c r="E183" s="166" t="s">
        <v>444</v>
      </c>
      <c r="F183" s="167" t="s">
        <v>445</v>
      </c>
      <c r="G183" s="168" t="s">
        <v>152</v>
      </c>
      <c r="H183" s="169">
        <v>20</v>
      </c>
      <c r="I183" s="170"/>
      <c r="J183" s="171">
        <f>ROUND(I183*H183,2)</f>
        <v>0</v>
      </c>
      <c r="K183" s="167" t="s">
        <v>143</v>
      </c>
      <c r="L183" s="172"/>
      <c r="M183" s="173" t="s">
        <v>1</v>
      </c>
      <c r="N183" s="174" t="s">
        <v>44</v>
      </c>
      <c r="P183" s="141">
        <f>O183*H183</f>
        <v>0</v>
      </c>
      <c r="Q183" s="141">
        <v>8.9999999999999993E-3</v>
      </c>
      <c r="R183" s="141">
        <f>Q183*H183</f>
        <v>0.18</v>
      </c>
      <c r="S183" s="141">
        <v>0</v>
      </c>
      <c r="T183" s="142">
        <f>S183*H183</f>
        <v>0</v>
      </c>
      <c r="AR183" s="143" t="s">
        <v>226</v>
      </c>
      <c r="AT183" s="143" t="s">
        <v>233</v>
      </c>
      <c r="AU183" s="143" t="s">
        <v>89</v>
      </c>
      <c r="AY183" s="17" t="s">
        <v>137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87</v>
      </c>
      <c r="BK183" s="144">
        <f>ROUND(I183*H183,2)</f>
        <v>0</v>
      </c>
      <c r="BL183" s="17" t="s">
        <v>144</v>
      </c>
      <c r="BM183" s="143" t="s">
        <v>446</v>
      </c>
    </row>
    <row r="184" spans="2:65" s="1" customFormat="1">
      <c r="B184" s="32"/>
      <c r="D184" s="145" t="s">
        <v>146</v>
      </c>
      <c r="F184" s="146" t="s">
        <v>447</v>
      </c>
      <c r="I184" s="147"/>
      <c r="L184" s="32"/>
      <c r="M184" s="148"/>
      <c r="T184" s="56"/>
      <c r="AT184" s="17" t="s">
        <v>146</v>
      </c>
      <c r="AU184" s="17" t="s">
        <v>89</v>
      </c>
    </row>
    <row r="185" spans="2:65" s="1" customFormat="1" ht="24.2" customHeight="1">
      <c r="B185" s="32"/>
      <c r="C185" s="165" t="s">
        <v>286</v>
      </c>
      <c r="D185" s="165" t="s">
        <v>233</v>
      </c>
      <c r="E185" s="166" t="s">
        <v>448</v>
      </c>
      <c r="F185" s="167" t="s">
        <v>449</v>
      </c>
      <c r="G185" s="168" t="s">
        <v>152</v>
      </c>
      <c r="H185" s="169">
        <v>50</v>
      </c>
      <c r="I185" s="170"/>
      <c r="J185" s="171">
        <f>ROUND(I185*H185,2)</f>
        <v>0</v>
      </c>
      <c r="K185" s="167" t="s">
        <v>1</v>
      </c>
      <c r="L185" s="172"/>
      <c r="M185" s="173" t="s">
        <v>1</v>
      </c>
      <c r="N185" s="174" t="s">
        <v>44</v>
      </c>
      <c r="P185" s="141">
        <f>O185*H185</f>
        <v>0</v>
      </c>
      <c r="Q185" s="141">
        <v>4.0000000000000003E-5</v>
      </c>
      <c r="R185" s="141">
        <f>Q185*H185</f>
        <v>2E-3</v>
      </c>
      <c r="S185" s="141">
        <v>0</v>
      </c>
      <c r="T185" s="142">
        <f>S185*H185</f>
        <v>0</v>
      </c>
      <c r="AR185" s="143" t="s">
        <v>226</v>
      </c>
      <c r="AT185" s="143" t="s">
        <v>233</v>
      </c>
      <c r="AU185" s="143" t="s">
        <v>89</v>
      </c>
      <c r="AY185" s="17" t="s">
        <v>137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87</v>
      </c>
      <c r="BK185" s="144">
        <f>ROUND(I185*H185,2)</f>
        <v>0</v>
      </c>
      <c r="BL185" s="17" t="s">
        <v>144</v>
      </c>
      <c r="BM185" s="143" t="s">
        <v>450</v>
      </c>
    </row>
    <row r="186" spans="2:65" s="1" customFormat="1">
      <c r="B186" s="32"/>
      <c r="D186" s="145" t="s">
        <v>146</v>
      </c>
      <c r="F186" s="146" t="s">
        <v>451</v>
      </c>
      <c r="I186" s="147"/>
      <c r="L186" s="32"/>
      <c r="M186" s="148"/>
      <c r="T186" s="56"/>
      <c r="AT186" s="17" t="s">
        <v>146</v>
      </c>
      <c r="AU186" s="17" t="s">
        <v>89</v>
      </c>
    </row>
    <row r="187" spans="2:65" s="1" customFormat="1" ht="24.2" customHeight="1">
      <c r="B187" s="32"/>
      <c r="C187" s="132" t="s">
        <v>290</v>
      </c>
      <c r="D187" s="132" t="s">
        <v>139</v>
      </c>
      <c r="E187" s="133" t="s">
        <v>452</v>
      </c>
      <c r="F187" s="134" t="s">
        <v>453</v>
      </c>
      <c r="G187" s="135" t="s">
        <v>152</v>
      </c>
      <c r="H187" s="136">
        <v>170</v>
      </c>
      <c r="I187" s="137"/>
      <c r="J187" s="138">
        <f>ROUND(I187*H187,2)</f>
        <v>0</v>
      </c>
      <c r="K187" s="134" t="s">
        <v>143</v>
      </c>
      <c r="L187" s="32"/>
      <c r="M187" s="139" t="s">
        <v>1</v>
      </c>
      <c r="N187" s="140" t="s">
        <v>44</v>
      </c>
      <c r="P187" s="141">
        <f>O187*H187</f>
        <v>0</v>
      </c>
      <c r="Q187" s="141">
        <v>5.0000000000000002E-5</v>
      </c>
      <c r="R187" s="141">
        <f>Q187*H187</f>
        <v>8.5000000000000006E-3</v>
      </c>
      <c r="S187" s="141">
        <v>0</v>
      </c>
      <c r="T187" s="142">
        <f>S187*H187</f>
        <v>0</v>
      </c>
      <c r="AR187" s="143" t="s">
        <v>144</v>
      </c>
      <c r="AT187" s="143" t="s">
        <v>139</v>
      </c>
      <c r="AU187" s="143" t="s">
        <v>89</v>
      </c>
      <c r="AY187" s="17" t="s">
        <v>137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7" t="s">
        <v>87</v>
      </c>
      <c r="BK187" s="144">
        <f>ROUND(I187*H187,2)</f>
        <v>0</v>
      </c>
      <c r="BL187" s="17" t="s">
        <v>144</v>
      </c>
      <c r="BM187" s="143" t="s">
        <v>454</v>
      </c>
    </row>
    <row r="188" spans="2:65" s="1" customFormat="1">
      <c r="B188" s="32"/>
      <c r="D188" s="145" t="s">
        <v>146</v>
      </c>
      <c r="F188" s="146" t="s">
        <v>455</v>
      </c>
      <c r="I188" s="147"/>
      <c r="L188" s="32"/>
      <c r="M188" s="148"/>
      <c r="T188" s="56"/>
      <c r="AT188" s="17" t="s">
        <v>146</v>
      </c>
      <c r="AU188" s="17" t="s">
        <v>89</v>
      </c>
    </row>
    <row r="189" spans="2:65" s="12" customFormat="1">
      <c r="B189" s="149"/>
      <c r="D189" s="145" t="s">
        <v>148</v>
      </c>
      <c r="E189" s="150" t="s">
        <v>1</v>
      </c>
      <c r="F189" s="151" t="s">
        <v>456</v>
      </c>
      <c r="H189" s="152">
        <v>170</v>
      </c>
      <c r="I189" s="153"/>
      <c r="L189" s="149"/>
      <c r="M189" s="154"/>
      <c r="T189" s="155"/>
      <c r="AT189" s="150" t="s">
        <v>148</v>
      </c>
      <c r="AU189" s="150" t="s">
        <v>89</v>
      </c>
      <c r="AV189" s="12" t="s">
        <v>89</v>
      </c>
      <c r="AW189" s="12" t="s">
        <v>35</v>
      </c>
      <c r="AX189" s="12" t="s">
        <v>87</v>
      </c>
      <c r="AY189" s="150" t="s">
        <v>137</v>
      </c>
    </row>
    <row r="190" spans="2:65" s="1" customFormat="1" ht="16.5" customHeight="1">
      <c r="B190" s="32"/>
      <c r="C190" s="165" t="s">
        <v>299</v>
      </c>
      <c r="D190" s="165" t="s">
        <v>233</v>
      </c>
      <c r="E190" s="166" t="s">
        <v>457</v>
      </c>
      <c r="F190" s="167" t="s">
        <v>458</v>
      </c>
      <c r="G190" s="168" t="s">
        <v>152</v>
      </c>
      <c r="H190" s="169">
        <v>170</v>
      </c>
      <c r="I190" s="170"/>
      <c r="J190" s="171">
        <f>ROUND(I190*H190,2)</f>
        <v>0</v>
      </c>
      <c r="K190" s="167" t="s">
        <v>1</v>
      </c>
      <c r="L190" s="172"/>
      <c r="M190" s="173" t="s">
        <v>1</v>
      </c>
      <c r="N190" s="174" t="s">
        <v>44</v>
      </c>
      <c r="P190" s="141">
        <f>O190*H190</f>
        <v>0</v>
      </c>
      <c r="Q190" s="141">
        <v>3.5400000000000002E-3</v>
      </c>
      <c r="R190" s="141">
        <f>Q190*H190</f>
        <v>0.6018</v>
      </c>
      <c r="S190" s="141">
        <v>0</v>
      </c>
      <c r="T190" s="142">
        <f>S190*H190</f>
        <v>0</v>
      </c>
      <c r="AR190" s="143" t="s">
        <v>226</v>
      </c>
      <c r="AT190" s="143" t="s">
        <v>233</v>
      </c>
      <c r="AU190" s="143" t="s">
        <v>89</v>
      </c>
      <c r="AY190" s="17" t="s">
        <v>137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7" t="s">
        <v>87</v>
      </c>
      <c r="BK190" s="144">
        <f>ROUND(I190*H190,2)</f>
        <v>0</v>
      </c>
      <c r="BL190" s="17" t="s">
        <v>144</v>
      </c>
      <c r="BM190" s="143" t="s">
        <v>459</v>
      </c>
    </row>
    <row r="191" spans="2:65" s="1" customFormat="1">
      <c r="B191" s="32"/>
      <c r="D191" s="145" t="s">
        <v>146</v>
      </c>
      <c r="F191" s="146" t="s">
        <v>460</v>
      </c>
      <c r="I191" s="147"/>
      <c r="L191" s="32"/>
      <c r="M191" s="148"/>
      <c r="T191" s="56"/>
      <c r="AT191" s="17" t="s">
        <v>146</v>
      </c>
      <c r="AU191" s="17" t="s">
        <v>89</v>
      </c>
    </row>
    <row r="192" spans="2:65" s="1" customFormat="1" ht="33" customHeight="1">
      <c r="B192" s="32"/>
      <c r="C192" s="132" t="s">
        <v>305</v>
      </c>
      <c r="D192" s="132" t="s">
        <v>139</v>
      </c>
      <c r="E192" s="133" t="s">
        <v>461</v>
      </c>
      <c r="F192" s="134" t="s">
        <v>462</v>
      </c>
      <c r="G192" s="135" t="s">
        <v>152</v>
      </c>
      <c r="H192" s="136">
        <v>18</v>
      </c>
      <c r="I192" s="137"/>
      <c r="J192" s="138">
        <f>ROUND(I192*H192,2)</f>
        <v>0</v>
      </c>
      <c r="K192" s="134" t="s">
        <v>143</v>
      </c>
      <c r="L192" s="32"/>
      <c r="M192" s="139" t="s">
        <v>1</v>
      </c>
      <c r="N192" s="140" t="s">
        <v>44</v>
      </c>
      <c r="P192" s="141">
        <f>O192*H192</f>
        <v>0</v>
      </c>
      <c r="Q192" s="141">
        <v>6.0000000000000002E-5</v>
      </c>
      <c r="R192" s="141">
        <f>Q192*H192</f>
        <v>1.08E-3</v>
      </c>
      <c r="S192" s="141">
        <v>0</v>
      </c>
      <c r="T192" s="142">
        <f>S192*H192</f>
        <v>0</v>
      </c>
      <c r="AR192" s="143" t="s">
        <v>144</v>
      </c>
      <c r="AT192" s="143" t="s">
        <v>139</v>
      </c>
      <c r="AU192" s="143" t="s">
        <v>89</v>
      </c>
      <c r="AY192" s="17" t="s">
        <v>137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87</v>
      </c>
      <c r="BK192" s="144">
        <f>ROUND(I192*H192,2)</f>
        <v>0</v>
      </c>
      <c r="BL192" s="17" t="s">
        <v>144</v>
      </c>
      <c r="BM192" s="143" t="s">
        <v>463</v>
      </c>
    </row>
    <row r="193" spans="2:65" s="1" customFormat="1">
      <c r="B193" s="32"/>
      <c r="D193" s="145" t="s">
        <v>146</v>
      </c>
      <c r="F193" s="146" t="s">
        <v>464</v>
      </c>
      <c r="I193" s="147"/>
      <c r="L193" s="32"/>
      <c r="M193" s="148"/>
      <c r="T193" s="56"/>
      <c r="AT193" s="17" t="s">
        <v>146</v>
      </c>
      <c r="AU193" s="17" t="s">
        <v>89</v>
      </c>
    </row>
    <row r="194" spans="2:65" s="12" customFormat="1">
      <c r="B194" s="149"/>
      <c r="D194" s="145" t="s">
        <v>148</v>
      </c>
      <c r="E194" s="150" t="s">
        <v>1</v>
      </c>
      <c r="F194" s="151" t="s">
        <v>465</v>
      </c>
      <c r="H194" s="152">
        <v>18</v>
      </c>
      <c r="I194" s="153"/>
      <c r="L194" s="149"/>
      <c r="M194" s="154"/>
      <c r="T194" s="155"/>
      <c r="AT194" s="150" t="s">
        <v>148</v>
      </c>
      <c r="AU194" s="150" t="s">
        <v>89</v>
      </c>
      <c r="AV194" s="12" t="s">
        <v>89</v>
      </c>
      <c r="AW194" s="12" t="s">
        <v>35</v>
      </c>
      <c r="AX194" s="12" t="s">
        <v>87</v>
      </c>
      <c r="AY194" s="150" t="s">
        <v>137</v>
      </c>
    </row>
    <row r="195" spans="2:65" s="1" customFormat="1" ht="21.75" customHeight="1">
      <c r="B195" s="32"/>
      <c r="C195" s="165" t="s">
        <v>311</v>
      </c>
      <c r="D195" s="165" t="s">
        <v>233</v>
      </c>
      <c r="E195" s="166" t="s">
        <v>466</v>
      </c>
      <c r="F195" s="167" t="s">
        <v>467</v>
      </c>
      <c r="G195" s="168" t="s">
        <v>152</v>
      </c>
      <c r="H195" s="169">
        <v>154</v>
      </c>
      <c r="I195" s="170"/>
      <c r="J195" s="171">
        <f>ROUND(I195*H195,2)</f>
        <v>0</v>
      </c>
      <c r="K195" s="167" t="s">
        <v>143</v>
      </c>
      <c r="L195" s="172"/>
      <c r="M195" s="173" t="s">
        <v>1</v>
      </c>
      <c r="N195" s="174" t="s">
        <v>44</v>
      </c>
      <c r="P195" s="141">
        <f>O195*H195</f>
        <v>0</v>
      </c>
      <c r="Q195" s="141">
        <v>5.8999999999999999E-3</v>
      </c>
      <c r="R195" s="141">
        <f>Q195*H195</f>
        <v>0.90859999999999996</v>
      </c>
      <c r="S195" s="141">
        <v>0</v>
      </c>
      <c r="T195" s="142">
        <f>S195*H195</f>
        <v>0</v>
      </c>
      <c r="AR195" s="143" t="s">
        <v>226</v>
      </c>
      <c r="AT195" s="143" t="s">
        <v>233</v>
      </c>
      <c r="AU195" s="143" t="s">
        <v>89</v>
      </c>
      <c r="AY195" s="17" t="s">
        <v>137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7" t="s">
        <v>87</v>
      </c>
      <c r="BK195" s="144">
        <f>ROUND(I195*H195,2)</f>
        <v>0</v>
      </c>
      <c r="BL195" s="17" t="s">
        <v>144</v>
      </c>
      <c r="BM195" s="143" t="s">
        <v>468</v>
      </c>
    </row>
    <row r="196" spans="2:65" s="1" customFormat="1">
      <c r="B196" s="32"/>
      <c r="D196" s="145" t="s">
        <v>146</v>
      </c>
      <c r="F196" s="146" t="s">
        <v>469</v>
      </c>
      <c r="I196" s="147"/>
      <c r="L196" s="32"/>
      <c r="M196" s="148"/>
      <c r="T196" s="56"/>
      <c r="AT196" s="17" t="s">
        <v>146</v>
      </c>
      <c r="AU196" s="17" t="s">
        <v>89</v>
      </c>
    </row>
    <row r="197" spans="2:65" s="12" customFormat="1">
      <c r="B197" s="149"/>
      <c r="D197" s="145" t="s">
        <v>148</v>
      </c>
      <c r="E197" s="150" t="s">
        <v>1</v>
      </c>
      <c r="F197" s="151" t="s">
        <v>470</v>
      </c>
      <c r="H197" s="152">
        <v>54</v>
      </c>
      <c r="I197" s="153"/>
      <c r="L197" s="149"/>
      <c r="M197" s="154"/>
      <c r="T197" s="155"/>
      <c r="AT197" s="150" t="s">
        <v>148</v>
      </c>
      <c r="AU197" s="150" t="s">
        <v>89</v>
      </c>
      <c r="AV197" s="12" t="s">
        <v>89</v>
      </c>
      <c r="AW197" s="12" t="s">
        <v>35</v>
      </c>
      <c r="AX197" s="12" t="s">
        <v>79</v>
      </c>
      <c r="AY197" s="150" t="s">
        <v>137</v>
      </c>
    </row>
    <row r="198" spans="2:65" s="12" customFormat="1">
      <c r="B198" s="149"/>
      <c r="D198" s="145" t="s">
        <v>148</v>
      </c>
      <c r="E198" s="150" t="s">
        <v>1</v>
      </c>
      <c r="F198" s="151" t="s">
        <v>471</v>
      </c>
      <c r="H198" s="152">
        <v>100</v>
      </c>
      <c r="I198" s="153"/>
      <c r="L198" s="149"/>
      <c r="M198" s="154"/>
      <c r="T198" s="155"/>
      <c r="AT198" s="150" t="s">
        <v>148</v>
      </c>
      <c r="AU198" s="150" t="s">
        <v>89</v>
      </c>
      <c r="AV198" s="12" t="s">
        <v>89</v>
      </c>
      <c r="AW198" s="12" t="s">
        <v>35</v>
      </c>
      <c r="AX198" s="12" t="s">
        <v>79</v>
      </c>
      <c r="AY198" s="150" t="s">
        <v>137</v>
      </c>
    </row>
    <row r="199" spans="2:65" s="14" customFormat="1">
      <c r="B199" s="179"/>
      <c r="D199" s="145" t="s">
        <v>148</v>
      </c>
      <c r="E199" s="180" t="s">
        <v>1</v>
      </c>
      <c r="F199" s="181" t="s">
        <v>360</v>
      </c>
      <c r="H199" s="182">
        <v>154</v>
      </c>
      <c r="I199" s="183"/>
      <c r="L199" s="179"/>
      <c r="M199" s="184"/>
      <c r="T199" s="185"/>
      <c r="AT199" s="180" t="s">
        <v>148</v>
      </c>
      <c r="AU199" s="180" t="s">
        <v>89</v>
      </c>
      <c r="AV199" s="14" t="s">
        <v>144</v>
      </c>
      <c r="AW199" s="14" t="s">
        <v>35</v>
      </c>
      <c r="AX199" s="14" t="s">
        <v>87</v>
      </c>
      <c r="AY199" s="180" t="s">
        <v>137</v>
      </c>
    </row>
    <row r="200" spans="2:65" s="1" customFormat="1" ht="24.2" customHeight="1">
      <c r="B200" s="32"/>
      <c r="C200" s="132" t="s">
        <v>316</v>
      </c>
      <c r="D200" s="132" t="s">
        <v>139</v>
      </c>
      <c r="E200" s="133" t="s">
        <v>472</v>
      </c>
      <c r="F200" s="134" t="s">
        <v>473</v>
      </c>
      <c r="G200" s="135" t="s">
        <v>152</v>
      </c>
      <c r="H200" s="136">
        <v>50</v>
      </c>
      <c r="I200" s="137"/>
      <c r="J200" s="138">
        <f>ROUND(I200*H200,2)</f>
        <v>0</v>
      </c>
      <c r="K200" s="134" t="s">
        <v>143</v>
      </c>
      <c r="L200" s="32"/>
      <c r="M200" s="139" t="s">
        <v>1</v>
      </c>
      <c r="N200" s="140" t="s">
        <v>44</v>
      </c>
      <c r="P200" s="141">
        <f>O200*H200</f>
        <v>0</v>
      </c>
      <c r="Q200" s="141">
        <v>5.0000000000000002E-5</v>
      </c>
      <c r="R200" s="141">
        <f>Q200*H200</f>
        <v>2.5000000000000001E-3</v>
      </c>
      <c r="S200" s="141">
        <v>0</v>
      </c>
      <c r="T200" s="142">
        <f>S200*H200</f>
        <v>0</v>
      </c>
      <c r="AR200" s="143" t="s">
        <v>144</v>
      </c>
      <c r="AT200" s="143" t="s">
        <v>139</v>
      </c>
      <c r="AU200" s="143" t="s">
        <v>89</v>
      </c>
      <c r="AY200" s="17" t="s">
        <v>137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87</v>
      </c>
      <c r="BK200" s="144">
        <f>ROUND(I200*H200,2)</f>
        <v>0</v>
      </c>
      <c r="BL200" s="17" t="s">
        <v>144</v>
      </c>
      <c r="BM200" s="143" t="s">
        <v>474</v>
      </c>
    </row>
    <row r="201" spans="2:65" s="1" customFormat="1">
      <c r="B201" s="32"/>
      <c r="D201" s="145" t="s">
        <v>146</v>
      </c>
      <c r="F201" s="146" t="s">
        <v>464</v>
      </c>
      <c r="I201" s="147"/>
      <c r="L201" s="32"/>
      <c r="M201" s="148"/>
      <c r="T201" s="56"/>
      <c r="AT201" s="17" t="s">
        <v>146</v>
      </c>
      <c r="AU201" s="17" t="s">
        <v>89</v>
      </c>
    </row>
    <row r="202" spans="2:65" s="12" customFormat="1">
      <c r="B202" s="149"/>
      <c r="D202" s="145" t="s">
        <v>148</v>
      </c>
      <c r="E202" s="150" t="s">
        <v>1</v>
      </c>
      <c r="F202" s="151" t="s">
        <v>475</v>
      </c>
      <c r="H202" s="152">
        <v>50</v>
      </c>
      <c r="I202" s="153"/>
      <c r="L202" s="149"/>
      <c r="M202" s="154"/>
      <c r="T202" s="155"/>
      <c r="AT202" s="150" t="s">
        <v>148</v>
      </c>
      <c r="AU202" s="150" t="s">
        <v>89</v>
      </c>
      <c r="AV202" s="12" t="s">
        <v>89</v>
      </c>
      <c r="AW202" s="12" t="s">
        <v>35</v>
      </c>
      <c r="AX202" s="12" t="s">
        <v>87</v>
      </c>
      <c r="AY202" s="150" t="s">
        <v>137</v>
      </c>
    </row>
    <row r="203" spans="2:65" s="1" customFormat="1" ht="24.2" customHeight="1">
      <c r="B203" s="32"/>
      <c r="C203" s="132" t="s">
        <v>322</v>
      </c>
      <c r="D203" s="132" t="s">
        <v>139</v>
      </c>
      <c r="E203" s="133" t="s">
        <v>476</v>
      </c>
      <c r="F203" s="134" t="s">
        <v>477</v>
      </c>
      <c r="G203" s="135" t="s">
        <v>478</v>
      </c>
      <c r="H203" s="136">
        <v>68</v>
      </c>
      <c r="I203" s="137"/>
      <c r="J203" s="138">
        <f>ROUND(I203*H203,2)</f>
        <v>0</v>
      </c>
      <c r="K203" s="134" t="s">
        <v>1</v>
      </c>
      <c r="L203" s="32"/>
      <c r="M203" s="139" t="s">
        <v>1</v>
      </c>
      <c r="N203" s="140" t="s">
        <v>44</v>
      </c>
      <c r="P203" s="141">
        <f>O203*H203</f>
        <v>0</v>
      </c>
      <c r="Q203" s="141">
        <v>2.0000000000000002E-5</v>
      </c>
      <c r="R203" s="141">
        <f>Q203*H203</f>
        <v>1.3600000000000001E-3</v>
      </c>
      <c r="S203" s="141">
        <v>0</v>
      </c>
      <c r="T203" s="142">
        <f>S203*H203</f>
        <v>0</v>
      </c>
      <c r="AR203" s="143" t="s">
        <v>144</v>
      </c>
      <c r="AT203" s="143" t="s">
        <v>139</v>
      </c>
      <c r="AU203" s="143" t="s">
        <v>89</v>
      </c>
      <c r="AY203" s="17" t="s">
        <v>137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87</v>
      </c>
      <c r="BK203" s="144">
        <f>ROUND(I203*H203,2)</f>
        <v>0</v>
      </c>
      <c r="BL203" s="17" t="s">
        <v>144</v>
      </c>
      <c r="BM203" s="143" t="s">
        <v>479</v>
      </c>
    </row>
    <row r="204" spans="2:65" s="1" customFormat="1">
      <c r="B204" s="32"/>
      <c r="D204" s="145" t="s">
        <v>146</v>
      </c>
      <c r="F204" s="146" t="s">
        <v>477</v>
      </c>
      <c r="I204" s="147"/>
      <c r="L204" s="32"/>
      <c r="M204" s="148"/>
      <c r="T204" s="56"/>
      <c r="AT204" s="17" t="s">
        <v>146</v>
      </c>
      <c r="AU204" s="17" t="s">
        <v>89</v>
      </c>
    </row>
    <row r="205" spans="2:65" s="12" customFormat="1">
      <c r="B205" s="149"/>
      <c r="D205" s="145" t="s">
        <v>148</v>
      </c>
      <c r="E205" s="150" t="s">
        <v>1</v>
      </c>
      <c r="F205" s="151" t="s">
        <v>385</v>
      </c>
      <c r="H205" s="152">
        <v>18</v>
      </c>
      <c r="I205" s="153"/>
      <c r="L205" s="149"/>
      <c r="M205" s="154"/>
      <c r="T205" s="155"/>
      <c r="AT205" s="150" t="s">
        <v>148</v>
      </c>
      <c r="AU205" s="150" t="s">
        <v>89</v>
      </c>
      <c r="AV205" s="12" t="s">
        <v>89</v>
      </c>
      <c r="AW205" s="12" t="s">
        <v>35</v>
      </c>
      <c r="AX205" s="12" t="s">
        <v>79</v>
      </c>
      <c r="AY205" s="150" t="s">
        <v>137</v>
      </c>
    </row>
    <row r="206" spans="2:65" s="12" customFormat="1">
      <c r="B206" s="149"/>
      <c r="D206" s="145" t="s">
        <v>148</v>
      </c>
      <c r="E206" s="150" t="s">
        <v>1</v>
      </c>
      <c r="F206" s="151" t="s">
        <v>386</v>
      </c>
      <c r="H206" s="152">
        <v>50</v>
      </c>
      <c r="I206" s="153"/>
      <c r="L206" s="149"/>
      <c r="M206" s="154"/>
      <c r="T206" s="155"/>
      <c r="AT206" s="150" t="s">
        <v>148</v>
      </c>
      <c r="AU206" s="150" t="s">
        <v>89</v>
      </c>
      <c r="AV206" s="12" t="s">
        <v>89</v>
      </c>
      <c r="AW206" s="12" t="s">
        <v>35</v>
      </c>
      <c r="AX206" s="12" t="s">
        <v>79</v>
      </c>
      <c r="AY206" s="150" t="s">
        <v>137</v>
      </c>
    </row>
    <row r="207" spans="2:65" s="14" customFormat="1">
      <c r="B207" s="179"/>
      <c r="D207" s="145" t="s">
        <v>148</v>
      </c>
      <c r="E207" s="180" t="s">
        <v>1</v>
      </c>
      <c r="F207" s="181" t="s">
        <v>360</v>
      </c>
      <c r="H207" s="182">
        <v>68</v>
      </c>
      <c r="I207" s="183"/>
      <c r="L207" s="179"/>
      <c r="M207" s="184"/>
      <c r="T207" s="185"/>
      <c r="AT207" s="180" t="s">
        <v>148</v>
      </c>
      <c r="AU207" s="180" t="s">
        <v>89</v>
      </c>
      <c r="AV207" s="14" t="s">
        <v>144</v>
      </c>
      <c r="AW207" s="14" t="s">
        <v>35</v>
      </c>
      <c r="AX207" s="14" t="s">
        <v>87</v>
      </c>
      <c r="AY207" s="180" t="s">
        <v>137</v>
      </c>
    </row>
    <row r="208" spans="2:65" s="1" customFormat="1" ht="37.9" customHeight="1">
      <c r="B208" s="32"/>
      <c r="C208" s="165" t="s">
        <v>329</v>
      </c>
      <c r="D208" s="165" t="s">
        <v>233</v>
      </c>
      <c r="E208" s="166" t="s">
        <v>480</v>
      </c>
      <c r="F208" s="167" t="s">
        <v>481</v>
      </c>
      <c r="G208" s="168" t="s">
        <v>152</v>
      </c>
      <c r="H208" s="169">
        <v>54</v>
      </c>
      <c r="I208" s="170"/>
      <c r="J208" s="171">
        <f>ROUND(I208*H208,2)</f>
        <v>0</v>
      </c>
      <c r="K208" s="167" t="s">
        <v>1</v>
      </c>
      <c r="L208" s="172"/>
      <c r="M208" s="173" t="s">
        <v>1</v>
      </c>
      <c r="N208" s="174" t="s">
        <v>44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226</v>
      </c>
      <c r="AT208" s="143" t="s">
        <v>233</v>
      </c>
      <c r="AU208" s="143" t="s">
        <v>89</v>
      </c>
      <c r="AY208" s="17" t="s">
        <v>137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87</v>
      </c>
      <c r="BK208" s="144">
        <f>ROUND(I208*H208,2)</f>
        <v>0</v>
      </c>
      <c r="BL208" s="17" t="s">
        <v>144</v>
      </c>
      <c r="BM208" s="143" t="s">
        <v>482</v>
      </c>
    </row>
    <row r="209" spans="2:65" s="1" customFormat="1">
      <c r="B209" s="32"/>
      <c r="D209" s="145" t="s">
        <v>146</v>
      </c>
      <c r="F209" s="146" t="s">
        <v>483</v>
      </c>
      <c r="I209" s="147"/>
      <c r="L209" s="32"/>
      <c r="M209" s="148"/>
      <c r="T209" s="56"/>
      <c r="AT209" s="17" t="s">
        <v>146</v>
      </c>
      <c r="AU209" s="17" t="s">
        <v>89</v>
      </c>
    </row>
    <row r="210" spans="2:65" s="12" customFormat="1">
      <c r="B210" s="149"/>
      <c r="D210" s="145" t="s">
        <v>148</v>
      </c>
      <c r="E210" s="150" t="s">
        <v>1</v>
      </c>
      <c r="F210" s="151" t="s">
        <v>484</v>
      </c>
      <c r="H210" s="152">
        <v>54</v>
      </c>
      <c r="I210" s="153"/>
      <c r="L210" s="149"/>
      <c r="M210" s="154"/>
      <c r="T210" s="155"/>
      <c r="AT210" s="150" t="s">
        <v>148</v>
      </c>
      <c r="AU210" s="150" t="s">
        <v>89</v>
      </c>
      <c r="AV210" s="12" t="s">
        <v>89</v>
      </c>
      <c r="AW210" s="12" t="s">
        <v>35</v>
      </c>
      <c r="AX210" s="12" t="s">
        <v>87</v>
      </c>
      <c r="AY210" s="150" t="s">
        <v>137</v>
      </c>
    </row>
    <row r="211" spans="2:65" s="1" customFormat="1" ht="24.2" customHeight="1">
      <c r="B211" s="32"/>
      <c r="C211" s="165" t="s">
        <v>334</v>
      </c>
      <c r="D211" s="165" t="s">
        <v>233</v>
      </c>
      <c r="E211" s="166" t="s">
        <v>485</v>
      </c>
      <c r="F211" s="167" t="s">
        <v>486</v>
      </c>
      <c r="G211" s="168" t="s">
        <v>152</v>
      </c>
      <c r="H211" s="169">
        <v>68</v>
      </c>
      <c r="I211" s="170"/>
      <c r="J211" s="171">
        <f>ROUND(I211*H211,2)</f>
        <v>0</v>
      </c>
      <c r="K211" s="167" t="s">
        <v>1</v>
      </c>
      <c r="L211" s="172"/>
      <c r="M211" s="173" t="s">
        <v>1</v>
      </c>
      <c r="N211" s="174" t="s">
        <v>44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226</v>
      </c>
      <c r="AT211" s="143" t="s">
        <v>233</v>
      </c>
      <c r="AU211" s="143" t="s">
        <v>89</v>
      </c>
      <c r="AY211" s="17" t="s">
        <v>137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87</v>
      </c>
      <c r="BK211" s="144">
        <f>ROUND(I211*H211,2)</f>
        <v>0</v>
      </c>
      <c r="BL211" s="17" t="s">
        <v>144</v>
      </c>
      <c r="BM211" s="143" t="s">
        <v>487</v>
      </c>
    </row>
    <row r="212" spans="2:65" s="1" customFormat="1">
      <c r="B212" s="32"/>
      <c r="D212" s="145" t="s">
        <v>146</v>
      </c>
      <c r="F212" s="146" t="s">
        <v>488</v>
      </c>
      <c r="I212" s="147"/>
      <c r="L212" s="32"/>
      <c r="M212" s="148"/>
      <c r="T212" s="56"/>
      <c r="AT212" s="17" t="s">
        <v>146</v>
      </c>
      <c r="AU212" s="17" t="s">
        <v>89</v>
      </c>
    </row>
    <row r="213" spans="2:65" s="12" customFormat="1">
      <c r="B213" s="149"/>
      <c r="D213" s="145" t="s">
        <v>148</v>
      </c>
      <c r="E213" s="150" t="s">
        <v>1</v>
      </c>
      <c r="F213" s="151" t="s">
        <v>489</v>
      </c>
      <c r="H213" s="152">
        <v>18</v>
      </c>
      <c r="I213" s="153"/>
      <c r="L213" s="149"/>
      <c r="M213" s="154"/>
      <c r="T213" s="155"/>
      <c r="AT213" s="150" t="s">
        <v>148</v>
      </c>
      <c r="AU213" s="150" t="s">
        <v>89</v>
      </c>
      <c r="AV213" s="12" t="s">
        <v>89</v>
      </c>
      <c r="AW213" s="12" t="s">
        <v>35</v>
      </c>
      <c r="AX213" s="12" t="s">
        <v>79</v>
      </c>
      <c r="AY213" s="150" t="s">
        <v>137</v>
      </c>
    </row>
    <row r="214" spans="2:65" s="12" customFormat="1">
      <c r="B214" s="149"/>
      <c r="D214" s="145" t="s">
        <v>148</v>
      </c>
      <c r="E214" s="150" t="s">
        <v>1</v>
      </c>
      <c r="F214" s="151" t="s">
        <v>490</v>
      </c>
      <c r="H214" s="152">
        <v>50</v>
      </c>
      <c r="I214" s="153"/>
      <c r="L214" s="149"/>
      <c r="M214" s="154"/>
      <c r="T214" s="155"/>
      <c r="AT214" s="150" t="s">
        <v>148</v>
      </c>
      <c r="AU214" s="150" t="s">
        <v>89</v>
      </c>
      <c r="AV214" s="12" t="s">
        <v>89</v>
      </c>
      <c r="AW214" s="12" t="s">
        <v>35</v>
      </c>
      <c r="AX214" s="12" t="s">
        <v>79</v>
      </c>
      <c r="AY214" s="150" t="s">
        <v>137</v>
      </c>
    </row>
    <row r="215" spans="2:65" s="14" customFormat="1">
      <c r="B215" s="179"/>
      <c r="D215" s="145" t="s">
        <v>148</v>
      </c>
      <c r="E215" s="180" t="s">
        <v>1</v>
      </c>
      <c r="F215" s="181" t="s">
        <v>360</v>
      </c>
      <c r="H215" s="182">
        <v>68</v>
      </c>
      <c r="I215" s="183"/>
      <c r="L215" s="179"/>
      <c r="M215" s="184"/>
      <c r="T215" s="185"/>
      <c r="AT215" s="180" t="s">
        <v>148</v>
      </c>
      <c r="AU215" s="180" t="s">
        <v>89</v>
      </c>
      <c r="AV215" s="14" t="s">
        <v>144</v>
      </c>
      <c r="AW215" s="14" t="s">
        <v>35</v>
      </c>
      <c r="AX215" s="14" t="s">
        <v>87</v>
      </c>
      <c r="AY215" s="180" t="s">
        <v>137</v>
      </c>
    </row>
    <row r="216" spans="2:65" s="1" customFormat="1" ht="16.5" customHeight="1">
      <c r="B216" s="32"/>
      <c r="C216" s="165" t="s">
        <v>340</v>
      </c>
      <c r="D216" s="165" t="s">
        <v>233</v>
      </c>
      <c r="E216" s="166" t="s">
        <v>491</v>
      </c>
      <c r="F216" s="167" t="s">
        <v>492</v>
      </c>
      <c r="G216" s="168" t="s">
        <v>372</v>
      </c>
      <c r="H216" s="169">
        <v>26.28</v>
      </c>
      <c r="I216" s="170"/>
      <c r="J216" s="171">
        <f>ROUND(I216*H216,2)</f>
        <v>0</v>
      </c>
      <c r="K216" s="167" t="s">
        <v>1</v>
      </c>
      <c r="L216" s="172"/>
      <c r="M216" s="173" t="s">
        <v>1</v>
      </c>
      <c r="N216" s="174" t="s">
        <v>44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226</v>
      </c>
      <c r="AT216" s="143" t="s">
        <v>233</v>
      </c>
      <c r="AU216" s="143" t="s">
        <v>89</v>
      </c>
      <c r="AY216" s="17" t="s">
        <v>137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87</v>
      </c>
      <c r="BK216" s="144">
        <f>ROUND(I216*H216,2)</f>
        <v>0</v>
      </c>
      <c r="BL216" s="17" t="s">
        <v>144</v>
      </c>
      <c r="BM216" s="143" t="s">
        <v>493</v>
      </c>
    </row>
    <row r="217" spans="2:65" s="1" customFormat="1">
      <c r="B217" s="32"/>
      <c r="D217" s="145" t="s">
        <v>146</v>
      </c>
      <c r="F217" s="146" t="s">
        <v>492</v>
      </c>
      <c r="I217" s="147"/>
      <c r="L217" s="32"/>
      <c r="M217" s="148"/>
      <c r="T217" s="56"/>
      <c r="AT217" s="17" t="s">
        <v>146</v>
      </c>
      <c r="AU217" s="17" t="s">
        <v>89</v>
      </c>
    </row>
    <row r="218" spans="2:65" s="1" customFormat="1">
      <c r="B218" s="32"/>
      <c r="D218" s="145" t="s">
        <v>295</v>
      </c>
      <c r="F218" s="175" t="s">
        <v>494</v>
      </c>
      <c r="I218" s="147"/>
      <c r="L218" s="32"/>
      <c r="M218" s="148"/>
      <c r="T218" s="56"/>
      <c r="AT218" s="17" t="s">
        <v>295</v>
      </c>
      <c r="AU218" s="17" t="s">
        <v>89</v>
      </c>
    </row>
    <row r="219" spans="2:65" s="12" customFormat="1">
      <c r="B219" s="149"/>
      <c r="D219" s="145" t="s">
        <v>148</v>
      </c>
      <c r="E219" s="150" t="s">
        <v>1</v>
      </c>
      <c r="F219" s="151" t="s">
        <v>495</v>
      </c>
      <c r="H219" s="152">
        <v>9.18</v>
      </c>
      <c r="I219" s="153"/>
      <c r="L219" s="149"/>
      <c r="M219" s="154"/>
      <c r="T219" s="155"/>
      <c r="AT219" s="150" t="s">
        <v>148</v>
      </c>
      <c r="AU219" s="150" t="s">
        <v>89</v>
      </c>
      <c r="AV219" s="12" t="s">
        <v>89</v>
      </c>
      <c r="AW219" s="12" t="s">
        <v>35</v>
      </c>
      <c r="AX219" s="12" t="s">
        <v>79</v>
      </c>
      <c r="AY219" s="150" t="s">
        <v>137</v>
      </c>
    </row>
    <row r="220" spans="2:65" s="12" customFormat="1">
      <c r="B220" s="149"/>
      <c r="D220" s="145" t="s">
        <v>148</v>
      </c>
      <c r="E220" s="150" t="s">
        <v>1</v>
      </c>
      <c r="F220" s="151" t="s">
        <v>496</v>
      </c>
      <c r="H220" s="152">
        <v>17.100000000000001</v>
      </c>
      <c r="I220" s="153"/>
      <c r="L220" s="149"/>
      <c r="M220" s="154"/>
      <c r="T220" s="155"/>
      <c r="AT220" s="150" t="s">
        <v>148</v>
      </c>
      <c r="AU220" s="150" t="s">
        <v>89</v>
      </c>
      <c r="AV220" s="12" t="s">
        <v>89</v>
      </c>
      <c r="AW220" s="12" t="s">
        <v>35</v>
      </c>
      <c r="AX220" s="12" t="s">
        <v>79</v>
      </c>
      <c r="AY220" s="150" t="s">
        <v>137</v>
      </c>
    </row>
    <row r="221" spans="2:65" s="14" customFormat="1">
      <c r="B221" s="179"/>
      <c r="D221" s="145" t="s">
        <v>148</v>
      </c>
      <c r="E221" s="180" t="s">
        <v>1</v>
      </c>
      <c r="F221" s="181" t="s">
        <v>360</v>
      </c>
      <c r="H221" s="182">
        <v>26.28</v>
      </c>
      <c r="I221" s="183"/>
      <c r="L221" s="179"/>
      <c r="M221" s="184"/>
      <c r="T221" s="185"/>
      <c r="AT221" s="180" t="s">
        <v>148</v>
      </c>
      <c r="AU221" s="180" t="s">
        <v>89</v>
      </c>
      <c r="AV221" s="14" t="s">
        <v>144</v>
      </c>
      <c r="AW221" s="14" t="s">
        <v>35</v>
      </c>
      <c r="AX221" s="14" t="s">
        <v>87</v>
      </c>
      <c r="AY221" s="180" t="s">
        <v>137</v>
      </c>
    </row>
    <row r="222" spans="2:65" s="1" customFormat="1" ht="24.2" customHeight="1">
      <c r="B222" s="32"/>
      <c r="C222" s="132" t="s">
        <v>497</v>
      </c>
      <c r="D222" s="132" t="s">
        <v>139</v>
      </c>
      <c r="E222" s="133" t="s">
        <v>498</v>
      </c>
      <c r="F222" s="134" t="s">
        <v>499</v>
      </c>
      <c r="G222" s="135" t="s">
        <v>142</v>
      </c>
      <c r="H222" s="136">
        <v>238</v>
      </c>
      <c r="I222" s="137"/>
      <c r="J222" s="138">
        <f>ROUND(I222*H222,2)</f>
        <v>0</v>
      </c>
      <c r="K222" s="134" t="s">
        <v>143</v>
      </c>
      <c r="L222" s="32"/>
      <c r="M222" s="139" t="s">
        <v>1</v>
      </c>
      <c r="N222" s="140" t="s">
        <v>44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144</v>
      </c>
      <c r="AT222" s="143" t="s">
        <v>139</v>
      </c>
      <c r="AU222" s="143" t="s">
        <v>89</v>
      </c>
      <c r="AY222" s="17" t="s">
        <v>137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7" t="s">
        <v>87</v>
      </c>
      <c r="BK222" s="144">
        <f>ROUND(I222*H222,2)</f>
        <v>0</v>
      </c>
      <c r="BL222" s="17" t="s">
        <v>144</v>
      </c>
      <c r="BM222" s="143" t="s">
        <v>500</v>
      </c>
    </row>
    <row r="223" spans="2:65" s="1" customFormat="1">
      <c r="B223" s="32"/>
      <c r="D223" s="145" t="s">
        <v>146</v>
      </c>
      <c r="F223" s="146" t="s">
        <v>501</v>
      </c>
      <c r="I223" s="147"/>
      <c r="L223" s="32"/>
      <c r="M223" s="148"/>
      <c r="T223" s="56"/>
      <c r="AT223" s="17" t="s">
        <v>146</v>
      </c>
      <c r="AU223" s="17" t="s">
        <v>89</v>
      </c>
    </row>
    <row r="224" spans="2:65" s="12" customFormat="1">
      <c r="B224" s="149"/>
      <c r="D224" s="145" t="s">
        <v>148</v>
      </c>
      <c r="E224" s="150" t="s">
        <v>1</v>
      </c>
      <c r="F224" s="151" t="s">
        <v>385</v>
      </c>
      <c r="H224" s="152">
        <v>18</v>
      </c>
      <c r="I224" s="153"/>
      <c r="L224" s="149"/>
      <c r="M224" s="154"/>
      <c r="T224" s="155"/>
      <c r="AT224" s="150" t="s">
        <v>148</v>
      </c>
      <c r="AU224" s="150" t="s">
        <v>89</v>
      </c>
      <c r="AV224" s="12" t="s">
        <v>89</v>
      </c>
      <c r="AW224" s="12" t="s">
        <v>35</v>
      </c>
      <c r="AX224" s="12" t="s">
        <v>79</v>
      </c>
      <c r="AY224" s="150" t="s">
        <v>137</v>
      </c>
    </row>
    <row r="225" spans="2:65" s="12" customFormat="1">
      <c r="B225" s="149"/>
      <c r="D225" s="145" t="s">
        <v>148</v>
      </c>
      <c r="E225" s="150" t="s">
        <v>1</v>
      </c>
      <c r="F225" s="151" t="s">
        <v>386</v>
      </c>
      <c r="H225" s="152">
        <v>50</v>
      </c>
      <c r="I225" s="153"/>
      <c r="L225" s="149"/>
      <c r="M225" s="154"/>
      <c r="T225" s="155"/>
      <c r="AT225" s="150" t="s">
        <v>148</v>
      </c>
      <c r="AU225" s="150" t="s">
        <v>89</v>
      </c>
      <c r="AV225" s="12" t="s">
        <v>89</v>
      </c>
      <c r="AW225" s="12" t="s">
        <v>35</v>
      </c>
      <c r="AX225" s="12" t="s">
        <v>79</v>
      </c>
      <c r="AY225" s="150" t="s">
        <v>137</v>
      </c>
    </row>
    <row r="226" spans="2:65" s="12" customFormat="1">
      <c r="B226" s="149"/>
      <c r="D226" s="145" t="s">
        <v>148</v>
      </c>
      <c r="E226" s="150" t="s">
        <v>1</v>
      </c>
      <c r="F226" s="151" t="s">
        <v>427</v>
      </c>
      <c r="H226" s="152">
        <v>170</v>
      </c>
      <c r="I226" s="153"/>
      <c r="L226" s="149"/>
      <c r="M226" s="154"/>
      <c r="T226" s="155"/>
      <c r="AT226" s="150" t="s">
        <v>148</v>
      </c>
      <c r="AU226" s="150" t="s">
        <v>89</v>
      </c>
      <c r="AV226" s="12" t="s">
        <v>89</v>
      </c>
      <c r="AW226" s="12" t="s">
        <v>35</v>
      </c>
      <c r="AX226" s="12" t="s">
        <v>79</v>
      </c>
      <c r="AY226" s="150" t="s">
        <v>137</v>
      </c>
    </row>
    <row r="227" spans="2:65" s="14" customFormat="1">
      <c r="B227" s="179"/>
      <c r="D227" s="145" t="s">
        <v>148</v>
      </c>
      <c r="E227" s="180" t="s">
        <v>1</v>
      </c>
      <c r="F227" s="181" t="s">
        <v>360</v>
      </c>
      <c r="H227" s="182">
        <v>238</v>
      </c>
      <c r="I227" s="183"/>
      <c r="L227" s="179"/>
      <c r="M227" s="184"/>
      <c r="T227" s="185"/>
      <c r="AT227" s="180" t="s">
        <v>148</v>
      </c>
      <c r="AU227" s="180" t="s">
        <v>89</v>
      </c>
      <c r="AV227" s="14" t="s">
        <v>144</v>
      </c>
      <c r="AW227" s="14" t="s">
        <v>35</v>
      </c>
      <c r="AX227" s="14" t="s">
        <v>87</v>
      </c>
      <c r="AY227" s="180" t="s">
        <v>137</v>
      </c>
    </row>
    <row r="228" spans="2:65" s="1" customFormat="1" ht="16.5" customHeight="1">
      <c r="B228" s="32"/>
      <c r="C228" s="165" t="s">
        <v>502</v>
      </c>
      <c r="D228" s="165" t="s">
        <v>233</v>
      </c>
      <c r="E228" s="166" t="s">
        <v>503</v>
      </c>
      <c r="F228" s="167" t="s">
        <v>504</v>
      </c>
      <c r="G228" s="168" t="s">
        <v>190</v>
      </c>
      <c r="H228" s="169">
        <v>23.8</v>
      </c>
      <c r="I228" s="170"/>
      <c r="J228" s="171">
        <f>ROUND(I228*H228,2)</f>
        <v>0</v>
      </c>
      <c r="K228" s="167" t="s">
        <v>143</v>
      </c>
      <c r="L228" s="172"/>
      <c r="M228" s="173" t="s">
        <v>1</v>
      </c>
      <c r="N228" s="174" t="s">
        <v>44</v>
      </c>
      <c r="P228" s="141">
        <f>O228*H228</f>
        <v>0</v>
      </c>
      <c r="Q228" s="141">
        <v>0.2</v>
      </c>
      <c r="R228" s="141">
        <f>Q228*H228</f>
        <v>4.7600000000000007</v>
      </c>
      <c r="S228" s="141">
        <v>0</v>
      </c>
      <c r="T228" s="142">
        <f>S228*H228</f>
        <v>0</v>
      </c>
      <c r="AR228" s="143" t="s">
        <v>226</v>
      </c>
      <c r="AT228" s="143" t="s">
        <v>233</v>
      </c>
      <c r="AU228" s="143" t="s">
        <v>89</v>
      </c>
      <c r="AY228" s="17" t="s">
        <v>137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87</v>
      </c>
      <c r="BK228" s="144">
        <f>ROUND(I228*H228,2)</f>
        <v>0</v>
      </c>
      <c r="BL228" s="17" t="s">
        <v>144</v>
      </c>
      <c r="BM228" s="143" t="s">
        <v>505</v>
      </c>
    </row>
    <row r="229" spans="2:65" s="1" customFormat="1">
      <c r="B229" s="32"/>
      <c r="D229" s="145" t="s">
        <v>146</v>
      </c>
      <c r="F229" s="146" t="s">
        <v>504</v>
      </c>
      <c r="I229" s="147"/>
      <c r="L229" s="32"/>
      <c r="M229" s="148"/>
      <c r="T229" s="56"/>
      <c r="AT229" s="17" t="s">
        <v>146</v>
      </c>
      <c r="AU229" s="17" t="s">
        <v>89</v>
      </c>
    </row>
    <row r="230" spans="2:65" s="1" customFormat="1">
      <c r="B230" s="32"/>
      <c r="D230" s="145" t="s">
        <v>295</v>
      </c>
      <c r="F230" s="175" t="s">
        <v>506</v>
      </c>
      <c r="I230" s="147"/>
      <c r="L230" s="32"/>
      <c r="M230" s="148"/>
      <c r="T230" s="56"/>
      <c r="AT230" s="17" t="s">
        <v>295</v>
      </c>
      <c r="AU230" s="17" t="s">
        <v>89</v>
      </c>
    </row>
    <row r="231" spans="2:65" s="12" customFormat="1">
      <c r="B231" s="149"/>
      <c r="D231" s="145" t="s">
        <v>148</v>
      </c>
      <c r="E231" s="150" t="s">
        <v>1</v>
      </c>
      <c r="F231" s="151" t="s">
        <v>507</v>
      </c>
      <c r="H231" s="152">
        <v>1.8</v>
      </c>
      <c r="I231" s="153"/>
      <c r="L231" s="149"/>
      <c r="M231" s="154"/>
      <c r="T231" s="155"/>
      <c r="AT231" s="150" t="s">
        <v>148</v>
      </c>
      <c r="AU231" s="150" t="s">
        <v>89</v>
      </c>
      <c r="AV231" s="12" t="s">
        <v>89</v>
      </c>
      <c r="AW231" s="12" t="s">
        <v>35</v>
      </c>
      <c r="AX231" s="12" t="s">
        <v>79</v>
      </c>
      <c r="AY231" s="150" t="s">
        <v>137</v>
      </c>
    </row>
    <row r="232" spans="2:65" s="12" customFormat="1">
      <c r="B232" s="149"/>
      <c r="D232" s="145" t="s">
        <v>148</v>
      </c>
      <c r="E232" s="150" t="s">
        <v>1</v>
      </c>
      <c r="F232" s="151" t="s">
        <v>508</v>
      </c>
      <c r="H232" s="152">
        <v>5</v>
      </c>
      <c r="I232" s="153"/>
      <c r="L232" s="149"/>
      <c r="M232" s="154"/>
      <c r="T232" s="155"/>
      <c r="AT232" s="150" t="s">
        <v>148</v>
      </c>
      <c r="AU232" s="150" t="s">
        <v>89</v>
      </c>
      <c r="AV232" s="12" t="s">
        <v>89</v>
      </c>
      <c r="AW232" s="12" t="s">
        <v>35</v>
      </c>
      <c r="AX232" s="12" t="s">
        <v>79</v>
      </c>
      <c r="AY232" s="150" t="s">
        <v>137</v>
      </c>
    </row>
    <row r="233" spans="2:65" s="12" customFormat="1">
      <c r="B233" s="149"/>
      <c r="D233" s="145" t="s">
        <v>148</v>
      </c>
      <c r="E233" s="150" t="s">
        <v>1</v>
      </c>
      <c r="F233" s="151" t="s">
        <v>509</v>
      </c>
      <c r="H233" s="152">
        <v>17</v>
      </c>
      <c r="I233" s="153"/>
      <c r="L233" s="149"/>
      <c r="M233" s="154"/>
      <c r="T233" s="155"/>
      <c r="AT233" s="150" t="s">
        <v>148</v>
      </c>
      <c r="AU233" s="150" t="s">
        <v>89</v>
      </c>
      <c r="AV233" s="12" t="s">
        <v>89</v>
      </c>
      <c r="AW233" s="12" t="s">
        <v>35</v>
      </c>
      <c r="AX233" s="12" t="s">
        <v>79</v>
      </c>
      <c r="AY233" s="150" t="s">
        <v>137</v>
      </c>
    </row>
    <row r="234" spans="2:65" s="14" customFormat="1">
      <c r="B234" s="179"/>
      <c r="D234" s="145" t="s">
        <v>148</v>
      </c>
      <c r="E234" s="180" t="s">
        <v>1</v>
      </c>
      <c r="F234" s="181" t="s">
        <v>360</v>
      </c>
      <c r="H234" s="182">
        <v>23.8</v>
      </c>
      <c r="I234" s="183"/>
      <c r="L234" s="179"/>
      <c r="M234" s="184"/>
      <c r="T234" s="185"/>
      <c r="AT234" s="180" t="s">
        <v>148</v>
      </c>
      <c r="AU234" s="180" t="s">
        <v>89</v>
      </c>
      <c r="AV234" s="14" t="s">
        <v>144</v>
      </c>
      <c r="AW234" s="14" t="s">
        <v>35</v>
      </c>
      <c r="AX234" s="14" t="s">
        <v>87</v>
      </c>
      <c r="AY234" s="180" t="s">
        <v>137</v>
      </c>
    </row>
    <row r="235" spans="2:65" s="1" customFormat="1" ht="16.5" customHeight="1">
      <c r="B235" s="32"/>
      <c r="C235" s="132" t="s">
        <v>510</v>
      </c>
      <c r="D235" s="132" t="s">
        <v>139</v>
      </c>
      <c r="E235" s="133" t="s">
        <v>511</v>
      </c>
      <c r="F235" s="134" t="s">
        <v>512</v>
      </c>
      <c r="G235" s="135" t="s">
        <v>190</v>
      </c>
      <c r="H235" s="136">
        <v>30.6</v>
      </c>
      <c r="I235" s="137"/>
      <c r="J235" s="138">
        <f>ROUND(I235*H235,2)</f>
        <v>0</v>
      </c>
      <c r="K235" s="134" t="s">
        <v>143</v>
      </c>
      <c r="L235" s="32"/>
      <c r="M235" s="139" t="s">
        <v>1</v>
      </c>
      <c r="N235" s="140" t="s">
        <v>44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144</v>
      </c>
      <c r="AT235" s="143" t="s">
        <v>139</v>
      </c>
      <c r="AU235" s="143" t="s">
        <v>89</v>
      </c>
      <c r="AY235" s="17" t="s">
        <v>137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87</v>
      </c>
      <c r="BK235" s="144">
        <f>ROUND(I235*H235,2)</f>
        <v>0</v>
      </c>
      <c r="BL235" s="17" t="s">
        <v>144</v>
      </c>
      <c r="BM235" s="143" t="s">
        <v>513</v>
      </c>
    </row>
    <row r="236" spans="2:65" s="1" customFormat="1">
      <c r="B236" s="32"/>
      <c r="D236" s="145" t="s">
        <v>146</v>
      </c>
      <c r="F236" s="146" t="s">
        <v>514</v>
      </c>
      <c r="I236" s="147"/>
      <c r="L236" s="32"/>
      <c r="M236" s="148"/>
      <c r="T236" s="56"/>
      <c r="AT236" s="17" t="s">
        <v>146</v>
      </c>
      <c r="AU236" s="17" t="s">
        <v>89</v>
      </c>
    </row>
    <row r="237" spans="2:65" s="12" customFormat="1">
      <c r="B237" s="149"/>
      <c r="D237" s="145" t="s">
        <v>148</v>
      </c>
      <c r="E237" s="150" t="s">
        <v>1</v>
      </c>
      <c r="F237" s="151" t="s">
        <v>515</v>
      </c>
      <c r="H237" s="152">
        <v>5.4</v>
      </c>
      <c r="I237" s="153"/>
      <c r="L237" s="149"/>
      <c r="M237" s="154"/>
      <c r="T237" s="155"/>
      <c r="AT237" s="150" t="s">
        <v>148</v>
      </c>
      <c r="AU237" s="150" t="s">
        <v>89</v>
      </c>
      <c r="AV237" s="12" t="s">
        <v>89</v>
      </c>
      <c r="AW237" s="12" t="s">
        <v>35</v>
      </c>
      <c r="AX237" s="12" t="s">
        <v>79</v>
      </c>
      <c r="AY237" s="150" t="s">
        <v>137</v>
      </c>
    </row>
    <row r="238" spans="2:65" s="12" customFormat="1">
      <c r="B238" s="149"/>
      <c r="D238" s="145" t="s">
        <v>148</v>
      </c>
      <c r="E238" s="150" t="s">
        <v>1</v>
      </c>
      <c r="F238" s="151" t="s">
        <v>516</v>
      </c>
      <c r="H238" s="152">
        <v>15</v>
      </c>
      <c r="I238" s="153"/>
      <c r="L238" s="149"/>
      <c r="M238" s="154"/>
      <c r="T238" s="155"/>
      <c r="AT238" s="150" t="s">
        <v>148</v>
      </c>
      <c r="AU238" s="150" t="s">
        <v>89</v>
      </c>
      <c r="AV238" s="12" t="s">
        <v>89</v>
      </c>
      <c r="AW238" s="12" t="s">
        <v>35</v>
      </c>
      <c r="AX238" s="12" t="s">
        <v>79</v>
      </c>
      <c r="AY238" s="150" t="s">
        <v>137</v>
      </c>
    </row>
    <row r="239" spans="2:65" s="12" customFormat="1">
      <c r="B239" s="149"/>
      <c r="D239" s="145" t="s">
        <v>148</v>
      </c>
      <c r="E239" s="150" t="s">
        <v>1</v>
      </c>
      <c r="F239" s="151" t="s">
        <v>517</v>
      </c>
      <c r="H239" s="152">
        <v>10.199999999999999</v>
      </c>
      <c r="I239" s="153"/>
      <c r="L239" s="149"/>
      <c r="M239" s="154"/>
      <c r="T239" s="155"/>
      <c r="AT239" s="150" t="s">
        <v>148</v>
      </c>
      <c r="AU239" s="150" t="s">
        <v>89</v>
      </c>
      <c r="AV239" s="12" t="s">
        <v>89</v>
      </c>
      <c r="AW239" s="12" t="s">
        <v>35</v>
      </c>
      <c r="AX239" s="12" t="s">
        <v>79</v>
      </c>
      <c r="AY239" s="150" t="s">
        <v>137</v>
      </c>
    </row>
    <row r="240" spans="2:65" s="14" customFormat="1">
      <c r="B240" s="179"/>
      <c r="D240" s="145" t="s">
        <v>148</v>
      </c>
      <c r="E240" s="180" t="s">
        <v>1</v>
      </c>
      <c r="F240" s="181" t="s">
        <v>360</v>
      </c>
      <c r="H240" s="182">
        <v>30.6</v>
      </c>
      <c r="I240" s="183"/>
      <c r="L240" s="179"/>
      <c r="M240" s="184"/>
      <c r="T240" s="185"/>
      <c r="AT240" s="180" t="s">
        <v>148</v>
      </c>
      <c r="AU240" s="180" t="s">
        <v>89</v>
      </c>
      <c r="AV240" s="14" t="s">
        <v>144</v>
      </c>
      <c r="AW240" s="14" t="s">
        <v>35</v>
      </c>
      <c r="AX240" s="14" t="s">
        <v>87</v>
      </c>
      <c r="AY240" s="180" t="s">
        <v>137</v>
      </c>
    </row>
    <row r="241" spans="2:65" s="1" customFormat="1" ht="21.75" customHeight="1">
      <c r="B241" s="32"/>
      <c r="C241" s="132" t="s">
        <v>518</v>
      </c>
      <c r="D241" s="132" t="s">
        <v>139</v>
      </c>
      <c r="E241" s="133" t="s">
        <v>519</v>
      </c>
      <c r="F241" s="134" t="s">
        <v>520</v>
      </c>
      <c r="G241" s="135" t="s">
        <v>190</v>
      </c>
      <c r="H241" s="136">
        <v>21.6</v>
      </c>
      <c r="I241" s="137"/>
      <c r="J241" s="138">
        <f>ROUND(I241*H241,2)</f>
        <v>0</v>
      </c>
      <c r="K241" s="134" t="s">
        <v>143</v>
      </c>
      <c r="L241" s="32"/>
      <c r="M241" s="139" t="s">
        <v>1</v>
      </c>
      <c r="N241" s="140" t="s">
        <v>44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144</v>
      </c>
      <c r="AT241" s="143" t="s">
        <v>139</v>
      </c>
      <c r="AU241" s="143" t="s">
        <v>89</v>
      </c>
      <c r="AY241" s="17" t="s">
        <v>137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87</v>
      </c>
      <c r="BK241" s="144">
        <f>ROUND(I241*H241,2)</f>
        <v>0</v>
      </c>
      <c r="BL241" s="17" t="s">
        <v>144</v>
      </c>
      <c r="BM241" s="143" t="s">
        <v>521</v>
      </c>
    </row>
    <row r="242" spans="2:65" s="1" customFormat="1">
      <c r="B242" s="32"/>
      <c r="D242" s="145" t="s">
        <v>146</v>
      </c>
      <c r="F242" s="146" t="s">
        <v>522</v>
      </c>
      <c r="I242" s="147"/>
      <c r="L242" s="32"/>
      <c r="M242" s="148"/>
      <c r="T242" s="56"/>
      <c r="AT242" s="17" t="s">
        <v>146</v>
      </c>
      <c r="AU242" s="17" t="s">
        <v>89</v>
      </c>
    </row>
    <row r="243" spans="2:65" s="12" customFormat="1">
      <c r="B243" s="149"/>
      <c r="D243" s="145" t="s">
        <v>148</v>
      </c>
      <c r="E243" s="150" t="s">
        <v>1</v>
      </c>
      <c r="F243" s="151" t="s">
        <v>523</v>
      </c>
      <c r="H243" s="152">
        <v>3.6</v>
      </c>
      <c r="I243" s="153"/>
      <c r="L243" s="149"/>
      <c r="M243" s="154"/>
      <c r="T243" s="155"/>
      <c r="AT243" s="150" t="s">
        <v>148</v>
      </c>
      <c r="AU243" s="150" t="s">
        <v>89</v>
      </c>
      <c r="AV243" s="12" t="s">
        <v>89</v>
      </c>
      <c r="AW243" s="12" t="s">
        <v>35</v>
      </c>
      <c r="AX243" s="12" t="s">
        <v>79</v>
      </c>
      <c r="AY243" s="150" t="s">
        <v>137</v>
      </c>
    </row>
    <row r="244" spans="2:65" s="12" customFormat="1">
      <c r="B244" s="149"/>
      <c r="D244" s="145" t="s">
        <v>148</v>
      </c>
      <c r="E244" s="150" t="s">
        <v>1</v>
      </c>
      <c r="F244" s="151" t="s">
        <v>524</v>
      </c>
      <c r="H244" s="152">
        <v>18</v>
      </c>
      <c r="I244" s="153"/>
      <c r="L244" s="149"/>
      <c r="M244" s="154"/>
      <c r="T244" s="155"/>
      <c r="AT244" s="150" t="s">
        <v>148</v>
      </c>
      <c r="AU244" s="150" t="s">
        <v>89</v>
      </c>
      <c r="AV244" s="12" t="s">
        <v>89</v>
      </c>
      <c r="AW244" s="12" t="s">
        <v>35</v>
      </c>
      <c r="AX244" s="12" t="s">
        <v>79</v>
      </c>
      <c r="AY244" s="150" t="s">
        <v>137</v>
      </c>
    </row>
    <row r="245" spans="2:65" s="14" customFormat="1">
      <c r="B245" s="179"/>
      <c r="D245" s="145" t="s">
        <v>148</v>
      </c>
      <c r="E245" s="180" t="s">
        <v>1</v>
      </c>
      <c r="F245" s="181" t="s">
        <v>360</v>
      </c>
      <c r="H245" s="182">
        <v>21.6</v>
      </c>
      <c r="I245" s="183"/>
      <c r="L245" s="179"/>
      <c r="M245" s="184"/>
      <c r="T245" s="185"/>
      <c r="AT245" s="180" t="s">
        <v>148</v>
      </c>
      <c r="AU245" s="180" t="s">
        <v>89</v>
      </c>
      <c r="AV245" s="14" t="s">
        <v>144</v>
      </c>
      <c r="AW245" s="14" t="s">
        <v>35</v>
      </c>
      <c r="AX245" s="14" t="s">
        <v>87</v>
      </c>
      <c r="AY245" s="180" t="s">
        <v>137</v>
      </c>
    </row>
    <row r="246" spans="2:65" s="11" customFormat="1" ht="22.9" customHeight="1">
      <c r="B246" s="120"/>
      <c r="D246" s="121" t="s">
        <v>78</v>
      </c>
      <c r="E246" s="130" t="s">
        <v>176</v>
      </c>
      <c r="F246" s="130" t="s">
        <v>177</v>
      </c>
      <c r="I246" s="123"/>
      <c r="J246" s="131">
        <f>BK246</f>
        <v>0</v>
      </c>
      <c r="L246" s="120"/>
      <c r="M246" s="125"/>
      <c r="P246" s="126">
        <f>SUM(P247:P248)</f>
        <v>0</v>
      </c>
      <c r="R246" s="126">
        <f>SUM(R247:R248)</f>
        <v>0</v>
      </c>
      <c r="T246" s="127">
        <f>SUM(T247:T248)</f>
        <v>0</v>
      </c>
      <c r="AR246" s="121" t="s">
        <v>87</v>
      </c>
      <c r="AT246" s="128" t="s">
        <v>78</v>
      </c>
      <c r="AU246" s="128" t="s">
        <v>87</v>
      </c>
      <c r="AY246" s="121" t="s">
        <v>137</v>
      </c>
      <c r="BK246" s="129">
        <f>SUM(BK247:BK248)</f>
        <v>0</v>
      </c>
    </row>
    <row r="247" spans="2:65" s="1" customFormat="1" ht="16.5" customHeight="1">
      <c r="B247" s="32"/>
      <c r="C247" s="132" t="s">
        <v>525</v>
      </c>
      <c r="D247" s="132" t="s">
        <v>139</v>
      </c>
      <c r="E247" s="133" t="s">
        <v>179</v>
      </c>
      <c r="F247" s="134" t="s">
        <v>180</v>
      </c>
      <c r="G247" s="135" t="s">
        <v>181</v>
      </c>
      <c r="H247" s="136">
        <v>7.101</v>
      </c>
      <c r="I247" s="137"/>
      <c r="J247" s="138">
        <f>ROUND(I247*H247,2)</f>
        <v>0</v>
      </c>
      <c r="K247" s="134" t="s">
        <v>143</v>
      </c>
      <c r="L247" s="32"/>
      <c r="M247" s="139" t="s">
        <v>1</v>
      </c>
      <c r="N247" s="140" t="s">
        <v>44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144</v>
      </c>
      <c r="AT247" s="143" t="s">
        <v>139</v>
      </c>
      <c r="AU247" s="143" t="s">
        <v>89</v>
      </c>
      <c r="AY247" s="17" t="s">
        <v>137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7" t="s">
        <v>87</v>
      </c>
      <c r="BK247" s="144">
        <f>ROUND(I247*H247,2)</f>
        <v>0</v>
      </c>
      <c r="BL247" s="17" t="s">
        <v>144</v>
      </c>
      <c r="BM247" s="143" t="s">
        <v>526</v>
      </c>
    </row>
    <row r="248" spans="2:65" s="1" customFormat="1">
      <c r="B248" s="32"/>
      <c r="D248" s="145" t="s">
        <v>146</v>
      </c>
      <c r="F248" s="146" t="s">
        <v>183</v>
      </c>
      <c r="I248" s="147"/>
      <c r="L248" s="32"/>
      <c r="M248" s="148"/>
      <c r="T248" s="56"/>
      <c r="AT248" s="17" t="s">
        <v>146</v>
      </c>
      <c r="AU248" s="17" t="s">
        <v>89</v>
      </c>
    </row>
    <row r="249" spans="2:65" s="11" customFormat="1" ht="25.9" customHeight="1">
      <c r="B249" s="120"/>
      <c r="D249" s="121" t="s">
        <v>78</v>
      </c>
      <c r="E249" s="122" t="s">
        <v>527</v>
      </c>
      <c r="F249" s="122" t="s">
        <v>528</v>
      </c>
      <c r="I249" s="123"/>
      <c r="J249" s="124">
        <f>BK249</f>
        <v>0</v>
      </c>
      <c r="L249" s="120"/>
      <c r="M249" s="125"/>
      <c r="P249" s="126">
        <f>SUM(P250:P255)</f>
        <v>0</v>
      </c>
      <c r="R249" s="126">
        <f>SUM(R250:R255)</f>
        <v>0</v>
      </c>
      <c r="T249" s="127">
        <f>SUM(T250:T255)</f>
        <v>0</v>
      </c>
      <c r="AR249" s="121" t="s">
        <v>144</v>
      </c>
      <c r="AT249" s="128" t="s">
        <v>78</v>
      </c>
      <c r="AU249" s="128" t="s">
        <v>79</v>
      </c>
      <c r="AY249" s="121" t="s">
        <v>137</v>
      </c>
      <c r="BK249" s="129">
        <f>SUM(BK250:BK255)</f>
        <v>0</v>
      </c>
    </row>
    <row r="250" spans="2:65" s="1" customFormat="1" ht="16.5" customHeight="1">
      <c r="B250" s="32"/>
      <c r="C250" s="132" t="s">
        <v>529</v>
      </c>
      <c r="D250" s="132" t="s">
        <v>139</v>
      </c>
      <c r="E250" s="133" t="s">
        <v>530</v>
      </c>
      <c r="F250" s="134" t="s">
        <v>531</v>
      </c>
      <c r="G250" s="135" t="s">
        <v>372</v>
      </c>
      <c r="H250" s="136">
        <v>34</v>
      </c>
      <c r="I250" s="137"/>
      <c r="J250" s="138">
        <f>ROUND(I250*H250,2)</f>
        <v>0</v>
      </c>
      <c r="K250" s="134" t="s">
        <v>1</v>
      </c>
      <c r="L250" s="32"/>
      <c r="M250" s="139" t="s">
        <v>1</v>
      </c>
      <c r="N250" s="140" t="s">
        <v>44</v>
      </c>
      <c r="P250" s="141">
        <f>O250*H250</f>
        <v>0</v>
      </c>
      <c r="Q250" s="141">
        <v>0</v>
      </c>
      <c r="R250" s="141">
        <f>Q250*H250</f>
        <v>0</v>
      </c>
      <c r="S250" s="141">
        <v>0</v>
      </c>
      <c r="T250" s="142">
        <f>S250*H250</f>
        <v>0</v>
      </c>
      <c r="AR250" s="143" t="s">
        <v>144</v>
      </c>
      <c r="AT250" s="143" t="s">
        <v>139</v>
      </c>
      <c r="AU250" s="143" t="s">
        <v>87</v>
      </c>
      <c r="AY250" s="17" t="s">
        <v>137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7" t="s">
        <v>87</v>
      </c>
      <c r="BK250" s="144">
        <f>ROUND(I250*H250,2)</f>
        <v>0</v>
      </c>
      <c r="BL250" s="17" t="s">
        <v>144</v>
      </c>
      <c r="BM250" s="143" t="s">
        <v>532</v>
      </c>
    </row>
    <row r="251" spans="2:65" s="1" customFormat="1">
      <c r="B251" s="32"/>
      <c r="D251" s="145" t="s">
        <v>146</v>
      </c>
      <c r="F251" s="146" t="s">
        <v>531</v>
      </c>
      <c r="I251" s="147"/>
      <c r="L251" s="32"/>
      <c r="M251" s="148"/>
      <c r="T251" s="56"/>
      <c r="AT251" s="17" t="s">
        <v>146</v>
      </c>
      <c r="AU251" s="17" t="s">
        <v>87</v>
      </c>
    </row>
    <row r="252" spans="2:65" s="1" customFormat="1">
      <c r="B252" s="32"/>
      <c r="D252" s="145" t="s">
        <v>295</v>
      </c>
      <c r="F252" s="175" t="s">
        <v>533</v>
      </c>
      <c r="I252" s="147"/>
      <c r="L252" s="32"/>
      <c r="M252" s="148"/>
      <c r="T252" s="56"/>
      <c r="AT252" s="17" t="s">
        <v>295</v>
      </c>
      <c r="AU252" s="17" t="s">
        <v>87</v>
      </c>
    </row>
    <row r="253" spans="2:65" s="12" customFormat="1">
      <c r="B253" s="149"/>
      <c r="D253" s="145" t="s">
        <v>148</v>
      </c>
      <c r="E253" s="150" t="s">
        <v>1</v>
      </c>
      <c r="F253" s="151" t="s">
        <v>534</v>
      </c>
      <c r="H253" s="152">
        <v>9</v>
      </c>
      <c r="I253" s="153"/>
      <c r="L253" s="149"/>
      <c r="M253" s="154"/>
      <c r="T253" s="155"/>
      <c r="AT253" s="150" t="s">
        <v>148</v>
      </c>
      <c r="AU253" s="150" t="s">
        <v>87</v>
      </c>
      <c r="AV253" s="12" t="s">
        <v>89</v>
      </c>
      <c r="AW253" s="12" t="s">
        <v>35</v>
      </c>
      <c r="AX253" s="12" t="s">
        <v>79</v>
      </c>
      <c r="AY253" s="150" t="s">
        <v>137</v>
      </c>
    </row>
    <row r="254" spans="2:65" s="12" customFormat="1">
      <c r="B254" s="149"/>
      <c r="D254" s="145" t="s">
        <v>148</v>
      </c>
      <c r="E254" s="150" t="s">
        <v>1</v>
      </c>
      <c r="F254" s="151" t="s">
        <v>535</v>
      </c>
      <c r="H254" s="152">
        <v>25</v>
      </c>
      <c r="I254" s="153"/>
      <c r="L254" s="149"/>
      <c r="M254" s="154"/>
      <c r="T254" s="155"/>
      <c r="AT254" s="150" t="s">
        <v>148</v>
      </c>
      <c r="AU254" s="150" t="s">
        <v>87</v>
      </c>
      <c r="AV254" s="12" t="s">
        <v>89</v>
      </c>
      <c r="AW254" s="12" t="s">
        <v>35</v>
      </c>
      <c r="AX254" s="12" t="s">
        <v>79</v>
      </c>
      <c r="AY254" s="150" t="s">
        <v>137</v>
      </c>
    </row>
    <row r="255" spans="2:65" s="14" customFormat="1">
      <c r="B255" s="179"/>
      <c r="D255" s="145" t="s">
        <v>148</v>
      </c>
      <c r="E255" s="180" t="s">
        <v>1</v>
      </c>
      <c r="F255" s="181" t="s">
        <v>360</v>
      </c>
      <c r="H255" s="182">
        <v>34</v>
      </c>
      <c r="I255" s="183"/>
      <c r="L255" s="179"/>
      <c r="M255" s="186"/>
      <c r="N255" s="187"/>
      <c r="O255" s="187"/>
      <c r="P255" s="187"/>
      <c r="Q255" s="187"/>
      <c r="R255" s="187"/>
      <c r="S255" s="187"/>
      <c r="T255" s="188"/>
      <c r="AT255" s="180" t="s">
        <v>148</v>
      </c>
      <c r="AU255" s="180" t="s">
        <v>87</v>
      </c>
      <c r="AV255" s="14" t="s">
        <v>144</v>
      </c>
      <c r="AW255" s="14" t="s">
        <v>35</v>
      </c>
      <c r="AX255" s="14" t="s">
        <v>87</v>
      </c>
      <c r="AY255" s="180" t="s">
        <v>137</v>
      </c>
    </row>
    <row r="256" spans="2:65" s="1" customFormat="1" ht="6.95" customHeight="1">
      <c r="B256" s="44"/>
      <c r="C256" s="45"/>
      <c r="D256" s="45"/>
      <c r="E256" s="45"/>
      <c r="F256" s="45"/>
      <c r="G256" s="45"/>
      <c r="H256" s="45"/>
      <c r="I256" s="45"/>
      <c r="J256" s="45"/>
      <c r="K256" s="45"/>
      <c r="L256" s="32"/>
    </row>
  </sheetData>
  <sheetProtection algorithmName="SHA-512" hashValue="60FhdsZVP7eIv5XcgQt2R1YryEiqkZW8GdZtz5zP0At/SB2IoeueuIrNRZv+tmFL/4zxNpa/PmBikxkPrgYROg==" saltValue="MbCLwxESOBTJz1FgbXqa7fVvmYsqPMpEIVWlRUhZ7d7WdHqx5CDYTc3Fa8CUPI3RHIwS2Yi8U0IqlXWibAz1Jw==" spinCount="100000" sheet="1" objects="1" scenarios="1" formatColumns="0" formatRows="0" autoFilter="0"/>
  <autoFilter ref="C119:K255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4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101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111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3" t="str">
        <f>'Rekapitulace stavby'!K6</f>
        <v>EKOPark Žabovřeské louky – projektová dokumentace verze 2</v>
      </c>
      <c r="F7" s="234"/>
      <c r="G7" s="234"/>
      <c r="H7" s="234"/>
      <c r="L7" s="20"/>
    </row>
    <row r="8" spans="2:46" s="1" customFormat="1" ht="12" customHeight="1">
      <c r="B8" s="32"/>
      <c r="D8" s="27" t="s">
        <v>112</v>
      </c>
      <c r="L8" s="32"/>
    </row>
    <row r="9" spans="2:46" s="1" customFormat="1" ht="30" customHeight="1">
      <c r="B9" s="32"/>
      <c r="E9" s="196" t="s">
        <v>536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30. 11. 2023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18"/>
      <c r="G18" s="218"/>
      <c r="H18" s="218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89"/>
      <c r="E27" s="222" t="s">
        <v>537</v>
      </c>
      <c r="F27" s="222"/>
      <c r="G27" s="222"/>
      <c r="H27" s="222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ROUND(J119,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ROUND((SUM(BE119:BE241)),  2)</f>
        <v>0</v>
      </c>
      <c r="I33" s="92">
        <v>0.21</v>
      </c>
      <c r="J33" s="91">
        <f>ROUND(((SUM(BE119:BE241))*I33),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ROUND((SUM(BF119:BF241)),  2)</f>
        <v>0</v>
      </c>
      <c r="I34" s="92">
        <v>0.15</v>
      </c>
      <c r="J34" s="91">
        <f>ROUND(((SUM(BF119:BF241))*I34),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ROUND((SUM(BG119:BG241)),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ROUND((SUM(BH119:BH241)),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ROUND((SUM(BI119:BI241)),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3" t="str">
        <f>E7</f>
        <v>EKOPark Žabovřeské louky – projektová dokumentace verze 2</v>
      </c>
      <c r="F85" s="234"/>
      <c r="G85" s="234"/>
      <c r="H85" s="234"/>
      <c r="L85" s="32"/>
    </row>
    <row r="86" spans="2:47" s="1" customFormat="1" ht="12" customHeight="1">
      <c r="B86" s="32"/>
      <c r="C86" s="27" t="s">
        <v>112</v>
      </c>
      <c r="L86" s="32"/>
    </row>
    <row r="87" spans="2:47" s="1" customFormat="1" ht="30" customHeight="1">
      <c r="B87" s="32"/>
      <c r="E87" s="196" t="str">
        <f>E9</f>
        <v>227290-2-1.4.1 - SO01.4.1 Vegetační úpravy - následná péče 1. rok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Brno-Žabovřesky</v>
      </c>
      <c r="I89" s="27" t="s">
        <v>22</v>
      </c>
      <c r="J89" s="52" t="str">
        <f>IF(J12="","",J12)</f>
        <v>30. 11. 2023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Statutární město Brno</v>
      </c>
      <c r="I91" s="27" t="s">
        <v>31</v>
      </c>
      <c r="J91" s="30" t="str">
        <f>E21</f>
        <v>GEOtest, a.s.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115</v>
      </c>
      <c r="D94" s="93"/>
      <c r="E94" s="93"/>
      <c r="F94" s="93"/>
      <c r="G94" s="93"/>
      <c r="H94" s="93"/>
      <c r="I94" s="93"/>
      <c r="J94" s="102" t="s">
        <v>116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117</v>
      </c>
      <c r="J96" s="66">
        <f>J119</f>
        <v>0</v>
      </c>
      <c r="L96" s="32"/>
      <c r="AU96" s="17" t="s">
        <v>118</v>
      </c>
    </row>
    <row r="97" spans="2:12" s="8" customFormat="1" ht="24.95" customHeight="1">
      <c r="B97" s="104"/>
      <c r="D97" s="105" t="s">
        <v>119</v>
      </c>
      <c r="E97" s="106"/>
      <c r="F97" s="106"/>
      <c r="G97" s="106"/>
      <c r="H97" s="106"/>
      <c r="I97" s="106"/>
      <c r="J97" s="107">
        <f>J120</f>
        <v>0</v>
      </c>
      <c r="L97" s="104"/>
    </row>
    <row r="98" spans="2:12" s="9" customFormat="1" ht="19.899999999999999" customHeight="1">
      <c r="B98" s="108"/>
      <c r="D98" s="109" t="s">
        <v>120</v>
      </c>
      <c r="E98" s="110"/>
      <c r="F98" s="110"/>
      <c r="G98" s="110"/>
      <c r="H98" s="110"/>
      <c r="I98" s="110"/>
      <c r="J98" s="111">
        <f>J121</f>
        <v>0</v>
      </c>
      <c r="L98" s="108"/>
    </row>
    <row r="99" spans="2:12" s="9" customFormat="1" ht="19.899999999999999" customHeight="1">
      <c r="B99" s="108"/>
      <c r="D99" s="109" t="s">
        <v>121</v>
      </c>
      <c r="E99" s="110"/>
      <c r="F99" s="110"/>
      <c r="G99" s="110"/>
      <c r="H99" s="110"/>
      <c r="I99" s="110"/>
      <c r="J99" s="111">
        <f>J239</f>
        <v>0</v>
      </c>
      <c r="L99" s="108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122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16</v>
      </c>
      <c r="L108" s="32"/>
    </row>
    <row r="109" spans="2:12" s="1" customFormat="1" ht="16.5" customHeight="1">
      <c r="B109" s="32"/>
      <c r="E109" s="233" t="str">
        <f>E7</f>
        <v>EKOPark Žabovřeské louky – projektová dokumentace verze 2</v>
      </c>
      <c r="F109" s="234"/>
      <c r="G109" s="234"/>
      <c r="H109" s="234"/>
      <c r="L109" s="32"/>
    </row>
    <row r="110" spans="2:12" s="1" customFormat="1" ht="12" customHeight="1">
      <c r="B110" s="32"/>
      <c r="C110" s="27" t="s">
        <v>112</v>
      </c>
      <c r="L110" s="32"/>
    </row>
    <row r="111" spans="2:12" s="1" customFormat="1" ht="30" customHeight="1">
      <c r="B111" s="32"/>
      <c r="E111" s="196" t="str">
        <f>E9</f>
        <v>227290-2-1.4.1 - SO01.4.1 Vegetační úpravy - následná péče 1. rok</v>
      </c>
      <c r="F111" s="235"/>
      <c r="G111" s="235"/>
      <c r="H111" s="235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20</v>
      </c>
      <c r="F113" s="25" t="str">
        <f>F12</f>
        <v>Brno-Žabovřesky</v>
      </c>
      <c r="I113" s="27" t="s">
        <v>22</v>
      </c>
      <c r="J113" s="52" t="str">
        <f>IF(J12="","",J12)</f>
        <v>30. 11. 2023</v>
      </c>
      <c r="L113" s="32"/>
    </row>
    <row r="114" spans="2:65" s="1" customFormat="1" ht="6.95" customHeight="1">
      <c r="B114" s="32"/>
      <c r="L114" s="32"/>
    </row>
    <row r="115" spans="2:65" s="1" customFormat="1" ht="15.2" customHeight="1">
      <c r="B115" s="32"/>
      <c r="C115" s="27" t="s">
        <v>24</v>
      </c>
      <c r="F115" s="25" t="str">
        <f>E15</f>
        <v>Statutární město Brno</v>
      </c>
      <c r="I115" s="27" t="s">
        <v>31</v>
      </c>
      <c r="J115" s="30" t="str">
        <f>E21</f>
        <v>GEOtest, a.s.</v>
      </c>
      <c r="L115" s="32"/>
    </row>
    <row r="116" spans="2:65" s="1" customFormat="1" ht="15.2" customHeight="1">
      <c r="B116" s="32"/>
      <c r="C116" s="27" t="s">
        <v>29</v>
      </c>
      <c r="F116" s="25" t="str">
        <f>IF(E18="","",E18)</f>
        <v>Vyplň údaj</v>
      </c>
      <c r="I116" s="27" t="s">
        <v>36</v>
      </c>
      <c r="J116" s="30" t="str">
        <f>E24</f>
        <v xml:space="preserve"> 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2"/>
      <c r="C118" s="113" t="s">
        <v>123</v>
      </c>
      <c r="D118" s="114" t="s">
        <v>64</v>
      </c>
      <c r="E118" s="114" t="s">
        <v>60</v>
      </c>
      <c r="F118" s="114" t="s">
        <v>61</v>
      </c>
      <c r="G118" s="114" t="s">
        <v>124</v>
      </c>
      <c r="H118" s="114" t="s">
        <v>125</v>
      </c>
      <c r="I118" s="114" t="s">
        <v>126</v>
      </c>
      <c r="J118" s="114" t="s">
        <v>116</v>
      </c>
      <c r="K118" s="115" t="s">
        <v>127</v>
      </c>
      <c r="L118" s="112"/>
      <c r="M118" s="59" t="s">
        <v>1</v>
      </c>
      <c r="N118" s="60" t="s">
        <v>43</v>
      </c>
      <c r="O118" s="60" t="s">
        <v>128</v>
      </c>
      <c r="P118" s="60" t="s">
        <v>129</v>
      </c>
      <c r="Q118" s="60" t="s">
        <v>130</v>
      </c>
      <c r="R118" s="60" t="s">
        <v>131</v>
      </c>
      <c r="S118" s="60" t="s">
        <v>132</v>
      </c>
      <c r="T118" s="61" t="s">
        <v>133</v>
      </c>
    </row>
    <row r="119" spans="2:65" s="1" customFormat="1" ht="22.9" customHeight="1">
      <c r="B119" s="32"/>
      <c r="C119" s="64" t="s">
        <v>134</v>
      </c>
      <c r="J119" s="116">
        <f>BK119</f>
        <v>0</v>
      </c>
      <c r="L119" s="32"/>
      <c r="M119" s="62"/>
      <c r="N119" s="53"/>
      <c r="O119" s="53"/>
      <c r="P119" s="117">
        <f>P120</f>
        <v>0</v>
      </c>
      <c r="Q119" s="53"/>
      <c r="R119" s="117">
        <f>R120</f>
        <v>1.0524389999999999</v>
      </c>
      <c r="S119" s="53"/>
      <c r="T119" s="118">
        <f>T120</f>
        <v>0</v>
      </c>
      <c r="AT119" s="17" t="s">
        <v>78</v>
      </c>
      <c r="AU119" s="17" t="s">
        <v>118</v>
      </c>
      <c r="BK119" s="119">
        <f>BK120</f>
        <v>0</v>
      </c>
    </row>
    <row r="120" spans="2:65" s="11" customFormat="1" ht="25.9" customHeight="1">
      <c r="B120" s="120"/>
      <c r="D120" s="121" t="s">
        <v>78</v>
      </c>
      <c r="E120" s="122" t="s">
        <v>135</v>
      </c>
      <c r="F120" s="122" t="s">
        <v>136</v>
      </c>
      <c r="I120" s="123"/>
      <c r="J120" s="124">
        <f>BK120</f>
        <v>0</v>
      </c>
      <c r="L120" s="120"/>
      <c r="M120" s="125"/>
      <c r="P120" s="126">
        <f>P121+P239</f>
        <v>0</v>
      </c>
      <c r="R120" s="126">
        <f>R121+R239</f>
        <v>1.0524389999999999</v>
      </c>
      <c r="T120" s="127">
        <f>T121+T239</f>
        <v>0</v>
      </c>
      <c r="AR120" s="121" t="s">
        <v>87</v>
      </c>
      <c r="AT120" s="128" t="s">
        <v>78</v>
      </c>
      <c r="AU120" s="128" t="s">
        <v>79</v>
      </c>
      <c r="AY120" s="121" t="s">
        <v>137</v>
      </c>
      <c r="BK120" s="129">
        <f>BK121+BK239</f>
        <v>0</v>
      </c>
    </row>
    <row r="121" spans="2:65" s="11" customFormat="1" ht="22.9" customHeight="1">
      <c r="B121" s="120"/>
      <c r="D121" s="121" t="s">
        <v>78</v>
      </c>
      <c r="E121" s="130" t="s">
        <v>87</v>
      </c>
      <c r="F121" s="130" t="s">
        <v>138</v>
      </c>
      <c r="I121" s="123"/>
      <c r="J121" s="131">
        <f>BK121</f>
        <v>0</v>
      </c>
      <c r="L121" s="120"/>
      <c r="M121" s="125"/>
      <c r="P121" s="126">
        <f>SUM(P122:P238)</f>
        <v>0</v>
      </c>
      <c r="R121" s="126">
        <f>SUM(R122:R238)</f>
        <v>1.0524389999999999</v>
      </c>
      <c r="T121" s="127">
        <f>SUM(T122:T238)</f>
        <v>0</v>
      </c>
      <c r="AR121" s="121" t="s">
        <v>87</v>
      </c>
      <c r="AT121" s="128" t="s">
        <v>78</v>
      </c>
      <c r="AU121" s="128" t="s">
        <v>87</v>
      </c>
      <c r="AY121" s="121" t="s">
        <v>137</v>
      </c>
      <c r="BK121" s="129">
        <f>SUM(BK122:BK238)</f>
        <v>0</v>
      </c>
    </row>
    <row r="122" spans="2:65" s="1" customFormat="1" ht="24.2" customHeight="1">
      <c r="B122" s="32"/>
      <c r="C122" s="132" t="s">
        <v>87</v>
      </c>
      <c r="D122" s="132" t="s">
        <v>139</v>
      </c>
      <c r="E122" s="133" t="s">
        <v>354</v>
      </c>
      <c r="F122" s="134" t="s">
        <v>355</v>
      </c>
      <c r="G122" s="135" t="s">
        <v>142</v>
      </c>
      <c r="H122" s="136">
        <v>57951.6</v>
      </c>
      <c r="I122" s="137"/>
      <c r="J122" s="138">
        <f>ROUND(I122*H122,2)</f>
        <v>0</v>
      </c>
      <c r="K122" s="134" t="s">
        <v>143</v>
      </c>
      <c r="L122" s="32"/>
      <c r="M122" s="139" t="s">
        <v>1</v>
      </c>
      <c r="N122" s="140" t="s">
        <v>44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144</v>
      </c>
      <c r="AT122" s="143" t="s">
        <v>139</v>
      </c>
      <c r="AU122" s="143" t="s">
        <v>89</v>
      </c>
      <c r="AY122" s="17" t="s">
        <v>137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87</v>
      </c>
      <c r="BK122" s="144">
        <f>ROUND(I122*H122,2)</f>
        <v>0</v>
      </c>
      <c r="BL122" s="17" t="s">
        <v>144</v>
      </c>
      <c r="BM122" s="143" t="s">
        <v>538</v>
      </c>
    </row>
    <row r="123" spans="2:65" s="1" customFormat="1">
      <c r="B123" s="32"/>
      <c r="D123" s="145" t="s">
        <v>146</v>
      </c>
      <c r="F123" s="146" t="s">
        <v>357</v>
      </c>
      <c r="I123" s="147"/>
      <c r="L123" s="32"/>
      <c r="M123" s="148"/>
      <c r="T123" s="56"/>
      <c r="AT123" s="17" t="s">
        <v>146</v>
      </c>
      <c r="AU123" s="17" t="s">
        <v>89</v>
      </c>
    </row>
    <row r="124" spans="2:65" s="12" customFormat="1">
      <c r="B124" s="149"/>
      <c r="D124" s="145" t="s">
        <v>148</v>
      </c>
      <c r="E124" s="150" t="s">
        <v>1</v>
      </c>
      <c r="F124" s="151" t="s">
        <v>358</v>
      </c>
      <c r="H124" s="152">
        <v>18297.2</v>
      </c>
      <c r="I124" s="153"/>
      <c r="L124" s="149"/>
      <c r="M124" s="154"/>
      <c r="T124" s="155"/>
      <c r="AT124" s="150" t="s">
        <v>148</v>
      </c>
      <c r="AU124" s="150" t="s">
        <v>89</v>
      </c>
      <c r="AV124" s="12" t="s">
        <v>89</v>
      </c>
      <c r="AW124" s="12" t="s">
        <v>35</v>
      </c>
      <c r="AX124" s="12" t="s">
        <v>79</v>
      </c>
      <c r="AY124" s="150" t="s">
        <v>137</v>
      </c>
    </row>
    <row r="125" spans="2:65" s="12" customFormat="1">
      <c r="B125" s="149"/>
      <c r="D125" s="145" t="s">
        <v>148</v>
      </c>
      <c r="E125" s="150" t="s">
        <v>1</v>
      </c>
      <c r="F125" s="151" t="s">
        <v>359</v>
      </c>
      <c r="H125" s="152">
        <v>1020</v>
      </c>
      <c r="I125" s="153"/>
      <c r="L125" s="149"/>
      <c r="M125" s="154"/>
      <c r="T125" s="155"/>
      <c r="AT125" s="150" t="s">
        <v>148</v>
      </c>
      <c r="AU125" s="150" t="s">
        <v>89</v>
      </c>
      <c r="AV125" s="12" t="s">
        <v>89</v>
      </c>
      <c r="AW125" s="12" t="s">
        <v>35</v>
      </c>
      <c r="AX125" s="12" t="s">
        <v>79</v>
      </c>
      <c r="AY125" s="150" t="s">
        <v>137</v>
      </c>
    </row>
    <row r="126" spans="2:65" s="15" customFormat="1">
      <c r="B126" s="189"/>
      <c r="D126" s="145" t="s">
        <v>148</v>
      </c>
      <c r="E126" s="190" t="s">
        <v>1</v>
      </c>
      <c r="F126" s="191" t="s">
        <v>539</v>
      </c>
      <c r="H126" s="192">
        <v>19317.2</v>
      </c>
      <c r="I126" s="193"/>
      <c r="L126" s="189"/>
      <c r="M126" s="194"/>
      <c r="T126" s="195"/>
      <c r="AT126" s="190" t="s">
        <v>148</v>
      </c>
      <c r="AU126" s="190" t="s">
        <v>89</v>
      </c>
      <c r="AV126" s="15" t="s">
        <v>156</v>
      </c>
      <c r="AW126" s="15" t="s">
        <v>35</v>
      </c>
      <c r="AX126" s="15" t="s">
        <v>79</v>
      </c>
      <c r="AY126" s="190" t="s">
        <v>137</v>
      </c>
    </row>
    <row r="127" spans="2:65" s="12" customFormat="1">
      <c r="B127" s="149"/>
      <c r="D127" s="145" t="s">
        <v>148</v>
      </c>
      <c r="E127" s="150" t="s">
        <v>1</v>
      </c>
      <c r="F127" s="151" t="s">
        <v>540</v>
      </c>
      <c r="H127" s="152">
        <v>57951.6</v>
      </c>
      <c r="I127" s="153"/>
      <c r="L127" s="149"/>
      <c r="M127" s="154"/>
      <c r="T127" s="155"/>
      <c r="AT127" s="150" t="s">
        <v>148</v>
      </c>
      <c r="AU127" s="150" t="s">
        <v>89</v>
      </c>
      <c r="AV127" s="12" t="s">
        <v>89</v>
      </c>
      <c r="AW127" s="12" t="s">
        <v>35</v>
      </c>
      <c r="AX127" s="12" t="s">
        <v>87</v>
      </c>
      <c r="AY127" s="150" t="s">
        <v>137</v>
      </c>
    </row>
    <row r="128" spans="2:65" s="1" customFormat="1" ht="24.2" customHeight="1">
      <c r="B128" s="32"/>
      <c r="C128" s="132" t="s">
        <v>89</v>
      </c>
      <c r="D128" s="132" t="s">
        <v>139</v>
      </c>
      <c r="E128" s="133" t="s">
        <v>380</v>
      </c>
      <c r="F128" s="134" t="s">
        <v>381</v>
      </c>
      <c r="G128" s="135" t="s">
        <v>152</v>
      </c>
      <c r="H128" s="136">
        <v>10.199999999999999</v>
      </c>
      <c r="I128" s="137"/>
      <c r="J128" s="138">
        <f>ROUND(I128*H128,2)</f>
        <v>0</v>
      </c>
      <c r="K128" s="134" t="s">
        <v>143</v>
      </c>
      <c r="L128" s="32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144</v>
      </c>
      <c r="AT128" s="143" t="s">
        <v>139</v>
      </c>
      <c r="AU128" s="143" t="s">
        <v>89</v>
      </c>
      <c r="AY128" s="17" t="s">
        <v>137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144</v>
      </c>
      <c r="BM128" s="143" t="s">
        <v>382</v>
      </c>
    </row>
    <row r="129" spans="2:65" s="1" customFormat="1">
      <c r="B129" s="32"/>
      <c r="D129" s="145" t="s">
        <v>146</v>
      </c>
      <c r="F129" s="146" t="s">
        <v>383</v>
      </c>
      <c r="I129" s="147"/>
      <c r="L129" s="32"/>
      <c r="M129" s="148"/>
      <c r="T129" s="56"/>
      <c r="AT129" s="17" t="s">
        <v>146</v>
      </c>
      <c r="AU129" s="17" t="s">
        <v>89</v>
      </c>
    </row>
    <row r="130" spans="2:65" s="1" customFormat="1">
      <c r="B130" s="32"/>
      <c r="D130" s="145" t="s">
        <v>295</v>
      </c>
      <c r="F130" s="175" t="s">
        <v>384</v>
      </c>
      <c r="I130" s="147"/>
      <c r="L130" s="32"/>
      <c r="M130" s="148"/>
      <c r="T130" s="56"/>
      <c r="AT130" s="17" t="s">
        <v>295</v>
      </c>
      <c r="AU130" s="17" t="s">
        <v>89</v>
      </c>
    </row>
    <row r="131" spans="2:65" s="12" customFormat="1">
      <c r="B131" s="149"/>
      <c r="D131" s="145" t="s">
        <v>148</v>
      </c>
      <c r="E131" s="150" t="s">
        <v>1</v>
      </c>
      <c r="F131" s="151" t="s">
        <v>541</v>
      </c>
      <c r="H131" s="152">
        <v>2.7</v>
      </c>
      <c r="I131" s="153"/>
      <c r="L131" s="149"/>
      <c r="M131" s="154"/>
      <c r="T131" s="155"/>
      <c r="AT131" s="150" t="s">
        <v>148</v>
      </c>
      <c r="AU131" s="150" t="s">
        <v>89</v>
      </c>
      <c r="AV131" s="12" t="s">
        <v>89</v>
      </c>
      <c r="AW131" s="12" t="s">
        <v>35</v>
      </c>
      <c r="AX131" s="12" t="s">
        <v>79</v>
      </c>
      <c r="AY131" s="150" t="s">
        <v>137</v>
      </c>
    </row>
    <row r="132" spans="2:65" s="12" customFormat="1">
      <c r="B132" s="149"/>
      <c r="D132" s="145" t="s">
        <v>148</v>
      </c>
      <c r="E132" s="150" t="s">
        <v>1</v>
      </c>
      <c r="F132" s="151" t="s">
        <v>542</v>
      </c>
      <c r="H132" s="152">
        <v>7.5</v>
      </c>
      <c r="I132" s="153"/>
      <c r="L132" s="149"/>
      <c r="M132" s="154"/>
      <c r="T132" s="155"/>
      <c r="AT132" s="150" t="s">
        <v>148</v>
      </c>
      <c r="AU132" s="150" t="s">
        <v>89</v>
      </c>
      <c r="AV132" s="12" t="s">
        <v>89</v>
      </c>
      <c r="AW132" s="12" t="s">
        <v>35</v>
      </c>
      <c r="AX132" s="12" t="s">
        <v>79</v>
      </c>
      <c r="AY132" s="150" t="s">
        <v>137</v>
      </c>
    </row>
    <row r="133" spans="2:65" s="14" customFormat="1">
      <c r="B133" s="179"/>
      <c r="D133" s="145" t="s">
        <v>148</v>
      </c>
      <c r="E133" s="180" t="s">
        <v>1</v>
      </c>
      <c r="F133" s="181" t="s">
        <v>360</v>
      </c>
      <c r="H133" s="182">
        <v>10.199999999999999</v>
      </c>
      <c r="I133" s="183"/>
      <c r="L133" s="179"/>
      <c r="M133" s="184"/>
      <c r="T133" s="185"/>
      <c r="AT133" s="180" t="s">
        <v>148</v>
      </c>
      <c r="AU133" s="180" t="s">
        <v>89</v>
      </c>
      <c r="AV133" s="14" t="s">
        <v>144</v>
      </c>
      <c r="AW133" s="14" t="s">
        <v>35</v>
      </c>
      <c r="AX133" s="14" t="s">
        <v>87</v>
      </c>
      <c r="AY133" s="180" t="s">
        <v>137</v>
      </c>
    </row>
    <row r="134" spans="2:65" s="1" customFormat="1" ht="24.2" customHeight="1">
      <c r="B134" s="32"/>
      <c r="C134" s="165" t="s">
        <v>156</v>
      </c>
      <c r="D134" s="165" t="s">
        <v>233</v>
      </c>
      <c r="E134" s="166" t="s">
        <v>387</v>
      </c>
      <c r="F134" s="167" t="s">
        <v>388</v>
      </c>
      <c r="G134" s="168" t="s">
        <v>152</v>
      </c>
      <c r="H134" s="169">
        <v>1.35</v>
      </c>
      <c r="I134" s="170"/>
      <c r="J134" s="171">
        <f>ROUND(I134*H134,2)</f>
        <v>0</v>
      </c>
      <c r="K134" s="167" t="s">
        <v>1</v>
      </c>
      <c r="L134" s="172"/>
      <c r="M134" s="173" t="s">
        <v>1</v>
      </c>
      <c r="N134" s="174" t="s">
        <v>44</v>
      </c>
      <c r="P134" s="141">
        <f>O134*H134</f>
        <v>0</v>
      </c>
      <c r="Q134" s="141">
        <v>1E-3</v>
      </c>
      <c r="R134" s="141">
        <f>Q134*H134</f>
        <v>1.3500000000000001E-3</v>
      </c>
      <c r="S134" s="141">
        <v>0</v>
      </c>
      <c r="T134" s="142">
        <f>S134*H134</f>
        <v>0</v>
      </c>
      <c r="AR134" s="143" t="s">
        <v>226</v>
      </c>
      <c r="AT134" s="143" t="s">
        <v>233</v>
      </c>
      <c r="AU134" s="143" t="s">
        <v>89</v>
      </c>
      <c r="AY134" s="17" t="s">
        <v>137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87</v>
      </c>
      <c r="BK134" s="144">
        <f>ROUND(I134*H134,2)</f>
        <v>0</v>
      </c>
      <c r="BL134" s="17" t="s">
        <v>144</v>
      </c>
      <c r="BM134" s="143" t="s">
        <v>389</v>
      </c>
    </row>
    <row r="135" spans="2:65" s="1" customFormat="1">
      <c r="B135" s="32"/>
      <c r="D135" s="145" t="s">
        <v>146</v>
      </c>
      <c r="F135" s="146" t="s">
        <v>390</v>
      </c>
      <c r="I135" s="147"/>
      <c r="L135" s="32"/>
      <c r="M135" s="148"/>
      <c r="T135" s="56"/>
      <c r="AT135" s="17" t="s">
        <v>146</v>
      </c>
      <c r="AU135" s="17" t="s">
        <v>89</v>
      </c>
    </row>
    <row r="136" spans="2:65" s="12" customFormat="1">
      <c r="B136" s="149"/>
      <c r="D136" s="145" t="s">
        <v>148</v>
      </c>
      <c r="E136" s="150" t="s">
        <v>1</v>
      </c>
      <c r="F136" s="151" t="s">
        <v>543</v>
      </c>
      <c r="H136" s="152">
        <v>1.35</v>
      </c>
      <c r="I136" s="153"/>
      <c r="L136" s="149"/>
      <c r="M136" s="154"/>
      <c r="T136" s="155"/>
      <c r="AT136" s="150" t="s">
        <v>148</v>
      </c>
      <c r="AU136" s="150" t="s">
        <v>89</v>
      </c>
      <c r="AV136" s="12" t="s">
        <v>89</v>
      </c>
      <c r="AW136" s="12" t="s">
        <v>35</v>
      </c>
      <c r="AX136" s="12" t="s">
        <v>87</v>
      </c>
      <c r="AY136" s="150" t="s">
        <v>137</v>
      </c>
    </row>
    <row r="137" spans="2:65" s="1" customFormat="1" ht="21.75" customHeight="1">
      <c r="B137" s="32"/>
      <c r="C137" s="165" t="s">
        <v>144</v>
      </c>
      <c r="D137" s="165" t="s">
        <v>233</v>
      </c>
      <c r="E137" s="166" t="s">
        <v>391</v>
      </c>
      <c r="F137" s="167" t="s">
        <v>392</v>
      </c>
      <c r="G137" s="168" t="s">
        <v>152</v>
      </c>
      <c r="H137" s="169">
        <v>1.35</v>
      </c>
      <c r="I137" s="170"/>
      <c r="J137" s="171">
        <f>ROUND(I137*H137,2)</f>
        <v>0</v>
      </c>
      <c r="K137" s="167" t="s">
        <v>1</v>
      </c>
      <c r="L137" s="172"/>
      <c r="M137" s="173" t="s">
        <v>1</v>
      </c>
      <c r="N137" s="174" t="s">
        <v>44</v>
      </c>
      <c r="P137" s="141">
        <f>O137*H137</f>
        <v>0</v>
      </c>
      <c r="Q137" s="141">
        <v>8.9999999999999993E-3</v>
      </c>
      <c r="R137" s="141">
        <f>Q137*H137</f>
        <v>1.2149999999999999E-2</v>
      </c>
      <c r="S137" s="141">
        <v>0</v>
      </c>
      <c r="T137" s="142">
        <f>S137*H137</f>
        <v>0</v>
      </c>
      <c r="AR137" s="143" t="s">
        <v>226</v>
      </c>
      <c r="AT137" s="143" t="s">
        <v>233</v>
      </c>
      <c r="AU137" s="143" t="s">
        <v>89</v>
      </c>
      <c r="AY137" s="17" t="s">
        <v>137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87</v>
      </c>
      <c r="BK137" s="144">
        <f>ROUND(I137*H137,2)</f>
        <v>0</v>
      </c>
      <c r="BL137" s="17" t="s">
        <v>144</v>
      </c>
      <c r="BM137" s="143" t="s">
        <v>393</v>
      </c>
    </row>
    <row r="138" spans="2:65" s="1" customFormat="1">
      <c r="B138" s="32"/>
      <c r="D138" s="145" t="s">
        <v>146</v>
      </c>
      <c r="F138" s="146" t="s">
        <v>394</v>
      </c>
      <c r="I138" s="147"/>
      <c r="L138" s="32"/>
      <c r="M138" s="148"/>
      <c r="T138" s="56"/>
      <c r="AT138" s="17" t="s">
        <v>146</v>
      </c>
      <c r="AU138" s="17" t="s">
        <v>89</v>
      </c>
    </row>
    <row r="139" spans="2:65" s="12" customFormat="1">
      <c r="B139" s="149"/>
      <c r="D139" s="145" t="s">
        <v>148</v>
      </c>
      <c r="E139" s="150" t="s">
        <v>1</v>
      </c>
      <c r="F139" s="151" t="s">
        <v>543</v>
      </c>
      <c r="H139" s="152">
        <v>1.35</v>
      </c>
      <c r="I139" s="153"/>
      <c r="L139" s="149"/>
      <c r="M139" s="154"/>
      <c r="T139" s="155"/>
      <c r="AT139" s="150" t="s">
        <v>148</v>
      </c>
      <c r="AU139" s="150" t="s">
        <v>89</v>
      </c>
      <c r="AV139" s="12" t="s">
        <v>89</v>
      </c>
      <c r="AW139" s="12" t="s">
        <v>35</v>
      </c>
      <c r="AX139" s="12" t="s">
        <v>87</v>
      </c>
      <c r="AY139" s="150" t="s">
        <v>137</v>
      </c>
    </row>
    <row r="140" spans="2:65" s="1" customFormat="1" ht="16.5" customHeight="1">
      <c r="B140" s="32"/>
      <c r="C140" s="165" t="s">
        <v>166</v>
      </c>
      <c r="D140" s="165" t="s">
        <v>233</v>
      </c>
      <c r="E140" s="166" t="s">
        <v>395</v>
      </c>
      <c r="F140" s="167" t="s">
        <v>396</v>
      </c>
      <c r="G140" s="168" t="s">
        <v>152</v>
      </c>
      <c r="H140" s="169">
        <v>1.65</v>
      </c>
      <c r="I140" s="170"/>
      <c r="J140" s="171">
        <f>ROUND(I140*H140,2)</f>
        <v>0</v>
      </c>
      <c r="K140" s="167" t="s">
        <v>143</v>
      </c>
      <c r="L140" s="172"/>
      <c r="M140" s="173" t="s">
        <v>1</v>
      </c>
      <c r="N140" s="174" t="s">
        <v>44</v>
      </c>
      <c r="P140" s="141">
        <f>O140*H140</f>
        <v>0</v>
      </c>
      <c r="Q140" s="141">
        <v>2.7E-2</v>
      </c>
      <c r="R140" s="141">
        <f>Q140*H140</f>
        <v>4.4549999999999999E-2</v>
      </c>
      <c r="S140" s="141">
        <v>0</v>
      </c>
      <c r="T140" s="142">
        <f>S140*H140</f>
        <v>0</v>
      </c>
      <c r="AR140" s="143" t="s">
        <v>226</v>
      </c>
      <c r="AT140" s="143" t="s">
        <v>233</v>
      </c>
      <c r="AU140" s="143" t="s">
        <v>89</v>
      </c>
      <c r="AY140" s="17" t="s">
        <v>137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87</v>
      </c>
      <c r="BK140" s="144">
        <f>ROUND(I140*H140,2)</f>
        <v>0</v>
      </c>
      <c r="BL140" s="17" t="s">
        <v>144</v>
      </c>
      <c r="BM140" s="143" t="s">
        <v>397</v>
      </c>
    </row>
    <row r="141" spans="2:65" s="1" customFormat="1">
      <c r="B141" s="32"/>
      <c r="D141" s="145" t="s">
        <v>146</v>
      </c>
      <c r="F141" s="146" t="s">
        <v>396</v>
      </c>
      <c r="I141" s="147"/>
      <c r="L141" s="32"/>
      <c r="M141" s="148"/>
      <c r="T141" s="56"/>
      <c r="AT141" s="17" t="s">
        <v>146</v>
      </c>
      <c r="AU141" s="17" t="s">
        <v>89</v>
      </c>
    </row>
    <row r="142" spans="2:65" s="12" customFormat="1">
      <c r="B142" s="149"/>
      <c r="D142" s="145" t="s">
        <v>148</v>
      </c>
      <c r="E142" s="150" t="s">
        <v>1</v>
      </c>
      <c r="F142" s="151" t="s">
        <v>544</v>
      </c>
      <c r="H142" s="152">
        <v>1.65</v>
      </c>
      <c r="I142" s="153"/>
      <c r="L142" s="149"/>
      <c r="M142" s="154"/>
      <c r="T142" s="155"/>
      <c r="AT142" s="150" t="s">
        <v>148</v>
      </c>
      <c r="AU142" s="150" t="s">
        <v>89</v>
      </c>
      <c r="AV142" s="12" t="s">
        <v>89</v>
      </c>
      <c r="AW142" s="12" t="s">
        <v>35</v>
      </c>
      <c r="AX142" s="12" t="s">
        <v>87</v>
      </c>
      <c r="AY142" s="150" t="s">
        <v>137</v>
      </c>
    </row>
    <row r="143" spans="2:65" s="1" customFormat="1" ht="24.2" customHeight="1">
      <c r="B143" s="32"/>
      <c r="C143" s="165" t="s">
        <v>171</v>
      </c>
      <c r="D143" s="165" t="s">
        <v>233</v>
      </c>
      <c r="E143" s="166" t="s">
        <v>398</v>
      </c>
      <c r="F143" s="167" t="s">
        <v>399</v>
      </c>
      <c r="G143" s="168" t="s">
        <v>152</v>
      </c>
      <c r="H143" s="169">
        <v>1.2</v>
      </c>
      <c r="I143" s="170"/>
      <c r="J143" s="171">
        <f>ROUND(I143*H143,2)</f>
        <v>0</v>
      </c>
      <c r="K143" s="167" t="s">
        <v>1</v>
      </c>
      <c r="L143" s="172"/>
      <c r="M143" s="173" t="s">
        <v>1</v>
      </c>
      <c r="N143" s="174" t="s">
        <v>44</v>
      </c>
      <c r="P143" s="141">
        <f>O143*H143</f>
        <v>0</v>
      </c>
      <c r="Q143" s="141">
        <v>1.5E-3</v>
      </c>
      <c r="R143" s="141">
        <f>Q143*H143</f>
        <v>1.8E-3</v>
      </c>
      <c r="S143" s="141">
        <v>0</v>
      </c>
      <c r="T143" s="142">
        <f>S143*H143</f>
        <v>0</v>
      </c>
      <c r="AR143" s="143" t="s">
        <v>226</v>
      </c>
      <c r="AT143" s="143" t="s">
        <v>233</v>
      </c>
      <c r="AU143" s="143" t="s">
        <v>89</v>
      </c>
      <c r="AY143" s="17" t="s">
        <v>137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87</v>
      </c>
      <c r="BK143" s="144">
        <f>ROUND(I143*H143,2)</f>
        <v>0</v>
      </c>
      <c r="BL143" s="17" t="s">
        <v>144</v>
      </c>
      <c r="BM143" s="143" t="s">
        <v>400</v>
      </c>
    </row>
    <row r="144" spans="2:65" s="1" customFormat="1">
      <c r="B144" s="32"/>
      <c r="D144" s="145" t="s">
        <v>146</v>
      </c>
      <c r="F144" s="146" t="s">
        <v>401</v>
      </c>
      <c r="I144" s="147"/>
      <c r="L144" s="32"/>
      <c r="M144" s="148"/>
      <c r="T144" s="56"/>
      <c r="AT144" s="17" t="s">
        <v>146</v>
      </c>
      <c r="AU144" s="17" t="s">
        <v>89</v>
      </c>
    </row>
    <row r="145" spans="2:65" s="12" customFormat="1">
      <c r="B145" s="149"/>
      <c r="D145" s="145" t="s">
        <v>148</v>
      </c>
      <c r="E145" s="150" t="s">
        <v>1</v>
      </c>
      <c r="F145" s="151" t="s">
        <v>545</v>
      </c>
      <c r="H145" s="152">
        <v>1.2</v>
      </c>
      <c r="I145" s="153"/>
      <c r="L145" s="149"/>
      <c r="M145" s="154"/>
      <c r="T145" s="155"/>
      <c r="AT145" s="150" t="s">
        <v>148</v>
      </c>
      <c r="AU145" s="150" t="s">
        <v>89</v>
      </c>
      <c r="AV145" s="12" t="s">
        <v>89</v>
      </c>
      <c r="AW145" s="12" t="s">
        <v>35</v>
      </c>
      <c r="AX145" s="12" t="s">
        <v>87</v>
      </c>
      <c r="AY145" s="150" t="s">
        <v>137</v>
      </c>
    </row>
    <row r="146" spans="2:65" s="1" customFormat="1" ht="24.2" customHeight="1">
      <c r="B146" s="32"/>
      <c r="C146" s="165" t="s">
        <v>178</v>
      </c>
      <c r="D146" s="165" t="s">
        <v>233</v>
      </c>
      <c r="E146" s="166" t="s">
        <v>402</v>
      </c>
      <c r="F146" s="167" t="s">
        <v>403</v>
      </c>
      <c r="G146" s="168" t="s">
        <v>152</v>
      </c>
      <c r="H146" s="169">
        <v>1.2</v>
      </c>
      <c r="I146" s="170"/>
      <c r="J146" s="171">
        <f>ROUND(I146*H146,2)</f>
        <v>0</v>
      </c>
      <c r="K146" s="167" t="s">
        <v>1</v>
      </c>
      <c r="L146" s="172"/>
      <c r="M146" s="173" t="s">
        <v>1</v>
      </c>
      <c r="N146" s="174" t="s">
        <v>44</v>
      </c>
      <c r="P146" s="141">
        <f>O146*H146</f>
        <v>0</v>
      </c>
      <c r="Q146" s="141">
        <v>8.9999999999999993E-3</v>
      </c>
      <c r="R146" s="141">
        <f>Q146*H146</f>
        <v>1.0799999999999999E-2</v>
      </c>
      <c r="S146" s="141">
        <v>0</v>
      </c>
      <c r="T146" s="142">
        <f>S146*H146</f>
        <v>0</v>
      </c>
      <c r="AR146" s="143" t="s">
        <v>226</v>
      </c>
      <c r="AT146" s="143" t="s">
        <v>233</v>
      </c>
      <c r="AU146" s="143" t="s">
        <v>89</v>
      </c>
      <c r="AY146" s="17" t="s">
        <v>137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87</v>
      </c>
      <c r="BK146" s="144">
        <f>ROUND(I146*H146,2)</f>
        <v>0</v>
      </c>
      <c r="BL146" s="17" t="s">
        <v>144</v>
      </c>
      <c r="BM146" s="143" t="s">
        <v>404</v>
      </c>
    </row>
    <row r="147" spans="2:65" s="1" customFormat="1">
      <c r="B147" s="32"/>
      <c r="D147" s="145" t="s">
        <v>146</v>
      </c>
      <c r="F147" s="146" t="s">
        <v>405</v>
      </c>
      <c r="I147" s="147"/>
      <c r="L147" s="32"/>
      <c r="M147" s="148"/>
      <c r="T147" s="56"/>
      <c r="AT147" s="17" t="s">
        <v>146</v>
      </c>
      <c r="AU147" s="17" t="s">
        <v>89</v>
      </c>
    </row>
    <row r="148" spans="2:65" s="12" customFormat="1">
      <c r="B148" s="149"/>
      <c r="D148" s="145" t="s">
        <v>148</v>
      </c>
      <c r="E148" s="150" t="s">
        <v>1</v>
      </c>
      <c r="F148" s="151" t="s">
        <v>545</v>
      </c>
      <c r="H148" s="152">
        <v>1.2</v>
      </c>
      <c r="I148" s="153"/>
      <c r="L148" s="149"/>
      <c r="M148" s="154"/>
      <c r="T148" s="155"/>
      <c r="AT148" s="150" t="s">
        <v>148</v>
      </c>
      <c r="AU148" s="150" t="s">
        <v>89</v>
      </c>
      <c r="AV148" s="12" t="s">
        <v>89</v>
      </c>
      <c r="AW148" s="12" t="s">
        <v>35</v>
      </c>
      <c r="AX148" s="12" t="s">
        <v>87</v>
      </c>
      <c r="AY148" s="150" t="s">
        <v>137</v>
      </c>
    </row>
    <row r="149" spans="2:65" s="1" customFormat="1" ht="16.5" customHeight="1">
      <c r="B149" s="32"/>
      <c r="C149" s="165" t="s">
        <v>226</v>
      </c>
      <c r="D149" s="165" t="s">
        <v>233</v>
      </c>
      <c r="E149" s="166" t="s">
        <v>406</v>
      </c>
      <c r="F149" s="167" t="s">
        <v>407</v>
      </c>
      <c r="G149" s="168" t="s">
        <v>152</v>
      </c>
      <c r="H149" s="169">
        <v>0.75</v>
      </c>
      <c r="I149" s="170"/>
      <c r="J149" s="171">
        <f>ROUND(I149*H149,2)</f>
        <v>0</v>
      </c>
      <c r="K149" s="167" t="s">
        <v>143</v>
      </c>
      <c r="L149" s="172"/>
      <c r="M149" s="173" t="s">
        <v>1</v>
      </c>
      <c r="N149" s="174" t="s">
        <v>44</v>
      </c>
      <c r="P149" s="141">
        <f>O149*H149</f>
        <v>0</v>
      </c>
      <c r="Q149" s="141">
        <v>0.01</v>
      </c>
      <c r="R149" s="141">
        <f>Q149*H149</f>
        <v>7.4999999999999997E-3</v>
      </c>
      <c r="S149" s="141">
        <v>0</v>
      </c>
      <c r="T149" s="142">
        <f>S149*H149</f>
        <v>0</v>
      </c>
      <c r="AR149" s="143" t="s">
        <v>226</v>
      </c>
      <c r="AT149" s="143" t="s">
        <v>233</v>
      </c>
      <c r="AU149" s="143" t="s">
        <v>89</v>
      </c>
      <c r="AY149" s="17" t="s">
        <v>137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87</v>
      </c>
      <c r="BK149" s="144">
        <f>ROUND(I149*H149,2)</f>
        <v>0</v>
      </c>
      <c r="BL149" s="17" t="s">
        <v>144</v>
      </c>
      <c r="BM149" s="143" t="s">
        <v>408</v>
      </c>
    </row>
    <row r="150" spans="2:65" s="1" customFormat="1">
      <c r="B150" s="32"/>
      <c r="D150" s="145" t="s">
        <v>146</v>
      </c>
      <c r="F150" s="146" t="s">
        <v>407</v>
      </c>
      <c r="I150" s="147"/>
      <c r="L150" s="32"/>
      <c r="M150" s="148"/>
      <c r="T150" s="56"/>
      <c r="AT150" s="17" t="s">
        <v>146</v>
      </c>
      <c r="AU150" s="17" t="s">
        <v>89</v>
      </c>
    </row>
    <row r="151" spans="2:65" s="12" customFormat="1">
      <c r="B151" s="149"/>
      <c r="D151" s="145" t="s">
        <v>148</v>
      </c>
      <c r="E151" s="150" t="s">
        <v>1</v>
      </c>
      <c r="F151" s="151" t="s">
        <v>546</v>
      </c>
      <c r="H151" s="152">
        <v>0.75</v>
      </c>
      <c r="I151" s="153"/>
      <c r="L151" s="149"/>
      <c r="M151" s="154"/>
      <c r="T151" s="155"/>
      <c r="AT151" s="150" t="s">
        <v>148</v>
      </c>
      <c r="AU151" s="150" t="s">
        <v>89</v>
      </c>
      <c r="AV151" s="12" t="s">
        <v>89</v>
      </c>
      <c r="AW151" s="12" t="s">
        <v>35</v>
      </c>
      <c r="AX151" s="12" t="s">
        <v>87</v>
      </c>
      <c r="AY151" s="150" t="s">
        <v>137</v>
      </c>
    </row>
    <row r="152" spans="2:65" s="1" customFormat="1" ht="16.5" customHeight="1">
      <c r="B152" s="32"/>
      <c r="C152" s="165" t="s">
        <v>232</v>
      </c>
      <c r="D152" s="165" t="s">
        <v>233</v>
      </c>
      <c r="E152" s="166" t="s">
        <v>409</v>
      </c>
      <c r="F152" s="167" t="s">
        <v>410</v>
      </c>
      <c r="G152" s="168" t="s">
        <v>152</v>
      </c>
      <c r="H152" s="169">
        <v>0.75</v>
      </c>
      <c r="I152" s="170"/>
      <c r="J152" s="171">
        <f>ROUND(I152*H152,2)</f>
        <v>0</v>
      </c>
      <c r="K152" s="167" t="s">
        <v>1</v>
      </c>
      <c r="L152" s="172"/>
      <c r="M152" s="173" t="s">
        <v>1</v>
      </c>
      <c r="N152" s="174" t="s">
        <v>44</v>
      </c>
      <c r="P152" s="141">
        <f>O152*H152</f>
        <v>0</v>
      </c>
      <c r="Q152" s="141">
        <v>3.0000000000000001E-5</v>
      </c>
      <c r="R152" s="141">
        <f>Q152*H152</f>
        <v>2.2500000000000001E-5</v>
      </c>
      <c r="S152" s="141">
        <v>0</v>
      </c>
      <c r="T152" s="142">
        <f>S152*H152</f>
        <v>0</v>
      </c>
      <c r="AR152" s="143" t="s">
        <v>226</v>
      </c>
      <c r="AT152" s="143" t="s">
        <v>233</v>
      </c>
      <c r="AU152" s="143" t="s">
        <v>89</v>
      </c>
      <c r="AY152" s="17" t="s">
        <v>137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87</v>
      </c>
      <c r="BK152" s="144">
        <f>ROUND(I152*H152,2)</f>
        <v>0</v>
      </c>
      <c r="BL152" s="17" t="s">
        <v>144</v>
      </c>
      <c r="BM152" s="143" t="s">
        <v>411</v>
      </c>
    </row>
    <row r="153" spans="2:65" s="1" customFormat="1">
      <c r="B153" s="32"/>
      <c r="D153" s="145" t="s">
        <v>146</v>
      </c>
      <c r="F153" s="146" t="s">
        <v>412</v>
      </c>
      <c r="I153" s="147"/>
      <c r="L153" s="32"/>
      <c r="M153" s="148"/>
      <c r="T153" s="56"/>
      <c r="AT153" s="17" t="s">
        <v>146</v>
      </c>
      <c r="AU153" s="17" t="s">
        <v>89</v>
      </c>
    </row>
    <row r="154" spans="2:65" s="12" customFormat="1">
      <c r="B154" s="149"/>
      <c r="D154" s="145" t="s">
        <v>148</v>
      </c>
      <c r="E154" s="150" t="s">
        <v>1</v>
      </c>
      <c r="F154" s="151" t="s">
        <v>546</v>
      </c>
      <c r="H154" s="152">
        <v>0.75</v>
      </c>
      <c r="I154" s="153"/>
      <c r="L154" s="149"/>
      <c r="M154" s="154"/>
      <c r="T154" s="155"/>
      <c r="AT154" s="150" t="s">
        <v>148</v>
      </c>
      <c r="AU154" s="150" t="s">
        <v>89</v>
      </c>
      <c r="AV154" s="12" t="s">
        <v>89</v>
      </c>
      <c r="AW154" s="12" t="s">
        <v>35</v>
      </c>
      <c r="AX154" s="12" t="s">
        <v>87</v>
      </c>
      <c r="AY154" s="150" t="s">
        <v>137</v>
      </c>
    </row>
    <row r="155" spans="2:65" s="1" customFormat="1" ht="16.5" customHeight="1">
      <c r="B155" s="32"/>
      <c r="C155" s="165" t="s">
        <v>237</v>
      </c>
      <c r="D155" s="165" t="s">
        <v>233</v>
      </c>
      <c r="E155" s="166" t="s">
        <v>413</v>
      </c>
      <c r="F155" s="167" t="s">
        <v>414</v>
      </c>
      <c r="G155" s="168" t="s">
        <v>152</v>
      </c>
      <c r="H155" s="169">
        <v>0.75</v>
      </c>
      <c r="I155" s="170"/>
      <c r="J155" s="171">
        <f>ROUND(I155*H155,2)</f>
        <v>0</v>
      </c>
      <c r="K155" s="167" t="s">
        <v>143</v>
      </c>
      <c r="L155" s="172"/>
      <c r="M155" s="173" t="s">
        <v>1</v>
      </c>
      <c r="N155" s="174" t="s">
        <v>44</v>
      </c>
      <c r="P155" s="141">
        <f>O155*H155</f>
        <v>0</v>
      </c>
      <c r="Q155" s="141">
        <v>3.0000000000000001E-5</v>
      </c>
      <c r="R155" s="141">
        <f>Q155*H155</f>
        <v>2.2500000000000001E-5</v>
      </c>
      <c r="S155" s="141">
        <v>0</v>
      </c>
      <c r="T155" s="142">
        <f>S155*H155</f>
        <v>0</v>
      </c>
      <c r="AR155" s="143" t="s">
        <v>226</v>
      </c>
      <c r="AT155" s="143" t="s">
        <v>233</v>
      </c>
      <c r="AU155" s="143" t="s">
        <v>89</v>
      </c>
      <c r="AY155" s="17" t="s">
        <v>137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87</v>
      </c>
      <c r="BK155" s="144">
        <f>ROUND(I155*H155,2)</f>
        <v>0</v>
      </c>
      <c r="BL155" s="17" t="s">
        <v>144</v>
      </c>
      <c r="BM155" s="143" t="s">
        <v>415</v>
      </c>
    </row>
    <row r="156" spans="2:65" s="1" customFormat="1">
      <c r="B156" s="32"/>
      <c r="D156" s="145" t="s">
        <v>146</v>
      </c>
      <c r="F156" s="146" t="s">
        <v>414</v>
      </c>
      <c r="I156" s="147"/>
      <c r="L156" s="32"/>
      <c r="M156" s="148"/>
      <c r="T156" s="56"/>
      <c r="AT156" s="17" t="s">
        <v>146</v>
      </c>
      <c r="AU156" s="17" t="s">
        <v>89</v>
      </c>
    </row>
    <row r="157" spans="2:65" s="12" customFormat="1">
      <c r="B157" s="149"/>
      <c r="D157" s="145" t="s">
        <v>148</v>
      </c>
      <c r="E157" s="150" t="s">
        <v>1</v>
      </c>
      <c r="F157" s="151" t="s">
        <v>546</v>
      </c>
      <c r="H157" s="152">
        <v>0.75</v>
      </c>
      <c r="I157" s="153"/>
      <c r="L157" s="149"/>
      <c r="M157" s="154"/>
      <c r="T157" s="155"/>
      <c r="AT157" s="150" t="s">
        <v>148</v>
      </c>
      <c r="AU157" s="150" t="s">
        <v>89</v>
      </c>
      <c r="AV157" s="12" t="s">
        <v>89</v>
      </c>
      <c r="AW157" s="12" t="s">
        <v>35</v>
      </c>
      <c r="AX157" s="12" t="s">
        <v>87</v>
      </c>
      <c r="AY157" s="150" t="s">
        <v>137</v>
      </c>
    </row>
    <row r="158" spans="2:65" s="1" customFormat="1" ht="16.5" customHeight="1">
      <c r="B158" s="32"/>
      <c r="C158" s="165" t="s">
        <v>241</v>
      </c>
      <c r="D158" s="165" t="s">
        <v>233</v>
      </c>
      <c r="E158" s="166" t="s">
        <v>416</v>
      </c>
      <c r="F158" s="167" t="s">
        <v>417</v>
      </c>
      <c r="G158" s="168" t="s">
        <v>152</v>
      </c>
      <c r="H158" s="169">
        <v>0.75</v>
      </c>
      <c r="I158" s="170"/>
      <c r="J158" s="171">
        <f>ROUND(I158*H158,2)</f>
        <v>0</v>
      </c>
      <c r="K158" s="167" t="s">
        <v>1</v>
      </c>
      <c r="L158" s="172"/>
      <c r="M158" s="173" t="s">
        <v>1</v>
      </c>
      <c r="N158" s="174" t="s">
        <v>44</v>
      </c>
      <c r="P158" s="141">
        <f>O158*H158</f>
        <v>0</v>
      </c>
      <c r="Q158" s="141">
        <v>5.0000000000000001E-3</v>
      </c>
      <c r="R158" s="141">
        <f>Q158*H158</f>
        <v>3.7499999999999999E-3</v>
      </c>
      <c r="S158" s="141">
        <v>0</v>
      </c>
      <c r="T158" s="142">
        <f>S158*H158</f>
        <v>0</v>
      </c>
      <c r="AR158" s="143" t="s">
        <v>226</v>
      </c>
      <c r="AT158" s="143" t="s">
        <v>233</v>
      </c>
      <c r="AU158" s="143" t="s">
        <v>89</v>
      </c>
      <c r="AY158" s="17" t="s">
        <v>137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87</v>
      </c>
      <c r="BK158" s="144">
        <f>ROUND(I158*H158,2)</f>
        <v>0</v>
      </c>
      <c r="BL158" s="17" t="s">
        <v>144</v>
      </c>
      <c r="BM158" s="143" t="s">
        <v>418</v>
      </c>
    </row>
    <row r="159" spans="2:65" s="1" customFormat="1">
      <c r="B159" s="32"/>
      <c r="D159" s="145" t="s">
        <v>146</v>
      </c>
      <c r="F159" s="146" t="s">
        <v>417</v>
      </c>
      <c r="I159" s="147"/>
      <c r="L159" s="32"/>
      <c r="M159" s="148"/>
      <c r="T159" s="56"/>
      <c r="AT159" s="17" t="s">
        <v>146</v>
      </c>
      <c r="AU159" s="17" t="s">
        <v>89</v>
      </c>
    </row>
    <row r="160" spans="2:65" s="12" customFormat="1">
      <c r="B160" s="149"/>
      <c r="D160" s="145" t="s">
        <v>148</v>
      </c>
      <c r="E160" s="150" t="s">
        <v>1</v>
      </c>
      <c r="F160" s="151" t="s">
        <v>546</v>
      </c>
      <c r="H160" s="152">
        <v>0.75</v>
      </c>
      <c r="I160" s="153"/>
      <c r="L160" s="149"/>
      <c r="M160" s="154"/>
      <c r="T160" s="155"/>
      <c r="AT160" s="150" t="s">
        <v>148</v>
      </c>
      <c r="AU160" s="150" t="s">
        <v>89</v>
      </c>
      <c r="AV160" s="12" t="s">
        <v>89</v>
      </c>
      <c r="AW160" s="12" t="s">
        <v>35</v>
      </c>
      <c r="AX160" s="12" t="s">
        <v>87</v>
      </c>
      <c r="AY160" s="150" t="s">
        <v>137</v>
      </c>
    </row>
    <row r="161" spans="2:65" s="1" customFormat="1" ht="24.2" customHeight="1">
      <c r="B161" s="32"/>
      <c r="C161" s="165" t="s">
        <v>161</v>
      </c>
      <c r="D161" s="165" t="s">
        <v>233</v>
      </c>
      <c r="E161" s="166" t="s">
        <v>419</v>
      </c>
      <c r="F161" s="167" t="s">
        <v>420</v>
      </c>
      <c r="G161" s="168" t="s">
        <v>152</v>
      </c>
      <c r="H161" s="169">
        <v>0.45</v>
      </c>
      <c r="I161" s="170"/>
      <c r="J161" s="171">
        <f>ROUND(I161*H161,2)</f>
        <v>0</v>
      </c>
      <c r="K161" s="167" t="s">
        <v>1</v>
      </c>
      <c r="L161" s="172"/>
      <c r="M161" s="173" t="s">
        <v>1</v>
      </c>
      <c r="N161" s="174" t="s">
        <v>44</v>
      </c>
      <c r="P161" s="141">
        <f>O161*H161</f>
        <v>0</v>
      </c>
      <c r="Q161" s="141">
        <v>4.0000000000000003E-5</v>
      </c>
      <c r="R161" s="141">
        <f>Q161*H161</f>
        <v>1.8E-5</v>
      </c>
      <c r="S161" s="141">
        <v>0</v>
      </c>
      <c r="T161" s="142">
        <f>S161*H161</f>
        <v>0</v>
      </c>
      <c r="AR161" s="143" t="s">
        <v>226</v>
      </c>
      <c r="AT161" s="143" t="s">
        <v>233</v>
      </c>
      <c r="AU161" s="143" t="s">
        <v>89</v>
      </c>
      <c r="AY161" s="17" t="s">
        <v>137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87</v>
      </c>
      <c r="BK161" s="144">
        <f>ROUND(I161*H161,2)</f>
        <v>0</v>
      </c>
      <c r="BL161" s="17" t="s">
        <v>144</v>
      </c>
      <c r="BM161" s="143" t="s">
        <v>421</v>
      </c>
    </row>
    <row r="162" spans="2:65" s="1" customFormat="1">
      <c r="B162" s="32"/>
      <c r="D162" s="145" t="s">
        <v>146</v>
      </c>
      <c r="F162" s="146" t="s">
        <v>422</v>
      </c>
      <c r="I162" s="147"/>
      <c r="L162" s="32"/>
      <c r="M162" s="148"/>
      <c r="T162" s="56"/>
      <c r="AT162" s="17" t="s">
        <v>146</v>
      </c>
      <c r="AU162" s="17" t="s">
        <v>89</v>
      </c>
    </row>
    <row r="163" spans="2:65" s="12" customFormat="1">
      <c r="B163" s="149"/>
      <c r="D163" s="145" t="s">
        <v>148</v>
      </c>
      <c r="E163" s="150" t="s">
        <v>1</v>
      </c>
      <c r="F163" s="151" t="s">
        <v>547</v>
      </c>
      <c r="H163" s="152">
        <v>0.45</v>
      </c>
      <c r="I163" s="153"/>
      <c r="L163" s="149"/>
      <c r="M163" s="154"/>
      <c r="T163" s="155"/>
      <c r="AT163" s="150" t="s">
        <v>148</v>
      </c>
      <c r="AU163" s="150" t="s">
        <v>89</v>
      </c>
      <c r="AV163" s="12" t="s">
        <v>89</v>
      </c>
      <c r="AW163" s="12" t="s">
        <v>35</v>
      </c>
      <c r="AX163" s="12" t="s">
        <v>87</v>
      </c>
      <c r="AY163" s="150" t="s">
        <v>137</v>
      </c>
    </row>
    <row r="164" spans="2:65" s="1" customFormat="1" ht="24.2" customHeight="1">
      <c r="B164" s="32"/>
      <c r="C164" s="132" t="s">
        <v>248</v>
      </c>
      <c r="D164" s="132" t="s">
        <v>139</v>
      </c>
      <c r="E164" s="133" t="s">
        <v>423</v>
      </c>
      <c r="F164" s="134" t="s">
        <v>424</v>
      </c>
      <c r="G164" s="135" t="s">
        <v>152</v>
      </c>
      <c r="H164" s="136">
        <v>25.5</v>
      </c>
      <c r="I164" s="137"/>
      <c r="J164" s="138">
        <f>ROUND(I164*H164,2)</f>
        <v>0</v>
      </c>
      <c r="K164" s="134" t="s">
        <v>143</v>
      </c>
      <c r="L164" s="32"/>
      <c r="M164" s="139" t="s">
        <v>1</v>
      </c>
      <c r="N164" s="140" t="s">
        <v>44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144</v>
      </c>
      <c r="AT164" s="143" t="s">
        <v>139</v>
      </c>
      <c r="AU164" s="143" t="s">
        <v>89</v>
      </c>
      <c r="AY164" s="17" t="s">
        <v>137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87</v>
      </c>
      <c r="BK164" s="144">
        <f>ROUND(I164*H164,2)</f>
        <v>0</v>
      </c>
      <c r="BL164" s="17" t="s">
        <v>144</v>
      </c>
      <c r="BM164" s="143" t="s">
        <v>425</v>
      </c>
    </row>
    <row r="165" spans="2:65" s="1" customFormat="1">
      <c r="B165" s="32"/>
      <c r="D165" s="145" t="s">
        <v>146</v>
      </c>
      <c r="F165" s="146" t="s">
        <v>426</v>
      </c>
      <c r="I165" s="147"/>
      <c r="L165" s="32"/>
      <c r="M165" s="148"/>
      <c r="T165" s="56"/>
      <c r="AT165" s="17" t="s">
        <v>146</v>
      </c>
      <c r="AU165" s="17" t="s">
        <v>89</v>
      </c>
    </row>
    <row r="166" spans="2:65" s="1" customFormat="1">
      <c r="B166" s="32"/>
      <c r="D166" s="145" t="s">
        <v>295</v>
      </c>
      <c r="F166" s="175" t="s">
        <v>384</v>
      </c>
      <c r="I166" s="147"/>
      <c r="L166" s="32"/>
      <c r="M166" s="148"/>
      <c r="T166" s="56"/>
      <c r="AT166" s="17" t="s">
        <v>295</v>
      </c>
      <c r="AU166" s="17" t="s">
        <v>89</v>
      </c>
    </row>
    <row r="167" spans="2:65" s="12" customFormat="1">
      <c r="B167" s="149"/>
      <c r="D167" s="145" t="s">
        <v>148</v>
      </c>
      <c r="E167" s="150" t="s">
        <v>1</v>
      </c>
      <c r="F167" s="151" t="s">
        <v>548</v>
      </c>
      <c r="H167" s="152">
        <v>25.5</v>
      </c>
      <c r="I167" s="153"/>
      <c r="L167" s="149"/>
      <c r="M167" s="154"/>
      <c r="T167" s="155"/>
      <c r="AT167" s="150" t="s">
        <v>148</v>
      </c>
      <c r="AU167" s="150" t="s">
        <v>89</v>
      </c>
      <c r="AV167" s="12" t="s">
        <v>89</v>
      </c>
      <c r="AW167" s="12" t="s">
        <v>35</v>
      </c>
      <c r="AX167" s="12" t="s">
        <v>87</v>
      </c>
      <c r="AY167" s="150" t="s">
        <v>137</v>
      </c>
    </row>
    <row r="168" spans="2:65" s="1" customFormat="1" ht="24.2" customHeight="1">
      <c r="B168" s="32"/>
      <c r="C168" s="165" t="s">
        <v>252</v>
      </c>
      <c r="D168" s="165" t="s">
        <v>233</v>
      </c>
      <c r="E168" s="166" t="s">
        <v>428</v>
      </c>
      <c r="F168" s="167" t="s">
        <v>429</v>
      </c>
      <c r="G168" s="168" t="s">
        <v>152</v>
      </c>
      <c r="H168" s="169">
        <v>1.5</v>
      </c>
      <c r="I168" s="170"/>
      <c r="J168" s="171">
        <f>ROUND(I168*H168,2)</f>
        <v>0</v>
      </c>
      <c r="K168" s="167" t="s">
        <v>1</v>
      </c>
      <c r="L168" s="172"/>
      <c r="M168" s="173" t="s">
        <v>1</v>
      </c>
      <c r="N168" s="174" t="s">
        <v>44</v>
      </c>
      <c r="P168" s="141">
        <f>O168*H168</f>
        <v>0</v>
      </c>
      <c r="Q168" s="141">
        <v>4.0000000000000003E-5</v>
      </c>
      <c r="R168" s="141">
        <f>Q168*H168</f>
        <v>6.0000000000000008E-5</v>
      </c>
      <c r="S168" s="141">
        <v>0</v>
      </c>
      <c r="T168" s="142">
        <f>S168*H168</f>
        <v>0</v>
      </c>
      <c r="AR168" s="143" t="s">
        <v>226</v>
      </c>
      <c r="AT168" s="143" t="s">
        <v>233</v>
      </c>
      <c r="AU168" s="143" t="s">
        <v>89</v>
      </c>
      <c r="AY168" s="17" t="s">
        <v>137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87</v>
      </c>
      <c r="BK168" s="144">
        <f>ROUND(I168*H168,2)</f>
        <v>0</v>
      </c>
      <c r="BL168" s="17" t="s">
        <v>144</v>
      </c>
      <c r="BM168" s="143" t="s">
        <v>430</v>
      </c>
    </row>
    <row r="169" spans="2:65" s="1" customFormat="1">
      <c r="B169" s="32"/>
      <c r="D169" s="145" t="s">
        <v>146</v>
      </c>
      <c r="F169" s="146" t="s">
        <v>431</v>
      </c>
      <c r="I169" s="147"/>
      <c r="L169" s="32"/>
      <c r="M169" s="148"/>
      <c r="T169" s="56"/>
      <c r="AT169" s="17" t="s">
        <v>146</v>
      </c>
      <c r="AU169" s="17" t="s">
        <v>89</v>
      </c>
    </row>
    <row r="170" spans="2:65" s="12" customFormat="1">
      <c r="B170" s="149"/>
      <c r="D170" s="145" t="s">
        <v>148</v>
      </c>
      <c r="E170" s="150" t="s">
        <v>1</v>
      </c>
      <c r="F170" s="151" t="s">
        <v>549</v>
      </c>
      <c r="H170" s="152">
        <v>1.5</v>
      </c>
      <c r="I170" s="153"/>
      <c r="L170" s="149"/>
      <c r="M170" s="154"/>
      <c r="T170" s="155"/>
      <c r="AT170" s="150" t="s">
        <v>148</v>
      </c>
      <c r="AU170" s="150" t="s">
        <v>89</v>
      </c>
      <c r="AV170" s="12" t="s">
        <v>89</v>
      </c>
      <c r="AW170" s="12" t="s">
        <v>35</v>
      </c>
      <c r="AX170" s="12" t="s">
        <v>87</v>
      </c>
      <c r="AY170" s="150" t="s">
        <v>137</v>
      </c>
    </row>
    <row r="171" spans="2:65" s="1" customFormat="1" ht="24.2" customHeight="1">
      <c r="B171" s="32"/>
      <c r="C171" s="165" t="s">
        <v>8</v>
      </c>
      <c r="D171" s="165" t="s">
        <v>233</v>
      </c>
      <c r="E171" s="166" t="s">
        <v>432</v>
      </c>
      <c r="F171" s="167" t="s">
        <v>433</v>
      </c>
      <c r="G171" s="168" t="s">
        <v>152</v>
      </c>
      <c r="H171" s="169">
        <v>7.5</v>
      </c>
      <c r="I171" s="170"/>
      <c r="J171" s="171">
        <f>ROUND(I171*H171,2)</f>
        <v>0</v>
      </c>
      <c r="K171" s="167" t="s">
        <v>1</v>
      </c>
      <c r="L171" s="172"/>
      <c r="M171" s="173" t="s">
        <v>1</v>
      </c>
      <c r="N171" s="174" t="s">
        <v>44</v>
      </c>
      <c r="P171" s="141">
        <f>O171*H171</f>
        <v>0</v>
      </c>
      <c r="Q171" s="141">
        <v>4.0000000000000003E-5</v>
      </c>
      <c r="R171" s="141">
        <f>Q171*H171</f>
        <v>3.0000000000000003E-4</v>
      </c>
      <c r="S171" s="141">
        <v>0</v>
      </c>
      <c r="T171" s="142">
        <f>S171*H171</f>
        <v>0</v>
      </c>
      <c r="AR171" s="143" t="s">
        <v>226</v>
      </c>
      <c r="AT171" s="143" t="s">
        <v>233</v>
      </c>
      <c r="AU171" s="143" t="s">
        <v>89</v>
      </c>
      <c r="AY171" s="17" t="s">
        <v>137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87</v>
      </c>
      <c r="BK171" s="144">
        <f>ROUND(I171*H171,2)</f>
        <v>0</v>
      </c>
      <c r="BL171" s="17" t="s">
        <v>144</v>
      </c>
      <c r="BM171" s="143" t="s">
        <v>434</v>
      </c>
    </row>
    <row r="172" spans="2:65" s="1" customFormat="1">
      <c r="B172" s="32"/>
      <c r="D172" s="145" t="s">
        <v>146</v>
      </c>
      <c r="F172" s="146" t="s">
        <v>435</v>
      </c>
      <c r="I172" s="147"/>
      <c r="L172" s="32"/>
      <c r="M172" s="148"/>
      <c r="T172" s="56"/>
      <c r="AT172" s="17" t="s">
        <v>146</v>
      </c>
      <c r="AU172" s="17" t="s">
        <v>89</v>
      </c>
    </row>
    <row r="173" spans="2:65" s="12" customFormat="1">
      <c r="B173" s="149"/>
      <c r="D173" s="145" t="s">
        <v>148</v>
      </c>
      <c r="E173" s="150" t="s">
        <v>1</v>
      </c>
      <c r="F173" s="151" t="s">
        <v>550</v>
      </c>
      <c r="H173" s="152">
        <v>7.5</v>
      </c>
      <c r="I173" s="153"/>
      <c r="L173" s="149"/>
      <c r="M173" s="154"/>
      <c r="T173" s="155"/>
      <c r="AT173" s="150" t="s">
        <v>148</v>
      </c>
      <c r="AU173" s="150" t="s">
        <v>89</v>
      </c>
      <c r="AV173" s="12" t="s">
        <v>89</v>
      </c>
      <c r="AW173" s="12" t="s">
        <v>35</v>
      </c>
      <c r="AX173" s="12" t="s">
        <v>87</v>
      </c>
      <c r="AY173" s="150" t="s">
        <v>137</v>
      </c>
    </row>
    <row r="174" spans="2:65" s="1" customFormat="1" ht="24.2" customHeight="1">
      <c r="B174" s="32"/>
      <c r="C174" s="165" t="s">
        <v>259</v>
      </c>
      <c r="D174" s="165" t="s">
        <v>233</v>
      </c>
      <c r="E174" s="166" t="s">
        <v>436</v>
      </c>
      <c r="F174" s="167" t="s">
        <v>437</v>
      </c>
      <c r="G174" s="168" t="s">
        <v>152</v>
      </c>
      <c r="H174" s="169">
        <v>1.5</v>
      </c>
      <c r="I174" s="170"/>
      <c r="J174" s="171">
        <f>ROUND(I174*H174,2)</f>
        <v>0</v>
      </c>
      <c r="K174" s="167" t="s">
        <v>1</v>
      </c>
      <c r="L174" s="172"/>
      <c r="M174" s="173" t="s">
        <v>1</v>
      </c>
      <c r="N174" s="174" t="s">
        <v>44</v>
      </c>
      <c r="P174" s="141">
        <f>O174*H174</f>
        <v>0</v>
      </c>
      <c r="Q174" s="141">
        <v>4.0000000000000003E-5</v>
      </c>
      <c r="R174" s="141">
        <f>Q174*H174</f>
        <v>6.0000000000000008E-5</v>
      </c>
      <c r="S174" s="141">
        <v>0</v>
      </c>
      <c r="T174" s="142">
        <f>S174*H174</f>
        <v>0</v>
      </c>
      <c r="AR174" s="143" t="s">
        <v>226</v>
      </c>
      <c r="AT174" s="143" t="s">
        <v>233</v>
      </c>
      <c r="AU174" s="143" t="s">
        <v>89</v>
      </c>
      <c r="AY174" s="17" t="s">
        <v>137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87</v>
      </c>
      <c r="BK174" s="144">
        <f>ROUND(I174*H174,2)</f>
        <v>0</v>
      </c>
      <c r="BL174" s="17" t="s">
        <v>144</v>
      </c>
      <c r="BM174" s="143" t="s">
        <v>438</v>
      </c>
    </row>
    <row r="175" spans="2:65" s="1" customFormat="1">
      <c r="B175" s="32"/>
      <c r="D175" s="145" t="s">
        <v>146</v>
      </c>
      <c r="F175" s="146" t="s">
        <v>439</v>
      </c>
      <c r="I175" s="147"/>
      <c r="L175" s="32"/>
      <c r="M175" s="148"/>
      <c r="T175" s="56"/>
      <c r="AT175" s="17" t="s">
        <v>146</v>
      </c>
      <c r="AU175" s="17" t="s">
        <v>89</v>
      </c>
    </row>
    <row r="176" spans="2:65" s="12" customFormat="1">
      <c r="B176" s="149"/>
      <c r="D176" s="145" t="s">
        <v>148</v>
      </c>
      <c r="E176" s="150" t="s">
        <v>1</v>
      </c>
      <c r="F176" s="151" t="s">
        <v>549</v>
      </c>
      <c r="H176" s="152">
        <v>1.5</v>
      </c>
      <c r="I176" s="153"/>
      <c r="L176" s="149"/>
      <c r="M176" s="154"/>
      <c r="T176" s="155"/>
      <c r="AT176" s="150" t="s">
        <v>148</v>
      </c>
      <c r="AU176" s="150" t="s">
        <v>89</v>
      </c>
      <c r="AV176" s="12" t="s">
        <v>89</v>
      </c>
      <c r="AW176" s="12" t="s">
        <v>35</v>
      </c>
      <c r="AX176" s="12" t="s">
        <v>87</v>
      </c>
      <c r="AY176" s="150" t="s">
        <v>137</v>
      </c>
    </row>
    <row r="177" spans="2:65" s="1" customFormat="1" ht="24.2" customHeight="1">
      <c r="B177" s="32"/>
      <c r="C177" s="165" t="s">
        <v>263</v>
      </c>
      <c r="D177" s="165" t="s">
        <v>233</v>
      </c>
      <c r="E177" s="166" t="s">
        <v>440</v>
      </c>
      <c r="F177" s="167" t="s">
        <v>441</v>
      </c>
      <c r="G177" s="168" t="s">
        <v>152</v>
      </c>
      <c r="H177" s="169">
        <v>4.5</v>
      </c>
      <c r="I177" s="170"/>
      <c r="J177" s="171">
        <f>ROUND(I177*H177,2)</f>
        <v>0</v>
      </c>
      <c r="K177" s="167" t="s">
        <v>1</v>
      </c>
      <c r="L177" s="172"/>
      <c r="M177" s="173" t="s">
        <v>1</v>
      </c>
      <c r="N177" s="174" t="s">
        <v>44</v>
      </c>
      <c r="P177" s="141">
        <f>O177*H177</f>
        <v>0</v>
      </c>
      <c r="Q177" s="141">
        <v>4.0000000000000003E-5</v>
      </c>
      <c r="R177" s="141">
        <f>Q177*H177</f>
        <v>1.8000000000000001E-4</v>
      </c>
      <c r="S177" s="141">
        <v>0</v>
      </c>
      <c r="T177" s="142">
        <f>S177*H177</f>
        <v>0</v>
      </c>
      <c r="AR177" s="143" t="s">
        <v>226</v>
      </c>
      <c r="AT177" s="143" t="s">
        <v>233</v>
      </c>
      <c r="AU177" s="143" t="s">
        <v>89</v>
      </c>
      <c r="AY177" s="17" t="s">
        <v>137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87</v>
      </c>
      <c r="BK177" s="144">
        <f>ROUND(I177*H177,2)</f>
        <v>0</v>
      </c>
      <c r="BL177" s="17" t="s">
        <v>144</v>
      </c>
      <c r="BM177" s="143" t="s">
        <v>442</v>
      </c>
    </row>
    <row r="178" spans="2:65" s="1" customFormat="1">
      <c r="B178" s="32"/>
      <c r="D178" s="145" t="s">
        <v>146</v>
      </c>
      <c r="F178" s="146" t="s">
        <v>443</v>
      </c>
      <c r="I178" s="147"/>
      <c r="L178" s="32"/>
      <c r="M178" s="148"/>
      <c r="T178" s="56"/>
      <c r="AT178" s="17" t="s">
        <v>146</v>
      </c>
      <c r="AU178" s="17" t="s">
        <v>89</v>
      </c>
    </row>
    <row r="179" spans="2:65" s="12" customFormat="1">
      <c r="B179" s="149"/>
      <c r="D179" s="145" t="s">
        <v>148</v>
      </c>
      <c r="E179" s="150" t="s">
        <v>1</v>
      </c>
      <c r="F179" s="151" t="s">
        <v>551</v>
      </c>
      <c r="H179" s="152">
        <v>4.5</v>
      </c>
      <c r="I179" s="153"/>
      <c r="L179" s="149"/>
      <c r="M179" s="154"/>
      <c r="T179" s="155"/>
      <c r="AT179" s="150" t="s">
        <v>148</v>
      </c>
      <c r="AU179" s="150" t="s">
        <v>89</v>
      </c>
      <c r="AV179" s="12" t="s">
        <v>89</v>
      </c>
      <c r="AW179" s="12" t="s">
        <v>35</v>
      </c>
      <c r="AX179" s="12" t="s">
        <v>87</v>
      </c>
      <c r="AY179" s="150" t="s">
        <v>137</v>
      </c>
    </row>
    <row r="180" spans="2:65" s="1" customFormat="1" ht="16.5" customHeight="1">
      <c r="B180" s="32"/>
      <c r="C180" s="165" t="s">
        <v>267</v>
      </c>
      <c r="D180" s="165" t="s">
        <v>233</v>
      </c>
      <c r="E180" s="166" t="s">
        <v>444</v>
      </c>
      <c r="F180" s="167" t="s">
        <v>445</v>
      </c>
      <c r="G180" s="168" t="s">
        <v>152</v>
      </c>
      <c r="H180" s="169">
        <v>3</v>
      </c>
      <c r="I180" s="170"/>
      <c r="J180" s="171">
        <f>ROUND(I180*H180,2)</f>
        <v>0</v>
      </c>
      <c r="K180" s="167" t="s">
        <v>143</v>
      </c>
      <c r="L180" s="172"/>
      <c r="M180" s="173" t="s">
        <v>1</v>
      </c>
      <c r="N180" s="174" t="s">
        <v>44</v>
      </c>
      <c r="P180" s="141">
        <f>O180*H180</f>
        <v>0</v>
      </c>
      <c r="Q180" s="141">
        <v>8.9999999999999993E-3</v>
      </c>
      <c r="R180" s="141">
        <f>Q180*H180</f>
        <v>2.6999999999999996E-2</v>
      </c>
      <c r="S180" s="141">
        <v>0</v>
      </c>
      <c r="T180" s="142">
        <f>S180*H180</f>
        <v>0</v>
      </c>
      <c r="AR180" s="143" t="s">
        <v>226</v>
      </c>
      <c r="AT180" s="143" t="s">
        <v>233</v>
      </c>
      <c r="AU180" s="143" t="s">
        <v>89</v>
      </c>
      <c r="AY180" s="17" t="s">
        <v>137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87</v>
      </c>
      <c r="BK180" s="144">
        <f>ROUND(I180*H180,2)</f>
        <v>0</v>
      </c>
      <c r="BL180" s="17" t="s">
        <v>144</v>
      </c>
      <c r="BM180" s="143" t="s">
        <v>446</v>
      </c>
    </row>
    <row r="181" spans="2:65" s="1" customFormat="1">
      <c r="B181" s="32"/>
      <c r="D181" s="145" t="s">
        <v>146</v>
      </c>
      <c r="F181" s="146" t="s">
        <v>447</v>
      </c>
      <c r="I181" s="147"/>
      <c r="L181" s="32"/>
      <c r="M181" s="148"/>
      <c r="T181" s="56"/>
      <c r="AT181" s="17" t="s">
        <v>146</v>
      </c>
      <c r="AU181" s="17" t="s">
        <v>89</v>
      </c>
    </row>
    <row r="182" spans="2:65" s="12" customFormat="1">
      <c r="B182" s="149"/>
      <c r="D182" s="145" t="s">
        <v>148</v>
      </c>
      <c r="E182" s="150" t="s">
        <v>1</v>
      </c>
      <c r="F182" s="151" t="s">
        <v>552</v>
      </c>
      <c r="H182" s="152">
        <v>3</v>
      </c>
      <c r="I182" s="153"/>
      <c r="L182" s="149"/>
      <c r="M182" s="154"/>
      <c r="T182" s="155"/>
      <c r="AT182" s="150" t="s">
        <v>148</v>
      </c>
      <c r="AU182" s="150" t="s">
        <v>89</v>
      </c>
      <c r="AV182" s="12" t="s">
        <v>89</v>
      </c>
      <c r="AW182" s="12" t="s">
        <v>35</v>
      </c>
      <c r="AX182" s="12" t="s">
        <v>87</v>
      </c>
      <c r="AY182" s="150" t="s">
        <v>137</v>
      </c>
    </row>
    <row r="183" spans="2:65" s="1" customFormat="1" ht="24.2" customHeight="1">
      <c r="B183" s="32"/>
      <c r="C183" s="165" t="s">
        <v>271</v>
      </c>
      <c r="D183" s="165" t="s">
        <v>233</v>
      </c>
      <c r="E183" s="166" t="s">
        <v>448</v>
      </c>
      <c r="F183" s="167" t="s">
        <v>449</v>
      </c>
      <c r="G183" s="168" t="s">
        <v>152</v>
      </c>
      <c r="H183" s="169">
        <v>7.5</v>
      </c>
      <c r="I183" s="170"/>
      <c r="J183" s="171">
        <f>ROUND(I183*H183,2)</f>
        <v>0</v>
      </c>
      <c r="K183" s="167" t="s">
        <v>1</v>
      </c>
      <c r="L183" s="172"/>
      <c r="M183" s="173" t="s">
        <v>1</v>
      </c>
      <c r="N183" s="174" t="s">
        <v>44</v>
      </c>
      <c r="P183" s="141">
        <f>O183*H183</f>
        <v>0</v>
      </c>
      <c r="Q183" s="141">
        <v>4.0000000000000003E-5</v>
      </c>
      <c r="R183" s="141">
        <f>Q183*H183</f>
        <v>3.0000000000000003E-4</v>
      </c>
      <c r="S183" s="141">
        <v>0</v>
      </c>
      <c r="T183" s="142">
        <f>S183*H183</f>
        <v>0</v>
      </c>
      <c r="AR183" s="143" t="s">
        <v>226</v>
      </c>
      <c r="AT183" s="143" t="s">
        <v>233</v>
      </c>
      <c r="AU183" s="143" t="s">
        <v>89</v>
      </c>
      <c r="AY183" s="17" t="s">
        <v>137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87</v>
      </c>
      <c r="BK183" s="144">
        <f>ROUND(I183*H183,2)</f>
        <v>0</v>
      </c>
      <c r="BL183" s="17" t="s">
        <v>144</v>
      </c>
      <c r="BM183" s="143" t="s">
        <v>450</v>
      </c>
    </row>
    <row r="184" spans="2:65" s="1" customFormat="1">
      <c r="B184" s="32"/>
      <c r="D184" s="145" t="s">
        <v>146</v>
      </c>
      <c r="F184" s="146" t="s">
        <v>451</v>
      </c>
      <c r="I184" s="147"/>
      <c r="L184" s="32"/>
      <c r="M184" s="148"/>
      <c r="T184" s="56"/>
      <c r="AT184" s="17" t="s">
        <v>146</v>
      </c>
      <c r="AU184" s="17" t="s">
        <v>89</v>
      </c>
    </row>
    <row r="185" spans="2:65" s="12" customFormat="1">
      <c r="B185" s="149"/>
      <c r="D185" s="145" t="s">
        <v>148</v>
      </c>
      <c r="E185" s="150" t="s">
        <v>1</v>
      </c>
      <c r="F185" s="151" t="s">
        <v>550</v>
      </c>
      <c r="H185" s="152">
        <v>7.5</v>
      </c>
      <c r="I185" s="153"/>
      <c r="L185" s="149"/>
      <c r="M185" s="154"/>
      <c r="T185" s="155"/>
      <c r="AT185" s="150" t="s">
        <v>148</v>
      </c>
      <c r="AU185" s="150" t="s">
        <v>89</v>
      </c>
      <c r="AV185" s="12" t="s">
        <v>89</v>
      </c>
      <c r="AW185" s="12" t="s">
        <v>35</v>
      </c>
      <c r="AX185" s="12" t="s">
        <v>87</v>
      </c>
      <c r="AY185" s="150" t="s">
        <v>137</v>
      </c>
    </row>
    <row r="186" spans="2:65" s="1" customFormat="1" ht="24.2" customHeight="1">
      <c r="B186" s="32"/>
      <c r="C186" s="132" t="s">
        <v>275</v>
      </c>
      <c r="D186" s="132" t="s">
        <v>139</v>
      </c>
      <c r="E186" s="133" t="s">
        <v>452</v>
      </c>
      <c r="F186" s="134" t="s">
        <v>453</v>
      </c>
      <c r="G186" s="135" t="s">
        <v>152</v>
      </c>
      <c r="H186" s="136">
        <v>25.5</v>
      </c>
      <c r="I186" s="137"/>
      <c r="J186" s="138">
        <f>ROUND(I186*H186,2)</f>
        <v>0</v>
      </c>
      <c r="K186" s="134" t="s">
        <v>143</v>
      </c>
      <c r="L186" s="32"/>
      <c r="M186" s="139" t="s">
        <v>1</v>
      </c>
      <c r="N186" s="140" t="s">
        <v>44</v>
      </c>
      <c r="P186" s="141">
        <f>O186*H186</f>
        <v>0</v>
      </c>
      <c r="Q186" s="141">
        <v>5.0000000000000002E-5</v>
      </c>
      <c r="R186" s="141">
        <f>Q186*H186</f>
        <v>1.2750000000000001E-3</v>
      </c>
      <c r="S186" s="141">
        <v>0</v>
      </c>
      <c r="T186" s="142">
        <f>S186*H186</f>
        <v>0</v>
      </c>
      <c r="AR186" s="143" t="s">
        <v>144</v>
      </c>
      <c r="AT186" s="143" t="s">
        <v>139</v>
      </c>
      <c r="AU186" s="143" t="s">
        <v>89</v>
      </c>
      <c r="AY186" s="17" t="s">
        <v>137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87</v>
      </c>
      <c r="BK186" s="144">
        <f>ROUND(I186*H186,2)</f>
        <v>0</v>
      </c>
      <c r="BL186" s="17" t="s">
        <v>144</v>
      </c>
      <c r="BM186" s="143" t="s">
        <v>454</v>
      </c>
    </row>
    <row r="187" spans="2:65" s="1" customFormat="1">
      <c r="B187" s="32"/>
      <c r="D187" s="145" t="s">
        <v>146</v>
      </c>
      <c r="F187" s="146" t="s">
        <v>455</v>
      </c>
      <c r="I187" s="147"/>
      <c r="L187" s="32"/>
      <c r="M187" s="148"/>
      <c r="T187" s="56"/>
      <c r="AT187" s="17" t="s">
        <v>146</v>
      </c>
      <c r="AU187" s="17" t="s">
        <v>89</v>
      </c>
    </row>
    <row r="188" spans="2:65" s="12" customFormat="1">
      <c r="B188" s="149"/>
      <c r="D188" s="145" t="s">
        <v>148</v>
      </c>
      <c r="E188" s="150" t="s">
        <v>1</v>
      </c>
      <c r="F188" s="151" t="s">
        <v>553</v>
      </c>
      <c r="H188" s="152">
        <v>25.5</v>
      </c>
      <c r="I188" s="153"/>
      <c r="L188" s="149"/>
      <c r="M188" s="154"/>
      <c r="T188" s="155"/>
      <c r="AT188" s="150" t="s">
        <v>148</v>
      </c>
      <c r="AU188" s="150" t="s">
        <v>89</v>
      </c>
      <c r="AV188" s="12" t="s">
        <v>89</v>
      </c>
      <c r="AW188" s="12" t="s">
        <v>35</v>
      </c>
      <c r="AX188" s="12" t="s">
        <v>87</v>
      </c>
      <c r="AY188" s="150" t="s">
        <v>137</v>
      </c>
    </row>
    <row r="189" spans="2:65" s="1" customFormat="1" ht="16.5" customHeight="1">
      <c r="B189" s="32"/>
      <c r="C189" s="165" t="s">
        <v>7</v>
      </c>
      <c r="D189" s="165" t="s">
        <v>233</v>
      </c>
      <c r="E189" s="166" t="s">
        <v>457</v>
      </c>
      <c r="F189" s="167" t="s">
        <v>458</v>
      </c>
      <c r="G189" s="168" t="s">
        <v>152</v>
      </c>
      <c r="H189" s="169">
        <v>25.5</v>
      </c>
      <c r="I189" s="170"/>
      <c r="J189" s="171">
        <f>ROUND(I189*H189,2)</f>
        <v>0</v>
      </c>
      <c r="K189" s="167" t="s">
        <v>1</v>
      </c>
      <c r="L189" s="172"/>
      <c r="M189" s="173" t="s">
        <v>1</v>
      </c>
      <c r="N189" s="174" t="s">
        <v>44</v>
      </c>
      <c r="P189" s="141">
        <f>O189*H189</f>
        <v>0</v>
      </c>
      <c r="Q189" s="141">
        <v>3.5400000000000002E-3</v>
      </c>
      <c r="R189" s="141">
        <f>Q189*H189</f>
        <v>9.0270000000000003E-2</v>
      </c>
      <c r="S189" s="141">
        <v>0</v>
      </c>
      <c r="T189" s="142">
        <f>S189*H189</f>
        <v>0</v>
      </c>
      <c r="AR189" s="143" t="s">
        <v>226</v>
      </c>
      <c r="AT189" s="143" t="s">
        <v>233</v>
      </c>
      <c r="AU189" s="143" t="s">
        <v>89</v>
      </c>
      <c r="AY189" s="17" t="s">
        <v>137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87</v>
      </c>
      <c r="BK189" s="144">
        <f>ROUND(I189*H189,2)</f>
        <v>0</v>
      </c>
      <c r="BL189" s="17" t="s">
        <v>144</v>
      </c>
      <c r="BM189" s="143" t="s">
        <v>459</v>
      </c>
    </row>
    <row r="190" spans="2:65" s="1" customFormat="1">
      <c r="B190" s="32"/>
      <c r="D190" s="145" t="s">
        <v>146</v>
      </c>
      <c r="F190" s="146" t="s">
        <v>460</v>
      </c>
      <c r="I190" s="147"/>
      <c r="L190" s="32"/>
      <c r="M190" s="148"/>
      <c r="T190" s="56"/>
      <c r="AT190" s="17" t="s">
        <v>146</v>
      </c>
      <c r="AU190" s="17" t="s">
        <v>89</v>
      </c>
    </row>
    <row r="191" spans="2:65" s="1" customFormat="1" ht="33" customHeight="1">
      <c r="B191" s="32"/>
      <c r="C191" s="132" t="s">
        <v>282</v>
      </c>
      <c r="D191" s="132" t="s">
        <v>139</v>
      </c>
      <c r="E191" s="133" t="s">
        <v>461</v>
      </c>
      <c r="F191" s="134" t="s">
        <v>462</v>
      </c>
      <c r="G191" s="135" t="s">
        <v>152</v>
      </c>
      <c r="H191" s="136">
        <v>2.7</v>
      </c>
      <c r="I191" s="137"/>
      <c r="J191" s="138">
        <f>ROUND(I191*H191,2)</f>
        <v>0</v>
      </c>
      <c r="K191" s="134" t="s">
        <v>143</v>
      </c>
      <c r="L191" s="32"/>
      <c r="M191" s="139" t="s">
        <v>1</v>
      </c>
      <c r="N191" s="140" t="s">
        <v>44</v>
      </c>
      <c r="P191" s="141">
        <f>O191*H191</f>
        <v>0</v>
      </c>
      <c r="Q191" s="141">
        <v>6.0000000000000002E-5</v>
      </c>
      <c r="R191" s="141">
        <f>Q191*H191</f>
        <v>1.6200000000000001E-4</v>
      </c>
      <c r="S191" s="141">
        <v>0</v>
      </c>
      <c r="T191" s="142">
        <f>S191*H191</f>
        <v>0</v>
      </c>
      <c r="AR191" s="143" t="s">
        <v>144</v>
      </c>
      <c r="AT191" s="143" t="s">
        <v>139</v>
      </c>
      <c r="AU191" s="143" t="s">
        <v>89</v>
      </c>
      <c r="AY191" s="17" t="s">
        <v>137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87</v>
      </c>
      <c r="BK191" s="144">
        <f>ROUND(I191*H191,2)</f>
        <v>0</v>
      </c>
      <c r="BL191" s="17" t="s">
        <v>144</v>
      </c>
      <c r="BM191" s="143" t="s">
        <v>463</v>
      </c>
    </row>
    <row r="192" spans="2:65" s="1" customFormat="1">
      <c r="B192" s="32"/>
      <c r="D192" s="145" t="s">
        <v>146</v>
      </c>
      <c r="F192" s="146" t="s">
        <v>464</v>
      </c>
      <c r="I192" s="147"/>
      <c r="L192" s="32"/>
      <c r="M192" s="148"/>
      <c r="T192" s="56"/>
      <c r="AT192" s="17" t="s">
        <v>146</v>
      </c>
      <c r="AU192" s="17" t="s">
        <v>89</v>
      </c>
    </row>
    <row r="193" spans="2:65" s="12" customFormat="1">
      <c r="B193" s="149"/>
      <c r="D193" s="145" t="s">
        <v>148</v>
      </c>
      <c r="E193" s="150" t="s">
        <v>1</v>
      </c>
      <c r="F193" s="151" t="s">
        <v>554</v>
      </c>
      <c r="H193" s="152">
        <v>2.7</v>
      </c>
      <c r="I193" s="153"/>
      <c r="L193" s="149"/>
      <c r="M193" s="154"/>
      <c r="T193" s="155"/>
      <c r="AT193" s="150" t="s">
        <v>148</v>
      </c>
      <c r="AU193" s="150" t="s">
        <v>89</v>
      </c>
      <c r="AV193" s="12" t="s">
        <v>89</v>
      </c>
      <c r="AW193" s="12" t="s">
        <v>35</v>
      </c>
      <c r="AX193" s="12" t="s">
        <v>87</v>
      </c>
      <c r="AY193" s="150" t="s">
        <v>137</v>
      </c>
    </row>
    <row r="194" spans="2:65" s="1" customFormat="1" ht="21.75" customHeight="1">
      <c r="B194" s="32"/>
      <c r="C194" s="165" t="s">
        <v>286</v>
      </c>
      <c r="D194" s="165" t="s">
        <v>233</v>
      </c>
      <c r="E194" s="166" t="s">
        <v>466</v>
      </c>
      <c r="F194" s="167" t="s">
        <v>467</v>
      </c>
      <c r="G194" s="168" t="s">
        <v>152</v>
      </c>
      <c r="H194" s="169">
        <v>23.1</v>
      </c>
      <c r="I194" s="170"/>
      <c r="J194" s="171">
        <f>ROUND(I194*H194,2)</f>
        <v>0</v>
      </c>
      <c r="K194" s="167" t="s">
        <v>143</v>
      </c>
      <c r="L194" s="172"/>
      <c r="M194" s="173" t="s">
        <v>1</v>
      </c>
      <c r="N194" s="174" t="s">
        <v>44</v>
      </c>
      <c r="P194" s="141">
        <f>O194*H194</f>
        <v>0</v>
      </c>
      <c r="Q194" s="141">
        <v>5.8999999999999999E-3</v>
      </c>
      <c r="R194" s="141">
        <f>Q194*H194</f>
        <v>0.13628999999999999</v>
      </c>
      <c r="S194" s="141">
        <v>0</v>
      </c>
      <c r="T194" s="142">
        <f>S194*H194</f>
        <v>0</v>
      </c>
      <c r="AR194" s="143" t="s">
        <v>226</v>
      </c>
      <c r="AT194" s="143" t="s">
        <v>233</v>
      </c>
      <c r="AU194" s="143" t="s">
        <v>89</v>
      </c>
      <c r="AY194" s="17" t="s">
        <v>137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87</v>
      </c>
      <c r="BK194" s="144">
        <f>ROUND(I194*H194,2)</f>
        <v>0</v>
      </c>
      <c r="BL194" s="17" t="s">
        <v>144</v>
      </c>
      <c r="BM194" s="143" t="s">
        <v>468</v>
      </c>
    </row>
    <row r="195" spans="2:65" s="1" customFormat="1">
      <c r="B195" s="32"/>
      <c r="D195" s="145" t="s">
        <v>146</v>
      </c>
      <c r="F195" s="146" t="s">
        <v>469</v>
      </c>
      <c r="I195" s="147"/>
      <c r="L195" s="32"/>
      <c r="M195" s="148"/>
      <c r="T195" s="56"/>
      <c r="AT195" s="17" t="s">
        <v>146</v>
      </c>
      <c r="AU195" s="17" t="s">
        <v>89</v>
      </c>
    </row>
    <row r="196" spans="2:65" s="12" customFormat="1">
      <c r="B196" s="149"/>
      <c r="D196" s="145" t="s">
        <v>148</v>
      </c>
      <c r="E196" s="150" t="s">
        <v>1</v>
      </c>
      <c r="F196" s="151" t="s">
        <v>555</v>
      </c>
      <c r="H196" s="152">
        <v>8.1</v>
      </c>
      <c r="I196" s="153"/>
      <c r="L196" s="149"/>
      <c r="M196" s="154"/>
      <c r="T196" s="155"/>
      <c r="AT196" s="150" t="s">
        <v>148</v>
      </c>
      <c r="AU196" s="150" t="s">
        <v>89</v>
      </c>
      <c r="AV196" s="12" t="s">
        <v>89</v>
      </c>
      <c r="AW196" s="12" t="s">
        <v>35</v>
      </c>
      <c r="AX196" s="12" t="s">
        <v>79</v>
      </c>
      <c r="AY196" s="150" t="s">
        <v>137</v>
      </c>
    </row>
    <row r="197" spans="2:65" s="12" customFormat="1">
      <c r="B197" s="149"/>
      <c r="D197" s="145" t="s">
        <v>148</v>
      </c>
      <c r="E197" s="150" t="s">
        <v>1</v>
      </c>
      <c r="F197" s="151" t="s">
        <v>556</v>
      </c>
      <c r="H197" s="152">
        <v>15</v>
      </c>
      <c r="I197" s="153"/>
      <c r="L197" s="149"/>
      <c r="M197" s="154"/>
      <c r="T197" s="155"/>
      <c r="AT197" s="150" t="s">
        <v>148</v>
      </c>
      <c r="AU197" s="150" t="s">
        <v>89</v>
      </c>
      <c r="AV197" s="12" t="s">
        <v>89</v>
      </c>
      <c r="AW197" s="12" t="s">
        <v>35</v>
      </c>
      <c r="AX197" s="12" t="s">
        <v>79</v>
      </c>
      <c r="AY197" s="150" t="s">
        <v>137</v>
      </c>
    </row>
    <row r="198" spans="2:65" s="14" customFormat="1">
      <c r="B198" s="179"/>
      <c r="D198" s="145" t="s">
        <v>148</v>
      </c>
      <c r="E198" s="180" t="s">
        <v>1</v>
      </c>
      <c r="F198" s="181" t="s">
        <v>360</v>
      </c>
      <c r="H198" s="182">
        <v>23.1</v>
      </c>
      <c r="I198" s="183"/>
      <c r="L198" s="179"/>
      <c r="M198" s="184"/>
      <c r="T198" s="185"/>
      <c r="AT198" s="180" t="s">
        <v>148</v>
      </c>
      <c r="AU198" s="180" t="s">
        <v>89</v>
      </c>
      <c r="AV198" s="14" t="s">
        <v>144</v>
      </c>
      <c r="AW198" s="14" t="s">
        <v>35</v>
      </c>
      <c r="AX198" s="14" t="s">
        <v>87</v>
      </c>
      <c r="AY198" s="180" t="s">
        <v>137</v>
      </c>
    </row>
    <row r="199" spans="2:65" s="1" customFormat="1" ht="24.2" customHeight="1">
      <c r="B199" s="32"/>
      <c r="C199" s="132" t="s">
        <v>290</v>
      </c>
      <c r="D199" s="132" t="s">
        <v>139</v>
      </c>
      <c r="E199" s="133" t="s">
        <v>472</v>
      </c>
      <c r="F199" s="134" t="s">
        <v>473</v>
      </c>
      <c r="G199" s="135" t="s">
        <v>152</v>
      </c>
      <c r="H199" s="136">
        <v>7.5</v>
      </c>
      <c r="I199" s="137"/>
      <c r="J199" s="138">
        <f>ROUND(I199*H199,2)</f>
        <v>0</v>
      </c>
      <c r="K199" s="134" t="s">
        <v>143</v>
      </c>
      <c r="L199" s="32"/>
      <c r="M199" s="139" t="s">
        <v>1</v>
      </c>
      <c r="N199" s="140" t="s">
        <v>44</v>
      </c>
      <c r="P199" s="141">
        <f>O199*H199</f>
        <v>0</v>
      </c>
      <c r="Q199" s="141">
        <v>5.0000000000000002E-5</v>
      </c>
      <c r="R199" s="141">
        <f>Q199*H199</f>
        <v>3.7500000000000001E-4</v>
      </c>
      <c r="S199" s="141">
        <v>0</v>
      </c>
      <c r="T199" s="142">
        <f>S199*H199</f>
        <v>0</v>
      </c>
      <c r="AR199" s="143" t="s">
        <v>144</v>
      </c>
      <c r="AT199" s="143" t="s">
        <v>139</v>
      </c>
      <c r="AU199" s="143" t="s">
        <v>89</v>
      </c>
      <c r="AY199" s="17" t="s">
        <v>137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87</v>
      </c>
      <c r="BK199" s="144">
        <f>ROUND(I199*H199,2)</f>
        <v>0</v>
      </c>
      <c r="BL199" s="17" t="s">
        <v>144</v>
      </c>
      <c r="BM199" s="143" t="s">
        <v>474</v>
      </c>
    </row>
    <row r="200" spans="2:65" s="1" customFormat="1">
      <c r="B200" s="32"/>
      <c r="D200" s="145" t="s">
        <v>146</v>
      </c>
      <c r="F200" s="146" t="s">
        <v>464</v>
      </c>
      <c r="I200" s="147"/>
      <c r="L200" s="32"/>
      <c r="M200" s="148"/>
      <c r="T200" s="56"/>
      <c r="AT200" s="17" t="s">
        <v>146</v>
      </c>
      <c r="AU200" s="17" t="s">
        <v>89</v>
      </c>
    </row>
    <row r="201" spans="2:65" s="12" customFormat="1">
      <c r="B201" s="149"/>
      <c r="D201" s="145" t="s">
        <v>148</v>
      </c>
      <c r="E201" s="150" t="s">
        <v>1</v>
      </c>
      <c r="F201" s="151" t="s">
        <v>557</v>
      </c>
      <c r="H201" s="152">
        <v>7.5</v>
      </c>
      <c r="I201" s="153"/>
      <c r="L201" s="149"/>
      <c r="M201" s="154"/>
      <c r="T201" s="155"/>
      <c r="AT201" s="150" t="s">
        <v>148</v>
      </c>
      <c r="AU201" s="150" t="s">
        <v>89</v>
      </c>
      <c r="AV201" s="12" t="s">
        <v>89</v>
      </c>
      <c r="AW201" s="12" t="s">
        <v>35</v>
      </c>
      <c r="AX201" s="12" t="s">
        <v>87</v>
      </c>
      <c r="AY201" s="150" t="s">
        <v>137</v>
      </c>
    </row>
    <row r="202" spans="2:65" s="1" customFormat="1" ht="24.2" customHeight="1">
      <c r="B202" s="32"/>
      <c r="C202" s="132" t="s">
        <v>299</v>
      </c>
      <c r="D202" s="132" t="s">
        <v>139</v>
      </c>
      <c r="E202" s="133" t="s">
        <v>476</v>
      </c>
      <c r="F202" s="134" t="s">
        <v>477</v>
      </c>
      <c r="G202" s="135" t="s">
        <v>478</v>
      </c>
      <c r="H202" s="136">
        <v>10.199999999999999</v>
      </c>
      <c r="I202" s="137"/>
      <c r="J202" s="138">
        <f>ROUND(I202*H202,2)</f>
        <v>0</v>
      </c>
      <c r="K202" s="134" t="s">
        <v>1</v>
      </c>
      <c r="L202" s="32"/>
      <c r="M202" s="139" t="s">
        <v>1</v>
      </c>
      <c r="N202" s="140" t="s">
        <v>44</v>
      </c>
      <c r="P202" s="141">
        <f>O202*H202</f>
        <v>0</v>
      </c>
      <c r="Q202" s="141">
        <v>2.0000000000000002E-5</v>
      </c>
      <c r="R202" s="141">
        <f>Q202*H202</f>
        <v>2.04E-4</v>
      </c>
      <c r="S202" s="141">
        <v>0</v>
      </c>
      <c r="T202" s="142">
        <f>S202*H202</f>
        <v>0</v>
      </c>
      <c r="AR202" s="143" t="s">
        <v>144</v>
      </c>
      <c r="AT202" s="143" t="s">
        <v>139</v>
      </c>
      <c r="AU202" s="143" t="s">
        <v>89</v>
      </c>
      <c r="AY202" s="17" t="s">
        <v>137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87</v>
      </c>
      <c r="BK202" s="144">
        <f>ROUND(I202*H202,2)</f>
        <v>0</v>
      </c>
      <c r="BL202" s="17" t="s">
        <v>144</v>
      </c>
      <c r="BM202" s="143" t="s">
        <v>479</v>
      </c>
    </row>
    <row r="203" spans="2:65" s="1" customFormat="1">
      <c r="B203" s="32"/>
      <c r="D203" s="145" t="s">
        <v>146</v>
      </c>
      <c r="F203" s="146" t="s">
        <v>477</v>
      </c>
      <c r="I203" s="147"/>
      <c r="L203" s="32"/>
      <c r="M203" s="148"/>
      <c r="T203" s="56"/>
      <c r="AT203" s="17" t="s">
        <v>146</v>
      </c>
      <c r="AU203" s="17" t="s">
        <v>89</v>
      </c>
    </row>
    <row r="204" spans="2:65" s="12" customFormat="1">
      <c r="B204" s="149"/>
      <c r="D204" s="145" t="s">
        <v>148</v>
      </c>
      <c r="E204" s="150" t="s">
        <v>1</v>
      </c>
      <c r="F204" s="151" t="s">
        <v>541</v>
      </c>
      <c r="H204" s="152">
        <v>2.7</v>
      </c>
      <c r="I204" s="153"/>
      <c r="L204" s="149"/>
      <c r="M204" s="154"/>
      <c r="T204" s="155"/>
      <c r="AT204" s="150" t="s">
        <v>148</v>
      </c>
      <c r="AU204" s="150" t="s">
        <v>89</v>
      </c>
      <c r="AV204" s="12" t="s">
        <v>89</v>
      </c>
      <c r="AW204" s="12" t="s">
        <v>35</v>
      </c>
      <c r="AX204" s="12" t="s">
        <v>79</v>
      </c>
      <c r="AY204" s="150" t="s">
        <v>137</v>
      </c>
    </row>
    <row r="205" spans="2:65" s="12" customFormat="1">
      <c r="B205" s="149"/>
      <c r="D205" s="145" t="s">
        <v>148</v>
      </c>
      <c r="E205" s="150" t="s">
        <v>1</v>
      </c>
      <c r="F205" s="151" t="s">
        <v>542</v>
      </c>
      <c r="H205" s="152">
        <v>7.5</v>
      </c>
      <c r="I205" s="153"/>
      <c r="L205" s="149"/>
      <c r="M205" s="154"/>
      <c r="T205" s="155"/>
      <c r="AT205" s="150" t="s">
        <v>148</v>
      </c>
      <c r="AU205" s="150" t="s">
        <v>89</v>
      </c>
      <c r="AV205" s="12" t="s">
        <v>89</v>
      </c>
      <c r="AW205" s="12" t="s">
        <v>35</v>
      </c>
      <c r="AX205" s="12" t="s">
        <v>79</v>
      </c>
      <c r="AY205" s="150" t="s">
        <v>137</v>
      </c>
    </row>
    <row r="206" spans="2:65" s="14" customFormat="1">
      <c r="B206" s="179"/>
      <c r="D206" s="145" t="s">
        <v>148</v>
      </c>
      <c r="E206" s="180" t="s">
        <v>1</v>
      </c>
      <c r="F206" s="181" t="s">
        <v>360</v>
      </c>
      <c r="H206" s="182">
        <v>10.199999999999999</v>
      </c>
      <c r="I206" s="183"/>
      <c r="L206" s="179"/>
      <c r="M206" s="184"/>
      <c r="T206" s="185"/>
      <c r="AT206" s="180" t="s">
        <v>148</v>
      </c>
      <c r="AU206" s="180" t="s">
        <v>89</v>
      </c>
      <c r="AV206" s="14" t="s">
        <v>144</v>
      </c>
      <c r="AW206" s="14" t="s">
        <v>35</v>
      </c>
      <c r="AX206" s="14" t="s">
        <v>87</v>
      </c>
      <c r="AY206" s="180" t="s">
        <v>137</v>
      </c>
    </row>
    <row r="207" spans="2:65" s="1" customFormat="1" ht="37.9" customHeight="1">
      <c r="B207" s="32"/>
      <c r="C207" s="165" t="s">
        <v>305</v>
      </c>
      <c r="D207" s="165" t="s">
        <v>233</v>
      </c>
      <c r="E207" s="166" t="s">
        <v>480</v>
      </c>
      <c r="F207" s="167" t="s">
        <v>481</v>
      </c>
      <c r="G207" s="168" t="s">
        <v>152</v>
      </c>
      <c r="H207" s="169">
        <v>8.1</v>
      </c>
      <c r="I207" s="170"/>
      <c r="J207" s="171">
        <f>ROUND(I207*H207,2)</f>
        <v>0</v>
      </c>
      <c r="K207" s="167" t="s">
        <v>1</v>
      </c>
      <c r="L207" s="172"/>
      <c r="M207" s="173" t="s">
        <v>1</v>
      </c>
      <c r="N207" s="174" t="s">
        <v>44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226</v>
      </c>
      <c r="AT207" s="143" t="s">
        <v>233</v>
      </c>
      <c r="AU207" s="143" t="s">
        <v>89</v>
      </c>
      <c r="AY207" s="17" t="s">
        <v>137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87</v>
      </c>
      <c r="BK207" s="144">
        <f>ROUND(I207*H207,2)</f>
        <v>0</v>
      </c>
      <c r="BL207" s="17" t="s">
        <v>144</v>
      </c>
      <c r="BM207" s="143" t="s">
        <v>482</v>
      </c>
    </row>
    <row r="208" spans="2:65" s="1" customFormat="1">
      <c r="B208" s="32"/>
      <c r="D208" s="145" t="s">
        <v>146</v>
      </c>
      <c r="F208" s="146" t="s">
        <v>483</v>
      </c>
      <c r="I208" s="147"/>
      <c r="L208" s="32"/>
      <c r="M208" s="148"/>
      <c r="T208" s="56"/>
      <c r="AT208" s="17" t="s">
        <v>146</v>
      </c>
      <c r="AU208" s="17" t="s">
        <v>89</v>
      </c>
    </row>
    <row r="209" spans="2:65" s="12" customFormat="1">
      <c r="B209" s="149"/>
      <c r="D209" s="145" t="s">
        <v>148</v>
      </c>
      <c r="E209" s="150" t="s">
        <v>1</v>
      </c>
      <c r="F209" s="151" t="s">
        <v>558</v>
      </c>
      <c r="H209" s="152">
        <v>8.1</v>
      </c>
      <c r="I209" s="153"/>
      <c r="L209" s="149"/>
      <c r="M209" s="154"/>
      <c r="T209" s="155"/>
      <c r="AT209" s="150" t="s">
        <v>148</v>
      </c>
      <c r="AU209" s="150" t="s">
        <v>89</v>
      </c>
      <c r="AV209" s="12" t="s">
        <v>89</v>
      </c>
      <c r="AW209" s="12" t="s">
        <v>35</v>
      </c>
      <c r="AX209" s="12" t="s">
        <v>87</v>
      </c>
      <c r="AY209" s="150" t="s">
        <v>137</v>
      </c>
    </row>
    <row r="210" spans="2:65" s="1" customFormat="1" ht="24.2" customHeight="1">
      <c r="B210" s="32"/>
      <c r="C210" s="165" t="s">
        <v>311</v>
      </c>
      <c r="D210" s="165" t="s">
        <v>233</v>
      </c>
      <c r="E210" s="166" t="s">
        <v>485</v>
      </c>
      <c r="F210" s="167" t="s">
        <v>486</v>
      </c>
      <c r="G210" s="168" t="s">
        <v>152</v>
      </c>
      <c r="H210" s="169">
        <v>10.199999999999999</v>
      </c>
      <c r="I210" s="170"/>
      <c r="J210" s="171">
        <f>ROUND(I210*H210,2)</f>
        <v>0</v>
      </c>
      <c r="K210" s="167" t="s">
        <v>1</v>
      </c>
      <c r="L210" s="172"/>
      <c r="M210" s="173" t="s">
        <v>1</v>
      </c>
      <c r="N210" s="174" t="s">
        <v>44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226</v>
      </c>
      <c r="AT210" s="143" t="s">
        <v>233</v>
      </c>
      <c r="AU210" s="143" t="s">
        <v>89</v>
      </c>
      <c r="AY210" s="17" t="s">
        <v>137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87</v>
      </c>
      <c r="BK210" s="144">
        <f>ROUND(I210*H210,2)</f>
        <v>0</v>
      </c>
      <c r="BL210" s="17" t="s">
        <v>144</v>
      </c>
      <c r="BM210" s="143" t="s">
        <v>487</v>
      </c>
    </row>
    <row r="211" spans="2:65" s="1" customFormat="1">
      <c r="B211" s="32"/>
      <c r="D211" s="145" t="s">
        <v>146</v>
      </c>
      <c r="F211" s="146" t="s">
        <v>488</v>
      </c>
      <c r="I211" s="147"/>
      <c r="L211" s="32"/>
      <c r="M211" s="148"/>
      <c r="T211" s="56"/>
      <c r="AT211" s="17" t="s">
        <v>146</v>
      </c>
      <c r="AU211" s="17" t="s">
        <v>89</v>
      </c>
    </row>
    <row r="212" spans="2:65" s="12" customFormat="1">
      <c r="B212" s="149"/>
      <c r="D212" s="145" t="s">
        <v>148</v>
      </c>
      <c r="E212" s="150" t="s">
        <v>1</v>
      </c>
      <c r="F212" s="151" t="s">
        <v>559</v>
      </c>
      <c r="H212" s="152">
        <v>2.7</v>
      </c>
      <c r="I212" s="153"/>
      <c r="L212" s="149"/>
      <c r="M212" s="154"/>
      <c r="T212" s="155"/>
      <c r="AT212" s="150" t="s">
        <v>148</v>
      </c>
      <c r="AU212" s="150" t="s">
        <v>89</v>
      </c>
      <c r="AV212" s="12" t="s">
        <v>89</v>
      </c>
      <c r="AW212" s="12" t="s">
        <v>35</v>
      </c>
      <c r="AX212" s="12" t="s">
        <v>79</v>
      </c>
      <c r="AY212" s="150" t="s">
        <v>137</v>
      </c>
    </row>
    <row r="213" spans="2:65" s="12" customFormat="1">
      <c r="B213" s="149"/>
      <c r="D213" s="145" t="s">
        <v>148</v>
      </c>
      <c r="E213" s="150" t="s">
        <v>1</v>
      </c>
      <c r="F213" s="151" t="s">
        <v>560</v>
      </c>
      <c r="H213" s="152">
        <v>7.5</v>
      </c>
      <c r="I213" s="153"/>
      <c r="L213" s="149"/>
      <c r="M213" s="154"/>
      <c r="T213" s="155"/>
      <c r="AT213" s="150" t="s">
        <v>148</v>
      </c>
      <c r="AU213" s="150" t="s">
        <v>89</v>
      </c>
      <c r="AV213" s="12" t="s">
        <v>89</v>
      </c>
      <c r="AW213" s="12" t="s">
        <v>35</v>
      </c>
      <c r="AX213" s="12" t="s">
        <v>79</v>
      </c>
      <c r="AY213" s="150" t="s">
        <v>137</v>
      </c>
    </row>
    <row r="214" spans="2:65" s="14" customFormat="1">
      <c r="B214" s="179"/>
      <c r="D214" s="145" t="s">
        <v>148</v>
      </c>
      <c r="E214" s="180" t="s">
        <v>1</v>
      </c>
      <c r="F214" s="181" t="s">
        <v>360</v>
      </c>
      <c r="H214" s="182">
        <v>10.199999999999999</v>
      </c>
      <c r="I214" s="183"/>
      <c r="L214" s="179"/>
      <c r="M214" s="184"/>
      <c r="T214" s="185"/>
      <c r="AT214" s="180" t="s">
        <v>148</v>
      </c>
      <c r="AU214" s="180" t="s">
        <v>89</v>
      </c>
      <c r="AV214" s="14" t="s">
        <v>144</v>
      </c>
      <c r="AW214" s="14" t="s">
        <v>35</v>
      </c>
      <c r="AX214" s="14" t="s">
        <v>87</v>
      </c>
      <c r="AY214" s="180" t="s">
        <v>137</v>
      </c>
    </row>
    <row r="215" spans="2:65" s="1" customFormat="1" ht="24.2" customHeight="1">
      <c r="B215" s="32"/>
      <c r="C215" s="132" t="s">
        <v>316</v>
      </c>
      <c r="D215" s="132" t="s">
        <v>139</v>
      </c>
      <c r="E215" s="133" t="s">
        <v>498</v>
      </c>
      <c r="F215" s="134" t="s">
        <v>499</v>
      </c>
      <c r="G215" s="135" t="s">
        <v>142</v>
      </c>
      <c r="H215" s="136">
        <v>35.700000000000003</v>
      </c>
      <c r="I215" s="137"/>
      <c r="J215" s="138">
        <f>ROUND(I215*H215,2)</f>
        <v>0</v>
      </c>
      <c r="K215" s="134" t="s">
        <v>143</v>
      </c>
      <c r="L215" s="32"/>
      <c r="M215" s="139" t="s">
        <v>1</v>
      </c>
      <c r="N215" s="140" t="s">
        <v>44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144</v>
      </c>
      <c r="AT215" s="143" t="s">
        <v>139</v>
      </c>
      <c r="AU215" s="143" t="s">
        <v>89</v>
      </c>
      <c r="AY215" s="17" t="s">
        <v>137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87</v>
      </c>
      <c r="BK215" s="144">
        <f>ROUND(I215*H215,2)</f>
        <v>0</v>
      </c>
      <c r="BL215" s="17" t="s">
        <v>144</v>
      </c>
      <c r="BM215" s="143" t="s">
        <v>500</v>
      </c>
    </row>
    <row r="216" spans="2:65" s="1" customFormat="1">
      <c r="B216" s="32"/>
      <c r="D216" s="145" t="s">
        <v>146</v>
      </c>
      <c r="F216" s="146" t="s">
        <v>501</v>
      </c>
      <c r="I216" s="147"/>
      <c r="L216" s="32"/>
      <c r="M216" s="148"/>
      <c r="T216" s="56"/>
      <c r="AT216" s="17" t="s">
        <v>146</v>
      </c>
      <c r="AU216" s="17" t="s">
        <v>89</v>
      </c>
    </row>
    <row r="217" spans="2:65" s="12" customFormat="1">
      <c r="B217" s="149"/>
      <c r="D217" s="145" t="s">
        <v>148</v>
      </c>
      <c r="E217" s="150" t="s">
        <v>1</v>
      </c>
      <c r="F217" s="151" t="s">
        <v>541</v>
      </c>
      <c r="H217" s="152">
        <v>2.7</v>
      </c>
      <c r="I217" s="153"/>
      <c r="L217" s="149"/>
      <c r="M217" s="154"/>
      <c r="T217" s="155"/>
      <c r="AT217" s="150" t="s">
        <v>148</v>
      </c>
      <c r="AU217" s="150" t="s">
        <v>89</v>
      </c>
      <c r="AV217" s="12" t="s">
        <v>89</v>
      </c>
      <c r="AW217" s="12" t="s">
        <v>35</v>
      </c>
      <c r="AX217" s="12" t="s">
        <v>79</v>
      </c>
      <c r="AY217" s="150" t="s">
        <v>137</v>
      </c>
    </row>
    <row r="218" spans="2:65" s="12" customFormat="1">
      <c r="B218" s="149"/>
      <c r="D218" s="145" t="s">
        <v>148</v>
      </c>
      <c r="E218" s="150" t="s">
        <v>1</v>
      </c>
      <c r="F218" s="151" t="s">
        <v>542</v>
      </c>
      <c r="H218" s="152">
        <v>7.5</v>
      </c>
      <c r="I218" s="153"/>
      <c r="L218" s="149"/>
      <c r="M218" s="154"/>
      <c r="T218" s="155"/>
      <c r="AT218" s="150" t="s">
        <v>148</v>
      </c>
      <c r="AU218" s="150" t="s">
        <v>89</v>
      </c>
      <c r="AV218" s="12" t="s">
        <v>89</v>
      </c>
      <c r="AW218" s="12" t="s">
        <v>35</v>
      </c>
      <c r="AX218" s="12" t="s">
        <v>79</v>
      </c>
      <c r="AY218" s="150" t="s">
        <v>137</v>
      </c>
    </row>
    <row r="219" spans="2:65" s="12" customFormat="1">
      <c r="B219" s="149"/>
      <c r="D219" s="145" t="s">
        <v>148</v>
      </c>
      <c r="E219" s="150" t="s">
        <v>1</v>
      </c>
      <c r="F219" s="151" t="s">
        <v>548</v>
      </c>
      <c r="H219" s="152">
        <v>25.5</v>
      </c>
      <c r="I219" s="153"/>
      <c r="L219" s="149"/>
      <c r="M219" s="154"/>
      <c r="T219" s="155"/>
      <c r="AT219" s="150" t="s">
        <v>148</v>
      </c>
      <c r="AU219" s="150" t="s">
        <v>89</v>
      </c>
      <c r="AV219" s="12" t="s">
        <v>89</v>
      </c>
      <c r="AW219" s="12" t="s">
        <v>35</v>
      </c>
      <c r="AX219" s="12" t="s">
        <v>79</v>
      </c>
      <c r="AY219" s="150" t="s">
        <v>137</v>
      </c>
    </row>
    <row r="220" spans="2:65" s="14" customFormat="1">
      <c r="B220" s="179"/>
      <c r="D220" s="145" t="s">
        <v>148</v>
      </c>
      <c r="E220" s="180" t="s">
        <v>1</v>
      </c>
      <c r="F220" s="181" t="s">
        <v>360</v>
      </c>
      <c r="H220" s="182">
        <v>35.700000000000003</v>
      </c>
      <c r="I220" s="183"/>
      <c r="L220" s="179"/>
      <c r="M220" s="184"/>
      <c r="T220" s="185"/>
      <c r="AT220" s="180" t="s">
        <v>148</v>
      </c>
      <c r="AU220" s="180" t="s">
        <v>89</v>
      </c>
      <c r="AV220" s="14" t="s">
        <v>144</v>
      </c>
      <c r="AW220" s="14" t="s">
        <v>35</v>
      </c>
      <c r="AX220" s="14" t="s">
        <v>87</v>
      </c>
      <c r="AY220" s="180" t="s">
        <v>137</v>
      </c>
    </row>
    <row r="221" spans="2:65" s="1" customFormat="1" ht="16.5" customHeight="1">
      <c r="B221" s="32"/>
      <c r="C221" s="165" t="s">
        <v>322</v>
      </c>
      <c r="D221" s="165" t="s">
        <v>233</v>
      </c>
      <c r="E221" s="166" t="s">
        <v>503</v>
      </c>
      <c r="F221" s="167" t="s">
        <v>504</v>
      </c>
      <c r="G221" s="168" t="s">
        <v>190</v>
      </c>
      <c r="H221" s="169">
        <v>3.57</v>
      </c>
      <c r="I221" s="170"/>
      <c r="J221" s="171">
        <f>ROUND(I221*H221,2)</f>
        <v>0</v>
      </c>
      <c r="K221" s="167" t="s">
        <v>143</v>
      </c>
      <c r="L221" s="172"/>
      <c r="M221" s="173" t="s">
        <v>1</v>
      </c>
      <c r="N221" s="174" t="s">
        <v>44</v>
      </c>
      <c r="P221" s="141">
        <f>O221*H221</f>
        <v>0</v>
      </c>
      <c r="Q221" s="141">
        <v>0.2</v>
      </c>
      <c r="R221" s="141">
        <f>Q221*H221</f>
        <v>0.71399999999999997</v>
      </c>
      <c r="S221" s="141">
        <v>0</v>
      </c>
      <c r="T221" s="142">
        <f>S221*H221</f>
        <v>0</v>
      </c>
      <c r="AR221" s="143" t="s">
        <v>226</v>
      </c>
      <c r="AT221" s="143" t="s">
        <v>233</v>
      </c>
      <c r="AU221" s="143" t="s">
        <v>89</v>
      </c>
      <c r="AY221" s="17" t="s">
        <v>137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87</v>
      </c>
      <c r="BK221" s="144">
        <f>ROUND(I221*H221,2)</f>
        <v>0</v>
      </c>
      <c r="BL221" s="17" t="s">
        <v>144</v>
      </c>
      <c r="BM221" s="143" t="s">
        <v>505</v>
      </c>
    </row>
    <row r="222" spans="2:65" s="1" customFormat="1">
      <c r="B222" s="32"/>
      <c r="D222" s="145" t="s">
        <v>146</v>
      </c>
      <c r="F222" s="146" t="s">
        <v>504</v>
      </c>
      <c r="I222" s="147"/>
      <c r="L222" s="32"/>
      <c r="M222" s="148"/>
      <c r="T222" s="56"/>
      <c r="AT222" s="17" t="s">
        <v>146</v>
      </c>
      <c r="AU222" s="17" t="s">
        <v>89</v>
      </c>
    </row>
    <row r="223" spans="2:65" s="1" customFormat="1">
      <c r="B223" s="32"/>
      <c r="D223" s="145" t="s">
        <v>295</v>
      </c>
      <c r="F223" s="175" t="s">
        <v>506</v>
      </c>
      <c r="I223" s="147"/>
      <c r="L223" s="32"/>
      <c r="M223" s="148"/>
      <c r="T223" s="56"/>
      <c r="AT223" s="17" t="s">
        <v>295</v>
      </c>
      <c r="AU223" s="17" t="s">
        <v>89</v>
      </c>
    </row>
    <row r="224" spans="2:65" s="12" customFormat="1">
      <c r="B224" s="149"/>
      <c r="D224" s="145" t="s">
        <v>148</v>
      </c>
      <c r="E224" s="150" t="s">
        <v>1</v>
      </c>
      <c r="F224" s="151" t="s">
        <v>561</v>
      </c>
      <c r="H224" s="152">
        <v>0.27</v>
      </c>
      <c r="I224" s="153"/>
      <c r="L224" s="149"/>
      <c r="M224" s="154"/>
      <c r="T224" s="155"/>
      <c r="AT224" s="150" t="s">
        <v>148</v>
      </c>
      <c r="AU224" s="150" t="s">
        <v>89</v>
      </c>
      <c r="AV224" s="12" t="s">
        <v>89</v>
      </c>
      <c r="AW224" s="12" t="s">
        <v>35</v>
      </c>
      <c r="AX224" s="12" t="s">
        <v>79</v>
      </c>
      <c r="AY224" s="150" t="s">
        <v>137</v>
      </c>
    </row>
    <row r="225" spans="2:65" s="12" customFormat="1">
      <c r="B225" s="149"/>
      <c r="D225" s="145" t="s">
        <v>148</v>
      </c>
      <c r="E225" s="150" t="s">
        <v>1</v>
      </c>
      <c r="F225" s="151" t="s">
        <v>562</v>
      </c>
      <c r="H225" s="152">
        <v>0.75</v>
      </c>
      <c r="I225" s="153"/>
      <c r="L225" s="149"/>
      <c r="M225" s="154"/>
      <c r="T225" s="155"/>
      <c r="AT225" s="150" t="s">
        <v>148</v>
      </c>
      <c r="AU225" s="150" t="s">
        <v>89</v>
      </c>
      <c r="AV225" s="12" t="s">
        <v>89</v>
      </c>
      <c r="AW225" s="12" t="s">
        <v>35</v>
      </c>
      <c r="AX225" s="12" t="s">
        <v>79</v>
      </c>
      <c r="AY225" s="150" t="s">
        <v>137</v>
      </c>
    </row>
    <row r="226" spans="2:65" s="12" customFormat="1">
      <c r="B226" s="149"/>
      <c r="D226" s="145" t="s">
        <v>148</v>
      </c>
      <c r="E226" s="150" t="s">
        <v>1</v>
      </c>
      <c r="F226" s="151" t="s">
        <v>563</v>
      </c>
      <c r="H226" s="152">
        <v>2.5499999999999998</v>
      </c>
      <c r="I226" s="153"/>
      <c r="L226" s="149"/>
      <c r="M226" s="154"/>
      <c r="T226" s="155"/>
      <c r="AT226" s="150" t="s">
        <v>148</v>
      </c>
      <c r="AU226" s="150" t="s">
        <v>89</v>
      </c>
      <c r="AV226" s="12" t="s">
        <v>89</v>
      </c>
      <c r="AW226" s="12" t="s">
        <v>35</v>
      </c>
      <c r="AX226" s="12" t="s">
        <v>79</v>
      </c>
      <c r="AY226" s="150" t="s">
        <v>137</v>
      </c>
    </row>
    <row r="227" spans="2:65" s="14" customFormat="1">
      <c r="B227" s="179"/>
      <c r="D227" s="145" t="s">
        <v>148</v>
      </c>
      <c r="E227" s="180" t="s">
        <v>1</v>
      </c>
      <c r="F227" s="181" t="s">
        <v>360</v>
      </c>
      <c r="H227" s="182">
        <v>3.57</v>
      </c>
      <c r="I227" s="183"/>
      <c r="L227" s="179"/>
      <c r="M227" s="184"/>
      <c r="T227" s="185"/>
      <c r="AT227" s="180" t="s">
        <v>148</v>
      </c>
      <c r="AU227" s="180" t="s">
        <v>89</v>
      </c>
      <c r="AV227" s="14" t="s">
        <v>144</v>
      </c>
      <c r="AW227" s="14" t="s">
        <v>35</v>
      </c>
      <c r="AX227" s="14" t="s">
        <v>87</v>
      </c>
      <c r="AY227" s="180" t="s">
        <v>137</v>
      </c>
    </row>
    <row r="228" spans="2:65" s="1" customFormat="1" ht="16.5" customHeight="1">
      <c r="B228" s="32"/>
      <c r="C228" s="132" t="s">
        <v>329</v>
      </c>
      <c r="D228" s="132" t="s">
        <v>139</v>
      </c>
      <c r="E228" s="133" t="s">
        <v>511</v>
      </c>
      <c r="F228" s="134" t="s">
        <v>512</v>
      </c>
      <c r="G228" s="135" t="s">
        <v>190</v>
      </c>
      <c r="H228" s="136">
        <v>30.6</v>
      </c>
      <c r="I228" s="137"/>
      <c r="J228" s="138">
        <f>ROUND(I228*H228,2)</f>
        <v>0</v>
      </c>
      <c r="K228" s="134" t="s">
        <v>143</v>
      </c>
      <c r="L228" s="32"/>
      <c r="M228" s="139" t="s">
        <v>1</v>
      </c>
      <c r="N228" s="140" t="s">
        <v>44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144</v>
      </c>
      <c r="AT228" s="143" t="s">
        <v>139</v>
      </c>
      <c r="AU228" s="143" t="s">
        <v>89</v>
      </c>
      <c r="AY228" s="17" t="s">
        <v>137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87</v>
      </c>
      <c r="BK228" s="144">
        <f>ROUND(I228*H228,2)</f>
        <v>0</v>
      </c>
      <c r="BL228" s="17" t="s">
        <v>144</v>
      </c>
      <c r="BM228" s="143" t="s">
        <v>513</v>
      </c>
    </row>
    <row r="229" spans="2:65" s="1" customFormat="1">
      <c r="B229" s="32"/>
      <c r="D229" s="145" t="s">
        <v>146</v>
      </c>
      <c r="F229" s="146" t="s">
        <v>514</v>
      </c>
      <c r="I229" s="147"/>
      <c r="L229" s="32"/>
      <c r="M229" s="148"/>
      <c r="T229" s="56"/>
      <c r="AT229" s="17" t="s">
        <v>146</v>
      </c>
      <c r="AU229" s="17" t="s">
        <v>89</v>
      </c>
    </row>
    <row r="230" spans="2:65" s="12" customFormat="1">
      <c r="B230" s="149"/>
      <c r="D230" s="145" t="s">
        <v>148</v>
      </c>
      <c r="E230" s="150" t="s">
        <v>1</v>
      </c>
      <c r="F230" s="151" t="s">
        <v>515</v>
      </c>
      <c r="H230" s="152">
        <v>5.4</v>
      </c>
      <c r="I230" s="153"/>
      <c r="L230" s="149"/>
      <c r="M230" s="154"/>
      <c r="T230" s="155"/>
      <c r="AT230" s="150" t="s">
        <v>148</v>
      </c>
      <c r="AU230" s="150" t="s">
        <v>89</v>
      </c>
      <c r="AV230" s="12" t="s">
        <v>89</v>
      </c>
      <c r="AW230" s="12" t="s">
        <v>35</v>
      </c>
      <c r="AX230" s="12" t="s">
        <v>79</v>
      </c>
      <c r="AY230" s="150" t="s">
        <v>137</v>
      </c>
    </row>
    <row r="231" spans="2:65" s="12" customFormat="1">
      <c r="B231" s="149"/>
      <c r="D231" s="145" t="s">
        <v>148</v>
      </c>
      <c r="E231" s="150" t="s">
        <v>1</v>
      </c>
      <c r="F231" s="151" t="s">
        <v>516</v>
      </c>
      <c r="H231" s="152">
        <v>15</v>
      </c>
      <c r="I231" s="153"/>
      <c r="L231" s="149"/>
      <c r="M231" s="154"/>
      <c r="T231" s="155"/>
      <c r="AT231" s="150" t="s">
        <v>148</v>
      </c>
      <c r="AU231" s="150" t="s">
        <v>89</v>
      </c>
      <c r="AV231" s="12" t="s">
        <v>89</v>
      </c>
      <c r="AW231" s="12" t="s">
        <v>35</v>
      </c>
      <c r="AX231" s="12" t="s">
        <v>79</v>
      </c>
      <c r="AY231" s="150" t="s">
        <v>137</v>
      </c>
    </row>
    <row r="232" spans="2:65" s="12" customFormat="1">
      <c r="B232" s="149"/>
      <c r="D232" s="145" t="s">
        <v>148</v>
      </c>
      <c r="E232" s="150" t="s">
        <v>1</v>
      </c>
      <c r="F232" s="151" t="s">
        <v>517</v>
      </c>
      <c r="H232" s="152">
        <v>10.199999999999999</v>
      </c>
      <c r="I232" s="153"/>
      <c r="L232" s="149"/>
      <c r="M232" s="154"/>
      <c r="T232" s="155"/>
      <c r="AT232" s="150" t="s">
        <v>148</v>
      </c>
      <c r="AU232" s="150" t="s">
        <v>89</v>
      </c>
      <c r="AV232" s="12" t="s">
        <v>89</v>
      </c>
      <c r="AW232" s="12" t="s">
        <v>35</v>
      </c>
      <c r="AX232" s="12" t="s">
        <v>79</v>
      </c>
      <c r="AY232" s="150" t="s">
        <v>137</v>
      </c>
    </row>
    <row r="233" spans="2:65" s="14" customFormat="1">
      <c r="B233" s="179"/>
      <c r="D233" s="145" t="s">
        <v>148</v>
      </c>
      <c r="E233" s="180" t="s">
        <v>1</v>
      </c>
      <c r="F233" s="181" t="s">
        <v>360</v>
      </c>
      <c r="H233" s="182">
        <v>30.6</v>
      </c>
      <c r="I233" s="183"/>
      <c r="L233" s="179"/>
      <c r="M233" s="184"/>
      <c r="T233" s="185"/>
      <c r="AT233" s="180" t="s">
        <v>148</v>
      </c>
      <c r="AU233" s="180" t="s">
        <v>89</v>
      </c>
      <c r="AV233" s="14" t="s">
        <v>144</v>
      </c>
      <c r="AW233" s="14" t="s">
        <v>35</v>
      </c>
      <c r="AX233" s="14" t="s">
        <v>87</v>
      </c>
      <c r="AY233" s="180" t="s">
        <v>137</v>
      </c>
    </row>
    <row r="234" spans="2:65" s="1" customFormat="1" ht="21.75" customHeight="1">
      <c r="B234" s="32"/>
      <c r="C234" s="132" t="s">
        <v>334</v>
      </c>
      <c r="D234" s="132" t="s">
        <v>139</v>
      </c>
      <c r="E234" s="133" t="s">
        <v>519</v>
      </c>
      <c r="F234" s="134" t="s">
        <v>520</v>
      </c>
      <c r="G234" s="135" t="s">
        <v>190</v>
      </c>
      <c r="H234" s="136">
        <v>21.6</v>
      </c>
      <c r="I234" s="137"/>
      <c r="J234" s="138">
        <f>ROUND(I234*H234,2)</f>
        <v>0</v>
      </c>
      <c r="K234" s="134" t="s">
        <v>143</v>
      </c>
      <c r="L234" s="32"/>
      <c r="M234" s="139" t="s">
        <v>1</v>
      </c>
      <c r="N234" s="140" t="s">
        <v>44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144</v>
      </c>
      <c r="AT234" s="143" t="s">
        <v>139</v>
      </c>
      <c r="AU234" s="143" t="s">
        <v>89</v>
      </c>
      <c r="AY234" s="17" t="s">
        <v>137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87</v>
      </c>
      <c r="BK234" s="144">
        <f>ROUND(I234*H234,2)</f>
        <v>0</v>
      </c>
      <c r="BL234" s="17" t="s">
        <v>144</v>
      </c>
      <c r="BM234" s="143" t="s">
        <v>521</v>
      </c>
    </row>
    <row r="235" spans="2:65" s="1" customFormat="1">
      <c r="B235" s="32"/>
      <c r="D235" s="145" t="s">
        <v>146</v>
      </c>
      <c r="F235" s="146" t="s">
        <v>522</v>
      </c>
      <c r="I235" s="147"/>
      <c r="L235" s="32"/>
      <c r="M235" s="148"/>
      <c r="T235" s="56"/>
      <c r="AT235" s="17" t="s">
        <v>146</v>
      </c>
      <c r="AU235" s="17" t="s">
        <v>89</v>
      </c>
    </row>
    <row r="236" spans="2:65" s="12" customFormat="1">
      <c r="B236" s="149"/>
      <c r="D236" s="145" t="s">
        <v>148</v>
      </c>
      <c r="E236" s="150" t="s">
        <v>1</v>
      </c>
      <c r="F236" s="151" t="s">
        <v>523</v>
      </c>
      <c r="H236" s="152">
        <v>3.6</v>
      </c>
      <c r="I236" s="153"/>
      <c r="L236" s="149"/>
      <c r="M236" s="154"/>
      <c r="T236" s="155"/>
      <c r="AT236" s="150" t="s">
        <v>148</v>
      </c>
      <c r="AU236" s="150" t="s">
        <v>89</v>
      </c>
      <c r="AV236" s="12" t="s">
        <v>89</v>
      </c>
      <c r="AW236" s="12" t="s">
        <v>35</v>
      </c>
      <c r="AX236" s="12" t="s">
        <v>79</v>
      </c>
      <c r="AY236" s="150" t="s">
        <v>137</v>
      </c>
    </row>
    <row r="237" spans="2:65" s="12" customFormat="1">
      <c r="B237" s="149"/>
      <c r="D237" s="145" t="s">
        <v>148</v>
      </c>
      <c r="E237" s="150" t="s">
        <v>1</v>
      </c>
      <c r="F237" s="151" t="s">
        <v>524</v>
      </c>
      <c r="H237" s="152">
        <v>18</v>
      </c>
      <c r="I237" s="153"/>
      <c r="L237" s="149"/>
      <c r="M237" s="154"/>
      <c r="T237" s="155"/>
      <c r="AT237" s="150" t="s">
        <v>148</v>
      </c>
      <c r="AU237" s="150" t="s">
        <v>89</v>
      </c>
      <c r="AV237" s="12" t="s">
        <v>89</v>
      </c>
      <c r="AW237" s="12" t="s">
        <v>35</v>
      </c>
      <c r="AX237" s="12" t="s">
        <v>79</v>
      </c>
      <c r="AY237" s="150" t="s">
        <v>137</v>
      </c>
    </row>
    <row r="238" spans="2:65" s="14" customFormat="1">
      <c r="B238" s="179"/>
      <c r="D238" s="145" t="s">
        <v>148</v>
      </c>
      <c r="E238" s="180" t="s">
        <v>1</v>
      </c>
      <c r="F238" s="181" t="s">
        <v>360</v>
      </c>
      <c r="H238" s="182">
        <v>21.6</v>
      </c>
      <c r="I238" s="183"/>
      <c r="L238" s="179"/>
      <c r="M238" s="184"/>
      <c r="T238" s="185"/>
      <c r="AT238" s="180" t="s">
        <v>148</v>
      </c>
      <c r="AU238" s="180" t="s">
        <v>89</v>
      </c>
      <c r="AV238" s="14" t="s">
        <v>144</v>
      </c>
      <c r="AW238" s="14" t="s">
        <v>35</v>
      </c>
      <c r="AX238" s="14" t="s">
        <v>87</v>
      </c>
      <c r="AY238" s="180" t="s">
        <v>137</v>
      </c>
    </row>
    <row r="239" spans="2:65" s="11" customFormat="1" ht="22.9" customHeight="1">
      <c r="B239" s="120"/>
      <c r="D239" s="121" t="s">
        <v>78</v>
      </c>
      <c r="E239" s="130" t="s">
        <v>176</v>
      </c>
      <c r="F239" s="130" t="s">
        <v>177</v>
      </c>
      <c r="I239" s="123"/>
      <c r="J239" s="131">
        <f>BK239</f>
        <v>0</v>
      </c>
      <c r="L239" s="120"/>
      <c r="M239" s="125"/>
      <c r="P239" s="126">
        <f>SUM(P240:P241)</f>
        <v>0</v>
      </c>
      <c r="R239" s="126">
        <f>SUM(R240:R241)</f>
        <v>0</v>
      </c>
      <c r="T239" s="127">
        <f>SUM(T240:T241)</f>
        <v>0</v>
      </c>
      <c r="AR239" s="121" t="s">
        <v>87</v>
      </c>
      <c r="AT239" s="128" t="s">
        <v>78</v>
      </c>
      <c r="AU239" s="128" t="s">
        <v>87</v>
      </c>
      <c r="AY239" s="121" t="s">
        <v>137</v>
      </c>
      <c r="BK239" s="129">
        <f>SUM(BK240:BK241)</f>
        <v>0</v>
      </c>
    </row>
    <row r="240" spans="2:65" s="1" customFormat="1" ht="16.5" customHeight="1">
      <c r="B240" s="32"/>
      <c r="C240" s="132" t="s">
        <v>340</v>
      </c>
      <c r="D240" s="132" t="s">
        <v>139</v>
      </c>
      <c r="E240" s="133" t="s">
        <v>179</v>
      </c>
      <c r="F240" s="134" t="s">
        <v>180</v>
      </c>
      <c r="G240" s="135" t="s">
        <v>181</v>
      </c>
      <c r="H240" s="136">
        <v>1.052</v>
      </c>
      <c r="I240" s="137"/>
      <c r="J240" s="138">
        <f>ROUND(I240*H240,2)</f>
        <v>0</v>
      </c>
      <c r="K240" s="134" t="s">
        <v>143</v>
      </c>
      <c r="L240" s="32"/>
      <c r="M240" s="139" t="s">
        <v>1</v>
      </c>
      <c r="N240" s="140" t="s">
        <v>44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144</v>
      </c>
      <c r="AT240" s="143" t="s">
        <v>139</v>
      </c>
      <c r="AU240" s="143" t="s">
        <v>89</v>
      </c>
      <c r="AY240" s="17" t="s">
        <v>137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87</v>
      </c>
      <c r="BK240" s="144">
        <f>ROUND(I240*H240,2)</f>
        <v>0</v>
      </c>
      <c r="BL240" s="17" t="s">
        <v>144</v>
      </c>
      <c r="BM240" s="143" t="s">
        <v>526</v>
      </c>
    </row>
    <row r="241" spans="2:47" s="1" customFormat="1">
      <c r="B241" s="32"/>
      <c r="D241" s="145" t="s">
        <v>146</v>
      </c>
      <c r="F241" s="146" t="s">
        <v>183</v>
      </c>
      <c r="I241" s="147"/>
      <c r="L241" s="32"/>
      <c r="M241" s="156"/>
      <c r="N241" s="157"/>
      <c r="O241" s="157"/>
      <c r="P241" s="157"/>
      <c r="Q241" s="157"/>
      <c r="R241" s="157"/>
      <c r="S241" s="157"/>
      <c r="T241" s="158"/>
      <c r="AT241" s="17" t="s">
        <v>146</v>
      </c>
      <c r="AU241" s="17" t="s">
        <v>89</v>
      </c>
    </row>
    <row r="242" spans="2:47" s="1" customFormat="1" ht="6.95" customHeight="1">
      <c r="B242" s="44"/>
      <c r="C242" s="45"/>
      <c r="D242" s="45"/>
      <c r="E242" s="45"/>
      <c r="F242" s="45"/>
      <c r="G242" s="45"/>
      <c r="H242" s="45"/>
      <c r="I242" s="45"/>
      <c r="J242" s="45"/>
      <c r="K242" s="45"/>
      <c r="L242" s="32"/>
    </row>
  </sheetData>
  <sheetProtection algorithmName="SHA-512" hashValue="yTv94T1EGcfvFs0qMbHb7CVJhMDXm+ybnHGnWVQYaBLRQhOlgSTOA0zmahiUJ551/Gpkk8XRadRopVZBORH9Tw==" saltValue="ed6kT04yTcfEzoZGTMCFeYI6VIzGcCLZLr5+XepfKmJOJaZRAkm/cK/dIjVXx0JVnbwjFAfyyGQWriF9ljDa4g==" spinCount="100000" sheet="1" objects="1" scenarios="1" formatColumns="0" formatRows="0" autoFilter="0"/>
  <autoFilter ref="C118:K241" xr:uid="{00000000-0009-0000-0000-000005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4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104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111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3" t="str">
        <f>'Rekapitulace stavby'!K6</f>
        <v>EKOPark Žabovřeské louky – projektová dokumentace verze 2</v>
      </c>
      <c r="F7" s="234"/>
      <c r="G7" s="234"/>
      <c r="H7" s="234"/>
      <c r="L7" s="20"/>
    </row>
    <row r="8" spans="2:46" s="1" customFormat="1" ht="12" customHeight="1">
      <c r="B8" s="32"/>
      <c r="D8" s="27" t="s">
        <v>112</v>
      </c>
      <c r="L8" s="32"/>
    </row>
    <row r="9" spans="2:46" s="1" customFormat="1" ht="30" customHeight="1">
      <c r="B9" s="32"/>
      <c r="E9" s="196" t="s">
        <v>564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30. 11. 2023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18"/>
      <c r="G18" s="218"/>
      <c r="H18" s="218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89"/>
      <c r="E27" s="222" t="s">
        <v>565</v>
      </c>
      <c r="F27" s="222"/>
      <c r="G27" s="222"/>
      <c r="H27" s="222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ROUND(J119,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ROUND((SUM(BE119:BE241)),  2)</f>
        <v>0</v>
      </c>
      <c r="I33" s="92">
        <v>0.21</v>
      </c>
      <c r="J33" s="91">
        <f>ROUND(((SUM(BE119:BE241))*I33),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ROUND((SUM(BF119:BF241)),  2)</f>
        <v>0</v>
      </c>
      <c r="I34" s="92">
        <v>0.15</v>
      </c>
      <c r="J34" s="91">
        <f>ROUND(((SUM(BF119:BF241))*I34),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ROUND((SUM(BG119:BG241)),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ROUND((SUM(BH119:BH241)),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ROUND((SUM(BI119:BI241)),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3" t="str">
        <f>E7</f>
        <v>EKOPark Žabovřeské louky – projektová dokumentace verze 2</v>
      </c>
      <c r="F85" s="234"/>
      <c r="G85" s="234"/>
      <c r="H85" s="234"/>
      <c r="L85" s="32"/>
    </row>
    <row r="86" spans="2:47" s="1" customFormat="1" ht="12" customHeight="1">
      <c r="B86" s="32"/>
      <c r="C86" s="27" t="s">
        <v>112</v>
      </c>
      <c r="L86" s="32"/>
    </row>
    <row r="87" spans="2:47" s="1" customFormat="1" ht="30" customHeight="1">
      <c r="B87" s="32"/>
      <c r="E87" s="196" t="str">
        <f>E9</f>
        <v>227290-2-1.4.2 - SO01.4.2 Vegetační úpravy - následná péče 2. rok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Brno-Žabovřesky</v>
      </c>
      <c r="I89" s="27" t="s">
        <v>22</v>
      </c>
      <c r="J89" s="52" t="str">
        <f>IF(J12="","",J12)</f>
        <v>30. 11. 2023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Statutární město Brno</v>
      </c>
      <c r="I91" s="27" t="s">
        <v>31</v>
      </c>
      <c r="J91" s="30" t="str">
        <f>E21</f>
        <v>GEOtest, a.s.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115</v>
      </c>
      <c r="D94" s="93"/>
      <c r="E94" s="93"/>
      <c r="F94" s="93"/>
      <c r="G94" s="93"/>
      <c r="H94" s="93"/>
      <c r="I94" s="93"/>
      <c r="J94" s="102" t="s">
        <v>116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117</v>
      </c>
      <c r="J96" s="66">
        <f>J119</f>
        <v>0</v>
      </c>
      <c r="L96" s="32"/>
      <c r="AU96" s="17" t="s">
        <v>118</v>
      </c>
    </row>
    <row r="97" spans="2:12" s="8" customFormat="1" ht="24.95" customHeight="1">
      <c r="B97" s="104"/>
      <c r="D97" s="105" t="s">
        <v>119</v>
      </c>
      <c r="E97" s="106"/>
      <c r="F97" s="106"/>
      <c r="G97" s="106"/>
      <c r="H97" s="106"/>
      <c r="I97" s="106"/>
      <c r="J97" s="107">
        <f>J120</f>
        <v>0</v>
      </c>
      <c r="L97" s="104"/>
    </row>
    <row r="98" spans="2:12" s="9" customFormat="1" ht="19.899999999999999" customHeight="1">
      <c r="B98" s="108"/>
      <c r="D98" s="109" t="s">
        <v>120</v>
      </c>
      <c r="E98" s="110"/>
      <c r="F98" s="110"/>
      <c r="G98" s="110"/>
      <c r="H98" s="110"/>
      <c r="I98" s="110"/>
      <c r="J98" s="111">
        <f>J121</f>
        <v>0</v>
      </c>
      <c r="L98" s="108"/>
    </row>
    <row r="99" spans="2:12" s="9" customFormat="1" ht="19.899999999999999" customHeight="1">
      <c r="B99" s="108"/>
      <c r="D99" s="109" t="s">
        <v>121</v>
      </c>
      <c r="E99" s="110"/>
      <c r="F99" s="110"/>
      <c r="G99" s="110"/>
      <c r="H99" s="110"/>
      <c r="I99" s="110"/>
      <c r="J99" s="111">
        <f>J239</f>
        <v>0</v>
      </c>
      <c r="L99" s="108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122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16</v>
      </c>
      <c r="L108" s="32"/>
    </row>
    <row r="109" spans="2:12" s="1" customFormat="1" ht="16.5" customHeight="1">
      <c r="B109" s="32"/>
      <c r="E109" s="233" t="str">
        <f>E7</f>
        <v>EKOPark Žabovřeské louky – projektová dokumentace verze 2</v>
      </c>
      <c r="F109" s="234"/>
      <c r="G109" s="234"/>
      <c r="H109" s="234"/>
      <c r="L109" s="32"/>
    </row>
    <row r="110" spans="2:12" s="1" customFormat="1" ht="12" customHeight="1">
      <c r="B110" s="32"/>
      <c r="C110" s="27" t="s">
        <v>112</v>
      </c>
      <c r="L110" s="32"/>
    </row>
    <row r="111" spans="2:12" s="1" customFormat="1" ht="30" customHeight="1">
      <c r="B111" s="32"/>
      <c r="E111" s="196" t="str">
        <f>E9</f>
        <v>227290-2-1.4.2 - SO01.4.2 Vegetační úpravy - následná péče 2. rok</v>
      </c>
      <c r="F111" s="235"/>
      <c r="G111" s="235"/>
      <c r="H111" s="235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20</v>
      </c>
      <c r="F113" s="25" t="str">
        <f>F12</f>
        <v>Brno-Žabovřesky</v>
      </c>
      <c r="I113" s="27" t="s">
        <v>22</v>
      </c>
      <c r="J113" s="52" t="str">
        <f>IF(J12="","",J12)</f>
        <v>30. 11. 2023</v>
      </c>
      <c r="L113" s="32"/>
    </row>
    <row r="114" spans="2:65" s="1" customFormat="1" ht="6.95" customHeight="1">
      <c r="B114" s="32"/>
      <c r="L114" s="32"/>
    </row>
    <row r="115" spans="2:65" s="1" customFormat="1" ht="15.2" customHeight="1">
      <c r="B115" s="32"/>
      <c r="C115" s="27" t="s">
        <v>24</v>
      </c>
      <c r="F115" s="25" t="str">
        <f>E15</f>
        <v>Statutární město Brno</v>
      </c>
      <c r="I115" s="27" t="s">
        <v>31</v>
      </c>
      <c r="J115" s="30" t="str">
        <f>E21</f>
        <v>GEOtest, a.s.</v>
      </c>
      <c r="L115" s="32"/>
    </row>
    <row r="116" spans="2:65" s="1" customFormat="1" ht="15.2" customHeight="1">
      <c r="B116" s="32"/>
      <c r="C116" s="27" t="s">
        <v>29</v>
      </c>
      <c r="F116" s="25" t="str">
        <f>IF(E18="","",E18)</f>
        <v>Vyplň údaj</v>
      </c>
      <c r="I116" s="27" t="s">
        <v>36</v>
      </c>
      <c r="J116" s="30" t="str">
        <f>E24</f>
        <v xml:space="preserve"> 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2"/>
      <c r="C118" s="113" t="s">
        <v>123</v>
      </c>
      <c r="D118" s="114" t="s">
        <v>64</v>
      </c>
      <c r="E118" s="114" t="s">
        <v>60</v>
      </c>
      <c r="F118" s="114" t="s">
        <v>61</v>
      </c>
      <c r="G118" s="114" t="s">
        <v>124</v>
      </c>
      <c r="H118" s="114" t="s">
        <v>125</v>
      </c>
      <c r="I118" s="114" t="s">
        <v>126</v>
      </c>
      <c r="J118" s="114" t="s">
        <v>116</v>
      </c>
      <c r="K118" s="115" t="s">
        <v>127</v>
      </c>
      <c r="L118" s="112"/>
      <c r="M118" s="59" t="s">
        <v>1</v>
      </c>
      <c r="N118" s="60" t="s">
        <v>43</v>
      </c>
      <c r="O118" s="60" t="s">
        <v>128</v>
      </c>
      <c r="P118" s="60" t="s">
        <v>129</v>
      </c>
      <c r="Q118" s="60" t="s">
        <v>130</v>
      </c>
      <c r="R118" s="60" t="s">
        <v>131</v>
      </c>
      <c r="S118" s="60" t="s">
        <v>132</v>
      </c>
      <c r="T118" s="61" t="s">
        <v>133</v>
      </c>
    </row>
    <row r="119" spans="2:65" s="1" customFormat="1" ht="22.9" customHeight="1">
      <c r="B119" s="32"/>
      <c r="C119" s="64" t="s">
        <v>134</v>
      </c>
      <c r="J119" s="116">
        <f>BK119</f>
        <v>0</v>
      </c>
      <c r="L119" s="32"/>
      <c r="M119" s="62"/>
      <c r="N119" s="53"/>
      <c r="O119" s="53"/>
      <c r="P119" s="117">
        <f>P120</f>
        <v>0</v>
      </c>
      <c r="Q119" s="53"/>
      <c r="R119" s="117">
        <f>R120</f>
        <v>0.70167999999999997</v>
      </c>
      <c r="S119" s="53"/>
      <c r="T119" s="118">
        <f>T120</f>
        <v>0</v>
      </c>
      <c r="AT119" s="17" t="s">
        <v>78</v>
      </c>
      <c r="AU119" s="17" t="s">
        <v>118</v>
      </c>
      <c r="BK119" s="119">
        <f>BK120</f>
        <v>0</v>
      </c>
    </row>
    <row r="120" spans="2:65" s="11" customFormat="1" ht="25.9" customHeight="1">
      <c r="B120" s="120"/>
      <c r="D120" s="121" t="s">
        <v>78</v>
      </c>
      <c r="E120" s="122" t="s">
        <v>135</v>
      </c>
      <c r="F120" s="122" t="s">
        <v>136</v>
      </c>
      <c r="I120" s="123"/>
      <c r="J120" s="124">
        <f>BK120</f>
        <v>0</v>
      </c>
      <c r="L120" s="120"/>
      <c r="M120" s="125"/>
      <c r="P120" s="126">
        <f>P121+P239</f>
        <v>0</v>
      </c>
      <c r="R120" s="126">
        <f>R121+R239</f>
        <v>0.70167999999999997</v>
      </c>
      <c r="T120" s="127">
        <f>T121+T239</f>
        <v>0</v>
      </c>
      <c r="AR120" s="121" t="s">
        <v>87</v>
      </c>
      <c r="AT120" s="128" t="s">
        <v>78</v>
      </c>
      <c r="AU120" s="128" t="s">
        <v>79</v>
      </c>
      <c r="AY120" s="121" t="s">
        <v>137</v>
      </c>
      <c r="BK120" s="129">
        <f>BK121+BK239</f>
        <v>0</v>
      </c>
    </row>
    <row r="121" spans="2:65" s="11" customFormat="1" ht="22.9" customHeight="1">
      <c r="B121" s="120"/>
      <c r="D121" s="121" t="s">
        <v>78</v>
      </c>
      <c r="E121" s="130" t="s">
        <v>87</v>
      </c>
      <c r="F121" s="130" t="s">
        <v>138</v>
      </c>
      <c r="I121" s="123"/>
      <c r="J121" s="131">
        <f>BK121</f>
        <v>0</v>
      </c>
      <c r="L121" s="120"/>
      <c r="M121" s="125"/>
      <c r="P121" s="126">
        <f>SUM(P122:P238)</f>
        <v>0</v>
      </c>
      <c r="R121" s="126">
        <f>SUM(R122:R238)</f>
        <v>0.70167999999999997</v>
      </c>
      <c r="T121" s="127">
        <f>SUM(T122:T238)</f>
        <v>0</v>
      </c>
      <c r="AR121" s="121" t="s">
        <v>87</v>
      </c>
      <c r="AT121" s="128" t="s">
        <v>78</v>
      </c>
      <c r="AU121" s="128" t="s">
        <v>87</v>
      </c>
      <c r="AY121" s="121" t="s">
        <v>137</v>
      </c>
      <c r="BK121" s="129">
        <f>SUM(BK122:BK238)</f>
        <v>0</v>
      </c>
    </row>
    <row r="122" spans="2:65" s="1" customFormat="1" ht="24.2" customHeight="1">
      <c r="B122" s="32"/>
      <c r="C122" s="132" t="s">
        <v>87</v>
      </c>
      <c r="D122" s="132" t="s">
        <v>139</v>
      </c>
      <c r="E122" s="133" t="s">
        <v>354</v>
      </c>
      <c r="F122" s="134" t="s">
        <v>355</v>
      </c>
      <c r="G122" s="135" t="s">
        <v>142</v>
      </c>
      <c r="H122" s="136">
        <v>57951.6</v>
      </c>
      <c r="I122" s="137"/>
      <c r="J122" s="138">
        <f>ROUND(I122*H122,2)</f>
        <v>0</v>
      </c>
      <c r="K122" s="134" t="s">
        <v>143</v>
      </c>
      <c r="L122" s="32"/>
      <c r="M122" s="139" t="s">
        <v>1</v>
      </c>
      <c r="N122" s="140" t="s">
        <v>44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144</v>
      </c>
      <c r="AT122" s="143" t="s">
        <v>139</v>
      </c>
      <c r="AU122" s="143" t="s">
        <v>89</v>
      </c>
      <c r="AY122" s="17" t="s">
        <v>137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87</v>
      </c>
      <c r="BK122" s="144">
        <f>ROUND(I122*H122,2)</f>
        <v>0</v>
      </c>
      <c r="BL122" s="17" t="s">
        <v>144</v>
      </c>
      <c r="BM122" s="143" t="s">
        <v>566</v>
      </c>
    </row>
    <row r="123" spans="2:65" s="1" customFormat="1">
      <c r="B123" s="32"/>
      <c r="D123" s="145" t="s">
        <v>146</v>
      </c>
      <c r="F123" s="146" t="s">
        <v>357</v>
      </c>
      <c r="I123" s="147"/>
      <c r="L123" s="32"/>
      <c r="M123" s="148"/>
      <c r="T123" s="56"/>
      <c r="AT123" s="17" t="s">
        <v>146</v>
      </c>
      <c r="AU123" s="17" t="s">
        <v>89</v>
      </c>
    </row>
    <row r="124" spans="2:65" s="12" customFormat="1">
      <c r="B124" s="149"/>
      <c r="D124" s="145" t="s">
        <v>148</v>
      </c>
      <c r="E124" s="150" t="s">
        <v>1</v>
      </c>
      <c r="F124" s="151" t="s">
        <v>358</v>
      </c>
      <c r="H124" s="152">
        <v>18297.2</v>
      </c>
      <c r="I124" s="153"/>
      <c r="L124" s="149"/>
      <c r="M124" s="154"/>
      <c r="T124" s="155"/>
      <c r="AT124" s="150" t="s">
        <v>148</v>
      </c>
      <c r="AU124" s="150" t="s">
        <v>89</v>
      </c>
      <c r="AV124" s="12" t="s">
        <v>89</v>
      </c>
      <c r="AW124" s="12" t="s">
        <v>35</v>
      </c>
      <c r="AX124" s="12" t="s">
        <v>79</v>
      </c>
      <c r="AY124" s="150" t="s">
        <v>137</v>
      </c>
    </row>
    <row r="125" spans="2:65" s="12" customFormat="1">
      <c r="B125" s="149"/>
      <c r="D125" s="145" t="s">
        <v>148</v>
      </c>
      <c r="E125" s="150" t="s">
        <v>1</v>
      </c>
      <c r="F125" s="151" t="s">
        <v>359</v>
      </c>
      <c r="H125" s="152">
        <v>1020</v>
      </c>
      <c r="I125" s="153"/>
      <c r="L125" s="149"/>
      <c r="M125" s="154"/>
      <c r="T125" s="155"/>
      <c r="AT125" s="150" t="s">
        <v>148</v>
      </c>
      <c r="AU125" s="150" t="s">
        <v>89</v>
      </c>
      <c r="AV125" s="12" t="s">
        <v>89</v>
      </c>
      <c r="AW125" s="12" t="s">
        <v>35</v>
      </c>
      <c r="AX125" s="12" t="s">
        <v>79</v>
      </c>
      <c r="AY125" s="150" t="s">
        <v>137</v>
      </c>
    </row>
    <row r="126" spans="2:65" s="15" customFormat="1">
      <c r="B126" s="189"/>
      <c r="D126" s="145" t="s">
        <v>148</v>
      </c>
      <c r="E126" s="190" t="s">
        <v>1</v>
      </c>
      <c r="F126" s="191" t="s">
        <v>539</v>
      </c>
      <c r="H126" s="192">
        <v>19317.2</v>
      </c>
      <c r="I126" s="193"/>
      <c r="L126" s="189"/>
      <c r="M126" s="194"/>
      <c r="T126" s="195"/>
      <c r="AT126" s="190" t="s">
        <v>148</v>
      </c>
      <c r="AU126" s="190" t="s">
        <v>89</v>
      </c>
      <c r="AV126" s="15" t="s">
        <v>156</v>
      </c>
      <c r="AW126" s="15" t="s">
        <v>35</v>
      </c>
      <c r="AX126" s="15" t="s">
        <v>79</v>
      </c>
      <c r="AY126" s="190" t="s">
        <v>137</v>
      </c>
    </row>
    <row r="127" spans="2:65" s="12" customFormat="1">
      <c r="B127" s="149"/>
      <c r="D127" s="145" t="s">
        <v>148</v>
      </c>
      <c r="E127" s="150" t="s">
        <v>1</v>
      </c>
      <c r="F127" s="151" t="s">
        <v>540</v>
      </c>
      <c r="H127" s="152">
        <v>57951.6</v>
      </c>
      <c r="I127" s="153"/>
      <c r="L127" s="149"/>
      <c r="M127" s="154"/>
      <c r="T127" s="155"/>
      <c r="AT127" s="150" t="s">
        <v>148</v>
      </c>
      <c r="AU127" s="150" t="s">
        <v>89</v>
      </c>
      <c r="AV127" s="12" t="s">
        <v>89</v>
      </c>
      <c r="AW127" s="12" t="s">
        <v>35</v>
      </c>
      <c r="AX127" s="12" t="s">
        <v>87</v>
      </c>
      <c r="AY127" s="150" t="s">
        <v>137</v>
      </c>
    </row>
    <row r="128" spans="2:65" s="1" customFormat="1" ht="24.2" customHeight="1">
      <c r="B128" s="32"/>
      <c r="C128" s="132" t="s">
        <v>89</v>
      </c>
      <c r="D128" s="132" t="s">
        <v>139</v>
      </c>
      <c r="E128" s="133" t="s">
        <v>380</v>
      </c>
      <c r="F128" s="134" t="s">
        <v>381</v>
      </c>
      <c r="G128" s="135" t="s">
        <v>152</v>
      </c>
      <c r="H128" s="136">
        <v>6.8</v>
      </c>
      <c r="I128" s="137"/>
      <c r="J128" s="138">
        <f>ROUND(I128*H128,2)</f>
        <v>0</v>
      </c>
      <c r="K128" s="134" t="s">
        <v>143</v>
      </c>
      <c r="L128" s="32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144</v>
      </c>
      <c r="AT128" s="143" t="s">
        <v>139</v>
      </c>
      <c r="AU128" s="143" t="s">
        <v>89</v>
      </c>
      <c r="AY128" s="17" t="s">
        <v>137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144</v>
      </c>
      <c r="BM128" s="143" t="s">
        <v>382</v>
      </c>
    </row>
    <row r="129" spans="2:65" s="1" customFormat="1">
      <c r="B129" s="32"/>
      <c r="D129" s="145" t="s">
        <v>146</v>
      </c>
      <c r="F129" s="146" t="s">
        <v>383</v>
      </c>
      <c r="I129" s="147"/>
      <c r="L129" s="32"/>
      <c r="M129" s="148"/>
      <c r="T129" s="56"/>
      <c r="AT129" s="17" t="s">
        <v>146</v>
      </c>
      <c r="AU129" s="17" t="s">
        <v>89</v>
      </c>
    </row>
    <row r="130" spans="2:65" s="1" customFormat="1">
      <c r="B130" s="32"/>
      <c r="D130" s="145" t="s">
        <v>295</v>
      </c>
      <c r="F130" s="175" t="s">
        <v>384</v>
      </c>
      <c r="I130" s="147"/>
      <c r="L130" s="32"/>
      <c r="M130" s="148"/>
      <c r="T130" s="56"/>
      <c r="AT130" s="17" t="s">
        <v>295</v>
      </c>
      <c r="AU130" s="17" t="s">
        <v>89</v>
      </c>
    </row>
    <row r="131" spans="2:65" s="12" customFormat="1">
      <c r="B131" s="149"/>
      <c r="D131" s="145" t="s">
        <v>148</v>
      </c>
      <c r="E131" s="150" t="s">
        <v>1</v>
      </c>
      <c r="F131" s="151" t="s">
        <v>567</v>
      </c>
      <c r="H131" s="152">
        <v>1.8</v>
      </c>
      <c r="I131" s="153"/>
      <c r="L131" s="149"/>
      <c r="M131" s="154"/>
      <c r="T131" s="155"/>
      <c r="AT131" s="150" t="s">
        <v>148</v>
      </c>
      <c r="AU131" s="150" t="s">
        <v>89</v>
      </c>
      <c r="AV131" s="12" t="s">
        <v>89</v>
      </c>
      <c r="AW131" s="12" t="s">
        <v>35</v>
      </c>
      <c r="AX131" s="12" t="s">
        <v>79</v>
      </c>
      <c r="AY131" s="150" t="s">
        <v>137</v>
      </c>
    </row>
    <row r="132" spans="2:65" s="12" customFormat="1">
      <c r="B132" s="149"/>
      <c r="D132" s="145" t="s">
        <v>148</v>
      </c>
      <c r="E132" s="150" t="s">
        <v>1</v>
      </c>
      <c r="F132" s="151" t="s">
        <v>568</v>
      </c>
      <c r="H132" s="152">
        <v>5</v>
      </c>
      <c r="I132" s="153"/>
      <c r="L132" s="149"/>
      <c r="M132" s="154"/>
      <c r="T132" s="155"/>
      <c r="AT132" s="150" t="s">
        <v>148</v>
      </c>
      <c r="AU132" s="150" t="s">
        <v>89</v>
      </c>
      <c r="AV132" s="12" t="s">
        <v>89</v>
      </c>
      <c r="AW132" s="12" t="s">
        <v>35</v>
      </c>
      <c r="AX132" s="12" t="s">
        <v>79</v>
      </c>
      <c r="AY132" s="150" t="s">
        <v>137</v>
      </c>
    </row>
    <row r="133" spans="2:65" s="14" customFormat="1">
      <c r="B133" s="179"/>
      <c r="D133" s="145" t="s">
        <v>148</v>
      </c>
      <c r="E133" s="180" t="s">
        <v>1</v>
      </c>
      <c r="F133" s="181" t="s">
        <v>360</v>
      </c>
      <c r="H133" s="182">
        <v>6.8</v>
      </c>
      <c r="I133" s="183"/>
      <c r="L133" s="179"/>
      <c r="M133" s="184"/>
      <c r="T133" s="185"/>
      <c r="AT133" s="180" t="s">
        <v>148</v>
      </c>
      <c r="AU133" s="180" t="s">
        <v>89</v>
      </c>
      <c r="AV133" s="14" t="s">
        <v>144</v>
      </c>
      <c r="AW133" s="14" t="s">
        <v>35</v>
      </c>
      <c r="AX133" s="14" t="s">
        <v>87</v>
      </c>
      <c r="AY133" s="180" t="s">
        <v>137</v>
      </c>
    </row>
    <row r="134" spans="2:65" s="1" customFormat="1" ht="24.2" customHeight="1">
      <c r="B134" s="32"/>
      <c r="C134" s="165" t="s">
        <v>156</v>
      </c>
      <c r="D134" s="165" t="s">
        <v>233</v>
      </c>
      <c r="E134" s="166" t="s">
        <v>387</v>
      </c>
      <c r="F134" s="167" t="s">
        <v>388</v>
      </c>
      <c r="G134" s="168" t="s">
        <v>152</v>
      </c>
      <c r="H134" s="169">
        <v>0.9</v>
      </c>
      <c r="I134" s="170"/>
      <c r="J134" s="171">
        <f>ROUND(I134*H134,2)</f>
        <v>0</v>
      </c>
      <c r="K134" s="167" t="s">
        <v>1</v>
      </c>
      <c r="L134" s="172"/>
      <c r="M134" s="173" t="s">
        <v>1</v>
      </c>
      <c r="N134" s="174" t="s">
        <v>44</v>
      </c>
      <c r="P134" s="141">
        <f>O134*H134</f>
        <v>0</v>
      </c>
      <c r="Q134" s="141">
        <v>1E-3</v>
      </c>
      <c r="R134" s="141">
        <f>Q134*H134</f>
        <v>9.0000000000000008E-4</v>
      </c>
      <c r="S134" s="141">
        <v>0</v>
      </c>
      <c r="T134" s="142">
        <f>S134*H134</f>
        <v>0</v>
      </c>
      <c r="AR134" s="143" t="s">
        <v>226</v>
      </c>
      <c r="AT134" s="143" t="s">
        <v>233</v>
      </c>
      <c r="AU134" s="143" t="s">
        <v>89</v>
      </c>
      <c r="AY134" s="17" t="s">
        <v>137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87</v>
      </c>
      <c r="BK134" s="144">
        <f>ROUND(I134*H134,2)</f>
        <v>0</v>
      </c>
      <c r="BL134" s="17" t="s">
        <v>144</v>
      </c>
      <c r="BM134" s="143" t="s">
        <v>389</v>
      </c>
    </row>
    <row r="135" spans="2:65" s="1" customFormat="1">
      <c r="B135" s="32"/>
      <c r="D135" s="145" t="s">
        <v>146</v>
      </c>
      <c r="F135" s="146" t="s">
        <v>390</v>
      </c>
      <c r="I135" s="147"/>
      <c r="L135" s="32"/>
      <c r="M135" s="148"/>
      <c r="T135" s="56"/>
      <c r="AT135" s="17" t="s">
        <v>146</v>
      </c>
      <c r="AU135" s="17" t="s">
        <v>89</v>
      </c>
    </row>
    <row r="136" spans="2:65" s="12" customFormat="1">
      <c r="B136" s="149"/>
      <c r="D136" s="145" t="s">
        <v>148</v>
      </c>
      <c r="E136" s="150" t="s">
        <v>1</v>
      </c>
      <c r="F136" s="151" t="s">
        <v>569</v>
      </c>
      <c r="H136" s="152">
        <v>0.9</v>
      </c>
      <c r="I136" s="153"/>
      <c r="L136" s="149"/>
      <c r="M136" s="154"/>
      <c r="T136" s="155"/>
      <c r="AT136" s="150" t="s">
        <v>148</v>
      </c>
      <c r="AU136" s="150" t="s">
        <v>89</v>
      </c>
      <c r="AV136" s="12" t="s">
        <v>89</v>
      </c>
      <c r="AW136" s="12" t="s">
        <v>35</v>
      </c>
      <c r="AX136" s="12" t="s">
        <v>87</v>
      </c>
      <c r="AY136" s="150" t="s">
        <v>137</v>
      </c>
    </row>
    <row r="137" spans="2:65" s="1" customFormat="1" ht="21.75" customHeight="1">
      <c r="B137" s="32"/>
      <c r="C137" s="165" t="s">
        <v>144</v>
      </c>
      <c r="D137" s="165" t="s">
        <v>233</v>
      </c>
      <c r="E137" s="166" t="s">
        <v>391</v>
      </c>
      <c r="F137" s="167" t="s">
        <v>392</v>
      </c>
      <c r="G137" s="168" t="s">
        <v>152</v>
      </c>
      <c r="H137" s="169">
        <v>0.9</v>
      </c>
      <c r="I137" s="170"/>
      <c r="J137" s="171">
        <f>ROUND(I137*H137,2)</f>
        <v>0</v>
      </c>
      <c r="K137" s="167" t="s">
        <v>1</v>
      </c>
      <c r="L137" s="172"/>
      <c r="M137" s="173" t="s">
        <v>1</v>
      </c>
      <c r="N137" s="174" t="s">
        <v>44</v>
      </c>
      <c r="P137" s="141">
        <f>O137*H137</f>
        <v>0</v>
      </c>
      <c r="Q137" s="141">
        <v>8.9999999999999993E-3</v>
      </c>
      <c r="R137" s="141">
        <f>Q137*H137</f>
        <v>8.0999999999999996E-3</v>
      </c>
      <c r="S137" s="141">
        <v>0</v>
      </c>
      <c r="T137" s="142">
        <f>S137*H137</f>
        <v>0</v>
      </c>
      <c r="AR137" s="143" t="s">
        <v>226</v>
      </c>
      <c r="AT137" s="143" t="s">
        <v>233</v>
      </c>
      <c r="AU137" s="143" t="s">
        <v>89</v>
      </c>
      <c r="AY137" s="17" t="s">
        <v>137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87</v>
      </c>
      <c r="BK137" s="144">
        <f>ROUND(I137*H137,2)</f>
        <v>0</v>
      </c>
      <c r="BL137" s="17" t="s">
        <v>144</v>
      </c>
      <c r="BM137" s="143" t="s">
        <v>393</v>
      </c>
    </row>
    <row r="138" spans="2:65" s="1" customFormat="1">
      <c r="B138" s="32"/>
      <c r="D138" s="145" t="s">
        <v>146</v>
      </c>
      <c r="F138" s="146" t="s">
        <v>394</v>
      </c>
      <c r="I138" s="147"/>
      <c r="L138" s="32"/>
      <c r="M138" s="148"/>
      <c r="T138" s="56"/>
      <c r="AT138" s="17" t="s">
        <v>146</v>
      </c>
      <c r="AU138" s="17" t="s">
        <v>89</v>
      </c>
    </row>
    <row r="139" spans="2:65" s="12" customFormat="1">
      <c r="B139" s="149"/>
      <c r="D139" s="145" t="s">
        <v>148</v>
      </c>
      <c r="E139" s="150" t="s">
        <v>1</v>
      </c>
      <c r="F139" s="151" t="s">
        <v>569</v>
      </c>
      <c r="H139" s="152">
        <v>0.9</v>
      </c>
      <c r="I139" s="153"/>
      <c r="L139" s="149"/>
      <c r="M139" s="154"/>
      <c r="T139" s="155"/>
      <c r="AT139" s="150" t="s">
        <v>148</v>
      </c>
      <c r="AU139" s="150" t="s">
        <v>89</v>
      </c>
      <c r="AV139" s="12" t="s">
        <v>89</v>
      </c>
      <c r="AW139" s="12" t="s">
        <v>35</v>
      </c>
      <c r="AX139" s="12" t="s">
        <v>87</v>
      </c>
      <c r="AY139" s="150" t="s">
        <v>137</v>
      </c>
    </row>
    <row r="140" spans="2:65" s="1" customFormat="1" ht="16.5" customHeight="1">
      <c r="B140" s="32"/>
      <c r="C140" s="165" t="s">
        <v>166</v>
      </c>
      <c r="D140" s="165" t="s">
        <v>233</v>
      </c>
      <c r="E140" s="166" t="s">
        <v>395</v>
      </c>
      <c r="F140" s="167" t="s">
        <v>396</v>
      </c>
      <c r="G140" s="168" t="s">
        <v>152</v>
      </c>
      <c r="H140" s="169">
        <v>1.1000000000000001</v>
      </c>
      <c r="I140" s="170"/>
      <c r="J140" s="171">
        <f>ROUND(I140*H140,2)</f>
        <v>0</v>
      </c>
      <c r="K140" s="167" t="s">
        <v>143</v>
      </c>
      <c r="L140" s="172"/>
      <c r="M140" s="173" t="s">
        <v>1</v>
      </c>
      <c r="N140" s="174" t="s">
        <v>44</v>
      </c>
      <c r="P140" s="141">
        <f>O140*H140</f>
        <v>0</v>
      </c>
      <c r="Q140" s="141">
        <v>2.7E-2</v>
      </c>
      <c r="R140" s="141">
        <f>Q140*H140</f>
        <v>2.9700000000000001E-2</v>
      </c>
      <c r="S140" s="141">
        <v>0</v>
      </c>
      <c r="T140" s="142">
        <f>S140*H140</f>
        <v>0</v>
      </c>
      <c r="AR140" s="143" t="s">
        <v>226</v>
      </c>
      <c r="AT140" s="143" t="s">
        <v>233</v>
      </c>
      <c r="AU140" s="143" t="s">
        <v>89</v>
      </c>
      <c r="AY140" s="17" t="s">
        <v>137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87</v>
      </c>
      <c r="BK140" s="144">
        <f>ROUND(I140*H140,2)</f>
        <v>0</v>
      </c>
      <c r="BL140" s="17" t="s">
        <v>144</v>
      </c>
      <c r="BM140" s="143" t="s">
        <v>397</v>
      </c>
    </row>
    <row r="141" spans="2:65" s="1" customFormat="1">
      <c r="B141" s="32"/>
      <c r="D141" s="145" t="s">
        <v>146</v>
      </c>
      <c r="F141" s="146" t="s">
        <v>396</v>
      </c>
      <c r="I141" s="147"/>
      <c r="L141" s="32"/>
      <c r="M141" s="148"/>
      <c r="T141" s="56"/>
      <c r="AT141" s="17" t="s">
        <v>146</v>
      </c>
      <c r="AU141" s="17" t="s">
        <v>89</v>
      </c>
    </row>
    <row r="142" spans="2:65" s="12" customFormat="1">
      <c r="B142" s="149"/>
      <c r="D142" s="145" t="s">
        <v>148</v>
      </c>
      <c r="E142" s="150" t="s">
        <v>1</v>
      </c>
      <c r="F142" s="151" t="s">
        <v>570</v>
      </c>
      <c r="H142" s="152">
        <v>1.1000000000000001</v>
      </c>
      <c r="I142" s="153"/>
      <c r="L142" s="149"/>
      <c r="M142" s="154"/>
      <c r="T142" s="155"/>
      <c r="AT142" s="150" t="s">
        <v>148</v>
      </c>
      <c r="AU142" s="150" t="s">
        <v>89</v>
      </c>
      <c r="AV142" s="12" t="s">
        <v>89</v>
      </c>
      <c r="AW142" s="12" t="s">
        <v>35</v>
      </c>
      <c r="AX142" s="12" t="s">
        <v>87</v>
      </c>
      <c r="AY142" s="150" t="s">
        <v>137</v>
      </c>
    </row>
    <row r="143" spans="2:65" s="1" customFormat="1" ht="24.2" customHeight="1">
      <c r="B143" s="32"/>
      <c r="C143" s="165" t="s">
        <v>171</v>
      </c>
      <c r="D143" s="165" t="s">
        <v>233</v>
      </c>
      <c r="E143" s="166" t="s">
        <v>398</v>
      </c>
      <c r="F143" s="167" t="s">
        <v>399</v>
      </c>
      <c r="G143" s="168" t="s">
        <v>152</v>
      </c>
      <c r="H143" s="169">
        <v>0.8</v>
      </c>
      <c r="I143" s="170"/>
      <c r="J143" s="171">
        <f>ROUND(I143*H143,2)</f>
        <v>0</v>
      </c>
      <c r="K143" s="167" t="s">
        <v>1</v>
      </c>
      <c r="L143" s="172"/>
      <c r="M143" s="173" t="s">
        <v>1</v>
      </c>
      <c r="N143" s="174" t="s">
        <v>44</v>
      </c>
      <c r="P143" s="141">
        <f>O143*H143</f>
        <v>0</v>
      </c>
      <c r="Q143" s="141">
        <v>1.5E-3</v>
      </c>
      <c r="R143" s="141">
        <f>Q143*H143</f>
        <v>1.2000000000000001E-3</v>
      </c>
      <c r="S143" s="141">
        <v>0</v>
      </c>
      <c r="T143" s="142">
        <f>S143*H143</f>
        <v>0</v>
      </c>
      <c r="AR143" s="143" t="s">
        <v>226</v>
      </c>
      <c r="AT143" s="143" t="s">
        <v>233</v>
      </c>
      <c r="AU143" s="143" t="s">
        <v>89</v>
      </c>
      <c r="AY143" s="17" t="s">
        <v>137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87</v>
      </c>
      <c r="BK143" s="144">
        <f>ROUND(I143*H143,2)</f>
        <v>0</v>
      </c>
      <c r="BL143" s="17" t="s">
        <v>144</v>
      </c>
      <c r="BM143" s="143" t="s">
        <v>400</v>
      </c>
    </row>
    <row r="144" spans="2:65" s="1" customFormat="1">
      <c r="B144" s="32"/>
      <c r="D144" s="145" t="s">
        <v>146</v>
      </c>
      <c r="F144" s="146" t="s">
        <v>401</v>
      </c>
      <c r="I144" s="147"/>
      <c r="L144" s="32"/>
      <c r="M144" s="148"/>
      <c r="T144" s="56"/>
      <c r="AT144" s="17" t="s">
        <v>146</v>
      </c>
      <c r="AU144" s="17" t="s">
        <v>89</v>
      </c>
    </row>
    <row r="145" spans="2:65" s="12" customFormat="1">
      <c r="B145" s="149"/>
      <c r="D145" s="145" t="s">
        <v>148</v>
      </c>
      <c r="E145" s="150" t="s">
        <v>1</v>
      </c>
      <c r="F145" s="151" t="s">
        <v>571</v>
      </c>
      <c r="H145" s="152">
        <v>0.8</v>
      </c>
      <c r="I145" s="153"/>
      <c r="L145" s="149"/>
      <c r="M145" s="154"/>
      <c r="T145" s="155"/>
      <c r="AT145" s="150" t="s">
        <v>148</v>
      </c>
      <c r="AU145" s="150" t="s">
        <v>89</v>
      </c>
      <c r="AV145" s="12" t="s">
        <v>89</v>
      </c>
      <c r="AW145" s="12" t="s">
        <v>35</v>
      </c>
      <c r="AX145" s="12" t="s">
        <v>87</v>
      </c>
      <c r="AY145" s="150" t="s">
        <v>137</v>
      </c>
    </row>
    <row r="146" spans="2:65" s="1" customFormat="1" ht="24.2" customHeight="1">
      <c r="B146" s="32"/>
      <c r="C146" s="165" t="s">
        <v>178</v>
      </c>
      <c r="D146" s="165" t="s">
        <v>233</v>
      </c>
      <c r="E146" s="166" t="s">
        <v>402</v>
      </c>
      <c r="F146" s="167" t="s">
        <v>403</v>
      </c>
      <c r="G146" s="168" t="s">
        <v>152</v>
      </c>
      <c r="H146" s="169">
        <v>0.8</v>
      </c>
      <c r="I146" s="170"/>
      <c r="J146" s="171">
        <f>ROUND(I146*H146,2)</f>
        <v>0</v>
      </c>
      <c r="K146" s="167" t="s">
        <v>1</v>
      </c>
      <c r="L146" s="172"/>
      <c r="M146" s="173" t="s">
        <v>1</v>
      </c>
      <c r="N146" s="174" t="s">
        <v>44</v>
      </c>
      <c r="P146" s="141">
        <f>O146*H146</f>
        <v>0</v>
      </c>
      <c r="Q146" s="141">
        <v>8.9999999999999993E-3</v>
      </c>
      <c r="R146" s="141">
        <f>Q146*H146</f>
        <v>7.1999999999999998E-3</v>
      </c>
      <c r="S146" s="141">
        <v>0</v>
      </c>
      <c r="T146" s="142">
        <f>S146*H146</f>
        <v>0</v>
      </c>
      <c r="AR146" s="143" t="s">
        <v>226</v>
      </c>
      <c r="AT146" s="143" t="s">
        <v>233</v>
      </c>
      <c r="AU146" s="143" t="s">
        <v>89</v>
      </c>
      <c r="AY146" s="17" t="s">
        <v>137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87</v>
      </c>
      <c r="BK146" s="144">
        <f>ROUND(I146*H146,2)</f>
        <v>0</v>
      </c>
      <c r="BL146" s="17" t="s">
        <v>144</v>
      </c>
      <c r="BM146" s="143" t="s">
        <v>404</v>
      </c>
    </row>
    <row r="147" spans="2:65" s="1" customFormat="1">
      <c r="B147" s="32"/>
      <c r="D147" s="145" t="s">
        <v>146</v>
      </c>
      <c r="F147" s="146" t="s">
        <v>405</v>
      </c>
      <c r="I147" s="147"/>
      <c r="L147" s="32"/>
      <c r="M147" s="148"/>
      <c r="T147" s="56"/>
      <c r="AT147" s="17" t="s">
        <v>146</v>
      </c>
      <c r="AU147" s="17" t="s">
        <v>89</v>
      </c>
    </row>
    <row r="148" spans="2:65" s="12" customFormat="1">
      <c r="B148" s="149"/>
      <c r="D148" s="145" t="s">
        <v>148</v>
      </c>
      <c r="E148" s="150" t="s">
        <v>1</v>
      </c>
      <c r="F148" s="151" t="s">
        <v>571</v>
      </c>
      <c r="H148" s="152">
        <v>0.8</v>
      </c>
      <c r="I148" s="153"/>
      <c r="L148" s="149"/>
      <c r="M148" s="154"/>
      <c r="T148" s="155"/>
      <c r="AT148" s="150" t="s">
        <v>148</v>
      </c>
      <c r="AU148" s="150" t="s">
        <v>89</v>
      </c>
      <c r="AV148" s="12" t="s">
        <v>89</v>
      </c>
      <c r="AW148" s="12" t="s">
        <v>35</v>
      </c>
      <c r="AX148" s="12" t="s">
        <v>87</v>
      </c>
      <c r="AY148" s="150" t="s">
        <v>137</v>
      </c>
    </row>
    <row r="149" spans="2:65" s="1" customFormat="1" ht="16.5" customHeight="1">
      <c r="B149" s="32"/>
      <c r="C149" s="165" t="s">
        <v>226</v>
      </c>
      <c r="D149" s="165" t="s">
        <v>233</v>
      </c>
      <c r="E149" s="166" t="s">
        <v>406</v>
      </c>
      <c r="F149" s="167" t="s">
        <v>407</v>
      </c>
      <c r="G149" s="168" t="s">
        <v>152</v>
      </c>
      <c r="H149" s="169">
        <v>0.5</v>
      </c>
      <c r="I149" s="170"/>
      <c r="J149" s="171">
        <f>ROUND(I149*H149,2)</f>
        <v>0</v>
      </c>
      <c r="K149" s="167" t="s">
        <v>143</v>
      </c>
      <c r="L149" s="172"/>
      <c r="M149" s="173" t="s">
        <v>1</v>
      </c>
      <c r="N149" s="174" t="s">
        <v>44</v>
      </c>
      <c r="P149" s="141">
        <f>O149*H149</f>
        <v>0</v>
      </c>
      <c r="Q149" s="141">
        <v>0.01</v>
      </c>
      <c r="R149" s="141">
        <f>Q149*H149</f>
        <v>5.0000000000000001E-3</v>
      </c>
      <c r="S149" s="141">
        <v>0</v>
      </c>
      <c r="T149" s="142">
        <f>S149*H149</f>
        <v>0</v>
      </c>
      <c r="AR149" s="143" t="s">
        <v>226</v>
      </c>
      <c r="AT149" s="143" t="s">
        <v>233</v>
      </c>
      <c r="AU149" s="143" t="s">
        <v>89</v>
      </c>
      <c r="AY149" s="17" t="s">
        <v>137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87</v>
      </c>
      <c r="BK149" s="144">
        <f>ROUND(I149*H149,2)</f>
        <v>0</v>
      </c>
      <c r="BL149" s="17" t="s">
        <v>144</v>
      </c>
      <c r="BM149" s="143" t="s">
        <v>408</v>
      </c>
    </row>
    <row r="150" spans="2:65" s="1" customFormat="1">
      <c r="B150" s="32"/>
      <c r="D150" s="145" t="s">
        <v>146</v>
      </c>
      <c r="F150" s="146" t="s">
        <v>407</v>
      </c>
      <c r="I150" s="147"/>
      <c r="L150" s="32"/>
      <c r="M150" s="148"/>
      <c r="T150" s="56"/>
      <c r="AT150" s="17" t="s">
        <v>146</v>
      </c>
      <c r="AU150" s="17" t="s">
        <v>89</v>
      </c>
    </row>
    <row r="151" spans="2:65" s="12" customFormat="1">
      <c r="B151" s="149"/>
      <c r="D151" s="145" t="s">
        <v>148</v>
      </c>
      <c r="E151" s="150" t="s">
        <v>1</v>
      </c>
      <c r="F151" s="151" t="s">
        <v>572</v>
      </c>
      <c r="H151" s="152">
        <v>0.5</v>
      </c>
      <c r="I151" s="153"/>
      <c r="L151" s="149"/>
      <c r="M151" s="154"/>
      <c r="T151" s="155"/>
      <c r="AT151" s="150" t="s">
        <v>148</v>
      </c>
      <c r="AU151" s="150" t="s">
        <v>89</v>
      </c>
      <c r="AV151" s="12" t="s">
        <v>89</v>
      </c>
      <c r="AW151" s="12" t="s">
        <v>35</v>
      </c>
      <c r="AX151" s="12" t="s">
        <v>87</v>
      </c>
      <c r="AY151" s="150" t="s">
        <v>137</v>
      </c>
    </row>
    <row r="152" spans="2:65" s="1" customFormat="1" ht="16.5" customHeight="1">
      <c r="B152" s="32"/>
      <c r="C152" s="165" t="s">
        <v>232</v>
      </c>
      <c r="D152" s="165" t="s">
        <v>233</v>
      </c>
      <c r="E152" s="166" t="s">
        <v>409</v>
      </c>
      <c r="F152" s="167" t="s">
        <v>410</v>
      </c>
      <c r="G152" s="168" t="s">
        <v>152</v>
      </c>
      <c r="H152" s="169">
        <v>0.5</v>
      </c>
      <c r="I152" s="170"/>
      <c r="J152" s="171">
        <f>ROUND(I152*H152,2)</f>
        <v>0</v>
      </c>
      <c r="K152" s="167" t="s">
        <v>1</v>
      </c>
      <c r="L152" s="172"/>
      <c r="M152" s="173" t="s">
        <v>1</v>
      </c>
      <c r="N152" s="174" t="s">
        <v>44</v>
      </c>
      <c r="P152" s="141">
        <f>O152*H152</f>
        <v>0</v>
      </c>
      <c r="Q152" s="141">
        <v>3.0000000000000001E-5</v>
      </c>
      <c r="R152" s="141">
        <f>Q152*H152</f>
        <v>1.5E-5</v>
      </c>
      <c r="S152" s="141">
        <v>0</v>
      </c>
      <c r="T152" s="142">
        <f>S152*H152</f>
        <v>0</v>
      </c>
      <c r="AR152" s="143" t="s">
        <v>226</v>
      </c>
      <c r="AT152" s="143" t="s">
        <v>233</v>
      </c>
      <c r="AU152" s="143" t="s">
        <v>89</v>
      </c>
      <c r="AY152" s="17" t="s">
        <v>137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87</v>
      </c>
      <c r="BK152" s="144">
        <f>ROUND(I152*H152,2)</f>
        <v>0</v>
      </c>
      <c r="BL152" s="17" t="s">
        <v>144</v>
      </c>
      <c r="BM152" s="143" t="s">
        <v>411</v>
      </c>
    </row>
    <row r="153" spans="2:65" s="1" customFormat="1">
      <c r="B153" s="32"/>
      <c r="D153" s="145" t="s">
        <v>146</v>
      </c>
      <c r="F153" s="146" t="s">
        <v>412</v>
      </c>
      <c r="I153" s="147"/>
      <c r="L153" s="32"/>
      <c r="M153" s="148"/>
      <c r="T153" s="56"/>
      <c r="AT153" s="17" t="s">
        <v>146</v>
      </c>
      <c r="AU153" s="17" t="s">
        <v>89</v>
      </c>
    </row>
    <row r="154" spans="2:65" s="12" customFormat="1">
      <c r="B154" s="149"/>
      <c r="D154" s="145" t="s">
        <v>148</v>
      </c>
      <c r="E154" s="150" t="s">
        <v>1</v>
      </c>
      <c r="F154" s="151" t="s">
        <v>572</v>
      </c>
      <c r="H154" s="152">
        <v>0.5</v>
      </c>
      <c r="I154" s="153"/>
      <c r="L154" s="149"/>
      <c r="M154" s="154"/>
      <c r="T154" s="155"/>
      <c r="AT154" s="150" t="s">
        <v>148</v>
      </c>
      <c r="AU154" s="150" t="s">
        <v>89</v>
      </c>
      <c r="AV154" s="12" t="s">
        <v>89</v>
      </c>
      <c r="AW154" s="12" t="s">
        <v>35</v>
      </c>
      <c r="AX154" s="12" t="s">
        <v>87</v>
      </c>
      <c r="AY154" s="150" t="s">
        <v>137</v>
      </c>
    </row>
    <row r="155" spans="2:65" s="1" customFormat="1" ht="16.5" customHeight="1">
      <c r="B155" s="32"/>
      <c r="C155" s="165" t="s">
        <v>237</v>
      </c>
      <c r="D155" s="165" t="s">
        <v>233</v>
      </c>
      <c r="E155" s="166" t="s">
        <v>413</v>
      </c>
      <c r="F155" s="167" t="s">
        <v>414</v>
      </c>
      <c r="G155" s="168" t="s">
        <v>152</v>
      </c>
      <c r="H155" s="169">
        <v>0.5</v>
      </c>
      <c r="I155" s="170"/>
      <c r="J155" s="171">
        <f>ROUND(I155*H155,2)</f>
        <v>0</v>
      </c>
      <c r="K155" s="167" t="s">
        <v>143</v>
      </c>
      <c r="L155" s="172"/>
      <c r="M155" s="173" t="s">
        <v>1</v>
      </c>
      <c r="N155" s="174" t="s">
        <v>44</v>
      </c>
      <c r="P155" s="141">
        <f>O155*H155</f>
        <v>0</v>
      </c>
      <c r="Q155" s="141">
        <v>3.0000000000000001E-5</v>
      </c>
      <c r="R155" s="141">
        <f>Q155*H155</f>
        <v>1.5E-5</v>
      </c>
      <c r="S155" s="141">
        <v>0</v>
      </c>
      <c r="T155" s="142">
        <f>S155*H155</f>
        <v>0</v>
      </c>
      <c r="AR155" s="143" t="s">
        <v>226</v>
      </c>
      <c r="AT155" s="143" t="s">
        <v>233</v>
      </c>
      <c r="AU155" s="143" t="s">
        <v>89</v>
      </c>
      <c r="AY155" s="17" t="s">
        <v>137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87</v>
      </c>
      <c r="BK155" s="144">
        <f>ROUND(I155*H155,2)</f>
        <v>0</v>
      </c>
      <c r="BL155" s="17" t="s">
        <v>144</v>
      </c>
      <c r="BM155" s="143" t="s">
        <v>415</v>
      </c>
    </row>
    <row r="156" spans="2:65" s="1" customFormat="1">
      <c r="B156" s="32"/>
      <c r="D156" s="145" t="s">
        <v>146</v>
      </c>
      <c r="F156" s="146" t="s">
        <v>414</v>
      </c>
      <c r="I156" s="147"/>
      <c r="L156" s="32"/>
      <c r="M156" s="148"/>
      <c r="T156" s="56"/>
      <c r="AT156" s="17" t="s">
        <v>146</v>
      </c>
      <c r="AU156" s="17" t="s">
        <v>89</v>
      </c>
    </row>
    <row r="157" spans="2:65" s="12" customFormat="1">
      <c r="B157" s="149"/>
      <c r="D157" s="145" t="s">
        <v>148</v>
      </c>
      <c r="E157" s="150" t="s">
        <v>1</v>
      </c>
      <c r="F157" s="151" t="s">
        <v>572</v>
      </c>
      <c r="H157" s="152">
        <v>0.5</v>
      </c>
      <c r="I157" s="153"/>
      <c r="L157" s="149"/>
      <c r="M157" s="154"/>
      <c r="T157" s="155"/>
      <c r="AT157" s="150" t="s">
        <v>148</v>
      </c>
      <c r="AU157" s="150" t="s">
        <v>89</v>
      </c>
      <c r="AV157" s="12" t="s">
        <v>89</v>
      </c>
      <c r="AW157" s="12" t="s">
        <v>35</v>
      </c>
      <c r="AX157" s="12" t="s">
        <v>87</v>
      </c>
      <c r="AY157" s="150" t="s">
        <v>137</v>
      </c>
    </row>
    <row r="158" spans="2:65" s="1" customFormat="1" ht="16.5" customHeight="1">
      <c r="B158" s="32"/>
      <c r="C158" s="165" t="s">
        <v>241</v>
      </c>
      <c r="D158" s="165" t="s">
        <v>233</v>
      </c>
      <c r="E158" s="166" t="s">
        <v>416</v>
      </c>
      <c r="F158" s="167" t="s">
        <v>417</v>
      </c>
      <c r="G158" s="168" t="s">
        <v>152</v>
      </c>
      <c r="H158" s="169">
        <v>0.5</v>
      </c>
      <c r="I158" s="170"/>
      <c r="J158" s="171">
        <f>ROUND(I158*H158,2)</f>
        <v>0</v>
      </c>
      <c r="K158" s="167" t="s">
        <v>1</v>
      </c>
      <c r="L158" s="172"/>
      <c r="M158" s="173" t="s">
        <v>1</v>
      </c>
      <c r="N158" s="174" t="s">
        <v>44</v>
      </c>
      <c r="P158" s="141">
        <f>O158*H158</f>
        <v>0</v>
      </c>
      <c r="Q158" s="141">
        <v>5.0000000000000001E-3</v>
      </c>
      <c r="R158" s="141">
        <f>Q158*H158</f>
        <v>2.5000000000000001E-3</v>
      </c>
      <c r="S158" s="141">
        <v>0</v>
      </c>
      <c r="T158" s="142">
        <f>S158*H158</f>
        <v>0</v>
      </c>
      <c r="AR158" s="143" t="s">
        <v>226</v>
      </c>
      <c r="AT158" s="143" t="s">
        <v>233</v>
      </c>
      <c r="AU158" s="143" t="s">
        <v>89</v>
      </c>
      <c r="AY158" s="17" t="s">
        <v>137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87</v>
      </c>
      <c r="BK158" s="144">
        <f>ROUND(I158*H158,2)</f>
        <v>0</v>
      </c>
      <c r="BL158" s="17" t="s">
        <v>144</v>
      </c>
      <c r="BM158" s="143" t="s">
        <v>418</v>
      </c>
    </row>
    <row r="159" spans="2:65" s="1" customFormat="1">
      <c r="B159" s="32"/>
      <c r="D159" s="145" t="s">
        <v>146</v>
      </c>
      <c r="F159" s="146" t="s">
        <v>417</v>
      </c>
      <c r="I159" s="147"/>
      <c r="L159" s="32"/>
      <c r="M159" s="148"/>
      <c r="T159" s="56"/>
      <c r="AT159" s="17" t="s">
        <v>146</v>
      </c>
      <c r="AU159" s="17" t="s">
        <v>89</v>
      </c>
    </row>
    <row r="160" spans="2:65" s="12" customFormat="1">
      <c r="B160" s="149"/>
      <c r="D160" s="145" t="s">
        <v>148</v>
      </c>
      <c r="E160" s="150" t="s">
        <v>1</v>
      </c>
      <c r="F160" s="151" t="s">
        <v>572</v>
      </c>
      <c r="H160" s="152">
        <v>0.5</v>
      </c>
      <c r="I160" s="153"/>
      <c r="L160" s="149"/>
      <c r="M160" s="154"/>
      <c r="T160" s="155"/>
      <c r="AT160" s="150" t="s">
        <v>148</v>
      </c>
      <c r="AU160" s="150" t="s">
        <v>89</v>
      </c>
      <c r="AV160" s="12" t="s">
        <v>89</v>
      </c>
      <c r="AW160" s="12" t="s">
        <v>35</v>
      </c>
      <c r="AX160" s="12" t="s">
        <v>87</v>
      </c>
      <c r="AY160" s="150" t="s">
        <v>137</v>
      </c>
    </row>
    <row r="161" spans="2:65" s="1" customFormat="1" ht="24.2" customHeight="1">
      <c r="B161" s="32"/>
      <c r="C161" s="165" t="s">
        <v>161</v>
      </c>
      <c r="D161" s="165" t="s">
        <v>233</v>
      </c>
      <c r="E161" s="166" t="s">
        <v>419</v>
      </c>
      <c r="F161" s="167" t="s">
        <v>420</v>
      </c>
      <c r="G161" s="168" t="s">
        <v>152</v>
      </c>
      <c r="H161" s="169">
        <v>0.3</v>
      </c>
      <c r="I161" s="170"/>
      <c r="J161" s="171">
        <f>ROUND(I161*H161,2)</f>
        <v>0</v>
      </c>
      <c r="K161" s="167" t="s">
        <v>1</v>
      </c>
      <c r="L161" s="172"/>
      <c r="M161" s="173" t="s">
        <v>1</v>
      </c>
      <c r="N161" s="174" t="s">
        <v>44</v>
      </c>
      <c r="P161" s="141">
        <f>O161*H161</f>
        <v>0</v>
      </c>
      <c r="Q161" s="141">
        <v>4.0000000000000003E-5</v>
      </c>
      <c r="R161" s="141">
        <f>Q161*H161</f>
        <v>1.2E-5</v>
      </c>
      <c r="S161" s="141">
        <v>0</v>
      </c>
      <c r="T161" s="142">
        <f>S161*H161</f>
        <v>0</v>
      </c>
      <c r="AR161" s="143" t="s">
        <v>226</v>
      </c>
      <c r="AT161" s="143" t="s">
        <v>233</v>
      </c>
      <c r="AU161" s="143" t="s">
        <v>89</v>
      </c>
      <c r="AY161" s="17" t="s">
        <v>137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87</v>
      </c>
      <c r="BK161" s="144">
        <f>ROUND(I161*H161,2)</f>
        <v>0</v>
      </c>
      <c r="BL161" s="17" t="s">
        <v>144</v>
      </c>
      <c r="BM161" s="143" t="s">
        <v>421</v>
      </c>
    </row>
    <row r="162" spans="2:65" s="1" customFormat="1">
      <c r="B162" s="32"/>
      <c r="D162" s="145" t="s">
        <v>146</v>
      </c>
      <c r="F162" s="146" t="s">
        <v>422</v>
      </c>
      <c r="I162" s="147"/>
      <c r="L162" s="32"/>
      <c r="M162" s="148"/>
      <c r="T162" s="56"/>
      <c r="AT162" s="17" t="s">
        <v>146</v>
      </c>
      <c r="AU162" s="17" t="s">
        <v>89</v>
      </c>
    </row>
    <row r="163" spans="2:65" s="12" customFormat="1">
      <c r="B163" s="149"/>
      <c r="D163" s="145" t="s">
        <v>148</v>
      </c>
      <c r="E163" s="150" t="s">
        <v>1</v>
      </c>
      <c r="F163" s="151" t="s">
        <v>573</v>
      </c>
      <c r="H163" s="152">
        <v>0.3</v>
      </c>
      <c r="I163" s="153"/>
      <c r="L163" s="149"/>
      <c r="M163" s="154"/>
      <c r="T163" s="155"/>
      <c r="AT163" s="150" t="s">
        <v>148</v>
      </c>
      <c r="AU163" s="150" t="s">
        <v>89</v>
      </c>
      <c r="AV163" s="12" t="s">
        <v>89</v>
      </c>
      <c r="AW163" s="12" t="s">
        <v>35</v>
      </c>
      <c r="AX163" s="12" t="s">
        <v>87</v>
      </c>
      <c r="AY163" s="150" t="s">
        <v>137</v>
      </c>
    </row>
    <row r="164" spans="2:65" s="1" customFormat="1" ht="24.2" customHeight="1">
      <c r="B164" s="32"/>
      <c r="C164" s="132" t="s">
        <v>248</v>
      </c>
      <c r="D164" s="132" t="s">
        <v>139</v>
      </c>
      <c r="E164" s="133" t="s">
        <v>423</v>
      </c>
      <c r="F164" s="134" t="s">
        <v>424</v>
      </c>
      <c r="G164" s="135" t="s">
        <v>152</v>
      </c>
      <c r="H164" s="136">
        <v>17</v>
      </c>
      <c r="I164" s="137"/>
      <c r="J164" s="138">
        <f>ROUND(I164*H164,2)</f>
        <v>0</v>
      </c>
      <c r="K164" s="134" t="s">
        <v>143</v>
      </c>
      <c r="L164" s="32"/>
      <c r="M164" s="139" t="s">
        <v>1</v>
      </c>
      <c r="N164" s="140" t="s">
        <v>44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144</v>
      </c>
      <c r="AT164" s="143" t="s">
        <v>139</v>
      </c>
      <c r="AU164" s="143" t="s">
        <v>89</v>
      </c>
      <c r="AY164" s="17" t="s">
        <v>137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87</v>
      </c>
      <c r="BK164" s="144">
        <f>ROUND(I164*H164,2)</f>
        <v>0</v>
      </c>
      <c r="BL164" s="17" t="s">
        <v>144</v>
      </c>
      <c r="BM164" s="143" t="s">
        <v>425</v>
      </c>
    </row>
    <row r="165" spans="2:65" s="1" customFormat="1">
      <c r="B165" s="32"/>
      <c r="D165" s="145" t="s">
        <v>146</v>
      </c>
      <c r="F165" s="146" t="s">
        <v>426</v>
      </c>
      <c r="I165" s="147"/>
      <c r="L165" s="32"/>
      <c r="M165" s="148"/>
      <c r="T165" s="56"/>
      <c r="AT165" s="17" t="s">
        <v>146</v>
      </c>
      <c r="AU165" s="17" t="s">
        <v>89</v>
      </c>
    </row>
    <row r="166" spans="2:65" s="1" customFormat="1">
      <c r="B166" s="32"/>
      <c r="D166" s="145" t="s">
        <v>295</v>
      </c>
      <c r="F166" s="175" t="s">
        <v>384</v>
      </c>
      <c r="I166" s="147"/>
      <c r="L166" s="32"/>
      <c r="M166" s="148"/>
      <c r="T166" s="56"/>
      <c r="AT166" s="17" t="s">
        <v>295</v>
      </c>
      <c r="AU166" s="17" t="s">
        <v>89</v>
      </c>
    </row>
    <row r="167" spans="2:65" s="12" customFormat="1">
      <c r="B167" s="149"/>
      <c r="D167" s="145" t="s">
        <v>148</v>
      </c>
      <c r="E167" s="150" t="s">
        <v>1</v>
      </c>
      <c r="F167" s="151" t="s">
        <v>574</v>
      </c>
      <c r="H167" s="152">
        <v>17</v>
      </c>
      <c r="I167" s="153"/>
      <c r="L167" s="149"/>
      <c r="M167" s="154"/>
      <c r="T167" s="155"/>
      <c r="AT167" s="150" t="s">
        <v>148</v>
      </c>
      <c r="AU167" s="150" t="s">
        <v>89</v>
      </c>
      <c r="AV167" s="12" t="s">
        <v>89</v>
      </c>
      <c r="AW167" s="12" t="s">
        <v>35</v>
      </c>
      <c r="AX167" s="12" t="s">
        <v>87</v>
      </c>
      <c r="AY167" s="150" t="s">
        <v>137</v>
      </c>
    </row>
    <row r="168" spans="2:65" s="1" customFormat="1" ht="24.2" customHeight="1">
      <c r="B168" s="32"/>
      <c r="C168" s="165" t="s">
        <v>252</v>
      </c>
      <c r="D168" s="165" t="s">
        <v>233</v>
      </c>
      <c r="E168" s="166" t="s">
        <v>428</v>
      </c>
      <c r="F168" s="167" t="s">
        <v>429</v>
      </c>
      <c r="G168" s="168" t="s">
        <v>152</v>
      </c>
      <c r="H168" s="169">
        <v>1</v>
      </c>
      <c r="I168" s="170"/>
      <c r="J168" s="171">
        <f>ROUND(I168*H168,2)</f>
        <v>0</v>
      </c>
      <c r="K168" s="167" t="s">
        <v>1</v>
      </c>
      <c r="L168" s="172"/>
      <c r="M168" s="173" t="s">
        <v>1</v>
      </c>
      <c r="N168" s="174" t="s">
        <v>44</v>
      </c>
      <c r="P168" s="141">
        <f>O168*H168</f>
        <v>0</v>
      </c>
      <c r="Q168" s="141">
        <v>4.0000000000000003E-5</v>
      </c>
      <c r="R168" s="141">
        <f>Q168*H168</f>
        <v>4.0000000000000003E-5</v>
      </c>
      <c r="S168" s="141">
        <v>0</v>
      </c>
      <c r="T168" s="142">
        <f>S168*H168</f>
        <v>0</v>
      </c>
      <c r="AR168" s="143" t="s">
        <v>226</v>
      </c>
      <c r="AT168" s="143" t="s">
        <v>233</v>
      </c>
      <c r="AU168" s="143" t="s">
        <v>89</v>
      </c>
      <c r="AY168" s="17" t="s">
        <v>137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87</v>
      </c>
      <c r="BK168" s="144">
        <f>ROUND(I168*H168,2)</f>
        <v>0</v>
      </c>
      <c r="BL168" s="17" t="s">
        <v>144</v>
      </c>
      <c r="BM168" s="143" t="s">
        <v>430</v>
      </c>
    </row>
    <row r="169" spans="2:65" s="1" customFormat="1">
      <c r="B169" s="32"/>
      <c r="D169" s="145" t="s">
        <v>146</v>
      </c>
      <c r="F169" s="146" t="s">
        <v>431</v>
      </c>
      <c r="I169" s="147"/>
      <c r="L169" s="32"/>
      <c r="M169" s="148"/>
      <c r="T169" s="56"/>
      <c r="AT169" s="17" t="s">
        <v>146</v>
      </c>
      <c r="AU169" s="17" t="s">
        <v>89</v>
      </c>
    </row>
    <row r="170" spans="2:65" s="12" customFormat="1">
      <c r="B170" s="149"/>
      <c r="D170" s="145" t="s">
        <v>148</v>
      </c>
      <c r="E170" s="150" t="s">
        <v>1</v>
      </c>
      <c r="F170" s="151" t="s">
        <v>575</v>
      </c>
      <c r="H170" s="152">
        <v>1</v>
      </c>
      <c r="I170" s="153"/>
      <c r="L170" s="149"/>
      <c r="M170" s="154"/>
      <c r="T170" s="155"/>
      <c r="AT170" s="150" t="s">
        <v>148</v>
      </c>
      <c r="AU170" s="150" t="s">
        <v>89</v>
      </c>
      <c r="AV170" s="12" t="s">
        <v>89</v>
      </c>
      <c r="AW170" s="12" t="s">
        <v>35</v>
      </c>
      <c r="AX170" s="12" t="s">
        <v>87</v>
      </c>
      <c r="AY170" s="150" t="s">
        <v>137</v>
      </c>
    </row>
    <row r="171" spans="2:65" s="1" customFormat="1" ht="24.2" customHeight="1">
      <c r="B171" s="32"/>
      <c r="C171" s="165" t="s">
        <v>8</v>
      </c>
      <c r="D171" s="165" t="s">
        <v>233</v>
      </c>
      <c r="E171" s="166" t="s">
        <v>432</v>
      </c>
      <c r="F171" s="167" t="s">
        <v>433</v>
      </c>
      <c r="G171" s="168" t="s">
        <v>152</v>
      </c>
      <c r="H171" s="169">
        <v>5</v>
      </c>
      <c r="I171" s="170"/>
      <c r="J171" s="171">
        <f>ROUND(I171*H171,2)</f>
        <v>0</v>
      </c>
      <c r="K171" s="167" t="s">
        <v>1</v>
      </c>
      <c r="L171" s="172"/>
      <c r="M171" s="173" t="s">
        <v>1</v>
      </c>
      <c r="N171" s="174" t="s">
        <v>44</v>
      </c>
      <c r="P171" s="141">
        <f>O171*H171</f>
        <v>0</v>
      </c>
      <c r="Q171" s="141">
        <v>4.0000000000000003E-5</v>
      </c>
      <c r="R171" s="141">
        <f>Q171*H171</f>
        <v>2.0000000000000001E-4</v>
      </c>
      <c r="S171" s="141">
        <v>0</v>
      </c>
      <c r="T171" s="142">
        <f>S171*H171</f>
        <v>0</v>
      </c>
      <c r="AR171" s="143" t="s">
        <v>226</v>
      </c>
      <c r="AT171" s="143" t="s">
        <v>233</v>
      </c>
      <c r="AU171" s="143" t="s">
        <v>89</v>
      </c>
      <c r="AY171" s="17" t="s">
        <v>137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87</v>
      </c>
      <c r="BK171" s="144">
        <f>ROUND(I171*H171,2)</f>
        <v>0</v>
      </c>
      <c r="BL171" s="17" t="s">
        <v>144</v>
      </c>
      <c r="BM171" s="143" t="s">
        <v>434</v>
      </c>
    </row>
    <row r="172" spans="2:65" s="1" customFormat="1">
      <c r="B172" s="32"/>
      <c r="D172" s="145" t="s">
        <v>146</v>
      </c>
      <c r="F172" s="146" t="s">
        <v>435</v>
      </c>
      <c r="I172" s="147"/>
      <c r="L172" s="32"/>
      <c r="M172" s="148"/>
      <c r="T172" s="56"/>
      <c r="AT172" s="17" t="s">
        <v>146</v>
      </c>
      <c r="AU172" s="17" t="s">
        <v>89</v>
      </c>
    </row>
    <row r="173" spans="2:65" s="12" customFormat="1">
      <c r="B173" s="149"/>
      <c r="D173" s="145" t="s">
        <v>148</v>
      </c>
      <c r="E173" s="150" t="s">
        <v>1</v>
      </c>
      <c r="F173" s="151" t="s">
        <v>576</v>
      </c>
      <c r="H173" s="152">
        <v>5</v>
      </c>
      <c r="I173" s="153"/>
      <c r="L173" s="149"/>
      <c r="M173" s="154"/>
      <c r="T173" s="155"/>
      <c r="AT173" s="150" t="s">
        <v>148</v>
      </c>
      <c r="AU173" s="150" t="s">
        <v>89</v>
      </c>
      <c r="AV173" s="12" t="s">
        <v>89</v>
      </c>
      <c r="AW173" s="12" t="s">
        <v>35</v>
      </c>
      <c r="AX173" s="12" t="s">
        <v>87</v>
      </c>
      <c r="AY173" s="150" t="s">
        <v>137</v>
      </c>
    </row>
    <row r="174" spans="2:65" s="1" customFormat="1" ht="24.2" customHeight="1">
      <c r="B174" s="32"/>
      <c r="C174" s="165" t="s">
        <v>259</v>
      </c>
      <c r="D174" s="165" t="s">
        <v>233</v>
      </c>
      <c r="E174" s="166" t="s">
        <v>436</v>
      </c>
      <c r="F174" s="167" t="s">
        <v>437</v>
      </c>
      <c r="G174" s="168" t="s">
        <v>152</v>
      </c>
      <c r="H174" s="169">
        <v>1</v>
      </c>
      <c r="I174" s="170"/>
      <c r="J174" s="171">
        <f>ROUND(I174*H174,2)</f>
        <v>0</v>
      </c>
      <c r="K174" s="167" t="s">
        <v>1</v>
      </c>
      <c r="L174" s="172"/>
      <c r="M174" s="173" t="s">
        <v>1</v>
      </c>
      <c r="N174" s="174" t="s">
        <v>44</v>
      </c>
      <c r="P174" s="141">
        <f>O174*H174</f>
        <v>0</v>
      </c>
      <c r="Q174" s="141">
        <v>4.0000000000000003E-5</v>
      </c>
      <c r="R174" s="141">
        <f>Q174*H174</f>
        <v>4.0000000000000003E-5</v>
      </c>
      <c r="S174" s="141">
        <v>0</v>
      </c>
      <c r="T174" s="142">
        <f>S174*H174</f>
        <v>0</v>
      </c>
      <c r="AR174" s="143" t="s">
        <v>226</v>
      </c>
      <c r="AT174" s="143" t="s">
        <v>233</v>
      </c>
      <c r="AU174" s="143" t="s">
        <v>89</v>
      </c>
      <c r="AY174" s="17" t="s">
        <v>137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87</v>
      </c>
      <c r="BK174" s="144">
        <f>ROUND(I174*H174,2)</f>
        <v>0</v>
      </c>
      <c r="BL174" s="17" t="s">
        <v>144</v>
      </c>
      <c r="BM174" s="143" t="s">
        <v>438</v>
      </c>
    </row>
    <row r="175" spans="2:65" s="1" customFormat="1">
      <c r="B175" s="32"/>
      <c r="D175" s="145" t="s">
        <v>146</v>
      </c>
      <c r="F175" s="146" t="s">
        <v>439</v>
      </c>
      <c r="I175" s="147"/>
      <c r="L175" s="32"/>
      <c r="M175" s="148"/>
      <c r="T175" s="56"/>
      <c r="AT175" s="17" t="s">
        <v>146</v>
      </c>
      <c r="AU175" s="17" t="s">
        <v>89</v>
      </c>
    </row>
    <row r="176" spans="2:65" s="12" customFormat="1">
      <c r="B176" s="149"/>
      <c r="D176" s="145" t="s">
        <v>148</v>
      </c>
      <c r="E176" s="150" t="s">
        <v>1</v>
      </c>
      <c r="F176" s="151" t="s">
        <v>575</v>
      </c>
      <c r="H176" s="152">
        <v>1</v>
      </c>
      <c r="I176" s="153"/>
      <c r="L176" s="149"/>
      <c r="M176" s="154"/>
      <c r="T176" s="155"/>
      <c r="AT176" s="150" t="s">
        <v>148</v>
      </c>
      <c r="AU176" s="150" t="s">
        <v>89</v>
      </c>
      <c r="AV176" s="12" t="s">
        <v>89</v>
      </c>
      <c r="AW176" s="12" t="s">
        <v>35</v>
      </c>
      <c r="AX176" s="12" t="s">
        <v>87</v>
      </c>
      <c r="AY176" s="150" t="s">
        <v>137</v>
      </c>
    </row>
    <row r="177" spans="2:65" s="1" customFormat="1" ht="24.2" customHeight="1">
      <c r="B177" s="32"/>
      <c r="C177" s="165" t="s">
        <v>263</v>
      </c>
      <c r="D177" s="165" t="s">
        <v>233</v>
      </c>
      <c r="E177" s="166" t="s">
        <v>440</v>
      </c>
      <c r="F177" s="167" t="s">
        <v>441</v>
      </c>
      <c r="G177" s="168" t="s">
        <v>152</v>
      </c>
      <c r="H177" s="169">
        <v>3</v>
      </c>
      <c r="I177" s="170"/>
      <c r="J177" s="171">
        <f>ROUND(I177*H177,2)</f>
        <v>0</v>
      </c>
      <c r="K177" s="167" t="s">
        <v>1</v>
      </c>
      <c r="L177" s="172"/>
      <c r="M177" s="173" t="s">
        <v>1</v>
      </c>
      <c r="N177" s="174" t="s">
        <v>44</v>
      </c>
      <c r="P177" s="141">
        <f>O177*H177</f>
        <v>0</v>
      </c>
      <c r="Q177" s="141">
        <v>4.0000000000000003E-5</v>
      </c>
      <c r="R177" s="141">
        <f>Q177*H177</f>
        <v>1.2000000000000002E-4</v>
      </c>
      <c r="S177" s="141">
        <v>0</v>
      </c>
      <c r="T177" s="142">
        <f>S177*H177</f>
        <v>0</v>
      </c>
      <c r="AR177" s="143" t="s">
        <v>226</v>
      </c>
      <c r="AT177" s="143" t="s">
        <v>233</v>
      </c>
      <c r="AU177" s="143" t="s">
        <v>89</v>
      </c>
      <c r="AY177" s="17" t="s">
        <v>137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87</v>
      </c>
      <c r="BK177" s="144">
        <f>ROUND(I177*H177,2)</f>
        <v>0</v>
      </c>
      <c r="BL177" s="17" t="s">
        <v>144</v>
      </c>
      <c r="BM177" s="143" t="s">
        <v>442</v>
      </c>
    </row>
    <row r="178" spans="2:65" s="1" customFormat="1">
      <c r="B178" s="32"/>
      <c r="D178" s="145" t="s">
        <v>146</v>
      </c>
      <c r="F178" s="146" t="s">
        <v>443</v>
      </c>
      <c r="I178" s="147"/>
      <c r="L178" s="32"/>
      <c r="M178" s="148"/>
      <c r="T178" s="56"/>
      <c r="AT178" s="17" t="s">
        <v>146</v>
      </c>
      <c r="AU178" s="17" t="s">
        <v>89</v>
      </c>
    </row>
    <row r="179" spans="2:65" s="12" customFormat="1">
      <c r="B179" s="149"/>
      <c r="D179" s="145" t="s">
        <v>148</v>
      </c>
      <c r="E179" s="150" t="s">
        <v>1</v>
      </c>
      <c r="F179" s="151" t="s">
        <v>577</v>
      </c>
      <c r="H179" s="152">
        <v>3</v>
      </c>
      <c r="I179" s="153"/>
      <c r="L179" s="149"/>
      <c r="M179" s="154"/>
      <c r="T179" s="155"/>
      <c r="AT179" s="150" t="s">
        <v>148</v>
      </c>
      <c r="AU179" s="150" t="s">
        <v>89</v>
      </c>
      <c r="AV179" s="12" t="s">
        <v>89</v>
      </c>
      <c r="AW179" s="12" t="s">
        <v>35</v>
      </c>
      <c r="AX179" s="12" t="s">
        <v>87</v>
      </c>
      <c r="AY179" s="150" t="s">
        <v>137</v>
      </c>
    </row>
    <row r="180" spans="2:65" s="1" customFormat="1" ht="16.5" customHeight="1">
      <c r="B180" s="32"/>
      <c r="C180" s="165" t="s">
        <v>267</v>
      </c>
      <c r="D180" s="165" t="s">
        <v>233</v>
      </c>
      <c r="E180" s="166" t="s">
        <v>444</v>
      </c>
      <c r="F180" s="167" t="s">
        <v>445</v>
      </c>
      <c r="G180" s="168" t="s">
        <v>152</v>
      </c>
      <c r="H180" s="169">
        <v>2</v>
      </c>
      <c r="I180" s="170"/>
      <c r="J180" s="171">
        <f>ROUND(I180*H180,2)</f>
        <v>0</v>
      </c>
      <c r="K180" s="167" t="s">
        <v>143</v>
      </c>
      <c r="L180" s="172"/>
      <c r="M180" s="173" t="s">
        <v>1</v>
      </c>
      <c r="N180" s="174" t="s">
        <v>44</v>
      </c>
      <c r="P180" s="141">
        <f>O180*H180</f>
        <v>0</v>
      </c>
      <c r="Q180" s="141">
        <v>8.9999999999999993E-3</v>
      </c>
      <c r="R180" s="141">
        <f>Q180*H180</f>
        <v>1.7999999999999999E-2</v>
      </c>
      <c r="S180" s="141">
        <v>0</v>
      </c>
      <c r="T180" s="142">
        <f>S180*H180</f>
        <v>0</v>
      </c>
      <c r="AR180" s="143" t="s">
        <v>226</v>
      </c>
      <c r="AT180" s="143" t="s">
        <v>233</v>
      </c>
      <c r="AU180" s="143" t="s">
        <v>89</v>
      </c>
      <c r="AY180" s="17" t="s">
        <v>137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87</v>
      </c>
      <c r="BK180" s="144">
        <f>ROUND(I180*H180,2)</f>
        <v>0</v>
      </c>
      <c r="BL180" s="17" t="s">
        <v>144</v>
      </c>
      <c r="BM180" s="143" t="s">
        <v>446</v>
      </c>
    </row>
    <row r="181" spans="2:65" s="1" customFormat="1">
      <c r="B181" s="32"/>
      <c r="D181" s="145" t="s">
        <v>146</v>
      </c>
      <c r="F181" s="146" t="s">
        <v>447</v>
      </c>
      <c r="I181" s="147"/>
      <c r="L181" s="32"/>
      <c r="M181" s="148"/>
      <c r="T181" s="56"/>
      <c r="AT181" s="17" t="s">
        <v>146</v>
      </c>
      <c r="AU181" s="17" t="s">
        <v>89</v>
      </c>
    </row>
    <row r="182" spans="2:65" s="12" customFormat="1">
      <c r="B182" s="149"/>
      <c r="D182" s="145" t="s">
        <v>148</v>
      </c>
      <c r="E182" s="150" t="s">
        <v>1</v>
      </c>
      <c r="F182" s="151" t="s">
        <v>578</v>
      </c>
      <c r="H182" s="152">
        <v>2</v>
      </c>
      <c r="I182" s="153"/>
      <c r="L182" s="149"/>
      <c r="M182" s="154"/>
      <c r="T182" s="155"/>
      <c r="AT182" s="150" t="s">
        <v>148</v>
      </c>
      <c r="AU182" s="150" t="s">
        <v>89</v>
      </c>
      <c r="AV182" s="12" t="s">
        <v>89</v>
      </c>
      <c r="AW182" s="12" t="s">
        <v>35</v>
      </c>
      <c r="AX182" s="12" t="s">
        <v>87</v>
      </c>
      <c r="AY182" s="150" t="s">
        <v>137</v>
      </c>
    </row>
    <row r="183" spans="2:65" s="1" customFormat="1" ht="24.2" customHeight="1">
      <c r="B183" s="32"/>
      <c r="C183" s="165" t="s">
        <v>271</v>
      </c>
      <c r="D183" s="165" t="s">
        <v>233</v>
      </c>
      <c r="E183" s="166" t="s">
        <v>448</v>
      </c>
      <c r="F183" s="167" t="s">
        <v>449</v>
      </c>
      <c r="G183" s="168" t="s">
        <v>152</v>
      </c>
      <c r="H183" s="169">
        <v>5</v>
      </c>
      <c r="I183" s="170"/>
      <c r="J183" s="171">
        <f>ROUND(I183*H183,2)</f>
        <v>0</v>
      </c>
      <c r="K183" s="167" t="s">
        <v>1</v>
      </c>
      <c r="L183" s="172"/>
      <c r="M183" s="173" t="s">
        <v>1</v>
      </c>
      <c r="N183" s="174" t="s">
        <v>44</v>
      </c>
      <c r="P183" s="141">
        <f>O183*H183</f>
        <v>0</v>
      </c>
      <c r="Q183" s="141">
        <v>4.0000000000000003E-5</v>
      </c>
      <c r="R183" s="141">
        <f>Q183*H183</f>
        <v>2.0000000000000001E-4</v>
      </c>
      <c r="S183" s="141">
        <v>0</v>
      </c>
      <c r="T183" s="142">
        <f>S183*H183</f>
        <v>0</v>
      </c>
      <c r="AR183" s="143" t="s">
        <v>226</v>
      </c>
      <c r="AT183" s="143" t="s">
        <v>233</v>
      </c>
      <c r="AU183" s="143" t="s">
        <v>89</v>
      </c>
      <c r="AY183" s="17" t="s">
        <v>137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87</v>
      </c>
      <c r="BK183" s="144">
        <f>ROUND(I183*H183,2)</f>
        <v>0</v>
      </c>
      <c r="BL183" s="17" t="s">
        <v>144</v>
      </c>
      <c r="BM183" s="143" t="s">
        <v>450</v>
      </c>
    </row>
    <row r="184" spans="2:65" s="1" customFormat="1">
      <c r="B184" s="32"/>
      <c r="D184" s="145" t="s">
        <v>146</v>
      </c>
      <c r="F184" s="146" t="s">
        <v>451</v>
      </c>
      <c r="I184" s="147"/>
      <c r="L184" s="32"/>
      <c r="M184" s="148"/>
      <c r="T184" s="56"/>
      <c r="AT184" s="17" t="s">
        <v>146</v>
      </c>
      <c r="AU184" s="17" t="s">
        <v>89</v>
      </c>
    </row>
    <row r="185" spans="2:65" s="12" customFormat="1">
      <c r="B185" s="149"/>
      <c r="D185" s="145" t="s">
        <v>148</v>
      </c>
      <c r="E185" s="150" t="s">
        <v>1</v>
      </c>
      <c r="F185" s="151" t="s">
        <v>576</v>
      </c>
      <c r="H185" s="152">
        <v>5</v>
      </c>
      <c r="I185" s="153"/>
      <c r="L185" s="149"/>
      <c r="M185" s="154"/>
      <c r="T185" s="155"/>
      <c r="AT185" s="150" t="s">
        <v>148</v>
      </c>
      <c r="AU185" s="150" t="s">
        <v>89</v>
      </c>
      <c r="AV185" s="12" t="s">
        <v>89</v>
      </c>
      <c r="AW185" s="12" t="s">
        <v>35</v>
      </c>
      <c r="AX185" s="12" t="s">
        <v>87</v>
      </c>
      <c r="AY185" s="150" t="s">
        <v>137</v>
      </c>
    </row>
    <row r="186" spans="2:65" s="1" customFormat="1" ht="24.2" customHeight="1">
      <c r="B186" s="32"/>
      <c r="C186" s="132" t="s">
        <v>275</v>
      </c>
      <c r="D186" s="132" t="s">
        <v>139</v>
      </c>
      <c r="E186" s="133" t="s">
        <v>452</v>
      </c>
      <c r="F186" s="134" t="s">
        <v>453</v>
      </c>
      <c r="G186" s="135" t="s">
        <v>152</v>
      </c>
      <c r="H186" s="136">
        <v>17</v>
      </c>
      <c r="I186" s="137"/>
      <c r="J186" s="138">
        <f>ROUND(I186*H186,2)</f>
        <v>0</v>
      </c>
      <c r="K186" s="134" t="s">
        <v>143</v>
      </c>
      <c r="L186" s="32"/>
      <c r="M186" s="139" t="s">
        <v>1</v>
      </c>
      <c r="N186" s="140" t="s">
        <v>44</v>
      </c>
      <c r="P186" s="141">
        <f>O186*H186</f>
        <v>0</v>
      </c>
      <c r="Q186" s="141">
        <v>5.0000000000000002E-5</v>
      </c>
      <c r="R186" s="141">
        <f>Q186*H186</f>
        <v>8.5000000000000006E-4</v>
      </c>
      <c r="S186" s="141">
        <v>0</v>
      </c>
      <c r="T186" s="142">
        <f>S186*H186</f>
        <v>0</v>
      </c>
      <c r="AR186" s="143" t="s">
        <v>144</v>
      </c>
      <c r="AT186" s="143" t="s">
        <v>139</v>
      </c>
      <c r="AU186" s="143" t="s">
        <v>89</v>
      </c>
      <c r="AY186" s="17" t="s">
        <v>137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87</v>
      </c>
      <c r="BK186" s="144">
        <f>ROUND(I186*H186,2)</f>
        <v>0</v>
      </c>
      <c r="BL186" s="17" t="s">
        <v>144</v>
      </c>
      <c r="BM186" s="143" t="s">
        <v>454</v>
      </c>
    </row>
    <row r="187" spans="2:65" s="1" customFormat="1">
      <c r="B187" s="32"/>
      <c r="D187" s="145" t="s">
        <v>146</v>
      </c>
      <c r="F187" s="146" t="s">
        <v>455</v>
      </c>
      <c r="I187" s="147"/>
      <c r="L187" s="32"/>
      <c r="M187" s="148"/>
      <c r="T187" s="56"/>
      <c r="AT187" s="17" t="s">
        <v>146</v>
      </c>
      <c r="AU187" s="17" t="s">
        <v>89</v>
      </c>
    </row>
    <row r="188" spans="2:65" s="12" customFormat="1">
      <c r="B188" s="149"/>
      <c r="D188" s="145" t="s">
        <v>148</v>
      </c>
      <c r="E188" s="150" t="s">
        <v>1</v>
      </c>
      <c r="F188" s="151" t="s">
        <v>579</v>
      </c>
      <c r="H188" s="152">
        <v>17</v>
      </c>
      <c r="I188" s="153"/>
      <c r="L188" s="149"/>
      <c r="M188" s="154"/>
      <c r="T188" s="155"/>
      <c r="AT188" s="150" t="s">
        <v>148</v>
      </c>
      <c r="AU188" s="150" t="s">
        <v>89</v>
      </c>
      <c r="AV188" s="12" t="s">
        <v>89</v>
      </c>
      <c r="AW188" s="12" t="s">
        <v>35</v>
      </c>
      <c r="AX188" s="12" t="s">
        <v>87</v>
      </c>
      <c r="AY188" s="150" t="s">
        <v>137</v>
      </c>
    </row>
    <row r="189" spans="2:65" s="1" customFormat="1" ht="16.5" customHeight="1">
      <c r="B189" s="32"/>
      <c r="C189" s="165" t="s">
        <v>7</v>
      </c>
      <c r="D189" s="165" t="s">
        <v>233</v>
      </c>
      <c r="E189" s="166" t="s">
        <v>457</v>
      </c>
      <c r="F189" s="167" t="s">
        <v>458</v>
      </c>
      <c r="G189" s="168" t="s">
        <v>152</v>
      </c>
      <c r="H189" s="169">
        <v>17</v>
      </c>
      <c r="I189" s="170"/>
      <c r="J189" s="171">
        <f>ROUND(I189*H189,2)</f>
        <v>0</v>
      </c>
      <c r="K189" s="167" t="s">
        <v>1</v>
      </c>
      <c r="L189" s="172"/>
      <c r="M189" s="173" t="s">
        <v>1</v>
      </c>
      <c r="N189" s="174" t="s">
        <v>44</v>
      </c>
      <c r="P189" s="141">
        <f>O189*H189</f>
        <v>0</v>
      </c>
      <c r="Q189" s="141">
        <v>3.5400000000000002E-3</v>
      </c>
      <c r="R189" s="141">
        <f>Q189*H189</f>
        <v>6.0180000000000004E-2</v>
      </c>
      <c r="S189" s="141">
        <v>0</v>
      </c>
      <c r="T189" s="142">
        <f>S189*H189</f>
        <v>0</v>
      </c>
      <c r="AR189" s="143" t="s">
        <v>226</v>
      </c>
      <c r="AT189" s="143" t="s">
        <v>233</v>
      </c>
      <c r="AU189" s="143" t="s">
        <v>89</v>
      </c>
      <c r="AY189" s="17" t="s">
        <v>137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87</v>
      </c>
      <c r="BK189" s="144">
        <f>ROUND(I189*H189,2)</f>
        <v>0</v>
      </c>
      <c r="BL189" s="17" t="s">
        <v>144</v>
      </c>
      <c r="BM189" s="143" t="s">
        <v>459</v>
      </c>
    </row>
    <row r="190" spans="2:65" s="1" customFormat="1">
      <c r="B190" s="32"/>
      <c r="D190" s="145" t="s">
        <v>146</v>
      </c>
      <c r="F190" s="146" t="s">
        <v>460</v>
      </c>
      <c r="I190" s="147"/>
      <c r="L190" s="32"/>
      <c r="M190" s="148"/>
      <c r="T190" s="56"/>
      <c r="AT190" s="17" t="s">
        <v>146</v>
      </c>
      <c r="AU190" s="17" t="s">
        <v>89</v>
      </c>
    </row>
    <row r="191" spans="2:65" s="1" customFormat="1" ht="33" customHeight="1">
      <c r="B191" s="32"/>
      <c r="C191" s="132" t="s">
        <v>282</v>
      </c>
      <c r="D191" s="132" t="s">
        <v>139</v>
      </c>
      <c r="E191" s="133" t="s">
        <v>461</v>
      </c>
      <c r="F191" s="134" t="s">
        <v>462</v>
      </c>
      <c r="G191" s="135" t="s">
        <v>152</v>
      </c>
      <c r="H191" s="136">
        <v>2.7</v>
      </c>
      <c r="I191" s="137"/>
      <c r="J191" s="138">
        <f>ROUND(I191*H191,2)</f>
        <v>0</v>
      </c>
      <c r="K191" s="134" t="s">
        <v>143</v>
      </c>
      <c r="L191" s="32"/>
      <c r="M191" s="139" t="s">
        <v>1</v>
      </c>
      <c r="N191" s="140" t="s">
        <v>44</v>
      </c>
      <c r="P191" s="141">
        <f>O191*H191</f>
        <v>0</v>
      </c>
      <c r="Q191" s="141">
        <v>6.0000000000000002E-5</v>
      </c>
      <c r="R191" s="141">
        <f>Q191*H191</f>
        <v>1.6200000000000001E-4</v>
      </c>
      <c r="S191" s="141">
        <v>0</v>
      </c>
      <c r="T191" s="142">
        <f>S191*H191</f>
        <v>0</v>
      </c>
      <c r="AR191" s="143" t="s">
        <v>144</v>
      </c>
      <c r="AT191" s="143" t="s">
        <v>139</v>
      </c>
      <c r="AU191" s="143" t="s">
        <v>89</v>
      </c>
      <c r="AY191" s="17" t="s">
        <v>137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87</v>
      </c>
      <c r="BK191" s="144">
        <f>ROUND(I191*H191,2)</f>
        <v>0</v>
      </c>
      <c r="BL191" s="17" t="s">
        <v>144</v>
      </c>
      <c r="BM191" s="143" t="s">
        <v>463</v>
      </c>
    </row>
    <row r="192" spans="2:65" s="1" customFormat="1">
      <c r="B192" s="32"/>
      <c r="D192" s="145" t="s">
        <v>146</v>
      </c>
      <c r="F192" s="146" t="s">
        <v>464</v>
      </c>
      <c r="I192" s="147"/>
      <c r="L192" s="32"/>
      <c r="M192" s="148"/>
      <c r="T192" s="56"/>
      <c r="AT192" s="17" t="s">
        <v>146</v>
      </c>
      <c r="AU192" s="17" t="s">
        <v>89</v>
      </c>
    </row>
    <row r="193" spans="2:65" s="12" customFormat="1">
      <c r="B193" s="149"/>
      <c r="D193" s="145" t="s">
        <v>148</v>
      </c>
      <c r="E193" s="150" t="s">
        <v>1</v>
      </c>
      <c r="F193" s="151" t="s">
        <v>554</v>
      </c>
      <c r="H193" s="152">
        <v>2.7</v>
      </c>
      <c r="I193" s="153"/>
      <c r="L193" s="149"/>
      <c r="M193" s="154"/>
      <c r="T193" s="155"/>
      <c r="AT193" s="150" t="s">
        <v>148</v>
      </c>
      <c r="AU193" s="150" t="s">
        <v>89</v>
      </c>
      <c r="AV193" s="12" t="s">
        <v>89</v>
      </c>
      <c r="AW193" s="12" t="s">
        <v>35</v>
      </c>
      <c r="AX193" s="12" t="s">
        <v>87</v>
      </c>
      <c r="AY193" s="150" t="s">
        <v>137</v>
      </c>
    </row>
    <row r="194" spans="2:65" s="1" customFormat="1" ht="21.75" customHeight="1">
      <c r="B194" s="32"/>
      <c r="C194" s="165" t="s">
        <v>286</v>
      </c>
      <c r="D194" s="165" t="s">
        <v>233</v>
      </c>
      <c r="E194" s="166" t="s">
        <v>466</v>
      </c>
      <c r="F194" s="167" t="s">
        <v>467</v>
      </c>
      <c r="G194" s="168" t="s">
        <v>152</v>
      </c>
      <c r="H194" s="169">
        <v>15.4</v>
      </c>
      <c r="I194" s="170"/>
      <c r="J194" s="171">
        <f>ROUND(I194*H194,2)</f>
        <v>0</v>
      </c>
      <c r="K194" s="167" t="s">
        <v>143</v>
      </c>
      <c r="L194" s="172"/>
      <c r="M194" s="173" t="s">
        <v>1</v>
      </c>
      <c r="N194" s="174" t="s">
        <v>44</v>
      </c>
      <c r="P194" s="141">
        <f>O194*H194</f>
        <v>0</v>
      </c>
      <c r="Q194" s="141">
        <v>5.8999999999999999E-3</v>
      </c>
      <c r="R194" s="141">
        <f>Q194*H194</f>
        <v>9.0859999999999996E-2</v>
      </c>
      <c r="S194" s="141">
        <v>0</v>
      </c>
      <c r="T194" s="142">
        <f>S194*H194</f>
        <v>0</v>
      </c>
      <c r="AR194" s="143" t="s">
        <v>226</v>
      </c>
      <c r="AT194" s="143" t="s">
        <v>233</v>
      </c>
      <c r="AU194" s="143" t="s">
        <v>89</v>
      </c>
      <c r="AY194" s="17" t="s">
        <v>137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87</v>
      </c>
      <c r="BK194" s="144">
        <f>ROUND(I194*H194,2)</f>
        <v>0</v>
      </c>
      <c r="BL194" s="17" t="s">
        <v>144</v>
      </c>
      <c r="BM194" s="143" t="s">
        <v>468</v>
      </c>
    </row>
    <row r="195" spans="2:65" s="1" customFormat="1">
      <c r="B195" s="32"/>
      <c r="D195" s="145" t="s">
        <v>146</v>
      </c>
      <c r="F195" s="146" t="s">
        <v>469</v>
      </c>
      <c r="I195" s="147"/>
      <c r="L195" s="32"/>
      <c r="M195" s="148"/>
      <c r="T195" s="56"/>
      <c r="AT195" s="17" t="s">
        <v>146</v>
      </c>
      <c r="AU195" s="17" t="s">
        <v>89</v>
      </c>
    </row>
    <row r="196" spans="2:65" s="12" customFormat="1">
      <c r="B196" s="149"/>
      <c r="D196" s="145" t="s">
        <v>148</v>
      </c>
      <c r="E196" s="150" t="s">
        <v>1</v>
      </c>
      <c r="F196" s="151" t="s">
        <v>580</v>
      </c>
      <c r="H196" s="152">
        <v>5.4</v>
      </c>
      <c r="I196" s="153"/>
      <c r="L196" s="149"/>
      <c r="M196" s="154"/>
      <c r="T196" s="155"/>
      <c r="AT196" s="150" t="s">
        <v>148</v>
      </c>
      <c r="AU196" s="150" t="s">
        <v>89</v>
      </c>
      <c r="AV196" s="12" t="s">
        <v>89</v>
      </c>
      <c r="AW196" s="12" t="s">
        <v>35</v>
      </c>
      <c r="AX196" s="12" t="s">
        <v>79</v>
      </c>
      <c r="AY196" s="150" t="s">
        <v>137</v>
      </c>
    </row>
    <row r="197" spans="2:65" s="12" customFormat="1">
      <c r="B197" s="149"/>
      <c r="D197" s="145" t="s">
        <v>148</v>
      </c>
      <c r="E197" s="150" t="s">
        <v>1</v>
      </c>
      <c r="F197" s="151" t="s">
        <v>581</v>
      </c>
      <c r="H197" s="152">
        <v>10</v>
      </c>
      <c r="I197" s="153"/>
      <c r="L197" s="149"/>
      <c r="M197" s="154"/>
      <c r="T197" s="155"/>
      <c r="AT197" s="150" t="s">
        <v>148</v>
      </c>
      <c r="AU197" s="150" t="s">
        <v>89</v>
      </c>
      <c r="AV197" s="12" t="s">
        <v>89</v>
      </c>
      <c r="AW197" s="12" t="s">
        <v>35</v>
      </c>
      <c r="AX197" s="12" t="s">
        <v>79</v>
      </c>
      <c r="AY197" s="150" t="s">
        <v>137</v>
      </c>
    </row>
    <row r="198" spans="2:65" s="14" customFormat="1">
      <c r="B198" s="179"/>
      <c r="D198" s="145" t="s">
        <v>148</v>
      </c>
      <c r="E198" s="180" t="s">
        <v>1</v>
      </c>
      <c r="F198" s="181" t="s">
        <v>360</v>
      </c>
      <c r="H198" s="182">
        <v>15.4</v>
      </c>
      <c r="I198" s="183"/>
      <c r="L198" s="179"/>
      <c r="M198" s="184"/>
      <c r="T198" s="185"/>
      <c r="AT198" s="180" t="s">
        <v>148</v>
      </c>
      <c r="AU198" s="180" t="s">
        <v>89</v>
      </c>
      <c r="AV198" s="14" t="s">
        <v>144</v>
      </c>
      <c r="AW198" s="14" t="s">
        <v>35</v>
      </c>
      <c r="AX198" s="14" t="s">
        <v>87</v>
      </c>
      <c r="AY198" s="180" t="s">
        <v>137</v>
      </c>
    </row>
    <row r="199" spans="2:65" s="1" customFormat="1" ht="24.2" customHeight="1">
      <c r="B199" s="32"/>
      <c r="C199" s="132" t="s">
        <v>290</v>
      </c>
      <c r="D199" s="132" t="s">
        <v>139</v>
      </c>
      <c r="E199" s="133" t="s">
        <v>472</v>
      </c>
      <c r="F199" s="134" t="s">
        <v>473</v>
      </c>
      <c r="G199" s="135" t="s">
        <v>152</v>
      </c>
      <c r="H199" s="136">
        <v>5</v>
      </c>
      <c r="I199" s="137"/>
      <c r="J199" s="138">
        <f>ROUND(I199*H199,2)</f>
        <v>0</v>
      </c>
      <c r="K199" s="134" t="s">
        <v>143</v>
      </c>
      <c r="L199" s="32"/>
      <c r="M199" s="139" t="s">
        <v>1</v>
      </c>
      <c r="N199" s="140" t="s">
        <v>44</v>
      </c>
      <c r="P199" s="141">
        <f>O199*H199</f>
        <v>0</v>
      </c>
      <c r="Q199" s="141">
        <v>5.0000000000000002E-5</v>
      </c>
      <c r="R199" s="141">
        <f>Q199*H199</f>
        <v>2.5000000000000001E-4</v>
      </c>
      <c r="S199" s="141">
        <v>0</v>
      </c>
      <c r="T199" s="142">
        <f>S199*H199</f>
        <v>0</v>
      </c>
      <c r="AR199" s="143" t="s">
        <v>144</v>
      </c>
      <c r="AT199" s="143" t="s">
        <v>139</v>
      </c>
      <c r="AU199" s="143" t="s">
        <v>89</v>
      </c>
      <c r="AY199" s="17" t="s">
        <v>137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87</v>
      </c>
      <c r="BK199" s="144">
        <f>ROUND(I199*H199,2)</f>
        <v>0</v>
      </c>
      <c r="BL199" s="17" t="s">
        <v>144</v>
      </c>
      <c r="BM199" s="143" t="s">
        <v>474</v>
      </c>
    </row>
    <row r="200" spans="2:65" s="1" customFormat="1">
      <c r="B200" s="32"/>
      <c r="D200" s="145" t="s">
        <v>146</v>
      </c>
      <c r="F200" s="146" t="s">
        <v>464</v>
      </c>
      <c r="I200" s="147"/>
      <c r="L200" s="32"/>
      <c r="M200" s="148"/>
      <c r="T200" s="56"/>
      <c r="AT200" s="17" t="s">
        <v>146</v>
      </c>
      <c r="AU200" s="17" t="s">
        <v>89</v>
      </c>
    </row>
    <row r="201" spans="2:65" s="12" customFormat="1">
      <c r="B201" s="149"/>
      <c r="D201" s="145" t="s">
        <v>148</v>
      </c>
      <c r="E201" s="150" t="s">
        <v>1</v>
      </c>
      <c r="F201" s="151" t="s">
        <v>582</v>
      </c>
      <c r="H201" s="152">
        <v>5</v>
      </c>
      <c r="I201" s="153"/>
      <c r="L201" s="149"/>
      <c r="M201" s="154"/>
      <c r="T201" s="155"/>
      <c r="AT201" s="150" t="s">
        <v>148</v>
      </c>
      <c r="AU201" s="150" t="s">
        <v>89</v>
      </c>
      <c r="AV201" s="12" t="s">
        <v>89</v>
      </c>
      <c r="AW201" s="12" t="s">
        <v>35</v>
      </c>
      <c r="AX201" s="12" t="s">
        <v>87</v>
      </c>
      <c r="AY201" s="150" t="s">
        <v>137</v>
      </c>
    </row>
    <row r="202" spans="2:65" s="1" customFormat="1" ht="24.2" customHeight="1">
      <c r="B202" s="32"/>
      <c r="C202" s="132" t="s">
        <v>299</v>
      </c>
      <c r="D202" s="132" t="s">
        <v>139</v>
      </c>
      <c r="E202" s="133" t="s">
        <v>476</v>
      </c>
      <c r="F202" s="134" t="s">
        <v>477</v>
      </c>
      <c r="G202" s="135" t="s">
        <v>478</v>
      </c>
      <c r="H202" s="136">
        <v>6.8</v>
      </c>
      <c r="I202" s="137"/>
      <c r="J202" s="138">
        <f>ROUND(I202*H202,2)</f>
        <v>0</v>
      </c>
      <c r="K202" s="134" t="s">
        <v>1</v>
      </c>
      <c r="L202" s="32"/>
      <c r="M202" s="139" t="s">
        <v>1</v>
      </c>
      <c r="N202" s="140" t="s">
        <v>44</v>
      </c>
      <c r="P202" s="141">
        <f>O202*H202</f>
        <v>0</v>
      </c>
      <c r="Q202" s="141">
        <v>2.0000000000000002E-5</v>
      </c>
      <c r="R202" s="141">
        <f>Q202*H202</f>
        <v>1.36E-4</v>
      </c>
      <c r="S202" s="141">
        <v>0</v>
      </c>
      <c r="T202" s="142">
        <f>S202*H202</f>
        <v>0</v>
      </c>
      <c r="AR202" s="143" t="s">
        <v>144</v>
      </c>
      <c r="AT202" s="143" t="s">
        <v>139</v>
      </c>
      <c r="AU202" s="143" t="s">
        <v>89</v>
      </c>
      <c r="AY202" s="17" t="s">
        <v>137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87</v>
      </c>
      <c r="BK202" s="144">
        <f>ROUND(I202*H202,2)</f>
        <v>0</v>
      </c>
      <c r="BL202" s="17" t="s">
        <v>144</v>
      </c>
      <c r="BM202" s="143" t="s">
        <v>479</v>
      </c>
    </row>
    <row r="203" spans="2:65" s="1" customFormat="1">
      <c r="B203" s="32"/>
      <c r="D203" s="145" t="s">
        <v>146</v>
      </c>
      <c r="F203" s="146" t="s">
        <v>477</v>
      </c>
      <c r="I203" s="147"/>
      <c r="L203" s="32"/>
      <c r="M203" s="148"/>
      <c r="T203" s="56"/>
      <c r="AT203" s="17" t="s">
        <v>146</v>
      </c>
      <c r="AU203" s="17" t="s">
        <v>89</v>
      </c>
    </row>
    <row r="204" spans="2:65" s="12" customFormat="1">
      <c r="B204" s="149"/>
      <c r="D204" s="145" t="s">
        <v>148</v>
      </c>
      <c r="E204" s="150" t="s">
        <v>1</v>
      </c>
      <c r="F204" s="151" t="s">
        <v>567</v>
      </c>
      <c r="H204" s="152">
        <v>1.8</v>
      </c>
      <c r="I204" s="153"/>
      <c r="L204" s="149"/>
      <c r="M204" s="154"/>
      <c r="T204" s="155"/>
      <c r="AT204" s="150" t="s">
        <v>148</v>
      </c>
      <c r="AU204" s="150" t="s">
        <v>89</v>
      </c>
      <c r="AV204" s="12" t="s">
        <v>89</v>
      </c>
      <c r="AW204" s="12" t="s">
        <v>35</v>
      </c>
      <c r="AX204" s="12" t="s">
        <v>79</v>
      </c>
      <c r="AY204" s="150" t="s">
        <v>137</v>
      </c>
    </row>
    <row r="205" spans="2:65" s="12" customFormat="1">
      <c r="B205" s="149"/>
      <c r="D205" s="145" t="s">
        <v>148</v>
      </c>
      <c r="E205" s="150" t="s">
        <v>1</v>
      </c>
      <c r="F205" s="151" t="s">
        <v>568</v>
      </c>
      <c r="H205" s="152">
        <v>5</v>
      </c>
      <c r="I205" s="153"/>
      <c r="L205" s="149"/>
      <c r="M205" s="154"/>
      <c r="T205" s="155"/>
      <c r="AT205" s="150" t="s">
        <v>148</v>
      </c>
      <c r="AU205" s="150" t="s">
        <v>89</v>
      </c>
      <c r="AV205" s="12" t="s">
        <v>89</v>
      </c>
      <c r="AW205" s="12" t="s">
        <v>35</v>
      </c>
      <c r="AX205" s="12" t="s">
        <v>79</v>
      </c>
      <c r="AY205" s="150" t="s">
        <v>137</v>
      </c>
    </row>
    <row r="206" spans="2:65" s="14" customFormat="1">
      <c r="B206" s="179"/>
      <c r="D206" s="145" t="s">
        <v>148</v>
      </c>
      <c r="E206" s="180" t="s">
        <v>1</v>
      </c>
      <c r="F206" s="181" t="s">
        <v>360</v>
      </c>
      <c r="H206" s="182">
        <v>6.8</v>
      </c>
      <c r="I206" s="183"/>
      <c r="L206" s="179"/>
      <c r="M206" s="184"/>
      <c r="T206" s="185"/>
      <c r="AT206" s="180" t="s">
        <v>148</v>
      </c>
      <c r="AU206" s="180" t="s">
        <v>89</v>
      </c>
      <c r="AV206" s="14" t="s">
        <v>144</v>
      </c>
      <c r="AW206" s="14" t="s">
        <v>35</v>
      </c>
      <c r="AX206" s="14" t="s">
        <v>87</v>
      </c>
      <c r="AY206" s="180" t="s">
        <v>137</v>
      </c>
    </row>
    <row r="207" spans="2:65" s="1" customFormat="1" ht="37.9" customHeight="1">
      <c r="B207" s="32"/>
      <c r="C207" s="165" t="s">
        <v>305</v>
      </c>
      <c r="D207" s="165" t="s">
        <v>233</v>
      </c>
      <c r="E207" s="166" t="s">
        <v>480</v>
      </c>
      <c r="F207" s="167" t="s">
        <v>481</v>
      </c>
      <c r="G207" s="168" t="s">
        <v>152</v>
      </c>
      <c r="H207" s="169">
        <v>5.4</v>
      </c>
      <c r="I207" s="170"/>
      <c r="J207" s="171">
        <f>ROUND(I207*H207,2)</f>
        <v>0</v>
      </c>
      <c r="K207" s="167" t="s">
        <v>1</v>
      </c>
      <c r="L207" s="172"/>
      <c r="M207" s="173" t="s">
        <v>1</v>
      </c>
      <c r="N207" s="174" t="s">
        <v>44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226</v>
      </c>
      <c r="AT207" s="143" t="s">
        <v>233</v>
      </c>
      <c r="AU207" s="143" t="s">
        <v>89</v>
      </c>
      <c r="AY207" s="17" t="s">
        <v>137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87</v>
      </c>
      <c r="BK207" s="144">
        <f>ROUND(I207*H207,2)</f>
        <v>0</v>
      </c>
      <c r="BL207" s="17" t="s">
        <v>144</v>
      </c>
      <c r="BM207" s="143" t="s">
        <v>482</v>
      </c>
    </row>
    <row r="208" spans="2:65" s="1" customFormat="1">
      <c r="B208" s="32"/>
      <c r="D208" s="145" t="s">
        <v>146</v>
      </c>
      <c r="F208" s="146" t="s">
        <v>483</v>
      </c>
      <c r="I208" s="147"/>
      <c r="L208" s="32"/>
      <c r="M208" s="148"/>
      <c r="T208" s="56"/>
      <c r="AT208" s="17" t="s">
        <v>146</v>
      </c>
      <c r="AU208" s="17" t="s">
        <v>89</v>
      </c>
    </row>
    <row r="209" spans="2:65" s="12" customFormat="1">
      <c r="B209" s="149"/>
      <c r="D209" s="145" t="s">
        <v>148</v>
      </c>
      <c r="E209" s="150" t="s">
        <v>1</v>
      </c>
      <c r="F209" s="151" t="s">
        <v>583</v>
      </c>
      <c r="H209" s="152">
        <v>5.4</v>
      </c>
      <c r="I209" s="153"/>
      <c r="L209" s="149"/>
      <c r="M209" s="154"/>
      <c r="T209" s="155"/>
      <c r="AT209" s="150" t="s">
        <v>148</v>
      </c>
      <c r="AU209" s="150" t="s">
        <v>89</v>
      </c>
      <c r="AV209" s="12" t="s">
        <v>89</v>
      </c>
      <c r="AW209" s="12" t="s">
        <v>35</v>
      </c>
      <c r="AX209" s="12" t="s">
        <v>87</v>
      </c>
      <c r="AY209" s="150" t="s">
        <v>137</v>
      </c>
    </row>
    <row r="210" spans="2:65" s="1" customFormat="1" ht="24.2" customHeight="1">
      <c r="B210" s="32"/>
      <c r="C210" s="165" t="s">
        <v>311</v>
      </c>
      <c r="D210" s="165" t="s">
        <v>233</v>
      </c>
      <c r="E210" s="166" t="s">
        <v>485</v>
      </c>
      <c r="F210" s="167" t="s">
        <v>486</v>
      </c>
      <c r="G210" s="168" t="s">
        <v>152</v>
      </c>
      <c r="H210" s="169">
        <v>6.8</v>
      </c>
      <c r="I210" s="170"/>
      <c r="J210" s="171">
        <f>ROUND(I210*H210,2)</f>
        <v>0</v>
      </c>
      <c r="K210" s="167" t="s">
        <v>1</v>
      </c>
      <c r="L210" s="172"/>
      <c r="M210" s="173" t="s">
        <v>1</v>
      </c>
      <c r="N210" s="174" t="s">
        <v>44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226</v>
      </c>
      <c r="AT210" s="143" t="s">
        <v>233</v>
      </c>
      <c r="AU210" s="143" t="s">
        <v>89</v>
      </c>
      <c r="AY210" s="17" t="s">
        <v>137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87</v>
      </c>
      <c r="BK210" s="144">
        <f>ROUND(I210*H210,2)</f>
        <v>0</v>
      </c>
      <c r="BL210" s="17" t="s">
        <v>144</v>
      </c>
      <c r="BM210" s="143" t="s">
        <v>487</v>
      </c>
    </row>
    <row r="211" spans="2:65" s="1" customFormat="1">
      <c r="B211" s="32"/>
      <c r="D211" s="145" t="s">
        <v>146</v>
      </c>
      <c r="F211" s="146" t="s">
        <v>488</v>
      </c>
      <c r="I211" s="147"/>
      <c r="L211" s="32"/>
      <c r="M211" s="148"/>
      <c r="T211" s="56"/>
      <c r="AT211" s="17" t="s">
        <v>146</v>
      </c>
      <c r="AU211" s="17" t="s">
        <v>89</v>
      </c>
    </row>
    <row r="212" spans="2:65" s="12" customFormat="1">
      <c r="B212" s="149"/>
      <c r="D212" s="145" t="s">
        <v>148</v>
      </c>
      <c r="E212" s="150" t="s">
        <v>1</v>
      </c>
      <c r="F212" s="151" t="s">
        <v>584</v>
      </c>
      <c r="H212" s="152">
        <v>1.8</v>
      </c>
      <c r="I212" s="153"/>
      <c r="L212" s="149"/>
      <c r="M212" s="154"/>
      <c r="T212" s="155"/>
      <c r="AT212" s="150" t="s">
        <v>148</v>
      </c>
      <c r="AU212" s="150" t="s">
        <v>89</v>
      </c>
      <c r="AV212" s="12" t="s">
        <v>89</v>
      </c>
      <c r="AW212" s="12" t="s">
        <v>35</v>
      </c>
      <c r="AX212" s="12" t="s">
        <v>79</v>
      </c>
      <c r="AY212" s="150" t="s">
        <v>137</v>
      </c>
    </row>
    <row r="213" spans="2:65" s="12" customFormat="1">
      <c r="B213" s="149"/>
      <c r="D213" s="145" t="s">
        <v>148</v>
      </c>
      <c r="E213" s="150" t="s">
        <v>1</v>
      </c>
      <c r="F213" s="151" t="s">
        <v>585</v>
      </c>
      <c r="H213" s="152">
        <v>5</v>
      </c>
      <c r="I213" s="153"/>
      <c r="L213" s="149"/>
      <c r="M213" s="154"/>
      <c r="T213" s="155"/>
      <c r="AT213" s="150" t="s">
        <v>148</v>
      </c>
      <c r="AU213" s="150" t="s">
        <v>89</v>
      </c>
      <c r="AV213" s="12" t="s">
        <v>89</v>
      </c>
      <c r="AW213" s="12" t="s">
        <v>35</v>
      </c>
      <c r="AX213" s="12" t="s">
        <v>79</v>
      </c>
      <c r="AY213" s="150" t="s">
        <v>137</v>
      </c>
    </row>
    <row r="214" spans="2:65" s="14" customFormat="1">
      <c r="B214" s="179"/>
      <c r="D214" s="145" t="s">
        <v>148</v>
      </c>
      <c r="E214" s="180" t="s">
        <v>1</v>
      </c>
      <c r="F214" s="181" t="s">
        <v>360</v>
      </c>
      <c r="H214" s="182">
        <v>6.8</v>
      </c>
      <c r="I214" s="183"/>
      <c r="L214" s="179"/>
      <c r="M214" s="184"/>
      <c r="T214" s="185"/>
      <c r="AT214" s="180" t="s">
        <v>148</v>
      </c>
      <c r="AU214" s="180" t="s">
        <v>89</v>
      </c>
      <c r="AV214" s="14" t="s">
        <v>144</v>
      </c>
      <c r="AW214" s="14" t="s">
        <v>35</v>
      </c>
      <c r="AX214" s="14" t="s">
        <v>87</v>
      </c>
      <c r="AY214" s="180" t="s">
        <v>137</v>
      </c>
    </row>
    <row r="215" spans="2:65" s="1" customFormat="1" ht="24.2" customHeight="1">
      <c r="B215" s="32"/>
      <c r="C215" s="132" t="s">
        <v>316</v>
      </c>
      <c r="D215" s="132" t="s">
        <v>139</v>
      </c>
      <c r="E215" s="133" t="s">
        <v>498</v>
      </c>
      <c r="F215" s="134" t="s">
        <v>499</v>
      </c>
      <c r="G215" s="135" t="s">
        <v>142</v>
      </c>
      <c r="H215" s="136">
        <v>23.8</v>
      </c>
      <c r="I215" s="137"/>
      <c r="J215" s="138">
        <f>ROUND(I215*H215,2)</f>
        <v>0</v>
      </c>
      <c r="K215" s="134" t="s">
        <v>143</v>
      </c>
      <c r="L215" s="32"/>
      <c r="M215" s="139" t="s">
        <v>1</v>
      </c>
      <c r="N215" s="140" t="s">
        <v>44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144</v>
      </c>
      <c r="AT215" s="143" t="s">
        <v>139</v>
      </c>
      <c r="AU215" s="143" t="s">
        <v>89</v>
      </c>
      <c r="AY215" s="17" t="s">
        <v>137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87</v>
      </c>
      <c r="BK215" s="144">
        <f>ROUND(I215*H215,2)</f>
        <v>0</v>
      </c>
      <c r="BL215" s="17" t="s">
        <v>144</v>
      </c>
      <c r="BM215" s="143" t="s">
        <v>500</v>
      </c>
    </row>
    <row r="216" spans="2:65" s="1" customFormat="1">
      <c r="B216" s="32"/>
      <c r="D216" s="145" t="s">
        <v>146</v>
      </c>
      <c r="F216" s="146" t="s">
        <v>501</v>
      </c>
      <c r="I216" s="147"/>
      <c r="L216" s="32"/>
      <c r="M216" s="148"/>
      <c r="T216" s="56"/>
      <c r="AT216" s="17" t="s">
        <v>146</v>
      </c>
      <c r="AU216" s="17" t="s">
        <v>89</v>
      </c>
    </row>
    <row r="217" spans="2:65" s="12" customFormat="1">
      <c r="B217" s="149"/>
      <c r="D217" s="145" t="s">
        <v>148</v>
      </c>
      <c r="E217" s="150" t="s">
        <v>1</v>
      </c>
      <c r="F217" s="151" t="s">
        <v>567</v>
      </c>
      <c r="H217" s="152">
        <v>1.8</v>
      </c>
      <c r="I217" s="153"/>
      <c r="L217" s="149"/>
      <c r="M217" s="154"/>
      <c r="T217" s="155"/>
      <c r="AT217" s="150" t="s">
        <v>148</v>
      </c>
      <c r="AU217" s="150" t="s">
        <v>89</v>
      </c>
      <c r="AV217" s="12" t="s">
        <v>89</v>
      </c>
      <c r="AW217" s="12" t="s">
        <v>35</v>
      </c>
      <c r="AX217" s="12" t="s">
        <v>79</v>
      </c>
      <c r="AY217" s="150" t="s">
        <v>137</v>
      </c>
    </row>
    <row r="218" spans="2:65" s="12" customFormat="1">
      <c r="B218" s="149"/>
      <c r="D218" s="145" t="s">
        <v>148</v>
      </c>
      <c r="E218" s="150" t="s">
        <v>1</v>
      </c>
      <c r="F218" s="151" t="s">
        <v>568</v>
      </c>
      <c r="H218" s="152">
        <v>5</v>
      </c>
      <c r="I218" s="153"/>
      <c r="L218" s="149"/>
      <c r="M218" s="154"/>
      <c r="T218" s="155"/>
      <c r="AT218" s="150" t="s">
        <v>148</v>
      </c>
      <c r="AU218" s="150" t="s">
        <v>89</v>
      </c>
      <c r="AV218" s="12" t="s">
        <v>89</v>
      </c>
      <c r="AW218" s="12" t="s">
        <v>35</v>
      </c>
      <c r="AX218" s="12" t="s">
        <v>79</v>
      </c>
      <c r="AY218" s="150" t="s">
        <v>137</v>
      </c>
    </row>
    <row r="219" spans="2:65" s="12" customFormat="1">
      <c r="B219" s="149"/>
      <c r="D219" s="145" t="s">
        <v>148</v>
      </c>
      <c r="E219" s="150" t="s">
        <v>1</v>
      </c>
      <c r="F219" s="151" t="s">
        <v>574</v>
      </c>
      <c r="H219" s="152">
        <v>17</v>
      </c>
      <c r="I219" s="153"/>
      <c r="L219" s="149"/>
      <c r="M219" s="154"/>
      <c r="T219" s="155"/>
      <c r="AT219" s="150" t="s">
        <v>148</v>
      </c>
      <c r="AU219" s="150" t="s">
        <v>89</v>
      </c>
      <c r="AV219" s="12" t="s">
        <v>89</v>
      </c>
      <c r="AW219" s="12" t="s">
        <v>35</v>
      </c>
      <c r="AX219" s="12" t="s">
        <v>79</v>
      </c>
      <c r="AY219" s="150" t="s">
        <v>137</v>
      </c>
    </row>
    <row r="220" spans="2:65" s="14" customFormat="1">
      <c r="B220" s="179"/>
      <c r="D220" s="145" t="s">
        <v>148</v>
      </c>
      <c r="E220" s="180" t="s">
        <v>1</v>
      </c>
      <c r="F220" s="181" t="s">
        <v>360</v>
      </c>
      <c r="H220" s="182">
        <v>23.8</v>
      </c>
      <c r="I220" s="183"/>
      <c r="L220" s="179"/>
      <c r="M220" s="184"/>
      <c r="T220" s="185"/>
      <c r="AT220" s="180" t="s">
        <v>148</v>
      </c>
      <c r="AU220" s="180" t="s">
        <v>89</v>
      </c>
      <c r="AV220" s="14" t="s">
        <v>144</v>
      </c>
      <c r="AW220" s="14" t="s">
        <v>35</v>
      </c>
      <c r="AX220" s="14" t="s">
        <v>87</v>
      </c>
      <c r="AY220" s="180" t="s">
        <v>137</v>
      </c>
    </row>
    <row r="221" spans="2:65" s="1" customFormat="1" ht="16.5" customHeight="1">
      <c r="B221" s="32"/>
      <c r="C221" s="165" t="s">
        <v>322</v>
      </c>
      <c r="D221" s="165" t="s">
        <v>233</v>
      </c>
      <c r="E221" s="166" t="s">
        <v>503</v>
      </c>
      <c r="F221" s="167" t="s">
        <v>504</v>
      </c>
      <c r="G221" s="168" t="s">
        <v>190</v>
      </c>
      <c r="H221" s="169">
        <v>2.38</v>
      </c>
      <c r="I221" s="170"/>
      <c r="J221" s="171">
        <f>ROUND(I221*H221,2)</f>
        <v>0</v>
      </c>
      <c r="K221" s="167" t="s">
        <v>143</v>
      </c>
      <c r="L221" s="172"/>
      <c r="M221" s="173" t="s">
        <v>1</v>
      </c>
      <c r="N221" s="174" t="s">
        <v>44</v>
      </c>
      <c r="P221" s="141">
        <f>O221*H221</f>
        <v>0</v>
      </c>
      <c r="Q221" s="141">
        <v>0.2</v>
      </c>
      <c r="R221" s="141">
        <f>Q221*H221</f>
        <v>0.47599999999999998</v>
      </c>
      <c r="S221" s="141">
        <v>0</v>
      </c>
      <c r="T221" s="142">
        <f>S221*H221</f>
        <v>0</v>
      </c>
      <c r="AR221" s="143" t="s">
        <v>226</v>
      </c>
      <c r="AT221" s="143" t="s">
        <v>233</v>
      </c>
      <c r="AU221" s="143" t="s">
        <v>89</v>
      </c>
      <c r="AY221" s="17" t="s">
        <v>137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87</v>
      </c>
      <c r="BK221" s="144">
        <f>ROUND(I221*H221,2)</f>
        <v>0</v>
      </c>
      <c r="BL221" s="17" t="s">
        <v>144</v>
      </c>
      <c r="BM221" s="143" t="s">
        <v>505</v>
      </c>
    </row>
    <row r="222" spans="2:65" s="1" customFormat="1">
      <c r="B222" s="32"/>
      <c r="D222" s="145" t="s">
        <v>146</v>
      </c>
      <c r="F222" s="146" t="s">
        <v>504</v>
      </c>
      <c r="I222" s="147"/>
      <c r="L222" s="32"/>
      <c r="M222" s="148"/>
      <c r="T222" s="56"/>
      <c r="AT222" s="17" t="s">
        <v>146</v>
      </c>
      <c r="AU222" s="17" t="s">
        <v>89</v>
      </c>
    </row>
    <row r="223" spans="2:65" s="1" customFormat="1">
      <c r="B223" s="32"/>
      <c r="D223" s="145" t="s">
        <v>295</v>
      </c>
      <c r="F223" s="175" t="s">
        <v>506</v>
      </c>
      <c r="I223" s="147"/>
      <c r="L223" s="32"/>
      <c r="M223" s="148"/>
      <c r="T223" s="56"/>
      <c r="AT223" s="17" t="s">
        <v>295</v>
      </c>
      <c r="AU223" s="17" t="s">
        <v>89</v>
      </c>
    </row>
    <row r="224" spans="2:65" s="12" customFormat="1">
      <c r="B224" s="149"/>
      <c r="D224" s="145" t="s">
        <v>148</v>
      </c>
      <c r="E224" s="150" t="s">
        <v>1</v>
      </c>
      <c r="F224" s="151" t="s">
        <v>586</v>
      </c>
      <c r="H224" s="152">
        <v>0.18</v>
      </c>
      <c r="I224" s="153"/>
      <c r="L224" s="149"/>
      <c r="M224" s="154"/>
      <c r="T224" s="155"/>
      <c r="AT224" s="150" t="s">
        <v>148</v>
      </c>
      <c r="AU224" s="150" t="s">
        <v>89</v>
      </c>
      <c r="AV224" s="12" t="s">
        <v>89</v>
      </c>
      <c r="AW224" s="12" t="s">
        <v>35</v>
      </c>
      <c r="AX224" s="12" t="s">
        <v>79</v>
      </c>
      <c r="AY224" s="150" t="s">
        <v>137</v>
      </c>
    </row>
    <row r="225" spans="2:65" s="12" customFormat="1">
      <c r="B225" s="149"/>
      <c r="D225" s="145" t="s">
        <v>148</v>
      </c>
      <c r="E225" s="150" t="s">
        <v>1</v>
      </c>
      <c r="F225" s="151" t="s">
        <v>587</v>
      </c>
      <c r="H225" s="152">
        <v>0.5</v>
      </c>
      <c r="I225" s="153"/>
      <c r="L225" s="149"/>
      <c r="M225" s="154"/>
      <c r="T225" s="155"/>
      <c r="AT225" s="150" t="s">
        <v>148</v>
      </c>
      <c r="AU225" s="150" t="s">
        <v>89</v>
      </c>
      <c r="AV225" s="12" t="s">
        <v>89</v>
      </c>
      <c r="AW225" s="12" t="s">
        <v>35</v>
      </c>
      <c r="AX225" s="12" t="s">
        <v>79</v>
      </c>
      <c r="AY225" s="150" t="s">
        <v>137</v>
      </c>
    </row>
    <row r="226" spans="2:65" s="12" customFormat="1">
      <c r="B226" s="149"/>
      <c r="D226" s="145" t="s">
        <v>148</v>
      </c>
      <c r="E226" s="150" t="s">
        <v>1</v>
      </c>
      <c r="F226" s="151" t="s">
        <v>588</v>
      </c>
      <c r="H226" s="152">
        <v>1.7</v>
      </c>
      <c r="I226" s="153"/>
      <c r="L226" s="149"/>
      <c r="M226" s="154"/>
      <c r="T226" s="155"/>
      <c r="AT226" s="150" t="s">
        <v>148</v>
      </c>
      <c r="AU226" s="150" t="s">
        <v>89</v>
      </c>
      <c r="AV226" s="12" t="s">
        <v>89</v>
      </c>
      <c r="AW226" s="12" t="s">
        <v>35</v>
      </c>
      <c r="AX226" s="12" t="s">
        <v>79</v>
      </c>
      <c r="AY226" s="150" t="s">
        <v>137</v>
      </c>
    </row>
    <row r="227" spans="2:65" s="14" customFormat="1">
      <c r="B227" s="179"/>
      <c r="D227" s="145" t="s">
        <v>148</v>
      </c>
      <c r="E227" s="180" t="s">
        <v>1</v>
      </c>
      <c r="F227" s="181" t="s">
        <v>360</v>
      </c>
      <c r="H227" s="182">
        <v>2.38</v>
      </c>
      <c r="I227" s="183"/>
      <c r="L227" s="179"/>
      <c r="M227" s="184"/>
      <c r="T227" s="185"/>
      <c r="AT227" s="180" t="s">
        <v>148</v>
      </c>
      <c r="AU227" s="180" t="s">
        <v>89</v>
      </c>
      <c r="AV227" s="14" t="s">
        <v>144</v>
      </c>
      <c r="AW227" s="14" t="s">
        <v>35</v>
      </c>
      <c r="AX227" s="14" t="s">
        <v>87</v>
      </c>
      <c r="AY227" s="180" t="s">
        <v>137</v>
      </c>
    </row>
    <row r="228" spans="2:65" s="1" customFormat="1" ht="16.5" customHeight="1">
      <c r="B228" s="32"/>
      <c r="C228" s="132" t="s">
        <v>329</v>
      </c>
      <c r="D228" s="132" t="s">
        <v>139</v>
      </c>
      <c r="E228" s="133" t="s">
        <v>511</v>
      </c>
      <c r="F228" s="134" t="s">
        <v>512</v>
      </c>
      <c r="G228" s="135" t="s">
        <v>190</v>
      </c>
      <c r="H228" s="136">
        <v>30.6</v>
      </c>
      <c r="I228" s="137"/>
      <c r="J228" s="138">
        <f>ROUND(I228*H228,2)</f>
        <v>0</v>
      </c>
      <c r="K228" s="134" t="s">
        <v>143</v>
      </c>
      <c r="L228" s="32"/>
      <c r="M228" s="139" t="s">
        <v>1</v>
      </c>
      <c r="N228" s="140" t="s">
        <v>44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144</v>
      </c>
      <c r="AT228" s="143" t="s">
        <v>139</v>
      </c>
      <c r="AU228" s="143" t="s">
        <v>89</v>
      </c>
      <c r="AY228" s="17" t="s">
        <v>137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87</v>
      </c>
      <c r="BK228" s="144">
        <f>ROUND(I228*H228,2)</f>
        <v>0</v>
      </c>
      <c r="BL228" s="17" t="s">
        <v>144</v>
      </c>
      <c r="BM228" s="143" t="s">
        <v>513</v>
      </c>
    </row>
    <row r="229" spans="2:65" s="1" customFormat="1">
      <c r="B229" s="32"/>
      <c r="D229" s="145" t="s">
        <v>146</v>
      </c>
      <c r="F229" s="146" t="s">
        <v>514</v>
      </c>
      <c r="I229" s="147"/>
      <c r="L229" s="32"/>
      <c r="M229" s="148"/>
      <c r="T229" s="56"/>
      <c r="AT229" s="17" t="s">
        <v>146</v>
      </c>
      <c r="AU229" s="17" t="s">
        <v>89</v>
      </c>
    </row>
    <row r="230" spans="2:65" s="12" customFormat="1">
      <c r="B230" s="149"/>
      <c r="D230" s="145" t="s">
        <v>148</v>
      </c>
      <c r="E230" s="150" t="s">
        <v>1</v>
      </c>
      <c r="F230" s="151" t="s">
        <v>515</v>
      </c>
      <c r="H230" s="152">
        <v>5.4</v>
      </c>
      <c r="I230" s="153"/>
      <c r="L230" s="149"/>
      <c r="M230" s="154"/>
      <c r="T230" s="155"/>
      <c r="AT230" s="150" t="s">
        <v>148</v>
      </c>
      <c r="AU230" s="150" t="s">
        <v>89</v>
      </c>
      <c r="AV230" s="12" t="s">
        <v>89</v>
      </c>
      <c r="AW230" s="12" t="s">
        <v>35</v>
      </c>
      <c r="AX230" s="12" t="s">
        <v>79</v>
      </c>
      <c r="AY230" s="150" t="s">
        <v>137</v>
      </c>
    </row>
    <row r="231" spans="2:65" s="12" customFormat="1">
      <c r="B231" s="149"/>
      <c r="D231" s="145" t="s">
        <v>148</v>
      </c>
      <c r="E231" s="150" t="s">
        <v>1</v>
      </c>
      <c r="F231" s="151" t="s">
        <v>516</v>
      </c>
      <c r="H231" s="152">
        <v>15</v>
      </c>
      <c r="I231" s="153"/>
      <c r="L231" s="149"/>
      <c r="M231" s="154"/>
      <c r="T231" s="155"/>
      <c r="AT231" s="150" t="s">
        <v>148</v>
      </c>
      <c r="AU231" s="150" t="s">
        <v>89</v>
      </c>
      <c r="AV231" s="12" t="s">
        <v>89</v>
      </c>
      <c r="AW231" s="12" t="s">
        <v>35</v>
      </c>
      <c r="AX231" s="12" t="s">
        <v>79</v>
      </c>
      <c r="AY231" s="150" t="s">
        <v>137</v>
      </c>
    </row>
    <row r="232" spans="2:65" s="12" customFormat="1">
      <c r="B232" s="149"/>
      <c r="D232" s="145" t="s">
        <v>148</v>
      </c>
      <c r="E232" s="150" t="s">
        <v>1</v>
      </c>
      <c r="F232" s="151" t="s">
        <v>517</v>
      </c>
      <c r="H232" s="152">
        <v>10.199999999999999</v>
      </c>
      <c r="I232" s="153"/>
      <c r="L232" s="149"/>
      <c r="M232" s="154"/>
      <c r="T232" s="155"/>
      <c r="AT232" s="150" t="s">
        <v>148</v>
      </c>
      <c r="AU232" s="150" t="s">
        <v>89</v>
      </c>
      <c r="AV232" s="12" t="s">
        <v>89</v>
      </c>
      <c r="AW232" s="12" t="s">
        <v>35</v>
      </c>
      <c r="AX232" s="12" t="s">
        <v>79</v>
      </c>
      <c r="AY232" s="150" t="s">
        <v>137</v>
      </c>
    </row>
    <row r="233" spans="2:65" s="14" customFormat="1">
      <c r="B233" s="179"/>
      <c r="D233" s="145" t="s">
        <v>148</v>
      </c>
      <c r="E233" s="180" t="s">
        <v>1</v>
      </c>
      <c r="F233" s="181" t="s">
        <v>360</v>
      </c>
      <c r="H233" s="182">
        <v>30.6</v>
      </c>
      <c r="I233" s="183"/>
      <c r="L233" s="179"/>
      <c r="M233" s="184"/>
      <c r="T233" s="185"/>
      <c r="AT233" s="180" t="s">
        <v>148</v>
      </c>
      <c r="AU233" s="180" t="s">
        <v>89</v>
      </c>
      <c r="AV233" s="14" t="s">
        <v>144</v>
      </c>
      <c r="AW233" s="14" t="s">
        <v>35</v>
      </c>
      <c r="AX233" s="14" t="s">
        <v>87</v>
      </c>
      <c r="AY233" s="180" t="s">
        <v>137</v>
      </c>
    </row>
    <row r="234" spans="2:65" s="1" customFormat="1" ht="21.75" customHeight="1">
      <c r="B234" s="32"/>
      <c r="C234" s="132" t="s">
        <v>334</v>
      </c>
      <c r="D234" s="132" t="s">
        <v>139</v>
      </c>
      <c r="E234" s="133" t="s">
        <v>519</v>
      </c>
      <c r="F234" s="134" t="s">
        <v>520</v>
      </c>
      <c r="G234" s="135" t="s">
        <v>190</v>
      </c>
      <c r="H234" s="136">
        <v>21.6</v>
      </c>
      <c r="I234" s="137"/>
      <c r="J234" s="138">
        <f>ROUND(I234*H234,2)</f>
        <v>0</v>
      </c>
      <c r="K234" s="134" t="s">
        <v>143</v>
      </c>
      <c r="L234" s="32"/>
      <c r="M234" s="139" t="s">
        <v>1</v>
      </c>
      <c r="N234" s="140" t="s">
        <v>44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144</v>
      </c>
      <c r="AT234" s="143" t="s">
        <v>139</v>
      </c>
      <c r="AU234" s="143" t="s">
        <v>89</v>
      </c>
      <c r="AY234" s="17" t="s">
        <v>137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87</v>
      </c>
      <c r="BK234" s="144">
        <f>ROUND(I234*H234,2)</f>
        <v>0</v>
      </c>
      <c r="BL234" s="17" t="s">
        <v>144</v>
      </c>
      <c r="BM234" s="143" t="s">
        <v>521</v>
      </c>
    </row>
    <row r="235" spans="2:65" s="1" customFormat="1">
      <c r="B235" s="32"/>
      <c r="D235" s="145" t="s">
        <v>146</v>
      </c>
      <c r="F235" s="146" t="s">
        <v>522</v>
      </c>
      <c r="I235" s="147"/>
      <c r="L235" s="32"/>
      <c r="M235" s="148"/>
      <c r="T235" s="56"/>
      <c r="AT235" s="17" t="s">
        <v>146</v>
      </c>
      <c r="AU235" s="17" t="s">
        <v>89</v>
      </c>
    </row>
    <row r="236" spans="2:65" s="12" customFormat="1">
      <c r="B236" s="149"/>
      <c r="D236" s="145" t="s">
        <v>148</v>
      </c>
      <c r="E236" s="150" t="s">
        <v>1</v>
      </c>
      <c r="F236" s="151" t="s">
        <v>523</v>
      </c>
      <c r="H236" s="152">
        <v>3.6</v>
      </c>
      <c r="I236" s="153"/>
      <c r="L236" s="149"/>
      <c r="M236" s="154"/>
      <c r="T236" s="155"/>
      <c r="AT236" s="150" t="s">
        <v>148</v>
      </c>
      <c r="AU236" s="150" t="s">
        <v>89</v>
      </c>
      <c r="AV236" s="12" t="s">
        <v>89</v>
      </c>
      <c r="AW236" s="12" t="s">
        <v>35</v>
      </c>
      <c r="AX236" s="12" t="s">
        <v>79</v>
      </c>
      <c r="AY236" s="150" t="s">
        <v>137</v>
      </c>
    </row>
    <row r="237" spans="2:65" s="12" customFormat="1">
      <c r="B237" s="149"/>
      <c r="D237" s="145" t="s">
        <v>148</v>
      </c>
      <c r="E237" s="150" t="s">
        <v>1</v>
      </c>
      <c r="F237" s="151" t="s">
        <v>524</v>
      </c>
      <c r="H237" s="152">
        <v>18</v>
      </c>
      <c r="I237" s="153"/>
      <c r="L237" s="149"/>
      <c r="M237" s="154"/>
      <c r="T237" s="155"/>
      <c r="AT237" s="150" t="s">
        <v>148</v>
      </c>
      <c r="AU237" s="150" t="s">
        <v>89</v>
      </c>
      <c r="AV237" s="12" t="s">
        <v>89</v>
      </c>
      <c r="AW237" s="12" t="s">
        <v>35</v>
      </c>
      <c r="AX237" s="12" t="s">
        <v>79</v>
      </c>
      <c r="AY237" s="150" t="s">
        <v>137</v>
      </c>
    </row>
    <row r="238" spans="2:65" s="14" customFormat="1">
      <c r="B238" s="179"/>
      <c r="D238" s="145" t="s">
        <v>148</v>
      </c>
      <c r="E238" s="180" t="s">
        <v>1</v>
      </c>
      <c r="F238" s="181" t="s">
        <v>360</v>
      </c>
      <c r="H238" s="182">
        <v>21.6</v>
      </c>
      <c r="I238" s="183"/>
      <c r="L238" s="179"/>
      <c r="M238" s="184"/>
      <c r="T238" s="185"/>
      <c r="AT238" s="180" t="s">
        <v>148</v>
      </c>
      <c r="AU238" s="180" t="s">
        <v>89</v>
      </c>
      <c r="AV238" s="14" t="s">
        <v>144</v>
      </c>
      <c r="AW238" s="14" t="s">
        <v>35</v>
      </c>
      <c r="AX238" s="14" t="s">
        <v>87</v>
      </c>
      <c r="AY238" s="180" t="s">
        <v>137</v>
      </c>
    </row>
    <row r="239" spans="2:65" s="11" customFormat="1" ht="22.9" customHeight="1">
      <c r="B239" s="120"/>
      <c r="D239" s="121" t="s">
        <v>78</v>
      </c>
      <c r="E239" s="130" t="s">
        <v>176</v>
      </c>
      <c r="F239" s="130" t="s">
        <v>177</v>
      </c>
      <c r="I239" s="123"/>
      <c r="J239" s="131">
        <f>BK239</f>
        <v>0</v>
      </c>
      <c r="L239" s="120"/>
      <c r="M239" s="125"/>
      <c r="P239" s="126">
        <f>SUM(P240:P241)</f>
        <v>0</v>
      </c>
      <c r="R239" s="126">
        <f>SUM(R240:R241)</f>
        <v>0</v>
      </c>
      <c r="T239" s="127">
        <f>SUM(T240:T241)</f>
        <v>0</v>
      </c>
      <c r="AR239" s="121" t="s">
        <v>87</v>
      </c>
      <c r="AT239" s="128" t="s">
        <v>78</v>
      </c>
      <c r="AU239" s="128" t="s">
        <v>87</v>
      </c>
      <c r="AY239" s="121" t="s">
        <v>137</v>
      </c>
      <c r="BK239" s="129">
        <f>SUM(BK240:BK241)</f>
        <v>0</v>
      </c>
    </row>
    <row r="240" spans="2:65" s="1" customFormat="1" ht="16.5" customHeight="1">
      <c r="B240" s="32"/>
      <c r="C240" s="132" t="s">
        <v>340</v>
      </c>
      <c r="D240" s="132" t="s">
        <v>139</v>
      </c>
      <c r="E240" s="133" t="s">
        <v>179</v>
      </c>
      <c r="F240" s="134" t="s">
        <v>180</v>
      </c>
      <c r="G240" s="135" t="s">
        <v>181</v>
      </c>
      <c r="H240" s="136">
        <v>0.70199999999999996</v>
      </c>
      <c r="I240" s="137"/>
      <c r="J240" s="138">
        <f>ROUND(I240*H240,2)</f>
        <v>0</v>
      </c>
      <c r="K240" s="134" t="s">
        <v>143</v>
      </c>
      <c r="L240" s="32"/>
      <c r="M240" s="139" t="s">
        <v>1</v>
      </c>
      <c r="N240" s="140" t="s">
        <v>44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144</v>
      </c>
      <c r="AT240" s="143" t="s">
        <v>139</v>
      </c>
      <c r="AU240" s="143" t="s">
        <v>89</v>
      </c>
      <c r="AY240" s="17" t="s">
        <v>137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87</v>
      </c>
      <c r="BK240" s="144">
        <f>ROUND(I240*H240,2)</f>
        <v>0</v>
      </c>
      <c r="BL240" s="17" t="s">
        <v>144</v>
      </c>
      <c r="BM240" s="143" t="s">
        <v>526</v>
      </c>
    </row>
    <row r="241" spans="2:47" s="1" customFormat="1">
      <c r="B241" s="32"/>
      <c r="D241" s="145" t="s">
        <v>146</v>
      </c>
      <c r="F241" s="146" t="s">
        <v>183</v>
      </c>
      <c r="I241" s="147"/>
      <c r="L241" s="32"/>
      <c r="M241" s="156"/>
      <c r="N241" s="157"/>
      <c r="O241" s="157"/>
      <c r="P241" s="157"/>
      <c r="Q241" s="157"/>
      <c r="R241" s="157"/>
      <c r="S241" s="157"/>
      <c r="T241" s="158"/>
      <c r="AT241" s="17" t="s">
        <v>146</v>
      </c>
      <c r="AU241" s="17" t="s">
        <v>89</v>
      </c>
    </row>
    <row r="242" spans="2:47" s="1" customFormat="1" ht="6.95" customHeight="1">
      <c r="B242" s="44"/>
      <c r="C242" s="45"/>
      <c r="D242" s="45"/>
      <c r="E242" s="45"/>
      <c r="F242" s="45"/>
      <c r="G242" s="45"/>
      <c r="H242" s="45"/>
      <c r="I242" s="45"/>
      <c r="J242" s="45"/>
      <c r="K242" s="45"/>
      <c r="L242" s="32"/>
    </row>
  </sheetData>
  <sheetProtection algorithmName="SHA-512" hashValue="zrnNUWpy/l6hvnvya15ge3PD/1dguZOyRhi9naFtUX/nURjm7AKjefsCdLD1r+PUnCydJNHesgeEckWsvv4qMA==" saltValue="EEJ+1OtbrKTuTDTn4UZ/UXO8PRooAzWwgKRj8YiQG9D8HzVZcqQ2NnGqP9LLMevuvkyyoeQ6cikbeUQGziFa/Q==" spinCount="100000" sheet="1" objects="1" scenarios="1" formatColumns="0" formatRows="0" autoFilter="0"/>
  <autoFilter ref="C118:K241" xr:uid="{00000000-0009-0000-0000-000006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4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107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111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3" t="str">
        <f>'Rekapitulace stavby'!K6</f>
        <v>EKOPark Žabovřeské louky – projektová dokumentace verze 2</v>
      </c>
      <c r="F7" s="234"/>
      <c r="G7" s="234"/>
      <c r="H7" s="234"/>
      <c r="L7" s="20"/>
    </row>
    <row r="8" spans="2:46" s="1" customFormat="1" ht="12" customHeight="1">
      <c r="B8" s="32"/>
      <c r="D8" s="27" t="s">
        <v>112</v>
      </c>
      <c r="L8" s="32"/>
    </row>
    <row r="9" spans="2:46" s="1" customFormat="1" ht="30" customHeight="1">
      <c r="B9" s="32"/>
      <c r="E9" s="196" t="s">
        <v>589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30. 11. 2023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18"/>
      <c r="G18" s="218"/>
      <c r="H18" s="218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89"/>
      <c r="E27" s="222" t="s">
        <v>590</v>
      </c>
      <c r="F27" s="222"/>
      <c r="G27" s="222"/>
      <c r="H27" s="222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ROUND(J119,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ROUND((SUM(BE119:BE241)),  2)</f>
        <v>0</v>
      </c>
      <c r="I33" s="92">
        <v>0.21</v>
      </c>
      <c r="J33" s="91">
        <f>ROUND(((SUM(BE119:BE241))*I33),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ROUND((SUM(BF119:BF241)),  2)</f>
        <v>0</v>
      </c>
      <c r="I34" s="92">
        <v>0.15</v>
      </c>
      <c r="J34" s="91">
        <f>ROUND(((SUM(BF119:BF241))*I34),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ROUND((SUM(BG119:BG241)),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ROUND((SUM(BH119:BH241)),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ROUND((SUM(BI119:BI241)),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3" t="str">
        <f>E7</f>
        <v>EKOPark Žabovřeské louky – projektová dokumentace verze 2</v>
      </c>
      <c r="F85" s="234"/>
      <c r="G85" s="234"/>
      <c r="H85" s="234"/>
      <c r="L85" s="32"/>
    </row>
    <row r="86" spans="2:47" s="1" customFormat="1" ht="12" customHeight="1">
      <c r="B86" s="32"/>
      <c r="C86" s="27" t="s">
        <v>112</v>
      </c>
      <c r="L86" s="32"/>
    </row>
    <row r="87" spans="2:47" s="1" customFormat="1" ht="30" customHeight="1">
      <c r="B87" s="32"/>
      <c r="E87" s="196" t="str">
        <f>E9</f>
        <v>227290-2-1.4.3 - SO01.4.3 Vegetační úpravy - následná péče 3. rok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Brno-Žabovřesky</v>
      </c>
      <c r="I89" s="27" t="s">
        <v>22</v>
      </c>
      <c r="J89" s="52" t="str">
        <f>IF(J12="","",J12)</f>
        <v>30. 11. 2023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Statutární město Brno</v>
      </c>
      <c r="I91" s="27" t="s">
        <v>31</v>
      </c>
      <c r="J91" s="30" t="str">
        <f>E21</f>
        <v>GEOtest, a.s.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115</v>
      </c>
      <c r="D94" s="93"/>
      <c r="E94" s="93"/>
      <c r="F94" s="93"/>
      <c r="G94" s="93"/>
      <c r="H94" s="93"/>
      <c r="I94" s="93"/>
      <c r="J94" s="102" t="s">
        <v>116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117</v>
      </c>
      <c r="J96" s="66">
        <f>J119</f>
        <v>0</v>
      </c>
      <c r="L96" s="32"/>
      <c r="AU96" s="17" t="s">
        <v>118</v>
      </c>
    </row>
    <row r="97" spans="2:12" s="8" customFormat="1" ht="24.95" customHeight="1">
      <c r="B97" s="104"/>
      <c r="D97" s="105" t="s">
        <v>119</v>
      </c>
      <c r="E97" s="106"/>
      <c r="F97" s="106"/>
      <c r="G97" s="106"/>
      <c r="H97" s="106"/>
      <c r="I97" s="106"/>
      <c r="J97" s="107">
        <f>J120</f>
        <v>0</v>
      </c>
      <c r="L97" s="104"/>
    </row>
    <row r="98" spans="2:12" s="9" customFormat="1" ht="19.899999999999999" customHeight="1">
      <c r="B98" s="108"/>
      <c r="D98" s="109" t="s">
        <v>120</v>
      </c>
      <c r="E98" s="110"/>
      <c r="F98" s="110"/>
      <c r="G98" s="110"/>
      <c r="H98" s="110"/>
      <c r="I98" s="110"/>
      <c r="J98" s="111">
        <f>J121</f>
        <v>0</v>
      </c>
      <c r="L98" s="108"/>
    </row>
    <row r="99" spans="2:12" s="9" customFormat="1" ht="19.899999999999999" customHeight="1">
      <c r="B99" s="108"/>
      <c r="D99" s="109" t="s">
        <v>121</v>
      </c>
      <c r="E99" s="110"/>
      <c r="F99" s="110"/>
      <c r="G99" s="110"/>
      <c r="H99" s="110"/>
      <c r="I99" s="110"/>
      <c r="J99" s="111">
        <f>J239</f>
        <v>0</v>
      </c>
      <c r="L99" s="108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122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16</v>
      </c>
      <c r="L108" s="32"/>
    </row>
    <row r="109" spans="2:12" s="1" customFormat="1" ht="16.5" customHeight="1">
      <c r="B109" s="32"/>
      <c r="E109" s="233" t="str">
        <f>E7</f>
        <v>EKOPark Žabovřeské louky – projektová dokumentace verze 2</v>
      </c>
      <c r="F109" s="234"/>
      <c r="G109" s="234"/>
      <c r="H109" s="234"/>
      <c r="L109" s="32"/>
    </row>
    <row r="110" spans="2:12" s="1" customFormat="1" ht="12" customHeight="1">
      <c r="B110" s="32"/>
      <c r="C110" s="27" t="s">
        <v>112</v>
      </c>
      <c r="L110" s="32"/>
    </row>
    <row r="111" spans="2:12" s="1" customFormat="1" ht="30" customHeight="1">
      <c r="B111" s="32"/>
      <c r="E111" s="196" t="str">
        <f>E9</f>
        <v>227290-2-1.4.3 - SO01.4.3 Vegetační úpravy - následná péče 3. rok</v>
      </c>
      <c r="F111" s="235"/>
      <c r="G111" s="235"/>
      <c r="H111" s="235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20</v>
      </c>
      <c r="F113" s="25" t="str">
        <f>F12</f>
        <v>Brno-Žabovřesky</v>
      </c>
      <c r="I113" s="27" t="s">
        <v>22</v>
      </c>
      <c r="J113" s="52" t="str">
        <f>IF(J12="","",J12)</f>
        <v>30. 11. 2023</v>
      </c>
      <c r="L113" s="32"/>
    </row>
    <row r="114" spans="2:65" s="1" customFormat="1" ht="6.95" customHeight="1">
      <c r="B114" s="32"/>
      <c r="L114" s="32"/>
    </row>
    <row r="115" spans="2:65" s="1" customFormat="1" ht="15.2" customHeight="1">
      <c r="B115" s="32"/>
      <c r="C115" s="27" t="s">
        <v>24</v>
      </c>
      <c r="F115" s="25" t="str">
        <f>E15</f>
        <v>Statutární město Brno</v>
      </c>
      <c r="I115" s="27" t="s">
        <v>31</v>
      </c>
      <c r="J115" s="30" t="str">
        <f>E21</f>
        <v>GEOtest, a.s.</v>
      </c>
      <c r="L115" s="32"/>
    </row>
    <row r="116" spans="2:65" s="1" customFormat="1" ht="15.2" customHeight="1">
      <c r="B116" s="32"/>
      <c r="C116" s="27" t="s">
        <v>29</v>
      </c>
      <c r="F116" s="25" t="str">
        <f>IF(E18="","",E18)</f>
        <v>Vyplň údaj</v>
      </c>
      <c r="I116" s="27" t="s">
        <v>36</v>
      </c>
      <c r="J116" s="30" t="str">
        <f>E24</f>
        <v xml:space="preserve"> 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2"/>
      <c r="C118" s="113" t="s">
        <v>123</v>
      </c>
      <c r="D118" s="114" t="s">
        <v>64</v>
      </c>
      <c r="E118" s="114" t="s">
        <v>60</v>
      </c>
      <c r="F118" s="114" t="s">
        <v>61</v>
      </c>
      <c r="G118" s="114" t="s">
        <v>124</v>
      </c>
      <c r="H118" s="114" t="s">
        <v>125</v>
      </c>
      <c r="I118" s="114" t="s">
        <v>126</v>
      </c>
      <c r="J118" s="114" t="s">
        <v>116</v>
      </c>
      <c r="K118" s="115" t="s">
        <v>127</v>
      </c>
      <c r="L118" s="112"/>
      <c r="M118" s="59" t="s">
        <v>1</v>
      </c>
      <c r="N118" s="60" t="s">
        <v>43</v>
      </c>
      <c r="O118" s="60" t="s">
        <v>128</v>
      </c>
      <c r="P118" s="60" t="s">
        <v>129</v>
      </c>
      <c r="Q118" s="60" t="s">
        <v>130</v>
      </c>
      <c r="R118" s="60" t="s">
        <v>131</v>
      </c>
      <c r="S118" s="60" t="s">
        <v>132</v>
      </c>
      <c r="T118" s="61" t="s">
        <v>133</v>
      </c>
    </row>
    <row r="119" spans="2:65" s="1" customFormat="1" ht="22.9" customHeight="1">
      <c r="B119" s="32"/>
      <c r="C119" s="64" t="s">
        <v>134</v>
      </c>
      <c r="J119" s="116">
        <f>BK119</f>
        <v>0</v>
      </c>
      <c r="L119" s="32"/>
      <c r="M119" s="62"/>
      <c r="N119" s="53"/>
      <c r="O119" s="53"/>
      <c r="P119" s="117">
        <f>P120</f>
        <v>0</v>
      </c>
      <c r="Q119" s="53"/>
      <c r="R119" s="117">
        <f>R120</f>
        <v>0.70167999999999997</v>
      </c>
      <c r="S119" s="53"/>
      <c r="T119" s="118">
        <f>T120</f>
        <v>0</v>
      </c>
      <c r="AT119" s="17" t="s">
        <v>78</v>
      </c>
      <c r="AU119" s="17" t="s">
        <v>118</v>
      </c>
      <c r="BK119" s="119">
        <f>BK120</f>
        <v>0</v>
      </c>
    </row>
    <row r="120" spans="2:65" s="11" customFormat="1" ht="25.9" customHeight="1">
      <c r="B120" s="120"/>
      <c r="D120" s="121" t="s">
        <v>78</v>
      </c>
      <c r="E120" s="122" t="s">
        <v>135</v>
      </c>
      <c r="F120" s="122" t="s">
        <v>136</v>
      </c>
      <c r="I120" s="123"/>
      <c r="J120" s="124">
        <f>BK120</f>
        <v>0</v>
      </c>
      <c r="L120" s="120"/>
      <c r="M120" s="125"/>
      <c r="P120" s="126">
        <f>P121+P239</f>
        <v>0</v>
      </c>
      <c r="R120" s="126">
        <f>R121+R239</f>
        <v>0.70167999999999997</v>
      </c>
      <c r="T120" s="127">
        <f>T121+T239</f>
        <v>0</v>
      </c>
      <c r="AR120" s="121" t="s">
        <v>87</v>
      </c>
      <c r="AT120" s="128" t="s">
        <v>78</v>
      </c>
      <c r="AU120" s="128" t="s">
        <v>79</v>
      </c>
      <c r="AY120" s="121" t="s">
        <v>137</v>
      </c>
      <c r="BK120" s="129">
        <f>BK121+BK239</f>
        <v>0</v>
      </c>
    </row>
    <row r="121" spans="2:65" s="11" customFormat="1" ht="22.9" customHeight="1">
      <c r="B121" s="120"/>
      <c r="D121" s="121" t="s">
        <v>78</v>
      </c>
      <c r="E121" s="130" t="s">
        <v>87</v>
      </c>
      <c r="F121" s="130" t="s">
        <v>138</v>
      </c>
      <c r="I121" s="123"/>
      <c r="J121" s="131">
        <f>BK121</f>
        <v>0</v>
      </c>
      <c r="L121" s="120"/>
      <c r="M121" s="125"/>
      <c r="P121" s="126">
        <f>SUM(P122:P238)</f>
        <v>0</v>
      </c>
      <c r="R121" s="126">
        <f>SUM(R122:R238)</f>
        <v>0.70167999999999997</v>
      </c>
      <c r="T121" s="127">
        <f>SUM(T122:T238)</f>
        <v>0</v>
      </c>
      <c r="AR121" s="121" t="s">
        <v>87</v>
      </c>
      <c r="AT121" s="128" t="s">
        <v>78</v>
      </c>
      <c r="AU121" s="128" t="s">
        <v>87</v>
      </c>
      <c r="AY121" s="121" t="s">
        <v>137</v>
      </c>
      <c r="BK121" s="129">
        <f>SUM(BK122:BK238)</f>
        <v>0</v>
      </c>
    </row>
    <row r="122" spans="2:65" s="1" customFormat="1" ht="24.2" customHeight="1">
      <c r="B122" s="32"/>
      <c r="C122" s="132" t="s">
        <v>87</v>
      </c>
      <c r="D122" s="132" t="s">
        <v>139</v>
      </c>
      <c r="E122" s="133" t="s">
        <v>354</v>
      </c>
      <c r="F122" s="134" t="s">
        <v>355</v>
      </c>
      <c r="G122" s="135" t="s">
        <v>142</v>
      </c>
      <c r="H122" s="136">
        <v>57951.6</v>
      </c>
      <c r="I122" s="137"/>
      <c r="J122" s="138">
        <f>ROUND(I122*H122,2)</f>
        <v>0</v>
      </c>
      <c r="K122" s="134" t="s">
        <v>143</v>
      </c>
      <c r="L122" s="32"/>
      <c r="M122" s="139" t="s">
        <v>1</v>
      </c>
      <c r="N122" s="140" t="s">
        <v>44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144</v>
      </c>
      <c r="AT122" s="143" t="s">
        <v>139</v>
      </c>
      <c r="AU122" s="143" t="s">
        <v>89</v>
      </c>
      <c r="AY122" s="17" t="s">
        <v>137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87</v>
      </c>
      <c r="BK122" s="144">
        <f>ROUND(I122*H122,2)</f>
        <v>0</v>
      </c>
      <c r="BL122" s="17" t="s">
        <v>144</v>
      </c>
      <c r="BM122" s="143" t="s">
        <v>591</v>
      </c>
    </row>
    <row r="123" spans="2:65" s="1" customFormat="1">
      <c r="B123" s="32"/>
      <c r="D123" s="145" t="s">
        <v>146</v>
      </c>
      <c r="F123" s="146" t="s">
        <v>357</v>
      </c>
      <c r="I123" s="147"/>
      <c r="L123" s="32"/>
      <c r="M123" s="148"/>
      <c r="T123" s="56"/>
      <c r="AT123" s="17" t="s">
        <v>146</v>
      </c>
      <c r="AU123" s="17" t="s">
        <v>89</v>
      </c>
    </row>
    <row r="124" spans="2:65" s="12" customFormat="1">
      <c r="B124" s="149"/>
      <c r="D124" s="145" t="s">
        <v>148</v>
      </c>
      <c r="E124" s="150" t="s">
        <v>1</v>
      </c>
      <c r="F124" s="151" t="s">
        <v>358</v>
      </c>
      <c r="H124" s="152">
        <v>18297.2</v>
      </c>
      <c r="I124" s="153"/>
      <c r="L124" s="149"/>
      <c r="M124" s="154"/>
      <c r="T124" s="155"/>
      <c r="AT124" s="150" t="s">
        <v>148</v>
      </c>
      <c r="AU124" s="150" t="s">
        <v>89</v>
      </c>
      <c r="AV124" s="12" t="s">
        <v>89</v>
      </c>
      <c r="AW124" s="12" t="s">
        <v>35</v>
      </c>
      <c r="AX124" s="12" t="s">
        <v>79</v>
      </c>
      <c r="AY124" s="150" t="s">
        <v>137</v>
      </c>
    </row>
    <row r="125" spans="2:65" s="12" customFormat="1">
      <c r="B125" s="149"/>
      <c r="D125" s="145" t="s">
        <v>148</v>
      </c>
      <c r="E125" s="150" t="s">
        <v>1</v>
      </c>
      <c r="F125" s="151" t="s">
        <v>359</v>
      </c>
      <c r="H125" s="152">
        <v>1020</v>
      </c>
      <c r="I125" s="153"/>
      <c r="L125" s="149"/>
      <c r="M125" s="154"/>
      <c r="T125" s="155"/>
      <c r="AT125" s="150" t="s">
        <v>148</v>
      </c>
      <c r="AU125" s="150" t="s">
        <v>89</v>
      </c>
      <c r="AV125" s="12" t="s">
        <v>89</v>
      </c>
      <c r="AW125" s="12" t="s">
        <v>35</v>
      </c>
      <c r="AX125" s="12" t="s">
        <v>79</v>
      </c>
      <c r="AY125" s="150" t="s">
        <v>137</v>
      </c>
    </row>
    <row r="126" spans="2:65" s="15" customFormat="1">
      <c r="B126" s="189"/>
      <c r="D126" s="145" t="s">
        <v>148</v>
      </c>
      <c r="E126" s="190" t="s">
        <v>1</v>
      </c>
      <c r="F126" s="191" t="s">
        <v>539</v>
      </c>
      <c r="H126" s="192">
        <v>19317.2</v>
      </c>
      <c r="I126" s="193"/>
      <c r="L126" s="189"/>
      <c r="M126" s="194"/>
      <c r="T126" s="195"/>
      <c r="AT126" s="190" t="s">
        <v>148</v>
      </c>
      <c r="AU126" s="190" t="s">
        <v>89</v>
      </c>
      <c r="AV126" s="15" t="s">
        <v>156</v>
      </c>
      <c r="AW126" s="15" t="s">
        <v>35</v>
      </c>
      <c r="AX126" s="15" t="s">
        <v>79</v>
      </c>
      <c r="AY126" s="190" t="s">
        <v>137</v>
      </c>
    </row>
    <row r="127" spans="2:65" s="12" customFormat="1">
      <c r="B127" s="149"/>
      <c r="D127" s="145" t="s">
        <v>148</v>
      </c>
      <c r="E127" s="150" t="s">
        <v>1</v>
      </c>
      <c r="F127" s="151" t="s">
        <v>540</v>
      </c>
      <c r="H127" s="152">
        <v>57951.6</v>
      </c>
      <c r="I127" s="153"/>
      <c r="L127" s="149"/>
      <c r="M127" s="154"/>
      <c r="T127" s="155"/>
      <c r="AT127" s="150" t="s">
        <v>148</v>
      </c>
      <c r="AU127" s="150" t="s">
        <v>89</v>
      </c>
      <c r="AV127" s="12" t="s">
        <v>89</v>
      </c>
      <c r="AW127" s="12" t="s">
        <v>35</v>
      </c>
      <c r="AX127" s="12" t="s">
        <v>87</v>
      </c>
      <c r="AY127" s="150" t="s">
        <v>137</v>
      </c>
    </row>
    <row r="128" spans="2:65" s="1" customFormat="1" ht="24.2" customHeight="1">
      <c r="B128" s="32"/>
      <c r="C128" s="132" t="s">
        <v>89</v>
      </c>
      <c r="D128" s="132" t="s">
        <v>139</v>
      </c>
      <c r="E128" s="133" t="s">
        <v>380</v>
      </c>
      <c r="F128" s="134" t="s">
        <v>381</v>
      </c>
      <c r="G128" s="135" t="s">
        <v>152</v>
      </c>
      <c r="H128" s="136">
        <v>6.8</v>
      </c>
      <c r="I128" s="137"/>
      <c r="J128" s="138">
        <f>ROUND(I128*H128,2)</f>
        <v>0</v>
      </c>
      <c r="K128" s="134" t="s">
        <v>143</v>
      </c>
      <c r="L128" s="32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144</v>
      </c>
      <c r="AT128" s="143" t="s">
        <v>139</v>
      </c>
      <c r="AU128" s="143" t="s">
        <v>89</v>
      </c>
      <c r="AY128" s="17" t="s">
        <v>137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144</v>
      </c>
      <c r="BM128" s="143" t="s">
        <v>382</v>
      </c>
    </row>
    <row r="129" spans="2:65" s="1" customFormat="1">
      <c r="B129" s="32"/>
      <c r="D129" s="145" t="s">
        <v>146</v>
      </c>
      <c r="F129" s="146" t="s">
        <v>383</v>
      </c>
      <c r="I129" s="147"/>
      <c r="L129" s="32"/>
      <c r="M129" s="148"/>
      <c r="T129" s="56"/>
      <c r="AT129" s="17" t="s">
        <v>146</v>
      </c>
      <c r="AU129" s="17" t="s">
        <v>89</v>
      </c>
    </row>
    <row r="130" spans="2:65" s="1" customFormat="1">
      <c r="B130" s="32"/>
      <c r="D130" s="145" t="s">
        <v>295</v>
      </c>
      <c r="F130" s="175" t="s">
        <v>384</v>
      </c>
      <c r="I130" s="147"/>
      <c r="L130" s="32"/>
      <c r="M130" s="148"/>
      <c r="T130" s="56"/>
      <c r="AT130" s="17" t="s">
        <v>295</v>
      </c>
      <c r="AU130" s="17" t="s">
        <v>89</v>
      </c>
    </row>
    <row r="131" spans="2:65" s="12" customFormat="1">
      <c r="B131" s="149"/>
      <c r="D131" s="145" t="s">
        <v>148</v>
      </c>
      <c r="E131" s="150" t="s">
        <v>1</v>
      </c>
      <c r="F131" s="151" t="s">
        <v>567</v>
      </c>
      <c r="H131" s="152">
        <v>1.8</v>
      </c>
      <c r="I131" s="153"/>
      <c r="L131" s="149"/>
      <c r="M131" s="154"/>
      <c r="T131" s="155"/>
      <c r="AT131" s="150" t="s">
        <v>148</v>
      </c>
      <c r="AU131" s="150" t="s">
        <v>89</v>
      </c>
      <c r="AV131" s="12" t="s">
        <v>89</v>
      </c>
      <c r="AW131" s="12" t="s">
        <v>35</v>
      </c>
      <c r="AX131" s="12" t="s">
        <v>79</v>
      </c>
      <c r="AY131" s="150" t="s">
        <v>137</v>
      </c>
    </row>
    <row r="132" spans="2:65" s="12" customFormat="1">
      <c r="B132" s="149"/>
      <c r="D132" s="145" t="s">
        <v>148</v>
      </c>
      <c r="E132" s="150" t="s">
        <v>1</v>
      </c>
      <c r="F132" s="151" t="s">
        <v>568</v>
      </c>
      <c r="H132" s="152">
        <v>5</v>
      </c>
      <c r="I132" s="153"/>
      <c r="L132" s="149"/>
      <c r="M132" s="154"/>
      <c r="T132" s="155"/>
      <c r="AT132" s="150" t="s">
        <v>148</v>
      </c>
      <c r="AU132" s="150" t="s">
        <v>89</v>
      </c>
      <c r="AV132" s="12" t="s">
        <v>89</v>
      </c>
      <c r="AW132" s="12" t="s">
        <v>35</v>
      </c>
      <c r="AX132" s="12" t="s">
        <v>79</v>
      </c>
      <c r="AY132" s="150" t="s">
        <v>137</v>
      </c>
    </row>
    <row r="133" spans="2:65" s="14" customFormat="1">
      <c r="B133" s="179"/>
      <c r="D133" s="145" t="s">
        <v>148</v>
      </c>
      <c r="E133" s="180" t="s">
        <v>1</v>
      </c>
      <c r="F133" s="181" t="s">
        <v>360</v>
      </c>
      <c r="H133" s="182">
        <v>6.8</v>
      </c>
      <c r="I133" s="183"/>
      <c r="L133" s="179"/>
      <c r="M133" s="184"/>
      <c r="T133" s="185"/>
      <c r="AT133" s="180" t="s">
        <v>148</v>
      </c>
      <c r="AU133" s="180" t="s">
        <v>89</v>
      </c>
      <c r="AV133" s="14" t="s">
        <v>144</v>
      </c>
      <c r="AW133" s="14" t="s">
        <v>35</v>
      </c>
      <c r="AX133" s="14" t="s">
        <v>87</v>
      </c>
      <c r="AY133" s="180" t="s">
        <v>137</v>
      </c>
    </row>
    <row r="134" spans="2:65" s="1" customFormat="1" ht="24.2" customHeight="1">
      <c r="B134" s="32"/>
      <c r="C134" s="165" t="s">
        <v>156</v>
      </c>
      <c r="D134" s="165" t="s">
        <v>233</v>
      </c>
      <c r="E134" s="166" t="s">
        <v>387</v>
      </c>
      <c r="F134" s="167" t="s">
        <v>388</v>
      </c>
      <c r="G134" s="168" t="s">
        <v>152</v>
      </c>
      <c r="H134" s="169">
        <v>0.9</v>
      </c>
      <c r="I134" s="170"/>
      <c r="J134" s="171">
        <f>ROUND(I134*H134,2)</f>
        <v>0</v>
      </c>
      <c r="K134" s="167" t="s">
        <v>1</v>
      </c>
      <c r="L134" s="172"/>
      <c r="M134" s="173" t="s">
        <v>1</v>
      </c>
      <c r="N134" s="174" t="s">
        <v>44</v>
      </c>
      <c r="P134" s="141">
        <f>O134*H134</f>
        <v>0</v>
      </c>
      <c r="Q134" s="141">
        <v>1E-3</v>
      </c>
      <c r="R134" s="141">
        <f>Q134*H134</f>
        <v>9.0000000000000008E-4</v>
      </c>
      <c r="S134" s="141">
        <v>0</v>
      </c>
      <c r="T134" s="142">
        <f>S134*H134</f>
        <v>0</v>
      </c>
      <c r="AR134" s="143" t="s">
        <v>226</v>
      </c>
      <c r="AT134" s="143" t="s">
        <v>233</v>
      </c>
      <c r="AU134" s="143" t="s">
        <v>89</v>
      </c>
      <c r="AY134" s="17" t="s">
        <v>137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87</v>
      </c>
      <c r="BK134" s="144">
        <f>ROUND(I134*H134,2)</f>
        <v>0</v>
      </c>
      <c r="BL134" s="17" t="s">
        <v>144</v>
      </c>
      <c r="BM134" s="143" t="s">
        <v>389</v>
      </c>
    </row>
    <row r="135" spans="2:65" s="1" customFormat="1">
      <c r="B135" s="32"/>
      <c r="D135" s="145" t="s">
        <v>146</v>
      </c>
      <c r="F135" s="146" t="s">
        <v>390</v>
      </c>
      <c r="I135" s="147"/>
      <c r="L135" s="32"/>
      <c r="M135" s="148"/>
      <c r="T135" s="56"/>
      <c r="AT135" s="17" t="s">
        <v>146</v>
      </c>
      <c r="AU135" s="17" t="s">
        <v>89</v>
      </c>
    </row>
    <row r="136" spans="2:65" s="12" customFormat="1">
      <c r="B136" s="149"/>
      <c r="D136" s="145" t="s">
        <v>148</v>
      </c>
      <c r="E136" s="150" t="s">
        <v>1</v>
      </c>
      <c r="F136" s="151" t="s">
        <v>569</v>
      </c>
      <c r="H136" s="152">
        <v>0.9</v>
      </c>
      <c r="I136" s="153"/>
      <c r="L136" s="149"/>
      <c r="M136" s="154"/>
      <c r="T136" s="155"/>
      <c r="AT136" s="150" t="s">
        <v>148</v>
      </c>
      <c r="AU136" s="150" t="s">
        <v>89</v>
      </c>
      <c r="AV136" s="12" t="s">
        <v>89</v>
      </c>
      <c r="AW136" s="12" t="s">
        <v>35</v>
      </c>
      <c r="AX136" s="12" t="s">
        <v>87</v>
      </c>
      <c r="AY136" s="150" t="s">
        <v>137</v>
      </c>
    </row>
    <row r="137" spans="2:65" s="1" customFormat="1" ht="21.75" customHeight="1">
      <c r="B137" s="32"/>
      <c r="C137" s="165" t="s">
        <v>144</v>
      </c>
      <c r="D137" s="165" t="s">
        <v>233</v>
      </c>
      <c r="E137" s="166" t="s">
        <v>391</v>
      </c>
      <c r="F137" s="167" t="s">
        <v>392</v>
      </c>
      <c r="G137" s="168" t="s">
        <v>152</v>
      </c>
      <c r="H137" s="169">
        <v>0.9</v>
      </c>
      <c r="I137" s="170"/>
      <c r="J137" s="171">
        <f>ROUND(I137*H137,2)</f>
        <v>0</v>
      </c>
      <c r="K137" s="167" t="s">
        <v>1</v>
      </c>
      <c r="L137" s="172"/>
      <c r="M137" s="173" t="s">
        <v>1</v>
      </c>
      <c r="N137" s="174" t="s">
        <v>44</v>
      </c>
      <c r="P137" s="141">
        <f>O137*H137</f>
        <v>0</v>
      </c>
      <c r="Q137" s="141">
        <v>8.9999999999999993E-3</v>
      </c>
      <c r="R137" s="141">
        <f>Q137*H137</f>
        <v>8.0999999999999996E-3</v>
      </c>
      <c r="S137" s="141">
        <v>0</v>
      </c>
      <c r="T137" s="142">
        <f>S137*H137</f>
        <v>0</v>
      </c>
      <c r="AR137" s="143" t="s">
        <v>226</v>
      </c>
      <c r="AT137" s="143" t="s">
        <v>233</v>
      </c>
      <c r="AU137" s="143" t="s">
        <v>89</v>
      </c>
      <c r="AY137" s="17" t="s">
        <v>137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87</v>
      </c>
      <c r="BK137" s="144">
        <f>ROUND(I137*H137,2)</f>
        <v>0</v>
      </c>
      <c r="BL137" s="17" t="s">
        <v>144</v>
      </c>
      <c r="BM137" s="143" t="s">
        <v>393</v>
      </c>
    </row>
    <row r="138" spans="2:65" s="1" customFormat="1">
      <c r="B138" s="32"/>
      <c r="D138" s="145" t="s">
        <v>146</v>
      </c>
      <c r="F138" s="146" t="s">
        <v>394</v>
      </c>
      <c r="I138" s="147"/>
      <c r="L138" s="32"/>
      <c r="M138" s="148"/>
      <c r="T138" s="56"/>
      <c r="AT138" s="17" t="s">
        <v>146</v>
      </c>
      <c r="AU138" s="17" t="s">
        <v>89</v>
      </c>
    </row>
    <row r="139" spans="2:65" s="12" customFormat="1">
      <c r="B139" s="149"/>
      <c r="D139" s="145" t="s">
        <v>148</v>
      </c>
      <c r="E139" s="150" t="s">
        <v>1</v>
      </c>
      <c r="F139" s="151" t="s">
        <v>569</v>
      </c>
      <c r="H139" s="152">
        <v>0.9</v>
      </c>
      <c r="I139" s="153"/>
      <c r="L139" s="149"/>
      <c r="M139" s="154"/>
      <c r="T139" s="155"/>
      <c r="AT139" s="150" t="s">
        <v>148</v>
      </c>
      <c r="AU139" s="150" t="s">
        <v>89</v>
      </c>
      <c r="AV139" s="12" t="s">
        <v>89</v>
      </c>
      <c r="AW139" s="12" t="s">
        <v>35</v>
      </c>
      <c r="AX139" s="12" t="s">
        <v>87</v>
      </c>
      <c r="AY139" s="150" t="s">
        <v>137</v>
      </c>
    </row>
    <row r="140" spans="2:65" s="1" customFormat="1" ht="16.5" customHeight="1">
      <c r="B140" s="32"/>
      <c r="C140" s="165" t="s">
        <v>166</v>
      </c>
      <c r="D140" s="165" t="s">
        <v>233</v>
      </c>
      <c r="E140" s="166" t="s">
        <v>395</v>
      </c>
      <c r="F140" s="167" t="s">
        <v>396</v>
      </c>
      <c r="G140" s="168" t="s">
        <v>152</v>
      </c>
      <c r="H140" s="169">
        <v>1.1000000000000001</v>
      </c>
      <c r="I140" s="170"/>
      <c r="J140" s="171">
        <f>ROUND(I140*H140,2)</f>
        <v>0</v>
      </c>
      <c r="K140" s="167" t="s">
        <v>143</v>
      </c>
      <c r="L140" s="172"/>
      <c r="M140" s="173" t="s">
        <v>1</v>
      </c>
      <c r="N140" s="174" t="s">
        <v>44</v>
      </c>
      <c r="P140" s="141">
        <f>O140*H140</f>
        <v>0</v>
      </c>
      <c r="Q140" s="141">
        <v>2.7E-2</v>
      </c>
      <c r="R140" s="141">
        <f>Q140*H140</f>
        <v>2.9700000000000001E-2</v>
      </c>
      <c r="S140" s="141">
        <v>0</v>
      </c>
      <c r="T140" s="142">
        <f>S140*H140</f>
        <v>0</v>
      </c>
      <c r="AR140" s="143" t="s">
        <v>226</v>
      </c>
      <c r="AT140" s="143" t="s">
        <v>233</v>
      </c>
      <c r="AU140" s="143" t="s">
        <v>89</v>
      </c>
      <c r="AY140" s="17" t="s">
        <v>137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87</v>
      </c>
      <c r="BK140" s="144">
        <f>ROUND(I140*H140,2)</f>
        <v>0</v>
      </c>
      <c r="BL140" s="17" t="s">
        <v>144</v>
      </c>
      <c r="BM140" s="143" t="s">
        <v>397</v>
      </c>
    </row>
    <row r="141" spans="2:65" s="1" customFormat="1">
      <c r="B141" s="32"/>
      <c r="D141" s="145" t="s">
        <v>146</v>
      </c>
      <c r="F141" s="146" t="s">
        <v>396</v>
      </c>
      <c r="I141" s="147"/>
      <c r="L141" s="32"/>
      <c r="M141" s="148"/>
      <c r="T141" s="56"/>
      <c r="AT141" s="17" t="s">
        <v>146</v>
      </c>
      <c r="AU141" s="17" t="s">
        <v>89</v>
      </c>
    </row>
    <row r="142" spans="2:65" s="12" customFormat="1">
      <c r="B142" s="149"/>
      <c r="D142" s="145" t="s">
        <v>148</v>
      </c>
      <c r="E142" s="150" t="s">
        <v>1</v>
      </c>
      <c r="F142" s="151" t="s">
        <v>570</v>
      </c>
      <c r="H142" s="152">
        <v>1.1000000000000001</v>
      </c>
      <c r="I142" s="153"/>
      <c r="L142" s="149"/>
      <c r="M142" s="154"/>
      <c r="T142" s="155"/>
      <c r="AT142" s="150" t="s">
        <v>148</v>
      </c>
      <c r="AU142" s="150" t="s">
        <v>89</v>
      </c>
      <c r="AV142" s="12" t="s">
        <v>89</v>
      </c>
      <c r="AW142" s="12" t="s">
        <v>35</v>
      </c>
      <c r="AX142" s="12" t="s">
        <v>87</v>
      </c>
      <c r="AY142" s="150" t="s">
        <v>137</v>
      </c>
    </row>
    <row r="143" spans="2:65" s="1" customFormat="1" ht="24.2" customHeight="1">
      <c r="B143" s="32"/>
      <c r="C143" s="165" t="s">
        <v>171</v>
      </c>
      <c r="D143" s="165" t="s">
        <v>233</v>
      </c>
      <c r="E143" s="166" t="s">
        <v>398</v>
      </c>
      <c r="F143" s="167" t="s">
        <v>399</v>
      </c>
      <c r="G143" s="168" t="s">
        <v>152</v>
      </c>
      <c r="H143" s="169">
        <v>0.8</v>
      </c>
      <c r="I143" s="170"/>
      <c r="J143" s="171">
        <f>ROUND(I143*H143,2)</f>
        <v>0</v>
      </c>
      <c r="K143" s="167" t="s">
        <v>1</v>
      </c>
      <c r="L143" s="172"/>
      <c r="M143" s="173" t="s">
        <v>1</v>
      </c>
      <c r="N143" s="174" t="s">
        <v>44</v>
      </c>
      <c r="P143" s="141">
        <f>O143*H143</f>
        <v>0</v>
      </c>
      <c r="Q143" s="141">
        <v>1.5E-3</v>
      </c>
      <c r="R143" s="141">
        <f>Q143*H143</f>
        <v>1.2000000000000001E-3</v>
      </c>
      <c r="S143" s="141">
        <v>0</v>
      </c>
      <c r="T143" s="142">
        <f>S143*H143</f>
        <v>0</v>
      </c>
      <c r="AR143" s="143" t="s">
        <v>226</v>
      </c>
      <c r="AT143" s="143" t="s">
        <v>233</v>
      </c>
      <c r="AU143" s="143" t="s">
        <v>89</v>
      </c>
      <c r="AY143" s="17" t="s">
        <v>137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87</v>
      </c>
      <c r="BK143" s="144">
        <f>ROUND(I143*H143,2)</f>
        <v>0</v>
      </c>
      <c r="BL143" s="17" t="s">
        <v>144</v>
      </c>
      <c r="BM143" s="143" t="s">
        <v>400</v>
      </c>
    </row>
    <row r="144" spans="2:65" s="1" customFormat="1">
      <c r="B144" s="32"/>
      <c r="D144" s="145" t="s">
        <v>146</v>
      </c>
      <c r="F144" s="146" t="s">
        <v>401</v>
      </c>
      <c r="I144" s="147"/>
      <c r="L144" s="32"/>
      <c r="M144" s="148"/>
      <c r="T144" s="56"/>
      <c r="AT144" s="17" t="s">
        <v>146</v>
      </c>
      <c r="AU144" s="17" t="s">
        <v>89</v>
      </c>
    </row>
    <row r="145" spans="2:65" s="12" customFormat="1">
      <c r="B145" s="149"/>
      <c r="D145" s="145" t="s">
        <v>148</v>
      </c>
      <c r="E145" s="150" t="s">
        <v>1</v>
      </c>
      <c r="F145" s="151" t="s">
        <v>571</v>
      </c>
      <c r="H145" s="152">
        <v>0.8</v>
      </c>
      <c r="I145" s="153"/>
      <c r="L145" s="149"/>
      <c r="M145" s="154"/>
      <c r="T145" s="155"/>
      <c r="AT145" s="150" t="s">
        <v>148</v>
      </c>
      <c r="AU145" s="150" t="s">
        <v>89</v>
      </c>
      <c r="AV145" s="12" t="s">
        <v>89</v>
      </c>
      <c r="AW145" s="12" t="s">
        <v>35</v>
      </c>
      <c r="AX145" s="12" t="s">
        <v>87</v>
      </c>
      <c r="AY145" s="150" t="s">
        <v>137</v>
      </c>
    </row>
    <row r="146" spans="2:65" s="1" customFormat="1" ht="24.2" customHeight="1">
      <c r="B146" s="32"/>
      <c r="C146" s="165" t="s">
        <v>178</v>
      </c>
      <c r="D146" s="165" t="s">
        <v>233</v>
      </c>
      <c r="E146" s="166" t="s">
        <v>402</v>
      </c>
      <c r="F146" s="167" t="s">
        <v>403</v>
      </c>
      <c r="G146" s="168" t="s">
        <v>152</v>
      </c>
      <c r="H146" s="169">
        <v>0.8</v>
      </c>
      <c r="I146" s="170"/>
      <c r="J146" s="171">
        <f>ROUND(I146*H146,2)</f>
        <v>0</v>
      </c>
      <c r="K146" s="167" t="s">
        <v>1</v>
      </c>
      <c r="L146" s="172"/>
      <c r="M146" s="173" t="s">
        <v>1</v>
      </c>
      <c r="N146" s="174" t="s">
        <v>44</v>
      </c>
      <c r="P146" s="141">
        <f>O146*H146</f>
        <v>0</v>
      </c>
      <c r="Q146" s="141">
        <v>8.9999999999999993E-3</v>
      </c>
      <c r="R146" s="141">
        <f>Q146*H146</f>
        <v>7.1999999999999998E-3</v>
      </c>
      <c r="S146" s="141">
        <v>0</v>
      </c>
      <c r="T146" s="142">
        <f>S146*H146</f>
        <v>0</v>
      </c>
      <c r="AR146" s="143" t="s">
        <v>226</v>
      </c>
      <c r="AT146" s="143" t="s">
        <v>233</v>
      </c>
      <c r="AU146" s="143" t="s">
        <v>89</v>
      </c>
      <c r="AY146" s="17" t="s">
        <v>137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87</v>
      </c>
      <c r="BK146" s="144">
        <f>ROUND(I146*H146,2)</f>
        <v>0</v>
      </c>
      <c r="BL146" s="17" t="s">
        <v>144</v>
      </c>
      <c r="BM146" s="143" t="s">
        <v>404</v>
      </c>
    </row>
    <row r="147" spans="2:65" s="1" customFormat="1">
      <c r="B147" s="32"/>
      <c r="D147" s="145" t="s">
        <v>146</v>
      </c>
      <c r="F147" s="146" t="s">
        <v>405</v>
      </c>
      <c r="I147" s="147"/>
      <c r="L147" s="32"/>
      <c r="M147" s="148"/>
      <c r="T147" s="56"/>
      <c r="AT147" s="17" t="s">
        <v>146</v>
      </c>
      <c r="AU147" s="17" t="s">
        <v>89</v>
      </c>
    </row>
    <row r="148" spans="2:65" s="12" customFormat="1">
      <c r="B148" s="149"/>
      <c r="D148" s="145" t="s">
        <v>148</v>
      </c>
      <c r="E148" s="150" t="s">
        <v>1</v>
      </c>
      <c r="F148" s="151" t="s">
        <v>571</v>
      </c>
      <c r="H148" s="152">
        <v>0.8</v>
      </c>
      <c r="I148" s="153"/>
      <c r="L148" s="149"/>
      <c r="M148" s="154"/>
      <c r="T148" s="155"/>
      <c r="AT148" s="150" t="s">
        <v>148</v>
      </c>
      <c r="AU148" s="150" t="s">
        <v>89</v>
      </c>
      <c r="AV148" s="12" t="s">
        <v>89</v>
      </c>
      <c r="AW148" s="12" t="s">
        <v>35</v>
      </c>
      <c r="AX148" s="12" t="s">
        <v>87</v>
      </c>
      <c r="AY148" s="150" t="s">
        <v>137</v>
      </c>
    </row>
    <row r="149" spans="2:65" s="1" customFormat="1" ht="16.5" customHeight="1">
      <c r="B149" s="32"/>
      <c r="C149" s="165" t="s">
        <v>226</v>
      </c>
      <c r="D149" s="165" t="s">
        <v>233</v>
      </c>
      <c r="E149" s="166" t="s">
        <v>406</v>
      </c>
      <c r="F149" s="167" t="s">
        <v>407</v>
      </c>
      <c r="G149" s="168" t="s">
        <v>152</v>
      </c>
      <c r="H149" s="169">
        <v>0.5</v>
      </c>
      <c r="I149" s="170"/>
      <c r="J149" s="171">
        <f>ROUND(I149*H149,2)</f>
        <v>0</v>
      </c>
      <c r="K149" s="167" t="s">
        <v>143</v>
      </c>
      <c r="L149" s="172"/>
      <c r="M149" s="173" t="s">
        <v>1</v>
      </c>
      <c r="N149" s="174" t="s">
        <v>44</v>
      </c>
      <c r="P149" s="141">
        <f>O149*H149</f>
        <v>0</v>
      </c>
      <c r="Q149" s="141">
        <v>0.01</v>
      </c>
      <c r="R149" s="141">
        <f>Q149*H149</f>
        <v>5.0000000000000001E-3</v>
      </c>
      <c r="S149" s="141">
        <v>0</v>
      </c>
      <c r="T149" s="142">
        <f>S149*H149</f>
        <v>0</v>
      </c>
      <c r="AR149" s="143" t="s">
        <v>226</v>
      </c>
      <c r="AT149" s="143" t="s">
        <v>233</v>
      </c>
      <c r="AU149" s="143" t="s">
        <v>89</v>
      </c>
      <c r="AY149" s="17" t="s">
        <v>137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87</v>
      </c>
      <c r="BK149" s="144">
        <f>ROUND(I149*H149,2)</f>
        <v>0</v>
      </c>
      <c r="BL149" s="17" t="s">
        <v>144</v>
      </c>
      <c r="BM149" s="143" t="s">
        <v>408</v>
      </c>
    </row>
    <row r="150" spans="2:65" s="1" customFormat="1">
      <c r="B150" s="32"/>
      <c r="D150" s="145" t="s">
        <v>146</v>
      </c>
      <c r="F150" s="146" t="s">
        <v>407</v>
      </c>
      <c r="I150" s="147"/>
      <c r="L150" s="32"/>
      <c r="M150" s="148"/>
      <c r="T150" s="56"/>
      <c r="AT150" s="17" t="s">
        <v>146</v>
      </c>
      <c r="AU150" s="17" t="s">
        <v>89</v>
      </c>
    </row>
    <row r="151" spans="2:65" s="12" customFormat="1">
      <c r="B151" s="149"/>
      <c r="D151" s="145" t="s">
        <v>148</v>
      </c>
      <c r="E151" s="150" t="s">
        <v>1</v>
      </c>
      <c r="F151" s="151" t="s">
        <v>572</v>
      </c>
      <c r="H151" s="152">
        <v>0.5</v>
      </c>
      <c r="I151" s="153"/>
      <c r="L151" s="149"/>
      <c r="M151" s="154"/>
      <c r="T151" s="155"/>
      <c r="AT151" s="150" t="s">
        <v>148</v>
      </c>
      <c r="AU151" s="150" t="s">
        <v>89</v>
      </c>
      <c r="AV151" s="12" t="s">
        <v>89</v>
      </c>
      <c r="AW151" s="12" t="s">
        <v>35</v>
      </c>
      <c r="AX151" s="12" t="s">
        <v>87</v>
      </c>
      <c r="AY151" s="150" t="s">
        <v>137</v>
      </c>
    </row>
    <row r="152" spans="2:65" s="1" customFormat="1" ht="16.5" customHeight="1">
      <c r="B152" s="32"/>
      <c r="C152" s="165" t="s">
        <v>232</v>
      </c>
      <c r="D152" s="165" t="s">
        <v>233</v>
      </c>
      <c r="E152" s="166" t="s">
        <v>409</v>
      </c>
      <c r="F152" s="167" t="s">
        <v>410</v>
      </c>
      <c r="G152" s="168" t="s">
        <v>152</v>
      </c>
      <c r="H152" s="169">
        <v>0.5</v>
      </c>
      <c r="I152" s="170"/>
      <c r="J152" s="171">
        <f>ROUND(I152*H152,2)</f>
        <v>0</v>
      </c>
      <c r="K152" s="167" t="s">
        <v>1</v>
      </c>
      <c r="L152" s="172"/>
      <c r="M152" s="173" t="s">
        <v>1</v>
      </c>
      <c r="N152" s="174" t="s">
        <v>44</v>
      </c>
      <c r="P152" s="141">
        <f>O152*H152</f>
        <v>0</v>
      </c>
      <c r="Q152" s="141">
        <v>3.0000000000000001E-5</v>
      </c>
      <c r="R152" s="141">
        <f>Q152*H152</f>
        <v>1.5E-5</v>
      </c>
      <c r="S152" s="141">
        <v>0</v>
      </c>
      <c r="T152" s="142">
        <f>S152*H152</f>
        <v>0</v>
      </c>
      <c r="AR152" s="143" t="s">
        <v>226</v>
      </c>
      <c r="AT152" s="143" t="s">
        <v>233</v>
      </c>
      <c r="AU152" s="143" t="s">
        <v>89</v>
      </c>
      <c r="AY152" s="17" t="s">
        <v>137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87</v>
      </c>
      <c r="BK152" s="144">
        <f>ROUND(I152*H152,2)</f>
        <v>0</v>
      </c>
      <c r="BL152" s="17" t="s">
        <v>144</v>
      </c>
      <c r="BM152" s="143" t="s">
        <v>411</v>
      </c>
    </row>
    <row r="153" spans="2:65" s="1" customFormat="1">
      <c r="B153" s="32"/>
      <c r="D153" s="145" t="s">
        <v>146</v>
      </c>
      <c r="F153" s="146" t="s">
        <v>412</v>
      </c>
      <c r="I153" s="147"/>
      <c r="L153" s="32"/>
      <c r="M153" s="148"/>
      <c r="T153" s="56"/>
      <c r="AT153" s="17" t="s">
        <v>146</v>
      </c>
      <c r="AU153" s="17" t="s">
        <v>89</v>
      </c>
    </row>
    <row r="154" spans="2:65" s="12" customFormat="1">
      <c r="B154" s="149"/>
      <c r="D154" s="145" t="s">
        <v>148</v>
      </c>
      <c r="E154" s="150" t="s">
        <v>1</v>
      </c>
      <c r="F154" s="151" t="s">
        <v>572</v>
      </c>
      <c r="H154" s="152">
        <v>0.5</v>
      </c>
      <c r="I154" s="153"/>
      <c r="L154" s="149"/>
      <c r="M154" s="154"/>
      <c r="T154" s="155"/>
      <c r="AT154" s="150" t="s">
        <v>148</v>
      </c>
      <c r="AU154" s="150" t="s">
        <v>89</v>
      </c>
      <c r="AV154" s="12" t="s">
        <v>89</v>
      </c>
      <c r="AW154" s="12" t="s">
        <v>35</v>
      </c>
      <c r="AX154" s="12" t="s">
        <v>87</v>
      </c>
      <c r="AY154" s="150" t="s">
        <v>137</v>
      </c>
    </row>
    <row r="155" spans="2:65" s="1" customFormat="1" ht="16.5" customHeight="1">
      <c r="B155" s="32"/>
      <c r="C155" s="165" t="s">
        <v>237</v>
      </c>
      <c r="D155" s="165" t="s">
        <v>233</v>
      </c>
      <c r="E155" s="166" t="s">
        <v>413</v>
      </c>
      <c r="F155" s="167" t="s">
        <v>414</v>
      </c>
      <c r="G155" s="168" t="s">
        <v>152</v>
      </c>
      <c r="H155" s="169">
        <v>0.5</v>
      </c>
      <c r="I155" s="170"/>
      <c r="J155" s="171">
        <f>ROUND(I155*H155,2)</f>
        <v>0</v>
      </c>
      <c r="K155" s="167" t="s">
        <v>143</v>
      </c>
      <c r="L155" s="172"/>
      <c r="M155" s="173" t="s">
        <v>1</v>
      </c>
      <c r="N155" s="174" t="s">
        <v>44</v>
      </c>
      <c r="P155" s="141">
        <f>O155*H155</f>
        <v>0</v>
      </c>
      <c r="Q155" s="141">
        <v>3.0000000000000001E-5</v>
      </c>
      <c r="R155" s="141">
        <f>Q155*H155</f>
        <v>1.5E-5</v>
      </c>
      <c r="S155" s="141">
        <v>0</v>
      </c>
      <c r="T155" s="142">
        <f>S155*H155</f>
        <v>0</v>
      </c>
      <c r="AR155" s="143" t="s">
        <v>226</v>
      </c>
      <c r="AT155" s="143" t="s">
        <v>233</v>
      </c>
      <c r="AU155" s="143" t="s">
        <v>89</v>
      </c>
      <c r="AY155" s="17" t="s">
        <v>137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87</v>
      </c>
      <c r="BK155" s="144">
        <f>ROUND(I155*H155,2)</f>
        <v>0</v>
      </c>
      <c r="BL155" s="17" t="s">
        <v>144</v>
      </c>
      <c r="BM155" s="143" t="s">
        <v>415</v>
      </c>
    </row>
    <row r="156" spans="2:65" s="1" customFormat="1">
      <c r="B156" s="32"/>
      <c r="D156" s="145" t="s">
        <v>146</v>
      </c>
      <c r="F156" s="146" t="s">
        <v>414</v>
      </c>
      <c r="I156" s="147"/>
      <c r="L156" s="32"/>
      <c r="M156" s="148"/>
      <c r="T156" s="56"/>
      <c r="AT156" s="17" t="s">
        <v>146</v>
      </c>
      <c r="AU156" s="17" t="s">
        <v>89</v>
      </c>
    </row>
    <row r="157" spans="2:65" s="12" customFormat="1">
      <c r="B157" s="149"/>
      <c r="D157" s="145" t="s">
        <v>148</v>
      </c>
      <c r="E157" s="150" t="s">
        <v>1</v>
      </c>
      <c r="F157" s="151" t="s">
        <v>572</v>
      </c>
      <c r="H157" s="152">
        <v>0.5</v>
      </c>
      <c r="I157" s="153"/>
      <c r="L157" s="149"/>
      <c r="M157" s="154"/>
      <c r="T157" s="155"/>
      <c r="AT157" s="150" t="s">
        <v>148</v>
      </c>
      <c r="AU157" s="150" t="s">
        <v>89</v>
      </c>
      <c r="AV157" s="12" t="s">
        <v>89</v>
      </c>
      <c r="AW157" s="12" t="s">
        <v>35</v>
      </c>
      <c r="AX157" s="12" t="s">
        <v>87</v>
      </c>
      <c r="AY157" s="150" t="s">
        <v>137</v>
      </c>
    </row>
    <row r="158" spans="2:65" s="1" customFormat="1" ht="16.5" customHeight="1">
      <c r="B158" s="32"/>
      <c r="C158" s="165" t="s">
        <v>241</v>
      </c>
      <c r="D158" s="165" t="s">
        <v>233</v>
      </c>
      <c r="E158" s="166" t="s">
        <v>416</v>
      </c>
      <c r="F158" s="167" t="s">
        <v>417</v>
      </c>
      <c r="G158" s="168" t="s">
        <v>152</v>
      </c>
      <c r="H158" s="169">
        <v>0.5</v>
      </c>
      <c r="I158" s="170"/>
      <c r="J158" s="171">
        <f>ROUND(I158*H158,2)</f>
        <v>0</v>
      </c>
      <c r="K158" s="167" t="s">
        <v>1</v>
      </c>
      <c r="L158" s="172"/>
      <c r="M158" s="173" t="s">
        <v>1</v>
      </c>
      <c r="N158" s="174" t="s">
        <v>44</v>
      </c>
      <c r="P158" s="141">
        <f>O158*H158</f>
        <v>0</v>
      </c>
      <c r="Q158" s="141">
        <v>5.0000000000000001E-3</v>
      </c>
      <c r="R158" s="141">
        <f>Q158*H158</f>
        <v>2.5000000000000001E-3</v>
      </c>
      <c r="S158" s="141">
        <v>0</v>
      </c>
      <c r="T158" s="142">
        <f>S158*H158</f>
        <v>0</v>
      </c>
      <c r="AR158" s="143" t="s">
        <v>226</v>
      </c>
      <c r="AT158" s="143" t="s">
        <v>233</v>
      </c>
      <c r="AU158" s="143" t="s">
        <v>89</v>
      </c>
      <c r="AY158" s="17" t="s">
        <v>137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87</v>
      </c>
      <c r="BK158" s="144">
        <f>ROUND(I158*H158,2)</f>
        <v>0</v>
      </c>
      <c r="BL158" s="17" t="s">
        <v>144</v>
      </c>
      <c r="BM158" s="143" t="s">
        <v>418</v>
      </c>
    </row>
    <row r="159" spans="2:65" s="1" customFormat="1">
      <c r="B159" s="32"/>
      <c r="D159" s="145" t="s">
        <v>146</v>
      </c>
      <c r="F159" s="146" t="s">
        <v>417</v>
      </c>
      <c r="I159" s="147"/>
      <c r="L159" s="32"/>
      <c r="M159" s="148"/>
      <c r="T159" s="56"/>
      <c r="AT159" s="17" t="s">
        <v>146</v>
      </c>
      <c r="AU159" s="17" t="s">
        <v>89</v>
      </c>
    </row>
    <row r="160" spans="2:65" s="12" customFormat="1">
      <c r="B160" s="149"/>
      <c r="D160" s="145" t="s">
        <v>148</v>
      </c>
      <c r="E160" s="150" t="s">
        <v>1</v>
      </c>
      <c r="F160" s="151" t="s">
        <v>572</v>
      </c>
      <c r="H160" s="152">
        <v>0.5</v>
      </c>
      <c r="I160" s="153"/>
      <c r="L160" s="149"/>
      <c r="M160" s="154"/>
      <c r="T160" s="155"/>
      <c r="AT160" s="150" t="s">
        <v>148</v>
      </c>
      <c r="AU160" s="150" t="s">
        <v>89</v>
      </c>
      <c r="AV160" s="12" t="s">
        <v>89</v>
      </c>
      <c r="AW160" s="12" t="s">
        <v>35</v>
      </c>
      <c r="AX160" s="12" t="s">
        <v>87</v>
      </c>
      <c r="AY160" s="150" t="s">
        <v>137</v>
      </c>
    </row>
    <row r="161" spans="2:65" s="1" customFormat="1" ht="24.2" customHeight="1">
      <c r="B161" s="32"/>
      <c r="C161" s="165" t="s">
        <v>161</v>
      </c>
      <c r="D161" s="165" t="s">
        <v>233</v>
      </c>
      <c r="E161" s="166" t="s">
        <v>419</v>
      </c>
      <c r="F161" s="167" t="s">
        <v>420</v>
      </c>
      <c r="G161" s="168" t="s">
        <v>152</v>
      </c>
      <c r="H161" s="169">
        <v>0.3</v>
      </c>
      <c r="I161" s="170"/>
      <c r="J161" s="171">
        <f>ROUND(I161*H161,2)</f>
        <v>0</v>
      </c>
      <c r="K161" s="167" t="s">
        <v>1</v>
      </c>
      <c r="L161" s="172"/>
      <c r="M161" s="173" t="s">
        <v>1</v>
      </c>
      <c r="N161" s="174" t="s">
        <v>44</v>
      </c>
      <c r="P161" s="141">
        <f>O161*H161</f>
        <v>0</v>
      </c>
      <c r="Q161" s="141">
        <v>4.0000000000000003E-5</v>
      </c>
      <c r="R161" s="141">
        <f>Q161*H161</f>
        <v>1.2E-5</v>
      </c>
      <c r="S161" s="141">
        <v>0</v>
      </c>
      <c r="T161" s="142">
        <f>S161*H161</f>
        <v>0</v>
      </c>
      <c r="AR161" s="143" t="s">
        <v>226</v>
      </c>
      <c r="AT161" s="143" t="s">
        <v>233</v>
      </c>
      <c r="AU161" s="143" t="s">
        <v>89</v>
      </c>
      <c r="AY161" s="17" t="s">
        <v>137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87</v>
      </c>
      <c r="BK161" s="144">
        <f>ROUND(I161*H161,2)</f>
        <v>0</v>
      </c>
      <c r="BL161" s="17" t="s">
        <v>144</v>
      </c>
      <c r="BM161" s="143" t="s">
        <v>421</v>
      </c>
    </row>
    <row r="162" spans="2:65" s="1" customFormat="1">
      <c r="B162" s="32"/>
      <c r="D162" s="145" t="s">
        <v>146</v>
      </c>
      <c r="F162" s="146" t="s">
        <v>422</v>
      </c>
      <c r="I162" s="147"/>
      <c r="L162" s="32"/>
      <c r="M162" s="148"/>
      <c r="T162" s="56"/>
      <c r="AT162" s="17" t="s">
        <v>146</v>
      </c>
      <c r="AU162" s="17" t="s">
        <v>89</v>
      </c>
    </row>
    <row r="163" spans="2:65" s="12" customFormat="1">
      <c r="B163" s="149"/>
      <c r="D163" s="145" t="s">
        <v>148</v>
      </c>
      <c r="E163" s="150" t="s">
        <v>1</v>
      </c>
      <c r="F163" s="151" t="s">
        <v>573</v>
      </c>
      <c r="H163" s="152">
        <v>0.3</v>
      </c>
      <c r="I163" s="153"/>
      <c r="L163" s="149"/>
      <c r="M163" s="154"/>
      <c r="T163" s="155"/>
      <c r="AT163" s="150" t="s">
        <v>148</v>
      </c>
      <c r="AU163" s="150" t="s">
        <v>89</v>
      </c>
      <c r="AV163" s="12" t="s">
        <v>89</v>
      </c>
      <c r="AW163" s="12" t="s">
        <v>35</v>
      </c>
      <c r="AX163" s="12" t="s">
        <v>87</v>
      </c>
      <c r="AY163" s="150" t="s">
        <v>137</v>
      </c>
    </row>
    <row r="164" spans="2:65" s="1" customFormat="1" ht="24.2" customHeight="1">
      <c r="B164" s="32"/>
      <c r="C164" s="132" t="s">
        <v>248</v>
      </c>
      <c r="D164" s="132" t="s">
        <v>139</v>
      </c>
      <c r="E164" s="133" t="s">
        <v>423</v>
      </c>
      <c r="F164" s="134" t="s">
        <v>424</v>
      </c>
      <c r="G164" s="135" t="s">
        <v>152</v>
      </c>
      <c r="H164" s="136">
        <v>17</v>
      </c>
      <c r="I164" s="137"/>
      <c r="J164" s="138">
        <f>ROUND(I164*H164,2)</f>
        <v>0</v>
      </c>
      <c r="K164" s="134" t="s">
        <v>143</v>
      </c>
      <c r="L164" s="32"/>
      <c r="M164" s="139" t="s">
        <v>1</v>
      </c>
      <c r="N164" s="140" t="s">
        <v>44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144</v>
      </c>
      <c r="AT164" s="143" t="s">
        <v>139</v>
      </c>
      <c r="AU164" s="143" t="s">
        <v>89</v>
      </c>
      <c r="AY164" s="17" t="s">
        <v>137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87</v>
      </c>
      <c r="BK164" s="144">
        <f>ROUND(I164*H164,2)</f>
        <v>0</v>
      </c>
      <c r="BL164" s="17" t="s">
        <v>144</v>
      </c>
      <c r="BM164" s="143" t="s">
        <v>425</v>
      </c>
    </row>
    <row r="165" spans="2:65" s="1" customFormat="1">
      <c r="B165" s="32"/>
      <c r="D165" s="145" t="s">
        <v>146</v>
      </c>
      <c r="F165" s="146" t="s">
        <v>426</v>
      </c>
      <c r="I165" s="147"/>
      <c r="L165" s="32"/>
      <c r="M165" s="148"/>
      <c r="T165" s="56"/>
      <c r="AT165" s="17" t="s">
        <v>146</v>
      </c>
      <c r="AU165" s="17" t="s">
        <v>89</v>
      </c>
    </row>
    <row r="166" spans="2:65" s="1" customFormat="1">
      <c r="B166" s="32"/>
      <c r="D166" s="145" t="s">
        <v>295</v>
      </c>
      <c r="F166" s="175" t="s">
        <v>384</v>
      </c>
      <c r="I166" s="147"/>
      <c r="L166" s="32"/>
      <c r="M166" s="148"/>
      <c r="T166" s="56"/>
      <c r="AT166" s="17" t="s">
        <v>295</v>
      </c>
      <c r="AU166" s="17" t="s">
        <v>89</v>
      </c>
    </row>
    <row r="167" spans="2:65" s="12" customFormat="1">
      <c r="B167" s="149"/>
      <c r="D167" s="145" t="s">
        <v>148</v>
      </c>
      <c r="E167" s="150" t="s">
        <v>1</v>
      </c>
      <c r="F167" s="151" t="s">
        <v>574</v>
      </c>
      <c r="H167" s="152">
        <v>17</v>
      </c>
      <c r="I167" s="153"/>
      <c r="L167" s="149"/>
      <c r="M167" s="154"/>
      <c r="T167" s="155"/>
      <c r="AT167" s="150" t="s">
        <v>148</v>
      </c>
      <c r="AU167" s="150" t="s">
        <v>89</v>
      </c>
      <c r="AV167" s="12" t="s">
        <v>89</v>
      </c>
      <c r="AW167" s="12" t="s">
        <v>35</v>
      </c>
      <c r="AX167" s="12" t="s">
        <v>87</v>
      </c>
      <c r="AY167" s="150" t="s">
        <v>137</v>
      </c>
    </row>
    <row r="168" spans="2:65" s="1" customFormat="1" ht="24.2" customHeight="1">
      <c r="B168" s="32"/>
      <c r="C168" s="165" t="s">
        <v>252</v>
      </c>
      <c r="D168" s="165" t="s">
        <v>233</v>
      </c>
      <c r="E168" s="166" t="s">
        <v>428</v>
      </c>
      <c r="F168" s="167" t="s">
        <v>429</v>
      </c>
      <c r="G168" s="168" t="s">
        <v>152</v>
      </c>
      <c r="H168" s="169">
        <v>1</v>
      </c>
      <c r="I168" s="170"/>
      <c r="J168" s="171">
        <f>ROUND(I168*H168,2)</f>
        <v>0</v>
      </c>
      <c r="K168" s="167" t="s">
        <v>1</v>
      </c>
      <c r="L168" s="172"/>
      <c r="M168" s="173" t="s">
        <v>1</v>
      </c>
      <c r="N168" s="174" t="s">
        <v>44</v>
      </c>
      <c r="P168" s="141">
        <f>O168*H168</f>
        <v>0</v>
      </c>
      <c r="Q168" s="141">
        <v>4.0000000000000003E-5</v>
      </c>
      <c r="R168" s="141">
        <f>Q168*H168</f>
        <v>4.0000000000000003E-5</v>
      </c>
      <c r="S168" s="141">
        <v>0</v>
      </c>
      <c r="T168" s="142">
        <f>S168*H168</f>
        <v>0</v>
      </c>
      <c r="AR168" s="143" t="s">
        <v>226</v>
      </c>
      <c r="AT168" s="143" t="s">
        <v>233</v>
      </c>
      <c r="AU168" s="143" t="s">
        <v>89</v>
      </c>
      <c r="AY168" s="17" t="s">
        <v>137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87</v>
      </c>
      <c r="BK168" s="144">
        <f>ROUND(I168*H168,2)</f>
        <v>0</v>
      </c>
      <c r="BL168" s="17" t="s">
        <v>144</v>
      </c>
      <c r="BM168" s="143" t="s">
        <v>430</v>
      </c>
    </row>
    <row r="169" spans="2:65" s="1" customFormat="1">
      <c r="B169" s="32"/>
      <c r="D169" s="145" t="s">
        <v>146</v>
      </c>
      <c r="F169" s="146" t="s">
        <v>431</v>
      </c>
      <c r="I169" s="147"/>
      <c r="L169" s="32"/>
      <c r="M169" s="148"/>
      <c r="T169" s="56"/>
      <c r="AT169" s="17" t="s">
        <v>146</v>
      </c>
      <c r="AU169" s="17" t="s">
        <v>89</v>
      </c>
    </row>
    <row r="170" spans="2:65" s="12" customFormat="1">
      <c r="B170" s="149"/>
      <c r="D170" s="145" t="s">
        <v>148</v>
      </c>
      <c r="E170" s="150" t="s">
        <v>1</v>
      </c>
      <c r="F170" s="151" t="s">
        <v>575</v>
      </c>
      <c r="H170" s="152">
        <v>1</v>
      </c>
      <c r="I170" s="153"/>
      <c r="L170" s="149"/>
      <c r="M170" s="154"/>
      <c r="T170" s="155"/>
      <c r="AT170" s="150" t="s">
        <v>148</v>
      </c>
      <c r="AU170" s="150" t="s">
        <v>89</v>
      </c>
      <c r="AV170" s="12" t="s">
        <v>89</v>
      </c>
      <c r="AW170" s="12" t="s">
        <v>35</v>
      </c>
      <c r="AX170" s="12" t="s">
        <v>87</v>
      </c>
      <c r="AY170" s="150" t="s">
        <v>137</v>
      </c>
    </row>
    <row r="171" spans="2:65" s="1" customFormat="1" ht="24.2" customHeight="1">
      <c r="B171" s="32"/>
      <c r="C171" s="165" t="s">
        <v>8</v>
      </c>
      <c r="D171" s="165" t="s">
        <v>233</v>
      </c>
      <c r="E171" s="166" t="s">
        <v>432</v>
      </c>
      <c r="F171" s="167" t="s">
        <v>433</v>
      </c>
      <c r="G171" s="168" t="s">
        <v>152</v>
      </c>
      <c r="H171" s="169">
        <v>5</v>
      </c>
      <c r="I171" s="170"/>
      <c r="J171" s="171">
        <f>ROUND(I171*H171,2)</f>
        <v>0</v>
      </c>
      <c r="K171" s="167" t="s">
        <v>1</v>
      </c>
      <c r="L171" s="172"/>
      <c r="M171" s="173" t="s">
        <v>1</v>
      </c>
      <c r="N171" s="174" t="s">
        <v>44</v>
      </c>
      <c r="P171" s="141">
        <f>O171*H171</f>
        <v>0</v>
      </c>
      <c r="Q171" s="141">
        <v>4.0000000000000003E-5</v>
      </c>
      <c r="R171" s="141">
        <f>Q171*H171</f>
        <v>2.0000000000000001E-4</v>
      </c>
      <c r="S171" s="141">
        <v>0</v>
      </c>
      <c r="T171" s="142">
        <f>S171*H171</f>
        <v>0</v>
      </c>
      <c r="AR171" s="143" t="s">
        <v>226</v>
      </c>
      <c r="AT171" s="143" t="s">
        <v>233</v>
      </c>
      <c r="AU171" s="143" t="s">
        <v>89</v>
      </c>
      <c r="AY171" s="17" t="s">
        <v>137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87</v>
      </c>
      <c r="BK171" s="144">
        <f>ROUND(I171*H171,2)</f>
        <v>0</v>
      </c>
      <c r="BL171" s="17" t="s">
        <v>144</v>
      </c>
      <c r="BM171" s="143" t="s">
        <v>434</v>
      </c>
    </row>
    <row r="172" spans="2:65" s="1" customFormat="1">
      <c r="B172" s="32"/>
      <c r="D172" s="145" t="s">
        <v>146</v>
      </c>
      <c r="F172" s="146" t="s">
        <v>435</v>
      </c>
      <c r="I172" s="147"/>
      <c r="L172" s="32"/>
      <c r="M172" s="148"/>
      <c r="T172" s="56"/>
      <c r="AT172" s="17" t="s">
        <v>146</v>
      </c>
      <c r="AU172" s="17" t="s">
        <v>89</v>
      </c>
    </row>
    <row r="173" spans="2:65" s="12" customFormat="1">
      <c r="B173" s="149"/>
      <c r="D173" s="145" t="s">
        <v>148</v>
      </c>
      <c r="E173" s="150" t="s">
        <v>1</v>
      </c>
      <c r="F173" s="151" t="s">
        <v>576</v>
      </c>
      <c r="H173" s="152">
        <v>5</v>
      </c>
      <c r="I173" s="153"/>
      <c r="L173" s="149"/>
      <c r="M173" s="154"/>
      <c r="T173" s="155"/>
      <c r="AT173" s="150" t="s">
        <v>148</v>
      </c>
      <c r="AU173" s="150" t="s">
        <v>89</v>
      </c>
      <c r="AV173" s="12" t="s">
        <v>89</v>
      </c>
      <c r="AW173" s="12" t="s">
        <v>35</v>
      </c>
      <c r="AX173" s="12" t="s">
        <v>87</v>
      </c>
      <c r="AY173" s="150" t="s">
        <v>137</v>
      </c>
    </row>
    <row r="174" spans="2:65" s="1" customFormat="1" ht="24.2" customHeight="1">
      <c r="B174" s="32"/>
      <c r="C174" s="165" t="s">
        <v>259</v>
      </c>
      <c r="D174" s="165" t="s">
        <v>233</v>
      </c>
      <c r="E174" s="166" t="s">
        <v>436</v>
      </c>
      <c r="F174" s="167" t="s">
        <v>437</v>
      </c>
      <c r="G174" s="168" t="s">
        <v>152</v>
      </c>
      <c r="H174" s="169">
        <v>1</v>
      </c>
      <c r="I174" s="170"/>
      <c r="J174" s="171">
        <f>ROUND(I174*H174,2)</f>
        <v>0</v>
      </c>
      <c r="K174" s="167" t="s">
        <v>1</v>
      </c>
      <c r="L174" s="172"/>
      <c r="M174" s="173" t="s">
        <v>1</v>
      </c>
      <c r="N174" s="174" t="s">
        <v>44</v>
      </c>
      <c r="P174" s="141">
        <f>O174*H174</f>
        <v>0</v>
      </c>
      <c r="Q174" s="141">
        <v>4.0000000000000003E-5</v>
      </c>
      <c r="R174" s="141">
        <f>Q174*H174</f>
        <v>4.0000000000000003E-5</v>
      </c>
      <c r="S174" s="141">
        <v>0</v>
      </c>
      <c r="T174" s="142">
        <f>S174*H174</f>
        <v>0</v>
      </c>
      <c r="AR174" s="143" t="s">
        <v>226</v>
      </c>
      <c r="AT174" s="143" t="s">
        <v>233</v>
      </c>
      <c r="AU174" s="143" t="s">
        <v>89</v>
      </c>
      <c r="AY174" s="17" t="s">
        <v>137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87</v>
      </c>
      <c r="BK174" s="144">
        <f>ROUND(I174*H174,2)</f>
        <v>0</v>
      </c>
      <c r="BL174" s="17" t="s">
        <v>144</v>
      </c>
      <c r="BM174" s="143" t="s">
        <v>438</v>
      </c>
    </row>
    <row r="175" spans="2:65" s="1" customFormat="1">
      <c r="B175" s="32"/>
      <c r="D175" s="145" t="s">
        <v>146</v>
      </c>
      <c r="F175" s="146" t="s">
        <v>439</v>
      </c>
      <c r="I175" s="147"/>
      <c r="L175" s="32"/>
      <c r="M175" s="148"/>
      <c r="T175" s="56"/>
      <c r="AT175" s="17" t="s">
        <v>146</v>
      </c>
      <c r="AU175" s="17" t="s">
        <v>89</v>
      </c>
    </row>
    <row r="176" spans="2:65" s="12" customFormat="1">
      <c r="B176" s="149"/>
      <c r="D176" s="145" t="s">
        <v>148</v>
      </c>
      <c r="E176" s="150" t="s">
        <v>1</v>
      </c>
      <c r="F176" s="151" t="s">
        <v>575</v>
      </c>
      <c r="H176" s="152">
        <v>1</v>
      </c>
      <c r="I176" s="153"/>
      <c r="L176" s="149"/>
      <c r="M176" s="154"/>
      <c r="T176" s="155"/>
      <c r="AT176" s="150" t="s">
        <v>148</v>
      </c>
      <c r="AU176" s="150" t="s">
        <v>89</v>
      </c>
      <c r="AV176" s="12" t="s">
        <v>89</v>
      </c>
      <c r="AW176" s="12" t="s">
        <v>35</v>
      </c>
      <c r="AX176" s="12" t="s">
        <v>87</v>
      </c>
      <c r="AY176" s="150" t="s">
        <v>137</v>
      </c>
    </row>
    <row r="177" spans="2:65" s="1" customFormat="1" ht="24.2" customHeight="1">
      <c r="B177" s="32"/>
      <c r="C177" s="165" t="s">
        <v>263</v>
      </c>
      <c r="D177" s="165" t="s">
        <v>233</v>
      </c>
      <c r="E177" s="166" t="s">
        <v>440</v>
      </c>
      <c r="F177" s="167" t="s">
        <v>441</v>
      </c>
      <c r="G177" s="168" t="s">
        <v>152</v>
      </c>
      <c r="H177" s="169">
        <v>3</v>
      </c>
      <c r="I177" s="170"/>
      <c r="J177" s="171">
        <f>ROUND(I177*H177,2)</f>
        <v>0</v>
      </c>
      <c r="K177" s="167" t="s">
        <v>1</v>
      </c>
      <c r="L177" s="172"/>
      <c r="M177" s="173" t="s">
        <v>1</v>
      </c>
      <c r="N177" s="174" t="s">
        <v>44</v>
      </c>
      <c r="P177" s="141">
        <f>O177*H177</f>
        <v>0</v>
      </c>
      <c r="Q177" s="141">
        <v>4.0000000000000003E-5</v>
      </c>
      <c r="R177" s="141">
        <f>Q177*H177</f>
        <v>1.2000000000000002E-4</v>
      </c>
      <c r="S177" s="141">
        <v>0</v>
      </c>
      <c r="T177" s="142">
        <f>S177*H177</f>
        <v>0</v>
      </c>
      <c r="AR177" s="143" t="s">
        <v>226</v>
      </c>
      <c r="AT177" s="143" t="s">
        <v>233</v>
      </c>
      <c r="AU177" s="143" t="s">
        <v>89</v>
      </c>
      <c r="AY177" s="17" t="s">
        <v>137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87</v>
      </c>
      <c r="BK177" s="144">
        <f>ROUND(I177*H177,2)</f>
        <v>0</v>
      </c>
      <c r="BL177" s="17" t="s">
        <v>144</v>
      </c>
      <c r="BM177" s="143" t="s">
        <v>442</v>
      </c>
    </row>
    <row r="178" spans="2:65" s="1" customFormat="1">
      <c r="B178" s="32"/>
      <c r="D178" s="145" t="s">
        <v>146</v>
      </c>
      <c r="F178" s="146" t="s">
        <v>443</v>
      </c>
      <c r="I178" s="147"/>
      <c r="L178" s="32"/>
      <c r="M178" s="148"/>
      <c r="T178" s="56"/>
      <c r="AT178" s="17" t="s">
        <v>146</v>
      </c>
      <c r="AU178" s="17" t="s">
        <v>89</v>
      </c>
    </row>
    <row r="179" spans="2:65" s="12" customFormat="1">
      <c r="B179" s="149"/>
      <c r="D179" s="145" t="s">
        <v>148</v>
      </c>
      <c r="E179" s="150" t="s">
        <v>1</v>
      </c>
      <c r="F179" s="151" t="s">
        <v>577</v>
      </c>
      <c r="H179" s="152">
        <v>3</v>
      </c>
      <c r="I179" s="153"/>
      <c r="L179" s="149"/>
      <c r="M179" s="154"/>
      <c r="T179" s="155"/>
      <c r="AT179" s="150" t="s">
        <v>148</v>
      </c>
      <c r="AU179" s="150" t="s">
        <v>89</v>
      </c>
      <c r="AV179" s="12" t="s">
        <v>89</v>
      </c>
      <c r="AW179" s="12" t="s">
        <v>35</v>
      </c>
      <c r="AX179" s="12" t="s">
        <v>87</v>
      </c>
      <c r="AY179" s="150" t="s">
        <v>137</v>
      </c>
    </row>
    <row r="180" spans="2:65" s="1" customFormat="1" ht="16.5" customHeight="1">
      <c r="B180" s="32"/>
      <c r="C180" s="165" t="s">
        <v>267</v>
      </c>
      <c r="D180" s="165" t="s">
        <v>233</v>
      </c>
      <c r="E180" s="166" t="s">
        <v>444</v>
      </c>
      <c r="F180" s="167" t="s">
        <v>445</v>
      </c>
      <c r="G180" s="168" t="s">
        <v>152</v>
      </c>
      <c r="H180" s="169">
        <v>2</v>
      </c>
      <c r="I180" s="170"/>
      <c r="J180" s="171">
        <f>ROUND(I180*H180,2)</f>
        <v>0</v>
      </c>
      <c r="K180" s="167" t="s">
        <v>143</v>
      </c>
      <c r="L180" s="172"/>
      <c r="M180" s="173" t="s">
        <v>1</v>
      </c>
      <c r="N180" s="174" t="s">
        <v>44</v>
      </c>
      <c r="P180" s="141">
        <f>O180*H180</f>
        <v>0</v>
      </c>
      <c r="Q180" s="141">
        <v>8.9999999999999993E-3</v>
      </c>
      <c r="R180" s="141">
        <f>Q180*H180</f>
        <v>1.7999999999999999E-2</v>
      </c>
      <c r="S180" s="141">
        <v>0</v>
      </c>
      <c r="T180" s="142">
        <f>S180*H180</f>
        <v>0</v>
      </c>
      <c r="AR180" s="143" t="s">
        <v>226</v>
      </c>
      <c r="AT180" s="143" t="s">
        <v>233</v>
      </c>
      <c r="AU180" s="143" t="s">
        <v>89</v>
      </c>
      <c r="AY180" s="17" t="s">
        <v>137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87</v>
      </c>
      <c r="BK180" s="144">
        <f>ROUND(I180*H180,2)</f>
        <v>0</v>
      </c>
      <c r="BL180" s="17" t="s">
        <v>144</v>
      </c>
      <c r="BM180" s="143" t="s">
        <v>446</v>
      </c>
    </row>
    <row r="181" spans="2:65" s="1" customFormat="1">
      <c r="B181" s="32"/>
      <c r="D181" s="145" t="s">
        <v>146</v>
      </c>
      <c r="F181" s="146" t="s">
        <v>447</v>
      </c>
      <c r="I181" s="147"/>
      <c r="L181" s="32"/>
      <c r="M181" s="148"/>
      <c r="T181" s="56"/>
      <c r="AT181" s="17" t="s">
        <v>146</v>
      </c>
      <c r="AU181" s="17" t="s">
        <v>89</v>
      </c>
    </row>
    <row r="182" spans="2:65" s="12" customFormat="1">
      <c r="B182" s="149"/>
      <c r="D182" s="145" t="s">
        <v>148</v>
      </c>
      <c r="E182" s="150" t="s">
        <v>1</v>
      </c>
      <c r="F182" s="151" t="s">
        <v>578</v>
      </c>
      <c r="H182" s="152">
        <v>2</v>
      </c>
      <c r="I182" s="153"/>
      <c r="L182" s="149"/>
      <c r="M182" s="154"/>
      <c r="T182" s="155"/>
      <c r="AT182" s="150" t="s">
        <v>148</v>
      </c>
      <c r="AU182" s="150" t="s">
        <v>89</v>
      </c>
      <c r="AV182" s="12" t="s">
        <v>89</v>
      </c>
      <c r="AW182" s="12" t="s">
        <v>35</v>
      </c>
      <c r="AX182" s="12" t="s">
        <v>87</v>
      </c>
      <c r="AY182" s="150" t="s">
        <v>137</v>
      </c>
    </row>
    <row r="183" spans="2:65" s="1" customFormat="1" ht="24.2" customHeight="1">
      <c r="B183" s="32"/>
      <c r="C183" s="165" t="s">
        <v>271</v>
      </c>
      <c r="D183" s="165" t="s">
        <v>233</v>
      </c>
      <c r="E183" s="166" t="s">
        <v>448</v>
      </c>
      <c r="F183" s="167" t="s">
        <v>449</v>
      </c>
      <c r="G183" s="168" t="s">
        <v>152</v>
      </c>
      <c r="H183" s="169">
        <v>5</v>
      </c>
      <c r="I183" s="170"/>
      <c r="J183" s="171">
        <f>ROUND(I183*H183,2)</f>
        <v>0</v>
      </c>
      <c r="K183" s="167" t="s">
        <v>1</v>
      </c>
      <c r="L183" s="172"/>
      <c r="M183" s="173" t="s">
        <v>1</v>
      </c>
      <c r="N183" s="174" t="s">
        <v>44</v>
      </c>
      <c r="P183" s="141">
        <f>O183*H183</f>
        <v>0</v>
      </c>
      <c r="Q183" s="141">
        <v>4.0000000000000003E-5</v>
      </c>
      <c r="R183" s="141">
        <f>Q183*H183</f>
        <v>2.0000000000000001E-4</v>
      </c>
      <c r="S183" s="141">
        <v>0</v>
      </c>
      <c r="T183" s="142">
        <f>S183*H183</f>
        <v>0</v>
      </c>
      <c r="AR183" s="143" t="s">
        <v>226</v>
      </c>
      <c r="AT183" s="143" t="s">
        <v>233</v>
      </c>
      <c r="AU183" s="143" t="s">
        <v>89</v>
      </c>
      <c r="AY183" s="17" t="s">
        <v>137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87</v>
      </c>
      <c r="BK183" s="144">
        <f>ROUND(I183*H183,2)</f>
        <v>0</v>
      </c>
      <c r="BL183" s="17" t="s">
        <v>144</v>
      </c>
      <c r="BM183" s="143" t="s">
        <v>450</v>
      </c>
    </row>
    <row r="184" spans="2:65" s="1" customFormat="1">
      <c r="B184" s="32"/>
      <c r="D184" s="145" t="s">
        <v>146</v>
      </c>
      <c r="F184" s="146" t="s">
        <v>451</v>
      </c>
      <c r="I184" s="147"/>
      <c r="L184" s="32"/>
      <c r="M184" s="148"/>
      <c r="T184" s="56"/>
      <c r="AT184" s="17" t="s">
        <v>146</v>
      </c>
      <c r="AU184" s="17" t="s">
        <v>89</v>
      </c>
    </row>
    <row r="185" spans="2:65" s="12" customFormat="1">
      <c r="B185" s="149"/>
      <c r="D185" s="145" t="s">
        <v>148</v>
      </c>
      <c r="E185" s="150" t="s">
        <v>1</v>
      </c>
      <c r="F185" s="151" t="s">
        <v>576</v>
      </c>
      <c r="H185" s="152">
        <v>5</v>
      </c>
      <c r="I185" s="153"/>
      <c r="L185" s="149"/>
      <c r="M185" s="154"/>
      <c r="T185" s="155"/>
      <c r="AT185" s="150" t="s">
        <v>148</v>
      </c>
      <c r="AU185" s="150" t="s">
        <v>89</v>
      </c>
      <c r="AV185" s="12" t="s">
        <v>89</v>
      </c>
      <c r="AW185" s="12" t="s">
        <v>35</v>
      </c>
      <c r="AX185" s="12" t="s">
        <v>87</v>
      </c>
      <c r="AY185" s="150" t="s">
        <v>137</v>
      </c>
    </row>
    <row r="186" spans="2:65" s="1" customFormat="1" ht="24.2" customHeight="1">
      <c r="B186" s="32"/>
      <c r="C186" s="132" t="s">
        <v>275</v>
      </c>
      <c r="D186" s="132" t="s">
        <v>139</v>
      </c>
      <c r="E186" s="133" t="s">
        <v>452</v>
      </c>
      <c r="F186" s="134" t="s">
        <v>453</v>
      </c>
      <c r="G186" s="135" t="s">
        <v>152</v>
      </c>
      <c r="H186" s="136">
        <v>17</v>
      </c>
      <c r="I186" s="137"/>
      <c r="J186" s="138">
        <f>ROUND(I186*H186,2)</f>
        <v>0</v>
      </c>
      <c r="K186" s="134" t="s">
        <v>143</v>
      </c>
      <c r="L186" s="32"/>
      <c r="M186" s="139" t="s">
        <v>1</v>
      </c>
      <c r="N186" s="140" t="s">
        <v>44</v>
      </c>
      <c r="P186" s="141">
        <f>O186*H186</f>
        <v>0</v>
      </c>
      <c r="Q186" s="141">
        <v>5.0000000000000002E-5</v>
      </c>
      <c r="R186" s="141">
        <f>Q186*H186</f>
        <v>8.5000000000000006E-4</v>
      </c>
      <c r="S186" s="141">
        <v>0</v>
      </c>
      <c r="T186" s="142">
        <f>S186*H186</f>
        <v>0</v>
      </c>
      <c r="AR186" s="143" t="s">
        <v>144</v>
      </c>
      <c r="AT186" s="143" t="s">
        <v>139</v>
      </c>
      <c r="AU186" s="143" t="s">
        <v>89</v>
      </c>
      <c r="AY186" s="17" t="s">
        <v>137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87</v>
      </c>
      <c r="BK186" s="144">
        <f>ROUND(I186*H186,2)</f>
        <v>0</v>
      </c>
      <c r="BL186" s="17" t="s">
        <v>144</v>
      </c>
      <c r="BM186" s="143" t="s">
        <v>454</v>
      </c>
    </row>
    <row r="187" spans="2:65" s="1" customFormat="1">
      <c r="B187" s="32"/>
      <c r="D187" s="145" t="s">
        <v>146</v>
      </c>
      <c r="F187" s="146" t="s">
        <v>455</v>
      </c>
      <c r="I187" s="147"/>
      <c r="L187" s="32"/>
      <c r="M187" s="148"/>
      <c r="T187" s="56"/>
      <c r="AT187" s="17" t="s">
        <v>146</v>
      </c>
      <c r="AU187" s="17" t="s">
        <v>89</v>
      </c>
    </row>
    <row r="188" spans="2:65" s="12" customFormat="1">
      <c r="B188" s="149"/>
      <c r="D188" s="145" t="s">
        <v>148</v>
      </c>
      <c r="E188" s="150" t="s">
        <v>1</v>
      </c>
      <c r="F188" s="151" t="s">
        <v>579</v>
      </c>
      <c r="H188" s="152">
        <v>17</v>
      </c>
      <c r="I188" s="153"/>
      <c r="L188" s="149"/>
      <c r="M188" s="154"/>
      <c r="T188" s="155"/>
      <c r="AT188" s="150" t="s">
        <v>148</v>
      </c>
      <c r="AU188" s="150" t="s">
        <v>89</v>
      </c>
      <c r="AV188" s="12" t="s">
        <v>89</v>
      </c>
      <c r="AW188" s="12" t="s">
        <v>35</v>
      </c>
      <c r="AX188" s="12" t="s">
        <v>87</v>
      </c>
      <c r="AY188" s="150" t="s">
        <v>137</v>
      </c>
    </row>
    <row r="189" spans="2:65" s="1" customFormat="1" ht="16.5" customHeight="1">
      <c r="B189" s="32"/>
      <c r="C189" s="165" t="s">
        <v>7</v>
      </c>
      <c r="D189" s="165" t="s">
        <v>233</v>
      </c>
      <c r="E189" s="166" t="s">
        <v>457</v>
      </c>
      <c r="F189" s="167" t="s">
        <v>458</v>
      </c>
      <c r="G189" s="168" t="s">
        <v>152</v>
      </c>
      <c r="H189" s="169">
        <v>17</v>
      </c>
      <c r="I189" s="170"/>
      <c r="J189" s="171">
        <f>ROUND(I189*H189,2)</f>
        <v>0</v>
      </c>
      <c r="K189" s="167" t="s">
        <v>1</v>
      </c>
      <c r="L189" s="172"/>
      <c r="M189" s="173" t="s">
        <v>1</v>
      </c>
      <c r="N189" s="174" t="s">
        <v>44</v>
      </c>
      <c r="P189" s="141">
        <f>O189*H189</f>
        <v>0</v>
      </c>
      <c r="Q189" s="141">
        <v>3.5400000000000002E-3</v>
      </c>
      <c r="R189" s="141">
        <f>Q189*H189</f>
        <v>6.0180000000000004E-2</v>
      </c>
      <c r="S189" s="141">
        <v>0</v>
      </c>
      <c r="T189" s="142">
        <f>S189*H189</f>
        <v>0</v>
      </c>
      <c r="AR189" s="143" t="s">
        <v>226</v>
      </c>
      <c r="AT189" s="143" t="s">
        <v>233</v>
      </c>
      <c r="AU189" s="143" t="s">
        <v>89</v>
      </c>
      <c r="AY189" s="17" t="s">
        <v>137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87</v>
      </c>
      <c r="BK189" s="144">
        <f>ROUND(I189*H189,2)</f>
        <v>0</v>
      </c>
      <c r="BL189" s="17" t="s">
        <v>144</v>
      </c>
      <c r="BM189" s="143" t="s">
        <v>459</v>
      </c>
    </row>
    <row r="190" spans="2:65" s="1" customFormat="1">
      <c r="B190" s="32"/>
      <c r="D190" s="145" t="s">
        <v>146</v>
      </c>
      <c r="F190" s="146" t="s">
        <v>460</v>
      </c>
      <c r="I190" s="147"/>
      <c r="L190" s="32"/>
      <c r="M190" s="148"/>
      <c r="T190" s="56"/>
      <c r="AT190" s="17" t="s">
        <v>146</v>
      </c>
      <c r="AU190" s="17" t="s">
        <v>89</v>
      </c>
    </row>
    <row r="191" spans="2:65" s="1" customFormat="1" ht="33" customHeight="1">
      <c r="B191" s="32"/>
      <c r="C191" s="132" t="s">
        <v>282</v>
      </c>
      <c r="D191" s="132" t="s">
        <v>139</v>
      </c>
      <c r="E191" s="133" t="s">
        <v>461</v>
      </c>
      <c r="F191" s="134" t="s">
        <v>462</v>
      </c>
      <c r="G191" s="135" t="s">
        <v>152</v>
      </c>
      <c r="H191" s="136">
        <v>2.7</v>
      </c>
      <c r="I191" s="137"/>
      <c r="J191" s="138">
        <f>ROUND(I191*H191,2)</f>
        <v>0</v>
      </c>
      <c r="K191" s="134" t="s">
        <v>143</v>
      </c>
      <c r="L191" s="32"/>
      <c r="M191" s="139" t="s">
        <v>1</v>
      </c>
      <c r="N191" s="140" t="s">
        <v>44</v>
      </c>
      <c r="P191" s="141">
        <f>O191*H191</f>
        <v>0</v>
      </c>
      <c r="Q191" s="141">
        <v>6.0000000000000002E-5</v>
      </c>
      <c r="R191" s="141">
        <f>Q191*H191</f>
        <v>1.6200000000000001E-4</v>
      </c>
      <c r="S191" s="141">
        <v>0</v>
      </c>
      <c r="T191" s="142">
        <f>S191*H191</f>
        <v>0</v>
      </c>
      <c r="AR191" s="143" t="s">
        <v>144</v>
      </c>
      <c r="AT191" s="143" t="s">
        <v>139</v>
      </c>
      <c r="AU191" s="143" t="s">
        <v>89</v>
      </c>
      <c r="AY191" s="17" t="s">
        <v>137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87</v>
      </c>
      <c r="BK191" s="144">
        <f>ROUND(I191*H191,2)</f>
        <v>0</v>
      </c>
      <c r="BL191" s="17" t="s">
        <v>144</v>
      </c>
      <c r="BM191" s="143" t="s">
        <v>463</v>
      </c>
    </row>
    <row r="192" spans="2:65" s="1" customFormat="1">
      <c r="B192" s="32"/>
      <c r="D192" s="145" t="s">
        <v>146</v>
      </c>
      <c r="F192" s="146" t="s">
        <v>464</v>
      </c>
      <c r="I192" s="147"/>
      <c r="L192" s="32"/>
      <c r="M192" s="148"/>
      <c r="T192" s="56"/>
      <c r="AT192" s="17" t="s">
        <v>146</v>
      </c>
      <c r="AU192" s="17" t="s">
        <v>89</v>
      </c>
    </row>
    <row r="193" spans="2:65" s="12" customFormat="1">
      <c r="B193" s="149"/>
      <c r="D193" s="145" t="s">
        <v>148</v>
      </c>
      <c r="E193" s="150" t="s">
        <v>1</v>
      </c>
      <c r="F193" s="151" t="s">
        <v>554</v>
      </c>
      <c r="H193" s="152">
        <v>2.7</v>
      </c>
      <c r="I193" s="153"/>
      <c r="L193" s="149"/>
      <c r="M193" s="154"/>
      <c r="T193" s="155"/>
      <c r="AT193" s="150" t="s">
        <v>148</v>
      </c>
      <c r="AU193" s="150" t="s">
        <v>89</v>
      </c>
      <c r="AV193" s="12" t="s">
        <v>89</v>
      </c>
      <c r="AW193" s="12" t="s">
        <v>35</v>
      </c>
      <c r="AX193" s="12" t="s">
        <v>87</v>
      </c>
      <c r="AY193" s="150" t="s">
        <v>137</v>
      </c>
    </row>
    <row r="194" spans="2:65" s="1" customFormat="1" ht="21.75" customHeight="1">
      <c r="B194" s="32"/>
      <c r="C194" s="165" t="s">
        <v>286</v>
      </c>
      <c r="D194" s="165" t="s">
        <v>233</v>
      </c>
      <c r="E194" s="166" t="s">
        <v>466</v>
      </c>
      <c r="F194" s="167" t="s">
        <v>467</v>
      </c>
      <c r="G194" s="168" t="s">
        <v>152</v>
      </c>
      <c r="H194" s="169">
        <v>15.4</v>
      </c>
      <c r="I194" s="170"/>
      <c r="J194" s="171">
        <f>ROUND(I194*H194,2)</f>
        <v>0</v>
      </c>
      <c r="K194" s="167" t="s">
        <v>143</v>
      </c>
      <c r="L194" s="172"/>
      <c r="M194" s="173" t="s">
        <v>1</v>
      </c>
      <c r="N194" s="174" t="s">
        <v>44</v>
      </c>
      <c r="P194" s="141">
        <f>O194*H194</f>
        <v>0</v>
      </c>
      <c r="Q194" s="141">
        <v>5.8999999999999999E-3</v>
      </c>
      <c r="R194" s="141">
        <f>Q194*H194</f>
        <v>9.0859999999999996E-2</v>
      </c>
      <c r="S194" s="141">
        <v>0</v>
      </c>
      <c r="T194" s="142">
        <f>S194*H194</f>
        <v>0</v>
      </c>
      <c r="AR194" s="143" t="s">
        <v>226</v>
      </c>
      <c r="AT194" s="143" t="s">
        <v>233</v>
      </c>
      <c r="AU194" s="143" t="s">
        <v>89</v>
      </c>
      <c r="AY194" s="17" t="s">
        <v>137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87</v>
      </c>
      <c r="BK194" s="144">
        <f>ROUND(I194*H194,2)</f>
        <v>0</v>
      </c>
      <c r="BL194" s="17" t="s">
        <v>144</v>
      </c>
      <c r="BM194" s="143" t="s">
        <v>468</v>
      </c>
    </row>
    <row r="195" spans="2:65" s="1" customFormat="1">
      <c r="B195" s="32"/>
      <c r="D195" s="145" t="s">
        <v>146</v>
      </c>
      <c r="F195" s="146" t="s">
        <v>469</v>
      </c>
      <c r="I195" s="147"/>
      <c r="L195" s="32"/>
      <c r="M195" s="148"/>
      <c r="T195" s="56"/>
      <c r="AT195" s="17" t="s">
        <v>146</v>
      </c>
      <c r="AU195" s="17" t="s">
        <v>89</v>
      </c>
    </row>
    <row r="196" spans="2:65" s="12" customFormat="1">
      <c r="B196" s="149"/>
      <c r="D196" s="145" t="s">
        <v>148</v>
      </c>
      <c r="E196" s="150" t="s">
        <v>1</v>
      </c>
      <c r="F196" s="151" t="s">
        <v>580</v>
      </c>
      <c r="H196" s="152">
        <v>5.4</v>
      </c>
      <c r="I196" s="153"/>
      <c r="L196" s="149"/>
      <c r="M196" s="154"/>
      <c r="T196" s="155"/>
      <c r="AT196" s="150" t="s">
        <v>148</v>
      </c>
      <c r="AU196" s="150" t="s">
        <v>89</v>
      </c>
      <c r="AV196" s="12" t="s">
        <v>89</v>
      </c>
      <c r="AW196" s="12" t="s">
        <v>35</v>
      </c>
      <c r="AX196" s="12" t="s">
        <v>79</v>
      </c>
      <c r="AY196" s="150" t="s">
        <v>137</v>
      </c>
    </row>
    <row r="197" spans="2:65" s="12" customFormat="1">
      <c r="B197" s="149"/>
      <c r="D197" s="145" t="s">
        <v>148</v>
      </c>
      <c r="E197" s="150" t="s">
        <v>1</v>
      </c>
      <c r="F197" s="151" t="s">
        <v>581</v>
      </c>
      <c r="H197" s="152">
        <v>10</v>
      </c>
      <c r="I197" s="153"/>
      <c r="L197" s="149"/>
      <c r="M197" s="154"/>
      <c r="T197" s="155"/>
      <c r="AT197" s="150" t="s">
        <v>148</v>
      </c>
      <c r="AU197" s="150" t="s">
        <v>89</v>
      </c>
      <c r="AV197" s="12" t="s">
        <v>89</v>
      </c>
      <c r="AW197" s="12" t="s">
        <v>35</v>
      </c>
      <c r="AX197" s="12" t="s">
        <v>79</v>
      </c>
      <c r="AY197" s="150" t="s">
        <v>137</v>
      </c>
    </row>
    <row r="198" spans="2:65" s="14" customFormat="1">
      <c r="B198" s="179"/>
      <c r="D198" s="145" t="s">
        <v>148</v>
      </c>
      <c r="E198" s="180" t="s">
        <v>1</v>
      </c>
      <c r="F198" s="181" t="s">
        <v>360</v>
      </c>
      <c r="H198" s="182">
        <v>15.4</v>
      </c>
      <c r="I198" s="183"/>
      <c r="L198" s="179"/>
      <c r="M198" s="184"/>
      <c r="T198" s="185"/>
      <c r="AT198" s="180" t="s">
        <v>148</v>
      </c>
      <c r="AU198" s="180" t="s">
        <v>89</v>
      </c>
      <c r="AV198" s="14" t="s">
        <v>144</v>
      </c>
      <c r="AW198" s="14" t="s">
        <v>35</v>
      </c>
      <c r="AX198" s="14" t="s">
        <v>87</v>
      </c>
      <c r="AY198" s="180" t="s">
        <v>137</v>
      </c>
    </row>
    <row r="199" spans="2:65" s="1" customFormat="1" ht="24.2" customHeight="1">
      <c r="B199" s="32"/>
      <c r="C199" s="132" t="s">
        <v>290</v>
      </c>
      <c r="D199" s="132" t="s">
        <v>139</v>
      </c>
      <c r="E199" s="133" t="s">
        <v>472</v>
      </c>
      <c r="F199" s="134" t="s">
        <v>473</v>
      </c>
      <c r="G199" s="135" t="s">
        <v>152</v>
      </c>
      <c r="H199" s="136">
        <v>5</v>
      </c>
      <c r="I199" s="137"/>
      <c r="J199" s="138">
        <f>ROUND(I199*H199,2)</f>
        <v>0</v>
      </c>
      <c r="K199" s="134" t="s">
        <v>143</v>
      </c>
      <c r="L199" s="32"/>
      <c r="M199" s="139" t="s">
        <v>1</v>
      </c>
      <c r="N199" s="140" t="s">
        <v>44</v>
      </c>
      <c r="P199" s="141">
        <f>O199*H199</f>
        <v>0</v>
      </c>
      <c r="Q199" s="141">
        <v>5.0000000000000002E-5</v>
      </c>
      <c r="R199" s="141">
        <f>Q199*H199</f>
        <v>2.5000000000000001E-4</v>
      </c>
      <c r="S199" s="141">
        <v>0</v>
      </c>
      <c r="T199" s="142">
        <f>S199*H199</f>
        <v>0</v>
      </c>
      <c r="AR199" s="143" t="s">
        <v>144</v>
      </c>
      <c r="AT199" s="143" t="s">
        <v>139</v>
      </c>
      <c r="AU199" s="143" t="s">
        <v>89</v>
      </c>
      <c r="AY199" s="17" t="s">
        <v>137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87</v>
      </c>
      <c r="BK199" s="144">
        <f>ROUND(I199*H199,2)</f>
        <v>0</v>
      </c>
      <c r="BL199" s="17" t="s">
        <v>144</v>
      </c>
      <c r="BM199" s="143" t="s">
        <v>474</v>
      </c>
    </row>
    <row r="200" spans="2:65" s="1" customFormat="1">
      <c r="B200" s="32"/>
      <c r="D200" s="145" t="s">
        <v>146</v>
      </c>
      <c r="F200" s="146" t="s">
        <v>464</v>
      </c>
      <c r="I200" s="147"/>
      <c r="L200" s="32"/>
      <c r="M200" s="148"/>
      <c r="T200" s="56"/>
      <c r="AT200" s="17" t="s">
        <v>146</v>
      </c>
      <c r="AU200" s="17" t="s">
        <v>89</v>
      </c>
    </row>
    <row r="201" spans="2:65" s="12" customFormat="1">
      <c r="B201" s="149"/>
      <c r="D201" s="145" t="s">
        <v>148</v>
      </c>
      <c r="E201" s="150" t="s">
        <v>1</v>
      </c>
      <c r="F201" s="151" t="s">
        <v>582</v>
      </c>
      <c r="H201" s="152">
        <v>5</v>
      </c>
      <c r="I201" s="153"/>
      <c r="L201" s="149"/>
      <c r="M201" s="154"/>
      <c r="T201" s="155"/>
      <c r="AT201" s="150" t="s">
        <v>148</v>
      </c>
      <c r="AU201" s="150" t="s">
        <v>89</v>
      </c>
      <c r="AV201" s="12" t="s">
        <v>89</v>
      </c>
      <c r="AW201" s="12" t="s">
        <v>35</v>
      </c>
      <c r="AX201" s="12" t="s">
        <v>87</v>
      </c>
      <c r="AY201" s="150" t="s">
        <v>137</v>
      </c>
    </row>
    <row r="202" spans="2:65" s="1" customFormat="1" ht="24.2" customHeight="1">
      <c r="B202" s="32"/>
      <c r="C202" s="132" t="s">
        <v>299</v>
      </c>
      <c r="D202" s="132" t="s">
        <v>139</v>
      </c>
      <c r="E202" s="133" t="s">
        <v>476</v>
      </c>
      <c r="F202" s="134" t="s">
        <v>477</v>
      </c>
      <c r="G202" s="135" t="s">
        <v>478</v>
      </c>
      <c r="H202" s="136">
        <v>6.8</v>
      </c>
      <c r="I202" s="137"/>
      <c r="J202" s="138">
        <f>ROUND(I202*H202,2)</f>
        <v>0</v>
      </c>
      <c r="K202" s="134" t="s">
        <v>1</v>
      </c>
      <c r="L202" s="32"/>
      <c r="M202" s="139" t="s">
        <v>1</v>
      </c>
      <c r="N202" s="140" t="s">
        <v>44</v>
      </c>
      <c r="P202" s="141">
        <f>O202*H202</f>
        <v>0</v>
      </c>
      <c r="Q202" s="141">
        <v>2.0000000000000002E-5</v>
      </c>
      <c r="R202" s="141">
        <f>Q202*H202</f>
        <v>1.36E-4</v>
      </c>
      <c r="S202" s="141">
        <v>0</v>
      </c>
      <c r="T202" s="142">
        <f>S202*H202</f>
        <v>0</v>
      </c>
      <c r="AR202" s="143" t="s">
        <v>144</v>
      </c>
      <c r="AT202" s="143" t="s">
        <v>139</v>
      </c>
      <c r="AU202" s="143" t="s">
        <v>89</v>
      </c>
      <c r="AY202" s="17" t="s">
        <v>137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87</v>
      </c>
      <c r="BK202" s="144">
        <f>ROUND(I202*H202,2)</f>
        <v>0</v>
      </c>
      <c r="BL202" s="17" t="s">
        <v>144</v>
      </c>
      <c r="BM202" s="143" t="s">
        <v>479</v>
      </c>
    </row>
    <row r="203" spans="2:65" s="1" customFormat="1">
      <c r="B203" s="32"/>
      <c r="D203" s="145" t="s">
        <v>146</v>
      </c>
      <c r="F203" s="146" t="s">
        <v>477</v>
      </c>
      <c r="I203" s="147"/>
      <c r="L203" s="32"/>
      <c r="M203" s="148"/>
      <c r="T203" s="56"/>
      <c r="AT203" s="17" t="s">
        <v>146</v>
      </c>
      <c r="AU203" s="17" t="s">
        <v>89</v>
      </c>
    </row>
    <row r="204" spans="2:65" s="12" customFormat="1">
      <c r="B204" s="149"/>
      <c r="D204" s="145" t="s">
        <v>148</v>
      </c>
      <c r="E204" s="150" t="s">
        <v>1</v>
      </c>
      <c r="F204" s="151" t="s">
        <v>567</v>
      </c>
      <c r="H204" s="152">
        <v>1.8</v>
      </c>
      <c r="I204" s="153"/>
      <c r="L204" s="149"/>
      <c r="M204" s="154"/>
      <c r="T204" s="155"/>
      <c r="AT204" s="150" t="s">
        <v>148</v>
      </c>
      <c r="AU204" s="150" t="s">
        <v>89</v>
      </c>
      <c r="AV204" s="12" t="s">
        <v>89</v>
      </c>
      <c r="AW204" s="12" t="s">
        <v>35</v>
      </c>
      <c r="AX204" s="12" t="s">
        <v>79</v>
      </c>
      <c r="AY204" s="150" t="s">
        <v>137</v>
      </c>
    </row>
    <row r="205" spans="2:65" s="12" customFormat="1">
      <c r="B205" s="149"/>
      <c r="D205" s="145" t="s">
        <v>148</v>
      </c>
      <c r="E205" s="150" t="s">
        <v>1</v>
      </c>
      <c r="F205" s="151" t="s">
        <v>568</v>
      </c>
      <c r="H205" s="152">
        <v>5</v>
      </c>
      <c r="I205" s="153"/>
      <c r="L205" s="149"/>
      <c r="M205" s="154"/>
      <c r="T205" s="155"/>
      <c r="AT205" s="150" t="s">
        <v>148</v>
      </c>
      <c r="AU205" s="150" t="s">
        <v>89</v>
      </c>
      <c r="AV205" s="12" t="s">
        <v>89</v>
      </c>
      <c r="AW205" s="12" t="s">
        <v>35</v>
      </c>
      <c r="AX205" s="12" t="s">
        <v>79</v>
      </c>
      <c r="AY205" s="150" t="s">
        <v>137</v>
      </c>
    </row>
    <row r="206" spans="2:65" s="14" customFormat="1">
      <c r="B206" s="179"/>
      <c r="D206" s="145" t="s">
        <v>148</v>
      </c>
      <c r="E206" s="180" t="s">
        <v>1</v>
      </c>
      <c r="F206" s="181" t="s">
        <v>360</v>
      </c>
      <c r="H206" s="182">
        <v>6.8</v>
      </c>
      <c r="I206" s="183"/>
      <c r="L206" s="179"/>
      <c r="M206" s="184"/>
      <c r="T206" s="185"/>
      <c r="AT206" s="180" t="s">
        <v>148</v>
      </c>
      <c r="AU206" s="180" t="s">
        <v>89</v>
      </c>
      <c r="AV206" s="14" t="s">
        <v>144</v>
      </c>
      <c r="AW206" s="14" t="s">
        <v>35</v>
      </c>
      <c r="AX206" s="14" t="s">
        <v>87</v>
      </c>
      <c r="AY206" s="180" t="s">
        <v>137</v>
      </c>
    </row>
    <row r="207" spans="2:65" s="1" customFormat="1" ht="37.9" customHeight="1">
      <c r="B207" s="32"/>
      <c r="C207" s="165" t="s">
        <v>305</v>
      </c>
      <c r="D207" s="165" t="s">
        <v>233</v>
      </c>
      <c r="E207" s="166" t="s">
        <v>480</v>
      </c>
      <c r="F207" s="167" t="s">
        <v>481</v>
      </c>
      <c r="G207" s="168" t="s">
        <v>152</v>
      </c>
      <c r="H207" s="169">
        <v>5.4</v>
      </c>
      <c r="I207" s="170"/>
      <c r="J207" s="171">
        <f>ROUND(I207*H207,2)</f>
        <v>0</v>
      </c>
      <c r="K207" s="167" t="s">
        <v>1</v>
      </c>
      <c r="L207" s="172"/>
      <c r="M207" s="173" t="s">
        <v>1</v>
      </c>
      <c r="N207" s="174" t="s">
        <v>44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226</v>
      </c>
      <c r="AT207" s="143" t="s">
        <v>233</v>
      </c>
      <c r="AU207" s="143" t="s">
        <v>89</v>
      </c>
      <c r="AY207" s="17" t="s">
        <v>137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87</v>
      </c>
      <c r="BK207" s="144">
        <f>ROUND(I207*H207,2)</f>
        <v>0</v>
      </c>
      <c r="BL207" s="17" t="s">
        <v>144</v>
      </c>
      <c r="BM207" s="143" t="s">
        <v>482</v>
      </c>
    </row>
    <row r="208" spans="2:65" s="1" customFormat="1">
      <c r="B208" s="32"/>
      <c r="D208" s="145" t="s">
        <v>146</v>
      </c>
      <c r="F208" s="146" t="s">
        <v>483</v>
      </c>
      <c r="I208" s="147"/>
      <c r="L208" s="32"/>
      <c r="M208" s="148"/>
      <c r="T208" s="56"/>
      <c r="AT208" s="17" t="s">
        <v>146</v>
      </c>
      <c r="AU208" s="17" t="s">
        <v>89</v>
      </c>
    </row>
    <row r="209" spans="2:65" s="12" customFormat="1">
      <c r="B209" s="149"/>
      <c r="D209" s="145" t="s">
        <v>148</v>
      </c>
      <c r="E209" s="150" t="s">
        <v>1</v>
      </c>
      <c r="F209" s="151" t="s">
        <v>583</v>
      </c>
      <c r="H209" s="152">
        <v>5.4</v>
      </c>
      <c r="I209" s="153"/>
      <c r="L209" s="149"/>
      <c r="M209" s="154"/>
      <c r="T209" s="155"/>
      <c r="AT209" s="150" t="s">
        <v>148</v>
      </c>
      <c r="AU209" s="150" t="s">
        <v>89</v>
      </c>
      <c r="AV209" s="12" t="s">
        <v>89</v>
      </c>
      <c r="AW209" s="12" t="s">
        <v>35</v>
      </c>
      <c r="AX209" s="12" t="s">
        <v>87</v>
      </c>
      <c r="AY209" s="150" t="s">
        <v>137</v>
      </c>
    </row>
    <row r="210" spans="2:65" s="1" customFormat="1" ht="24.2" customHeight="1">
      <c r="B210" s="32"/>
      <c r="C210" s="165" t="s">
        <v>311</v>
      </c>
      <c r="D210" s="165" t="s">
        <v>233</v>
      </c>
      <c r="E210" s="166" t="s">
        <v>485</v>
      </c>
      <c r="F210" s="167" t="s">
        <v>486</v>
      </c>
      <c r="G210" s="168" t="s">
        <v>152</v>
      </c>
      <c r="H210" s="169">
        <v>6.8</v>
      </c>
      <c r="I210" s="170"/>
      <c r="J210" s="171">
        <f>ROUND(I210*H210,2)</f>
        <v>0</v>
      </c>
      <c r="K210" s="167" t="s">
        <v>1</v>
      </c>
      <c r="L210" s="172"/>
      <c r="M210" s="173" t="s">
        <v>1</v>
      </c>
      <c r="N210" s="174" t="s">
        <v>44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226</v>
      </c>
      <c r="AT210" s="143" t="s">
        <v>233</v>
      </c>
      <c r="AU210" s="143" t="s">
        <v>89</v>
      </c>
      <c r="AY210" s="17" t="s">
        <v>137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87</v>
      </c>
      <c r="BK210" s="144">
        <f>ROUND(I210*H210,2)</f>
        <v>0</v>
      </c>
      <c r="BL210" s="17" t="s">
        <v>144</v>
      </c>
      <c r="BM210" s="143" t="s">
        <v>487</v>
      </c>
    </row>
    <row r="211" spans="2:65" s="1" customFormat="1">
      <c r="B211" s="32"/>
      <c r="D211" s="145" t="s">
        <v>146</v>
      </c>
      <c r="F211" s="146" t="s">
        <v>488</v>
      </c>
      <c r="I211" s="147"/>
      <c r="L211" s="32"/>
      <c r="M211" s="148"/>
      <c r="T211" s="56"/>
      <c r="AT211" s="17" t="s">
        <v>146</v>
      </c>
      <c r="AU211" s="17" t="s">
        <v>89</v>
      </c>
    </row>
    <row r="212" spans="2:65" s="12" customFormat="1">
      <c r="B212" s="149"/>
      <c r="D212" s="145" t="s">
        <v>148</v>
      </c>
      <c r="E212" s="150" t="s">
        <v>1</v>
      </c>
      <c r="F212" s="151" t="s">
        <v>584</v>
      </c>
      <c r="H212" s="152">
        <v>1.8</v>
      </c>
      <c r="I212" s="153"/>
      <c r="L212" s="149"/>
      <c r="M212" s="154"/>
      <c r="T212" s="155"/>
      <c r="AT212" s="150" t="s">
        <v>148</v>
      </c>
      <c r="AU212" s="150" t="s">
        <v>89</v>
      </c>
      <c r="AV212" s="12" t="s">
        <v>89</v>
      </c>
      <c r="AW212" s="12" t="s">
        <v>35</v>
      </c>
      <c r="AX212" s="12" t="s">
        <v>79</v>
      </c>
      <c r="AY212" s="150" t="s">
        <v>137</v>
      </c>
    </row>
    <row r="213" spans="2:65" s="12" customFormat="1">
      <c r="B213" s="149"/>
      <c r="D213" s="145" t="s">
        <v>148</v>
      </c>
      <c r="E213" s="150" t="s">
        <v>1</v>
      </c>
      <c r="F213" s="151" t="s">
        <v>585</v>
      </c>
      <c r="H213" s="152">
        <v>5</v>
      </c>
      <c r="I213" s="153"/>
      <c r="L213" s="149"/>
      <c r="M213" s="154"/>
      <c r="T213" s="155"/>
      <c r="AT213" s="150" t="s">
        <v>148</v>
      </c>
      <c r="AU213" s="150" t="s">
        <v>89</v>
      </c>
      <c r="AV213" s="12" t="s">
        <v>89</v>
      </c>
      <c r="AW213" s="12" t="s">
        <v>35</v>
      </c>
      <c r="AX213" s="12" t="s">
        <v>79</v>
      </c>
      <c r="AY213" s="150" t="s">
        <v>137</v>
      </c>
    </row>
    <row r="214" spans="2:65" s="14" customFormat="1">
      <c r="B214" s="179"/>
      <c r="D214" s="145" t="s">
        <v>148</v>
      </c>
      <c r="E214" s="180" t="s">
        <v>1</v>
      </c>
      <c r="F214" s="181" t="s">
        <v>360</v>
      </c>
      <c r="H214" s="182">
        <v>6.8</v>
      </c>
      <c r="I214" s="183"/>
      <c r="L214" s="179"/>
      <c r="M214" s="184"/>
      <c r="T214" s="185"/>
      <c r="AT214" s="180" t="s">
        <v>148</v>
      </c>
      <c r="AU214" s="180" t="s">
        <v>89</v>
      </c>
      <c r="AV214" s="14" t="s">
        <v>144</v>
      </c>
      <c r="AW214" s="14" t="s">
        <v>35</v>
      </c>
      <c r="AX214" s="14" t="s">
        <v>87</v>
      </c>
      <c r="AY214" s="180" t="s">
        <v>137</v>
      </c>
    </row>
    <row r="215" spans="2:65" s="1" customFormat="1" ht="24.2" customHeight="1">
      <c r="B215" s="32"/>
      <c r="C215" s="132" t="s">
        <v>316</v>
      </c>
      <c r="D215" s="132" t="s">
        <v>139</v>
      </c>
      <c r="E215" s="133" t="s">
        <v>498</v>
      </c>
      <c r="F215" s="134" t="s">
        <v>499</v>
      </c>
      <c r="G215" s="135" t="s">
        <v>142</v>
      </c>
      <c r="H215" s="136">
        <v>23.8</v>
      </c>
      <c r="I215" s="137"/>
      <c r="J215" s="138">
        <f>ROUND(I215*H215,2)</f>
        <v>0</v>
      </c>
      <c r="K215" s="134" t="s">
        <v>143</v>
      </c>
      <c r="L215" s="32"/>
      <c r="M215" s="139" t="s">
        <v>1</v>
      </c>
      <c r="N215" s="140" t="s">
        <v>44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144</v>
      </c>
      <c r="AT215" s="143" t="s">
        <v>139</v>
      </c>
      <c r="AU215" s="143" t="s">
        <v>89</v>
      </c>
      <c r="AY215" s="17" t="s">
        <v>137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87</v>
      </c>
      <c r="BK215" s="144">
        <f>ROUND(I215*H215,2)</f>
        <v>0</v>
      </c>
      <c r="BL215" s="17" t="s">
        <v>144</v>
      </c>
      <c r="BM215" s="143" t="s">
        <v>500</v>
      </c>
    </row>
    <row r="216" spans="2:65" s="1" customFormat="1">
      <c r="B216" s="32"/>
      <c r="D216" s="145" t="s">
        <v>146</v>
      </c>
      <c r="F216" s="146" t="s">
        <v>501</v>
      </c>
      <c r="I216" s="147"/>
      <c r="L216" s="32"/>
      <c r="M216" s="148"/>
      <c r="T216" s="56"/>
      <c r="AT216" s="17" t="s">
        <v>146</v>
      </c>
      <c r="AU216" s="17" t="s">
        <v>89</v>
      </c>
    </row>
    <row r="217" spans="2:65" s="12" customFormat="1">
      <c r="B217" s="149"/>
      <c r="D217" s="145" t="s">
        <v>148</v>
      </c>
      <c r="E217" s="150" t="s">
        <v>1</v>
      </c>
      <c r="F217" s="151" t="s">
        <v>567</v>
      </c>
      <c r="H217" s="152">
        <v>1.8</v>
      </c>
      <c r="I217" s="153"/>
      <c r="L217" s="149"/>
      <c r="M217" s="154"/>
      <c r="T217" s="155"/>
      <c r="AT217" s="150" t="s">
        <v>148</v>
      </c>
      <c r="AU217" s="150" t="s">
        <v>89</v>
      </c>
      <c r="AV217" s="12" t="s">
        <v>89</v>
      </c>
      <c r="AW217" s="12" t="s">
        <v>35</v>
      </c>
      <c r="AX217" s="12" t="s">
        <v>79</v>
      </c>
      <c r="AY217" s="150" t="s">
        <v>137</v>
      </c>
    </row>
    <row r="218" spans="2:65" s="12" customFormat="1">
      <c r="B218" s="149"/>
      <c r="D218" s="145" t="s">
        <v>148</v>
      </c>
      <c r="E218" s="150" t="s">
        <v>1</v>
      </c>
      <c r="F218" s="151" t="s">
        <v>568</v>
      </c>
      <c r="H218" s="152">
        <v>5</v>
      </c>
      <c r="I218" s="153"/>
      <c r="L218" s="149"/>
      <c r="M218" s="154"/>
      <c r="T218" s="155"/>
      <c r="AT218" s="150" t="s">
        <v>148</v>
      </c>
      <c r="AU218" s="150" t="s">
        <v>89</v>
      </c>
      <c r="AV218" s="12" t="s">
        <v>89</v>
      </c>
      <c r="AW218" s="12" t="s">
        <v>35</v>
      </c>
      <c r="AX218" s="12" t="s">
        <v>79</v>
      </c>
      <c r="AY218" s="150" t="s">
        <v>137</v>
      </c>
    </row>
    <row r="219" spans="2:65" s="12" customFormat="1">
      <c r="B219" s="149"/>
      <c r="D219" s="145" t="s">
        <v>148</v>
      </c>
      <c r="E219" s="150" t="s">
        <v>1</v>
      </c>
      <c r="F219" s="151" t="s">
        <v>574</v>
      </c>
      <c r="H219" s="152">
        <v>17</v>
      </c>
      <c r="I219" s="153"/>
      <c r="L219" s="149"/>
      <c r="M219" s="154"/>
      <c r="T219" s="155"/>
      <c r="AT219" s="150" t="s">
        <v>148</v>
      </c>
      <c r="AU219" s="150" t="s">
        <v>89</v>
      </c>
      <c r="AV219" s="12" t="s">
        <v>89</v>
      </c>
      <c r="AW219" s="12" t="s">
        <v>35</v>
      </c>
      <c r="AX219" s="12" t="s">
        <v>79</v>
      </c>
      <c r="AY219" s="150" t="s">
        <v>137</v>
      </c>
    </row>
    <row r="220" spans="2:65" s="14" customFormat="1">
      <c r="B220" s="179"/>
      <c r="D220" s="145" t="s">
        <v>148</v>
      </c>
      <c r="E220" s="180" t="s">
        <v>1</v>
      </c>
      <c r="F220" s="181" t="s">
        <v>360</v>
      </c>
      <c r="H220" s="182">
        <v>23.8</v>
      </c>
      <c r="I220" s="183"/>
      <c r="L220" s="179"/>
      <c r="M220" s="184"/>
      <c r="T220" s="185"/>
      <c r="AT220" s="180" t="s">
        <v>148</v>
      </c>
      <c r="AU220" s="180" t="s">
        <v>89</v>
      </c>
      <c r="AV220" s="14" t="s">
        <v>144</v>
      </c>
      <c r="AW220" s="14" t="s">
        <v>35</v>
      </c>
      <c r="AX220" s="14" t="s">
        <v>87</v>
      </c>
      <c r="AY220" s="180" t="s">
        <v>137</v>
      </c>
    </row>
    <row r="221" spans="2:65" s="1" customFormat="1" ht="16.5" customHeight="1">
      <c r="B221" s="32"/>
      <c r="C221" s="165" t="s">
        <v>322</v>
      </c>
      <c r="D221" s="165" t="s">
        <v>233</v>
      </c>
      <c r="E221" s="166" t="s">
        <v>503</v>
      </c>
      <c r="F221" s="167" t="s">
        <v>504</v>
      </c>
      <c r="G221" s="168" t="s">
        <v>190</v>
      </c>
      <c r="H221" s="169">
        <v>2.38</v>
      </c>
      <c r="I221" s="170"/>
      <c r="J221" s="171">
        <f>ROUND(I221*H221,2)</f>
        <v>0</v>
      </c>
      <c r="K221" s="167" t="s">
        <v>143</v>
      </c>
      <c r="L221" s="172"/>
      <c r="M221" s="173" t="s">
        <v>1</v>
      </c>
      <c r="N221" s="174" t="s">
        <v>44</v>
      </c>
      <c r="P221" s="141">
        <f>O221*H221</f>
        <v>0</v>
      </c>
      <c r="Q221" s="141">
        <v>0.2</v>
      </c>
      <c r="R221" s="141">
        <f>Q221*H221</f>
        <v>0.47599999999999998</v>
      </c>
      <c r="S221" s="141">
        <v>0</v>
      </c>
      <c r="T221" s="142">
        <f>S221*H221</f>
        <v>0</v>
      </c>
      <c r="AR221" s="143" t="s">
        <v>226</v>
      </c>
      <c r="AT221" s="143" t="s">
        <v>233</v>
      </c>
      <c r="AU221" s="143" t="s">
        <v>89</v>
      </c>
      <c r="AY221" s="17" t="s">
        <v>137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87</v>
      </c>
      <c r="BK221" s="144">
        <f>ROUND(I221*H221,2)</f>
        <v>0</v>
      </c>
      <c r="BL221" s="17" t="s">
        <v>144</v>
      </c>
      <c r="BM221" s="143" t="s">
        <v>505</v>
      </c>
    </row>
    <row r="222" spans="2:65" s="1" customFormat="1">
      <c r="B222" s="32"/>
      <c r="D222" s="145" t="s">
        <v>146</v>
      </c>
      <c r="F222" s="146" t="s">
        <v>504</v>
      </c>
      <c r="I222" s="147"/>
      <c r="L222" s="32"/>
      <c r="M222" s="148"/>
      <c r="T222" s="56"/>
      <c r="AT222" s="17" t="s">
        <v>146</v>
      </c>
      <c r="AU222" s="17" t="s">
        <v>89</v>
      </c>
    </row>
    <row r="223" spans="2:65" s="1" customFormat="1">
      <c r="B223" s="32"/>
      <c r="D223" s="145" t="s">
        <v>295</v>
      </c>
      <c r="F223" s="175" t="s">
        <v>506</v>
      </c>
      <c r="I223" s="147"/>
      <c r="L223" s="32"/>
      <c r="M223" s="148"/>
      <c r="T223" s="56"/>
      <c r="AT223" s="17" t="s">
        <v>295</v>
      </c>
      <c r="AU223" s="17" t="s">
        <v>89</v>
      </c>
    </row>
    <row r="224" spans="2:65" s="12" customFormat="1">
      <c r="B224" s="149"/>
      <c r="D224" s="145" t="s">
        <v>148</v>
      </c>
      <c r="E224" s="150" t="s">
        <v>1</v>
      </c>
      <c r="F224" s="151" t="s">
        <v>586</v>
      </c>
      <c r="H224" s="152">
        <v>0.18</v>
      </c>
      <c r="I224" s="153"/>
      <c r="L224" s="149"/>
      <c r="M224" s="154"/>
      <c r="T224" s="155"/>
      <c r="AT224" s="150" t="s">
        <v>148</v>
      </c>
      <c r="AU224" s="150" t="s">
        <v>89</v>
      </c>
      <c r="AV224" s="12" t="s">
        <v>89</v>
      </c>
      <c r="AW224" s="12" t="s">
        <v>35</v>
      </c>
      <c r="AX224" s="12" t="s">
        <v>79</v>
      </c>
      <c r="AY224" s="150" t="s">
        <v>137</v>
      </c>
    </row>
    <row r="225" spans="2:65" s="12" customFormat="1">
      <c r="B225" s="149"/>
      <c r="D225" s="145" t="s">
        <v>148</v>
      </c>
      <c r="E225" s="150" t="s">
        <v>1</v>
      </c>
      <c r="F225" s="151" t="s">
        <v>587</v>
      </c>
      <c r="H225" s="152">
        <v>0.5</v>
      </c>
      <c r="I225" s="153"/>
      <c r="L225" s="149"/>
      <c r="M225" s="154"/>
      <c r="T225" s="155"/>
      <c r="AT225" s="150" t="s">
        <v>148</v>
      </c>
      <c r="AU225" s="150" t="s">
        <v>89</v>
      </c>
      <c r="AV225" s="12" t="s">
        <v>89</v>
      </c>
      <c r="AW225" s="12" t="s">
        <v>35</v>
      </c>
      <c r="AX225" s="12" t="s">
        <v>79</v>
      </c>
      <c r="AY225" s="150" t="s">
        <v>137</v>
      </c>
    </row>
    <row r="226" spans="2:65" s="12" customFormat="1">
      <c r="B226" s="149"/>
      <c r="D226" s="145" t="s">
        <v>148</v>
      </c>
      <c r="E226" s="150" t="s">
        <v>1</v>
      </c>
      <c r="F226" s="151" t="s">
        <v>588</v>
      </c>
      <c r="H226" s="152">
        <v>1.7</v>
      </c>
      <c r="I226" s="153"/>
      <c r="L226" s="149"/>
      <c r="M226" s="154"/>
      <c r="T226" s="155"/>
      <c r="AT226" s="150" t="s">
        <v>148</v>
      </c>
      <c r="AU226" s="150" t="s">
        <v>89</v>
      </c>
      <c r="AV226" s="12" t="s">
        <v>89</v>
      </c>
      <c r="AW226" s="12" t="s">
        <v>35</v>
      </c>
      <c r="AX226" s="12" t="s">
        <v>79</v>
      </c>
      <c r="AY226" s="150" t="s">
        <v>137</v>
      </c>
    </row>
    <row r="227" spans="2:65" s="14" customFormat="1">
      <c r="B227" s="179"/>
      <c r="D227" s="145" t="s">
        <v>148</v>
      </c>
      <c r="E227" s="180" t="s">
        <v>1</v>
      </c>
      <c r="F227" s="181" t="s">
        <v>360</v>
      </c>
      <c r="H227" s="182">
        <v>2.38</v>
      </c>
      <c r="I227" s="183"/>
      <c r="L227" s="179"/>
      <c r="M227" s="184"/>
      <c r="T227" s="185"/>
      <c r="AT227" s="180" t="s">
        <v>148</v>
      </c>
      <c r="AU227" s="180" t="s">
        <v>89</v>
      </c>
      <c r="AV227" s="14" t="s">
        <v>144</v>
      </c>
      <c r="AW227" s="14" t="s">
        <v>35</v>
      </c>
      <c r="AX227" s="14" t="s">
        <v>87</v>
      </c>
      <c r="AY227" s="180" t="s">
        <v>137</v>
      </c>
    </row>
    <row r="228" spans="2:65" s="1" customFormat="1" ht="16.5" customHeight="1">
      <c r="B228" s="32"/>
      <c r="C228" s="132" t="s">
        <v>329</v>
      </c>
      <c r="D228" s="132" t="s">
        <v>139</v>
      </c>
      <c r="E228" s="133" t="s">
        <v>511</v>
      </c>
      <c r="F228" s="134" t="s">
        <v>512</v>
      </c>
      <c r="G228" s="135" t="s">
        <v>190</v>
      </c>
      <c r="H228" s="136">
        <v>30.6</v>
      </c>
      <c r="I228" s="137"/>
      <c r="J228" s="138">
        <f>ROUND(I228*H228,2)</f>
        <v>0</v>
      </c>
      <c r="K228" s="134" t="s">
        <v>143</v>
      </c>
      <c r="L228" s="32"/>
      <c r="M228" s="139" t="s">
        <v>1</v>
      </c>
      <c r="N228" s="140" t="s">
        <v>44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144</v>
      </c>
      <c r="AT228" s="143" t="s">
        <v>139</v>
      </c>
      <c r="AU228" s="143" t="s">
        <v>89</v>
      </c>
      <c r="AY228" s="17" t="s">
        <v>137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87</v>
      </c>
      <c r="BK228" s="144">
        <f>ROUND(I228*H228,2)</f>
        <v>0</v>
      </c>
      <c r="BL228" s="17" t="s">
        <v>144</v>
      </c>
      <c r="BM228" s="143" t="s">
        <v>513</v>
      </c>
    </row>
    <row r="229" spans="2:65" s="1" customFormat="1">
      <c r="B229" s="32"/>
      <c r="D229" s="145" t="s">
        <v>146</v>
      </c>
      <c r="F229" s="146" t="s">
        <v>514</v>
      </c>
      <c r="I229" s="147"/>
      <c r="L229" s="32"/>
      <c r="M229" s="148"/>
      <c r="T229" s="56"/>
      <c r="AT229" s="17" t="s">
        <v>146</v>
      </c>
      <c r="AU229" s="17" t="s">
        <v>89</v>
      </c>
    </row>
    <row r="230" spans="2:65" s="12" customFormat="1">
      <c r="B230" s="149"/>
      <c r="D230" s="145" t="s">
        <v>148</v>
      </c>
      <c r="E230" s="150" t="s">
        <v>1</v>
      </c>
      <c r="F230" s="151" t="s">
        <v>515</v>
      </c>
      <c r="H230" s="152">
        <v>5.4</v>
      </c>
      <c r="I230" s="153"/>
      <c r="L230" s="149"/>
      <c r="M230" s="154"/>
      <c r="T230" s="155"/>
      <c r="AT230" s="150" t="s">
        <v>148</v>
      </c>
      <c r="AU230" s="150" t="s">
        <v>89</v>
      </c>
      <c r="AV230" s="12" t="s">
        <v>89</v>
      </c>
      <c r="AW230" s="12" t="s">
        <v>35</v>
      </c>
      <c r="AX230" s="12" t="s">
        <v>79</v>
      </c>
      <c r="AY230" s="150" t="s">
        <v>137</v>
      </c>
    </row>
    <row r="231" spans="2:65" s="12" customFormat="1">
      <c r="B231" s="149"/>
      <c r="D231" s="145" t="s">
        <v>148</v>
      </c>
      <c r="E231" s="150" t="s">
        <v>1</v>
      </c>
      <c r="F231" s="151" t="s">
        <v>516</v>
      </c>
      <c r="H231" s="152">
        <v>15</v>
      </c>
      <c r="I231" s="153"/>
      <c r="L231" s="149"/>
      <c r="M231" s="154"/>
      <c r="T231" s="155"/>
      <c r="AT231" s="150" t="s">
        <v>148</v>
      </c>
      <c r="AU231" s="150" t="s">
        <v>89</v>
      </c>
      <c r="AV231" s="12" t="s">
        <v>89</v>
      </c>
      <c r="AW231" s="12" t="s">
        <v>35</v>
      </c>
      <c r="AX231" s="12" t="s">
        <v>79</v>
      </c>
      <c r="AY231" s="150" t="s">
        <v>137</v>
      </c>
    </row>
    <row r="232" spans="2:65" s="12" customFormat="1">
      <c r="B232" s="149"/>
      <c r="D232" s="145" t="s">
        <v>148</v>
      </c>
      <c r="E232" s="150" t="s">
        <v>1</v>
      </c>
      <c r="F232" s="151" t="s">
        <v>517</v>
      </c>
      <c r="H232" s="152">
        <v>10.199999999999999</v>
      </c>
      <c r="I232" s="153"/>
      <c r="L232" s="149"/>
      <c r="M232" s="154"/>
      <c r="T232" s="155"/>
      <c r="AT232" s="150" t="s">
        <v>148</v>
      </c>
      <c r="AU232" s="150" t="s">
        <v>89</v>
      </c>
      <c r="AV232" s="12" t="s">
        <v>89</v>
      </c>
      <c r="AW232" s="12" t="s">
        <v>35</v>
      </c>
      <c r="AX232" s="12" t="s">
        <v>79</v>
      </c>
      <c r="AY232" s="150" t="s">
        <v>137</v>
      </c>
    </row>
    <row r="233" spans="2:65" s="14" customFormat="1">
      <c r="B233" s="179"/>
      <c r="D233" s="145" t="s">
        <v>148</v>
      </c>
      <c r="E233" s="180" t="s">
        <v>1</v>
      </c>
      <c r="F233" s="181" t="s">
        <v>360</v>
      </c>
      <c r="H233" s="182">
        <v>30.6</v>
      </c>
      <c r="I233" s="183"/>
      <c r="L233" s="179"/>
      <c r="M233" s="184"/>
      <c r="T233" s="185"/>
      <c r="AT233" s="180" t="s">
        <v>148</v>
      </c>
      <c r="AU233" s="180" t="s">
        <v>89</v>
      </c>
      <c r="AV233" s="14" t="s">
        <v>144</v>
      </c>
      <c r="AW233" s="14" t="s">
        <v>35</v>
      </c>
      <c r="AX233" s="14" t="s">
        <v>87</v>
      </c>
      <c r="AY233" s="180" t="s">
        <v>137</v>
      </c>
    </row>
    <row r="234" spans="2:65" s="1" customFormat="1" ht="21.75" customHeight="1">
      <c r="B234" s="32"/>
      <c r="C234" s="132" t="s">
        <v>334</v>
      </c>
      <c r="D234" s="132" t="s">
        <v>139</v>
      </c>
      <c r="E234" s="133" t="s">
        <v>519</v>
      </c>
      <c r="F234" s="134" t="s">
        <v>520</v>
      </c>
      <c r="G234" s="135" t="s">
        <v>190</v>
      </c>
      <c r="H234" s="136">
        <v>21.6</v>
      </c>
      <c r="I234" s="137"/>
      <c r="J234" s="138">
        <f>ROUND(I234*H234,2)</f>
        <v>0</v>
      </c>
      <c r="K234" s="134" t="s">
        <v>143</v>
      </c>
      <c r="L234" s="32"/>
      <c r="M234" s="139" t="s">
        <v>1</v>
      </c>
      <c r="N234" s="140" t="s">
        <v>44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144</v>
      </c>
      <c r="AT234" s="143" t="s">
        <v>139</v>
      </c>
      <c r="AU234" s="143" t="s">
        <v>89</v>
      </c>
      <c r="AY234" s="17" t="s">
        <v>137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87</v>
      </c>
      <c r="BK234" s="144">
        <f>ROUND(I234*H234,2)</f>
        <v>0</v>
      </c>
      <c r="BL234" s="17" t="s">
        <v>144</v>
      </c>
      <c r="BM234" s="143" t="s">
        <v>521</v>
      </c>
    </row>
    <row r="235" spans="2:65" s="1" customFormat="1">
      <c r="B235" s="32"/>
      <c r="D235" s="145" t="s">
        <v>146</v>
      </c>
      <c r="F235" s="146" t="s">
        <v>522</v>
      </c>
      <c r="I235" s="147"/>
      <c r="L235" s="32"/>
      <c r="M235" s="148"/>
      <c r="T235" s="56"/>
      <c r="AT235" s="17" t="s">
        <v>146</v>
      </c>
      <c r="AU235" s="17" t="s">
        <v>89</v>
      </c>
    </row>
    <row r="236" spans="2:65" s="12" customFormat="1">
      <c r="B236" s="149"/>
      <c r="D236" s="145" t="s">
        <v>148</v>
      </c>
      <c r="E236" s="150" t="s">
        <v>1</v>
      </c>
      <c r="F236" s="151" t="s">
        <v>523</v>
      </c>
      <c r="H236" s="152">
        <v>3.6</v>
      </c>
      <c r="I236" s="153"/>
      <c r="L236" s="149"/>
      <c r="M236" s="154"/>
      <c r="T236" s="155"/>
      <c r="AT236" s="150" t="s">
        <v>148</v>
      </c>
      <c r="AU236" s="150" t="s">
        <v>89</v>
      </c>
      <c r="AV236" s="12" t="s">
        <v>89</v>
      </c>
      <c r="AW236" s="12" t="s">
        <v>35</v>
      </c>
      <c r="AX236" s="12" t="s">
        <v>79</v>
      </c>
      <c r="AY236" s="150" t="s">
        <v>137</v>
      </c>
    </row>
    <row r="237" spans="2:65" s="12" customFormat="1">
      <c r="B237" s="149"/>
      <c r="D237" s="145" t="s">
        <v>148</v>
      </c>
      <c r="E237" s="150" t="s">
        <v>1</v>
      </c>
      <c r="F237" s="151" t="s">
        <v>524</v>
      </c>
      <c r="H237" s="152">
        <v>18</v>
      </c>
      <c r="I237" s="153"/>
      <c r="L237" s="149"/>
      <c r="M237" s="154"/>
      <c r="T237" s="155"/>
      <c r="AT237" s="150" t="s">
        <v>148</v>
      </c>
      <c r="AU237" s="150" t="s">
        <v>89</v>
      </c>
      <c r="AV237" s="12" t="s">
        <v>89</v>
      </c>
      <c r="AW237" s="12" t="s">
        <v>35</v>
      </c>
      <c r="AX237" s="12" t="s">
        <v>79</v>
      </c>
      <c r="AY237" s="150" t="s">
        <v>137</v>
      </c>
    </row>
    <row r="238" spans="2:65" s="14" customFormat="1">
      <c r="B238" s="179"/>
      <c r="D238" s="145" t="s">
        <v>148</v>
      </c>
      <c r="E238" s="180" t="s">
        <v>1</v>
      </c>
      <c r="F238" s="181" t="s">
        <v>360</v>
      </c>
      <c r="H238" s="182">
        <v>21.6</v>
      </c>
      <c r="I238" s="183"/>
      <c r="L238" s="179"/>
      <c r="M238" s="184"/>
      <c r="T238" s="185"/>
      <c r="AT238" s="180" t="s">
        <v>148</v>
      </c>
      <c r="AU238" s="180" t="s">
        <v>89</v>
      </c>
      <c r="AV238" s="14" t="s">
        <v>144</v>
      </c>
      <c r="AW238" s="14" t="s">
        <v>35</v>
      </c>
      <c r="AX238" s="14" t="s">
        <v>87</v>
      </c>
      <c r="AY238" s="180" t="s">
        <v>137</v>
      </c>
    </row>
    <row r="239" spans="2:65" s="11" customFormat="1" ht="22.9" customHeight="1">
      <c r="B239" s="120"/>
      <c r="D239" s="121" t="s">
        <v>78</v>
      </c>
      <c r="E239" s="130" t="s">
        <v>176</v>
      </c>
      <c r="F239" s="130" t="s">
        <v>177</v>
      </c>
      <c r="I239" s="123"/>
      <c r="J239" s="131">
        <f>BK239</f>
        <v>0</v>
      </c>
      <c r="L239" s="120"/>
      <c r="M239" s="125"/>
      <c r="P239" s="126">
        <f>SUM(P240:P241)</f>
        <v>0</v>
      </c>
      <c r="R239" s="126">
        <f>SUM(R240:R241)</f>
        <v>0</v>
      </c>
      <c r="T239" s="127">
        <f>SUM(T240:T241)</f>
        <v>0</v>
      </c>
      <c r="AR239" s="121" t="s">
        <v>87</v>
      </c>
      <c r="AT239" s="128" t="s">
        <v>78</v>
      </c>
      <c r="AU239" s="128" t="s">
        <v>87</v>
      </c>
      <c r="AY239" s="121" t="s">
        <v>137</v>
      </c>
      <c r="BK239" s="129">
        <f>SUM(BK240:BK241)</f>
        <v>0</v>
      </c>
    </row>
    <row r="240" spans="2:65" s="1" customFormat="1" ht="16.5" customHeight="1">
      <c r="B240" s="32"/>
      <c r="C240" s="132" t="s">
        <v>340</v>
      </c>
      <c r="D240" s="132" t="s">
        <v>139</v>
      </c>
      <c r="E240" s="133" t="s">
        <v>179</v>
      </c>
      <c r="F240" s="134" t="s">
        <v>180</v>
      </c>
      <c r="G240" s="135" t="s">
        <v>181</v>
      </c>
      <c r="H240" s="136">
        <v>0.70199999999999996</v>
      </c>
      <c r="I240" s="137"/>
      <c r="J240" s="138">
        <f>ROUND(I240*H240,2)</f>
        <v>0</v>
      </c>
      <c r="K240" s="134" t="s">
        <v>143</v>
      </c>
      <c r="L240" s="32"/>
      <c r="M240" s="139" t="s">
        <v>1</v>
      </c>
      <c r="N240" s="140" t="s">
        <v>44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144</v>
      </c>
      <c r="AT240" s="143" t="s">
        <v>139</v>
      </c>
      <c r="AU240" s="143" t="s">
        <v>89</v>
      </c>
      <c r="AY240" s="17" t="s">
        <v>137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87</v>
      </c>
      <c r="BK240" s="144">
        <f>ROUND(I240*H240,2)</f>
        <v>0</v>
      </c>
      <c r="BL240" s="17" t="s">
        <v>144</v>
      </c>
      <c r="BM240" s="143" t="s">
        <v>526</v>
      </c>
    </row>
    <row r="241" spans="2:47" s="1" customFormat="1">
      <c r="B241" s="32"/>
      <c r="D241" s="145" t="s">
        <v>146</v>
      </c>
      <c r="F241" s="146" t="s">
        <v>183</v>
      </c>
      <c r="I241" s="147"/>
      <c r="L241" s="32"/>
      <c r="M241" s="156"/>
      <c r="N241" s="157"/>
      <c r="O241" s="157"/>
      <c r="P241" s="157"/>
      <c r="Q241" s="157"/>
      <c r="R241" s="157"/>
      <c r="S241" s="157"/>
      <c r="T241" s="158"/>
      <c r="AT241" s="17" t="s">
        <v>146</v>
      </c>
      <c r="AU241" s="17" t="s">
        <v>89</v>
      </c>
    </row>
    <row r="242" spans="2:47" s="1" customFormat="1" ht="6.95" customHeight="1">
      <c r="B242" s="44"/>
      <c r="C242" s="45"/>
      <c r="D242" s="45"/>
      <c r="E242" s="45"/>
      <c r="F242" s="45"/>
      <c r="G242" s="45"/>
      <c r="H242" s="45"/>
      <c r="I242" s="45"/>
      <c r="J242" s="45"/>
      <c r="K242" s="45"/>
      <c r="L242" s="32"/>
    </row>
  </sheetData>
  <sheetProtection algorithmName="SHA-512" hashValue="kf3qJ0yIx2U5zobBSVwqoDN9p30md0xRxcXLFqL8mywtSHryQ95x73EO6lHSX9uCw9AxjQK6ABesgvxrHEs/GQ==" saltValue="SoGOS4M1EmzYyJOfpnxJgxkCw1nezv3ZoQf5vEbD8ZRiJFwOXwgfxf4eq96K8jerlvTL3BcdArZ+wY7JNomr5g==" spinCount="100000" sheet="1" objects="1" scenarios="1" formatColumns="0" formatRows="0" autoFilter="0"/>
  <autoFilter ref="C118:K241" xr:uid="{00000000-0009-0000-0000-000007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3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110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111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3" t="str">
        <f>'Rekapitulace stavby'!K6</f>
        <v>EKOPark Žabovřeské louky – projektová dokumentace verze 2</v>
      </c>
      <c r="F7" s="234"/>
      <c r="G7" s="234"/>
      <c r="H7" s="234"/>
      <c r="L7" s="20"/>
    </row>
    <row r="8" spans="2:46" s="1" customFormat="1" ht="12" customHeight="1">
      <c r="B8" s="32"/>
      <c r="D8" s="27" t="s">
        <v>112</v>
      </c>
      <c r="L8" s="32"/>
    </row>
    <row r="9" spans="2:46" s="1" customFormat="1" ht="16.5" customHeight="1">
      <c r="B9" s="32"/>
      <c r="E9" s="196" t="s">
        <v>592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30. 11. 2023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18"/>
      <c r="G18" s="218"/>
      <c r="H18" s="218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89"/>
      <c r="E27" s="222" t="s">
        <v>1</v>
      </c>
      <c r="F27" s="222"/>
      <c r="G27" s="222"/>
      <c r="H27" s="222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ROUND(J118,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ROUND((SUM(BE118:BE134)),  2)</f>
        <v>0</v>
      </c>
      <c r="I33" s="92">
        <v>0.21</v>
      </c>
      <c r="J33" s="91">
        <f>ROUND(((SUM(BE118:BE134))*I33),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ROUND((SUM(BF118:BF134)),  2)</f>
        <v>0</v>
      </c>
      <c r="I34" s="92">
        <v>0.15</v>
      </c>
      <c r="J34" s="91">
        <f>ROUND(((SUM(BF118:BF134))*I34),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ROUND((SUM(BG118:BG134)),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ROUND((SUM(BH118:BH134)),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ROUND((SUM(BI118:BI134)),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3" t="str">
        <f>E7</f>
        <v>EKOPark Žabovřeské louky – projektová dokumentace verze 2</v>
      </c>
      <c r="F85" s="234"/>
      <c r="G85" s="234"/>
      <c r="H85" s="234"/>
      <c r="L85" s="32"/>
    </row>
    <row r="86" spans="2:47" s="1" customFormat="1" ht="12" customHeight="1">
      <c r="B86" s="32"/>
      <c r="C86" s="27" t="s">
        <v>112</v>
      </c>
      <c r="L86" s="32"/>
    </row>
    <row r="87" spans="2:47" s="1" customFormat="1" ht="16.5" customHeight="1">
      <c r="B87" s="32"/>
      <c r="E87" s="196" t="str">
        <f>E9</f>
        <v>227290-2-3 - Vedlejší a ostatní náklady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Brno-Žabovřesky</v>
      </c>
      <c r="I89" s="27" t="s">
        <v>22</v>
      </c>
      <c r="J89" s="52" t="str">
        <f>IF(J12="","",J12)</f>
        <v>30. 11. 2023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Statutární město Brno</v>
      </c>
      <c r="I91" s="27" t="s">
        <v>31</v>
      </c>
      <c r="J91" s="30" t="str">
        <f>E21</f>
        <v>GEOtest, a.s.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115</v>
      </c>
      <c r="D94" s="93"/>
      <c r="E94" s="93"/>
      <c r="F94" s="93"/>
      <c r="G94" s="93"/>
      <c r="H94" s="93"/>
      <c r="I94" s="93"/>
      <c r="J94" s="102" t="s">
        <v>116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117</v>
      </c>
      <c r="J96" s="66">
        <f>J118</f>
        <v>0</v>
      </c>
      <c r="L96" s="32"/>
      <c r="AU96" s="17" t="s">
        <v>118</v>
      </c>
    </row>
    <row r="97" spans="2:12" s="8" customFormat="1" ht="24.95" customHeight="1">
      <c r="B97" s="104"/>
      <c r="D97" s="105" t="s">
        <v>593</v>
      </c>
      <c r="E97" s="106"/>
      <c r="F97" s="106"/>
      <c r="G97" s="106"/>
      <c r="H97" s="106"/>
      <c r="I97" s="106"/>
      <c r="J97" s="107">
        <f>J119</f>
        <v>0</v>
      </c>
      <c r="L97" s="104"/>
    </row>
    <row r="98" spans="2:12" s="8" customFormat="1" ht="24.95" customHeight="1">
      <c r="B98" s="104"/>
      <c r="D98" s="105" t="s">
        <v>594</v>
      </c>
      <c r="E98" s="106"/>
      <c r="F98" s="106"/>
      <c r="G98" s="106"/>
      <c r="H98" s="106"/>
      <c r="I98" s="106"/>
      <c r="J98" s="107">
        <f>J124</f>
        <v>0</v>
      </c>
      <c r="L98" s="104"/>
    </row>
    <row r="99" spans="2:12" s="1" customFormat="1" ht="21.75" customHeight="1">
      <c r="B99" s="32"/>
      <c r="L99" s="32"/>
    </row>
    <row r="100" spans="2:12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5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5" customHeight="1">
      <c r="B105" s="32"/>
      <c r="C105" s="21" t="s">
        <v>122</v>
      </c>
      <c r="L105" s="32"/>
    </row>
    <row r="106" spans="2:12" s="1" customFormat="1" ht="6.95" customHeight="1">
      <c r="B106" s="32"/>
      <c r="L106" s="32"/>
    </row>
    <row r="107" spans="2:12" s="1" customFormat="1" ht="12" customHeight="1">
      <c r="B107" s="32"/>
      <c r="C107" s="27" t="s">
        <v>16</v>
      </c>
      <c r="L107" s="32"/>
    </row>
    <row r="108" spans="2:12" s="1" customFormat="1" ht="16.5" customHeight="1">
      <c r="B108" s="32"/>
      <c r="E108" s="233" t="str">
        <f>E7</f>
        <v>EKOPark Žabovřeské louky – projektová dokumentace verze 2</v>
      </c>
      <c r="F108" s="234"/>
      <c r="G108" s="234"/>
      <c r="H108" s="234"/>
      <c r="L108" s="32"/>
    </row>
    <row r="109" spans="2:12" s="1" customFormat="1" ht="12" customHeight="1">
      <c r="B109" s="32"/>
      <c r="C109" s="27" t="s">
        <v>112</v>
      </c>
      <c r="L109" s="32"/>
    </row>
    <row r="110" spans="2:12" s="1" customFormat="1" ht="16.5" customHeight="1">
      <c r="B110" s="32"/>
      <c r="E110" s="196" t="str">
        <f>E9</f>
        <v>227290-2-3 - Vedlejší a ostatní náklady</v>
      </c>
      <c r="F110" s="235"/>
      <c r="G110" s="235"/>
      <c r="H110" s="235"/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20</v>
      </c>
      <c r="F112" s="25" t="str">
        <f>F12</f>
        <v>Brno-Žabovřesky</v>
      </c>
      <c r="I112" s="27" t="s">
        <v>22</v>
      </c>
      <c r="J112" s="52" t="str">
        <f>IF(J12="","",J12)</f>
        <v>30. 11. 2023</v>
      </c>
      <c r="L112" s="32"/>
    </row>
    <row r="113" spans="2:65" s="1" customFormat="1" ht="6.95" customHeight="1">
      <c r="B113" s="32"/>
      <c r="L113" s="32"/>
    </row>
    <row r="114" spans="2:65" s="1" customFormat="1" ht="15.2" customHeight="1">
      <c r="B114" s="32"/>
      <c r="C114" s="27" t="s">
        <v>24</v>
      </c>
      <c r="F114" s="25" t="str">
        <f>E15</f>
        <v>Statutární město Brno</v>
      </c>
      <c r="I114" s="27" t="s">
        <v>31</v>
      </c>
      <c r="J114" s="30" t="str">
        <f>E21</f>
        <v>GEOtest, a.s.</v>
      </c>
      <c r="L114" s="32"/>
    </row>
    <row r="115" spans="2:65" s="1" customFormat="1" ht="15.2" customHeight="1">
      <c r="B115" s="32"/>
      <c r="C115" s="27" t="s">
        <v>29</v>
      </c>
      <c r="F115" s="25" t="str">
        <f>IF(E18="","",E18)</f>
        <v>Vyplň údaj</v>
      </c>
      <c r="I115" s="27" t="s">
        <v>36</v>
      </c>
      <c r="J115" s="30" t="str">
        <f>E24</f>
        <v xml:space="preserve"> </v>
      </c>
      <c r="L115" s="32"/>
    </row>
    <row r="116" spans="2:65" s="1" customFormat="1" ht="10.35" customHeight="1">
      <c r="B116" s="32"/>
      <c r="L116" s="32"/>
    </row>
    <row r="117" spans="2:65" s="10" customFormat="1" ht="29.25" customHeight="1">
      <c r="B117" s="112"/>
      <c r="C117" s="113" t="s">
        <v>123</v>
      </c>
      <c r="D117" s="114" t="s">
        <v>64</v>
      </c>
      <c r="E117" s="114" t="s">
        <v>60</v>
      </c>
      <c r="F117" s="114" t="s">
        <v>61</v>
      </c>
      <c r="G117" s="114" t="s">
        <v>124</v>
      </c>
      <c r="H117" s="114" t="s">
        <v>125</v>
      </c>
      <c r="I117" s="114" t="s">
        <v>126</v>
      </c>
      <c r="J117" s="114" t="s">
        <v>116</v>
      </c>
      <c r="K117" s="115" t="s">
        <v>127</v>
      </c>
      <c r="L117" s="112"/>
      <c r="M117" s="59" t="s">
        <v>1</v>
      </c>
      <c r="N117" s="60" t="s">
        <v>43</v>
      </c>
      <c r="O117" s="60" t="s">
        <v>128</v>
      </c>
      <c r="P117" s="60" t="s">
        <v>129</v>
      </c>
      <c r="Q117" s="60" t="s">
        <v>130</v>
      </c>
      <c r="R117" s="60" t="s">
        <v>131</v>
      </c>
      <c r="S117" s="60" t="s">
        <v>132</v>
      </c>
      <c r="T117" s="61" t="s">
        <v>133</v>
      </c>
    </row>
    <row r="118" spans="2:65" s="1" customFormat="1" ht="22.9" customHeight="1">
      <c r="B118" s="32"/>
      <c r="C118" s="64" t="s">
        <v>134</v>
      </c>
      <c r="J118" s="116">
        <f>BK118</f>
        <v>0</v>
      </c>
      <c r="L118" s="32"/>
      <c r="M118" s="62"/>
      <c r="N118" s="53"/>
      <c r="O118" s="53"/>
      <c r="P118" s="117">
        <f>P119+P124</f>
        <v>0</v>
      </c>
      <c r="Q118" s="53"/>
      <c r="R118" s="117">
        <f>R119+R124</f>
        <v>0</v>
      </c>
      <c r="S118" s="53"/>
      <c r="T118" s="118">
        <f>T119+T124</f>
        <v>0</v>
      </c>
      <c r="AT118" s="17" t="s">
        <v>78</v>
      </c>
      <c r="AU118" s="17" t="s">
        <v>118</v>
      </c>
      <c r="BK118" s="119">
        <f>BK119+BK124</f>
        <v>0</v>
      </c>
    </row>
    <row r="119" spans="2:65" s="11" customFormat="1" ht="25.9" customHeight="1">
      <c r="B119" s="120"/>
      <c r="D119" s="121" t="s">
        <v>78</v>
      </c>
      <c r="E119" s="122" t="s">
        <v>595</v>
      </c>
      <c r="F119" s="122" t="s">
        <v>596</v>
      </c>
      <c r="I119" s="123"/>
      <c r="J119" s="124">
        <f>BK119</f>
        <v>0</v>
      </c>
      <c r="L119" s="120"/>
      <c r="M119" s="125"/>
      <c r="P119" s="126">
        <f>SUM(P120:P123)</f>
        <v>0</v>
      </c>
      <c r="R119" s="126">
        <f>SUM(R120:R123)</f>
        <v>0</v>
      </c>
      <c r="T119" s="127">
        <f>SUM(T120:T123)</f>
        <v>0</v>
      </c>
      <c r="AR119" s="121" t="s">
        <v>144</v>
      </c>
      <c r="AT119" s="128" t="s">
        <v>78</v>
      </c>
      <c r="AU119" s="128" t="s">
        <v>79</v>
      </c>
      <c r="AY119" s="121" t="s">
        <v>137</v>
      </c>
      <c r="BK119" s="129">
        <f>SUM(BK120:BK123)</f>
        <v>0</v>
      </c>
    </row>
    <row r="120" spans="2:65" s="1" customFormat="1" ht="33" customHeight="1">
      <c r="B120" s="32"/>
      <c r="C120" s="132" t="s">
        <v>87</v>
      </c>
      <c r="D120" s="132" t="s">
        <v>139</v>
      </c>
      <c r="E120" s="133" t="s">
        <v>597</v>
      </c>
      <c r="F120" s="134" t="s">
        <v>598</v>
      </c>
      <c r="G120" s="135" t="s">
        <v>599</v>
      </c>
      <c r="H120" s="136">
        <v>1</v>
      </c>
      <c r="I120" s="137"/>
      <c r="J120" s="138">
        <f>ROUND(I120*H120,2)</f>
        <v>0</v>
      </c>
      <c r="K120" s="134" t="s">
        <v>1</v>
      </c>
      <c r="L120" s="32"/>
      <c r="M120" s="139" t="s">
        <v>1</v>
      </c>
      <c r="N120" s="140" t="s">
        <v>44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600</v>
      </c>
      <c r="AT120" s="143" t="s">
        <v>139</v>
      </c>
      <c r="AU120" s="143" t="s">
        <v>87</v>
      </c>
      <c r="AY120" s="17" t="s">
        <v>137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7" t="s">
        <v>87</v>
      </c>
      <c r="BK120" s="144">
        <f>ROUND(I120*H120,2)</f>
        <v>0</v>
      </c>
      <c r="BL120" s="17" t="s">
        <v>600</v>
      </c>
      <c r="BM120" s="143" t="s">
        <v>601</v>
      </c>
    </row>
    <row r="121" spans="2:65" s="1" customFormat="1">
      <c r="B121" s="32"/>
      <c r="D121" s="145" t="s">
        <v>146</v>
      </c>
      <c r="F121" s="146" t="s">
        <v>598</v>
      </c>
      <c r="I121" s="147"/>
      <c r="L121" s="32"/>
      <c r="M121" s="148"/>
      <c r="T121" s="56"/>
      <c r="AT121" s="17" t="s">
        <v>146</v>
      </c>
      <c r="AU121" s="17" t="s">
        <v>87</v>
      </c>
    </row>
    <row r="122" spans="2:65" s="1" customFormat="1" ht="49.15" customHeight="1">
      <c r="B122" s="32"/>
      <c r="C122" s="132" t="s">
        <v>89</v>
      </c>
      <c r="D122" s="132" t="s">
        <v>139</v>
      </c>
      <c r="E122" s="133" t="s">
        <v>602</v>
      </c>
      <c r="F122" s="134" t="s">
        <v>603</v>
      </c>
      <c r="G122" s="135" t="s">
        <v>599</v>
      </c>
      <c r="H122" s="136">
        <v>1</v>
      </c>
      <c r="I122" s="137"/>
      <c r="J122" s="138">
        <f>ROUND(I122*H122,2)</f>
        <v>0</v>
      </c>
      <c r="K122" s="134" t="s">
        <v>1</v>
      </c>
      <c r="L122" s="32"/>
      <c r="M122" s="139" t="s">
        <v>1</v>
      </c>
      <c r="N122" s="140" t="s">
        <v>44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600</v>
      </c>
      <c r="AT122" s="143" t="s">
        <v>139</v>
      </c>
      <c r="AU122" s="143" t="s">
        <v>87</v>
      </c>
      <c r="AY122" s="17" t="s">
        <v>137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87</v>
      </c>
      <c r="BK122" s="144">
        <f>ROUND(I122*H122,2)</f>
        <v>0</v>
      </c>
      <c r="BL122" s="17" t="s">
        <v>600</v>
      </c>
      <c r="BM122" s="143" t="s">
        <v>604</v>
      </c>
    </row>
    <row r="123" spans="2:65" s="1" customFormat="1">
      <c r="B123" s="32"/>
      <c r="D123" s="145" t="s">
        <v>146</v>
      </c>
      <c r="F123" s="146" t="s">
        <v>605</v>
      </c>
      <c r="I123" s="147"/>
      <c r="L123" s="32"/>
      <c r="M123" s="148"/>
      <c r="T123" s="56"/>
      <c r="AT123" s="17" t="s">
        <v>146</v>
      </c>
      <c r="AU123" s="17" t="s">
        <v>87</v>
      </c>
    </row>
    <row r="124" spans="2:65" s="11" customFormat="1" ht="25.9" customHeight="1">
      <c r="B124" s="120"/>
      <c r="D124" s="121" t="s">
        <v>78</v>
      </c>
      <c r="E124" s="122" t="s">
        <v>606</v>
      </c>
      <c r="F124" s="122" t="s">
        <v>607</v>
      </c>
      <c r="I124" s="123"/>
      <c r="J124" s="124">
        <f>BK124</f>
        <v>0</v>
      </c>
      <c r="L124" s="120"/>
      <c r="M124" s="125"/>
      <c r="P124" s="126">
        <f>SUM(P125:P134)</f>
        <v>0</v>
      </c>
      <c r="R124" s="126">
        <f>SUM(R125:R134)</f>
        <v>0</v>
      </c>
      <c r="T124" s="127">
        <f>SUM(T125:T134)</f>
        <v>0</v>
      </c>
      <c r="AR124" s="121" t="s">
        <v>166</v>
      </c>
      <c r="AT124" s="128" t="s">
        <v>78</v>
      </c>
      <c r="AU124" s="128" t="s">
        <v>79</v>
      </c>
      <c r="AY124" s="121" t="s">
        <v>137</v>
      </c>
      <c r="BK124" s="129">
        <f>SUM(BK125:BK134)</f>
        <v>0</v>
      </c>
    </row>
    <row r="125" spans="2:65" s="1" customFormat="1" ht="49.15" customHeight="1">
      <c r="B125" s="32"/>
      <c r="C125" s="132" t="s">
        <v>156</v>
      </c>
      <c r="D125" s="132" t="s">
        <v>139</v>
      </c>
      <c r="E125" s="133" t="s">
        <v>608</v>
      </c>
      <c r="F125" s="134" t="s">
        <v>609</v>
      </c>
      <c r="G125" s="135" t="s">
        <v>599</v>
      </c>
      <c r="H125" s="136">
        <v>1</v>
      </c>
      <c r="I125" s="137"/>
      <c r="J125" s="138">
        <f>ROUND(I125*H125,2)</f>
        <v>0</v>
      </c>
      <c r="K125" s="134" t="s">
        <v>1</v>
      </c>
      <c r="L125" s="32"/>
      <c r="M125" s="139" t="s">
        <v>1</v>
      </c>
      <c r="N125" s="140" t="s">
        <v>44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144</v>
      </c>
      <c r="AT125" s="143" t="s">
        <v>139</v>
      </c>
      <c r="AU125" s="143" t="s">
        <v>87</v>
      </c>
      <c r="AY125" s="17" t="s">
        <v>137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87</v>
      </c>
      <c r="BK125" s="144">
        <f>ROUND(I125*H125,2)</f>
        <v>0</v>
      </c>
      <c r="BL125" s="17" t="s">
        <v>144</v>
      </c>
      <c r="BM125" s="143" t="s">
        <v>610</v>
      </c>
    </row>
    <row r="126" spans="2:65" s="1" customFormat="1">
      <c r="B126" s="32"/>
      <c r="D126" s="145" t="s">
        <v>146</v>
      </c>
      <c r="F126" s="146" t="s">
        <v>609</v>
      </c>
      <c r="I126" s="147"/>
      <c r="L126" s="32"/>
      <c r="M126" s="148"/>
      <c r="T126" s="56"/>
      <c r="AT126" s="17" t="s">
        <v>146</v>
      </c>
      <c r="AU126" s="17" t="s">
        <v>87</v>
      </c>
    </row>
    <row r="127" spans="2:65" s="1" customFormat="1">
      <c r="B127" s="32"/>
      <c r="D127" s="145" t="s">
        <v>295</v>
      </c>
      <c r="F127" s="175" t="s">
        <v>611</v>
      </c>
      <c r="I127" s="147"/>
      <c r="L127" s="32"/>
      <c r="M127" s="148"/>
      <c r="T127" s="56"/>
      <c r="AT127" s="17" t="s">
        <v>295</v>
      </c>
      <c r="AU127" s="17" t="s">
        <v>87</v>
      </c>
    </row>
    <row r="128" spans="2:65" s="1" customFormat="1" ht="37.9" customHeight="1">
      <c r="B128" s="32"/>
      <c r="C128" s="132" t="s">
        <v>144</v>
      </c>
      <c r="D128" s="132" t="s">
        <v>139</v>
      </c>
      <c r="E128" s="133" t="s">
        <v>612</v>
      </c>
      <c r="F128" s="134" t="s">
        <v>613</v>
      </c>
      <c r="G128" s="135" t="s">
        <v>599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144</v>
      </c>
      <c r="AT128" s="143" t="s">
        <v>139</v>
      </c>
      <c r="AU128" s="143" t="s">
        <v>87</v>
      </c>
      <c r="AY128" s="17" t="s">
        <v>137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144</v>
      </c>
      <c r="BM128" s="143" t="s">
        <v>614</v>
      </c>
    </row>
    <row r="129" spans="2:65" s="1" customFormat="1">
      <c r="B129" s="32"/>
      <c r="D129" s="145" t="s">
        <v>146</v>
      </c>
      <c r="F129" s="146" t="s">
        <v>613</v>
      </c>
      <c r="I129" s="147"/>
      <c r="L129" s="32"/>
      <c r="M129" s="148"/>
      <c r="T129" s="56"/>
      <c r="AT129" s="17" t="s">
        <v>146</v>
      </c>
      <c r="AU129" s="17" t="s">
        <v>87</v>
      </c>
    </row>
    <row r="130" spans="2:65" s="1" customFormat="1" ht="44.25" customHeight="1">
      <c r="B130" s="32"/>
      <c r="C130" s="132" t="s">
        <v>166</v>
      </c>
      <c r="D130" s="132" t="s">
        <v>139</v>
      </c>
      <c r="E130" s="133" t="s">
        <v>615</v>
      </c>
      <c r="F130" s="134" t="s">
        <v>616</v>
      </c>
      <c r="G130" s="135" t="s">
        <v>599</v>
      </c>
      <c r="H130" s="136">
        <v>1</v>
      </c>
      <c r="I130" s="137"/>
      <c r="J130" s="138">
        <f>ROUND(I130*H130,2)</f>
        <v>0</v>
      </c>
      <c r="K130" s="134" t="s">
        <v>1</v>
      </c>
      <c r="L130" s="32"/>
      <c r="M130" s="139" t="s">
        <v>1</v>
      </c>
      <c r="N130" s="140" t="s">
        <v>44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144</v>
      </c>
      <c r="AT130" s="143" t="s">
        <v>139</v>
      </c>
      <c r="AU130" s="143" t="s">
        <v>87</v>
      </c>
      <c r="AY130" s="17" t="s">
        <v>137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87</v>
      </c>
      <c r="BK130" s="144">
        <f>ROUND(I130*H130,2)</f>
        <v>0</v>
      </c>
      <c r="BL130" s="17" t="s">
        <v>144</v>
      </c>
      <c r="BM130" s="143" t="s">
        <v>617</v>
      </c>
    </row>
    <row r="131" spans="2:65" s="1" customFormat="1">
      <c r="B131" s="32"/>
      <c r="D131" s="145" t="s">
        <v>146</v>
      </c>
      <c r="F131" s="146" t="s">
        <v>616</v>
      </c>
      <c r="I131" s="147"/>
      <c r="L131" s="32"/>
      <c r="M131" s="148"/>
      <c r="T131" s="56"/>
      <c r="AT131" s="17" t="s">
        <v>146</v>
      </c>
      <c r="AU131" s="17" t="s">
        <v>87</v>
      </c>
    </row>
    <row r="132" spans="2:65" s="1" customFormat="1" ht="66.75" customHeight="1">
      <c r="B132" s="32"/>
      <c r="C132" s="132" t="s">
        <v>171</v>
      </c>
      <c r="D132" s="132" t="s">
        <v>139</v>
      </c>
      <c r="E132" s="133" t="s">
        <v>618</v>
      </c>
      <c r="F132" s="134" t="s">
        <v>619</v>
      </c>
      <c r="G132" s="135" t="s">
        <v>599</v>
      </c>
      <c r="H132" s="136">
        <v>1</v>
      </c>
      <c r="I132" s="137"/>
      <c r="J132" s="138">
        <f>ROUND(I132*H132,2)</f>
        <v>0</v>
      </c>
      <c r="K132" s="134" t="s">
        <v>1</v>
      </c>
      <c r="L132" s="32"/>
      <c r="M132" s="139" t="s">
        <v>1</v>
      </c>
      <c r="N132" s="140" t="s">
        <v>44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144</v>
      </c>
      <c r="AT132" s="143" t="s">
        <v>139</v>
      </c>
      <c r="AU132" s="143" t="s">
        <v>87</v>
      </c>
      <c r="AY132" s="17" t="s">
        <v>137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87</v>
      </c>
      <c r="BK132" s="144">
        <f>ROUND(I132*H132,2)</f>
        <v>0</v>
      </c>
      <c r="BL132" s="17" t="s">
        <v>144</v>
      </c>
      <c r="BM132" s="143" t="s">
        <v>620</v>
      </c>
    </row>
    <row r="133" spans="2:65" s="1" customFormat="1">
      <c r="B133" s="32"/>
      <c r="D133" s="145" t="s">
        <v>146</v>
      </c>
      <c r="F133" s="146" t="s">
        <v>619</v>
      </c>
      <c r="I133" s="147"/>
      <c r="L133" s="32"/>
      <c r="M133" s="148"/>
      <c r="T133" s="56"/>
      <c r="AT133" s="17" t="s">
        <v>146</v>
      </c>
      <c r="AU133" s="17" t="s">
        <v>87</v>
      </c>
    </row>
    <row r="134" spans="2:65" s="1" customFormat="1">
      <c r="B134" s="32"/>
      <c r="D134" s="145" t="s">
        <v>295</v>
      </c>
      <c r="F134" s="175" t="s">
        <v>621</v>
      </c>
      <c r="I134" s="147"/>
      <c r="L134" s="32"/>
      <c r="M134" s="156"/>
      <c r="N134" s="157"/>
      <c r="O134" s="157"/>
      <c r="P134" s="157"/>
      <c r="Q134" s="157"/>
      <c r="R134" s="157"/>
      <c r="S134" s="157"/>
      <c r="T134" s="158"/>
      <c r="AT134" s="17" t="s">
        <v>295</v>
      </c>
      <c r="AU134" s="17" t="s">
        <v>87</v>
      </c>
    </row>
    <row r="135" spans="2:65" s="1" customFormat="1" ht="6.95" customHeight="1">
      <c r="B135" s="44"/>
      <c r="C135" s="45"/>
      <c r="D135" s="45"/>
      <c r="E135" s="45"/>
      <c r="F135" s="45"/>
      <c r="G135" s="45"/>
      <c r="H135" s="45"/>
      <c r="I135" s="45"/>
      <c r="J135" s="45"/>
      <c r="K135" s="45"/>
      <c r="L135" s="32"/>
    </row>
  </sheetData>
  <sheetProtection algorithmName="SHA-512" hashValue="V85yPdLAOkwG5103o/LYMBEPI4G/ICPpDjPBm6aN9KeLHwkFZs7/EeB82BrdTKm1hrl2Il1ohI1YKQNDan9bSA==" saltValue="GAjzFOV+qZdTDPUZrPqRs6xQUy4n+D4YEcloHnmUkRQ0cr8ta8w1LrXhOjwftzmJkt4YYM0BdaIxb3PeaQiDEg==" spinCount="100000" sheet="1" objects="1" scenarios="1" formatColumns="0" formatRows="0" autoFilter="0"/>
  <autoFilter ref="C117:K134" xr:uid="{00000000-0009-0000-0000-000008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E71CF58C00F694BB167DEDE1CE53FFE" ma:contentTypeVersion="18" ma:contentTypeDescription="Vytvoří nový dokument" ma:contentTypeScope="" ma:versionID="6532e6e2473f3c451b6d1005405b30e0">
  <xsd:schema xmlns:xsd="http://www.w3.org/2001/XMLSchema" xmlns:xs="http://www.w3.org/2001/XMLSchema" xmlns:p="http://schemas.microsoft.com/office/2006/metadata/properties" xmlns:ns2="f431ffe7-9e98-41ad-a1a8-bc326f02cf93" xmlns:ns3="65fb5cd4-ea9b-4250-b327-bb34c884fd34" targetNamespace="http://schemas.microsoft.com/office/2006/metadata/properties" ma:root="true" ma:fieldsID="0131ef599232235c02d31e3257636f8a" ns2:_="" ns3:_="">
    <xsd:import namespace="f431ffe7-9e98-41ad-a1a8-bc326f02cf93"/>
    <xsd:import namespace="65fb5cd4-ea9b-4250-b327-bb34c884fd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1ffe7-9e98-41ad-a1a8-bc326f02cf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590eb72d-ad02-4f84-953f-902ab4317d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b5cd4-ea9b-4250-b327-bb34c884fd3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1158189-1cc5-4413-995d-96fa0033dcce}" ma:internalName="TaxCatchAll" ma:showField="CatchAllData" ma:web="65fb5cd4-ea9b-4250-b327-bb34c884fd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31ffe7-9e98-41ad-a1a8-bc326f02cf93">
      <Terms xmlns="http://schemas.microsoft.com/office/infopath/2007/PartnerControls"/>
    </lcf76f155ced4ddcb4097134ff3c332f>
    <TaxCatchAll xmlns="65fb5cd4-ea9b-4250-b327-bb34c884fd34" xsi:nil="true"/>
  </documentManagement>
</p:properties>
</file>

<file path=customXml/itemProps1.xml><?xml version="1.0" encoding="utf-8"?>
<ds:datastoreItem xmlns:ds="http://schemas.openxmlformats.org/officeDocument/2006/customXml" ds:itemID="{339F8504-0F1D-4CA1-8272-4024E0905835}"/>
</file>

<file path=customXml/itemProps2.xml><?xml version="1.0" encoding="utf-8"?>
<ds:datastoreItem xmlns:ds="http://schemas.openxmlformats.org/officeDocument/2006/customXml" ds:itemID="{62D91D5C-0348-4359-B8E0-F15CC950F48E}"/>
</file>

<file path=customXml/itemProps3.xml><?xml version="1.0" encoding="utf-8"?>
<ds:datastoreItem xmlns:ds="http://schemas.openxmlformats.org/officeDocument/2006/customXml" ds:itemID="{5BA05971-7DA7-41CA-BA35-F81544A15C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Gric</dc:creator>
  <cp:keywords/>
  <dc:description/>
  <cp:lastModifiedBy>Zahradníček Jan (MMB_PARO)</cp:lastModifiedBy>
  <cp:revision/>
  <dcterms:created xsi:type="dcterms:W3CDTF">2023-11-30T12:26:21Z</dcterms:created>
  <dcterms:modified xsi:type="dcterms:W3CDTF">2024-03-13T12:21:00Z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0x0101007E71CF58C00F694BB167DEDE1CE53FFE</vt:lpwstr>
  </property>
  <property fmtid="{D5CDD505-2E9C-101B-9397-08002B2CF9AE}" pid="3" name="MediaServiceImageTags">
    <vt:lpwstr/>
  </property>
</Properties>
</file>