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/>
  </bookViews>
  <sheets>
    <sheet name="Rekapitulace stavby" sheetId="1" r:id="rId1"/>
    <sheet name="Lipova18 - Výměna PVC na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'Lipova18 - Výměna PVC na ...'!$C$120:$K$156</definedName>
    <definedName name="_xlnm.Print_Area" localSheetId="1">'Lipova18 - Výměna PVC na ...'!$C$4:$J$76,'Lipova18 - Výměna PVC na ...'!$C$82:$J$104,'Lipova18 - Výměna PVC na ...'!$C$110:$K$156</definedName>
    <definedName name="_xlnm.Print_Titles" localSheetId="1">'Lipova18 - Výměna PVC na ...'!$120:$120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56"/>
  <c r="BH156"/>
  <c r="BG156"/>
  <c r="BF156"/>
  <c r="T156"/>
  <c r="T155"/>
  <c r="R156"/>
  <c r="R155"/>
  <c r="P156"/>
  <c r="P155"/>
  <c r="BI154"/>
  <c r="BH154"/>
  <c r="BG154"/>
  <c r="BF154"/>
  <c r="T154"/>
  <c r="T153"/>
  <c r="R154"/>
  <c r="R153"/>
  <c r="P154"/>
  <c r="P153"/>
  <c r="BI152"/>
  <c r="BH152"/>
  <c r="BG152"/>
  <c r="BF152"/>
  <c r="T152"/>
  <c r="T151"/>
  <c r="T150"/>
  <c r="R152"/>
  <c r="R151"/>
  <c r="R150"/>
  <c r="P152"/>
  <c r="P151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T123"/>
  <c r="R124"/>
  <c r="R123"/>
  <c r="P124"/>
  <c r="P123"/>
  <c r="J118"/>
  <c r="J117"/>
  <c r="F117"/>
  <c r="F115"/>
  <c r="E113"/>
  <c r="J90"/>
  <c r="J89"/>
  <c r="F89"/>
  <c r="F87"/>
  <c r="E85"/>
  <c r="J16"/>
  <c r="E16"/>
  <c r="F118"/>
  <c r="J15"/>
  <c r="J10"/>
  <c r="J115"/>
  <c i="1" r="L90"/>
  <c r="AM90"/>
  <c r="AM89"/>
  <c r="L89"/>
  <c r="AM87"/>
  <c r="L87"/>
  <c r="L85"/>
  <c r="L84"/>
  <c i="2" r="J156"/>
  <c r="BK149"/>
  <c r="J144"/>
  <c r="J141"/>
  <c r="J138"/>
  <c r="J135"/>
  <c r="BK129"/>
  <c r="J124"/>
  <c r="BK132"/>
  <c r="BK127"/>
  <c r="BK154"/>
  <c r="J152"/>
  <c r="BK147"/>
  <c r="J145"/>
  <c r="BK142"/>
  <c r="BK140"/>
  <c r="BK137"/>
  <c r="J132"/>
  <c r="J127"/>
  <c r="BK135"/>
  <c r="J128"/>
  <c r="BK124"/>
  <c r="J154"/>
  <c r="J147"/>
  <c r="BK141"/>
  <c r="J140"/>
  <c r="J137"/>
  <c r="J130"/>
  <c r="J139"/>
  <c r="J136"/>
  <c r="J129"/>
  <c r="BK156"/>
  <c r="BK152"/>
  <c r="J149"/>
  <c r="BK145"/>
  <c r="BK144"/>
  <c r="J142"/>
  <c r="BK139"/>
  <c r="BK136"/>
  <c r="BK128"/>
  <c r="BK138"/>
  <c r="BK130"/>
  <c i="1" r="AS94"/>
  <c i="2" l="1" r="BK126"/>
  <c r="J126"/>
  <c r="J97"/>
  <c r="P126"/>
  <c r="P122"/>
  <c r="P121"/>
  <c i="1" r="AU95"/>
  <c i="2" r="R126"/>
  <c r="R122"/>
  <c r="R121"/>
  <c r="T126"/>
  <c r="T122"/>
  <c r="T121"/>
  <c r="BK134"/>
  <c r="J134"/>
  <c r="J99"/>
  <c r="P134"/>
  <c r="P133"/>
  <c r="R134"/>
  <c r="R133"/>
  <c r="T134"/>
  <c r="T133"/>
  <c r="BK123"/>
  <c r="J123"/>
  <c r="J96"/>
  <c r="BK151"/>
  <c r="J151"/>
  <c r="J101"/>
  <c r="BK153"/>
  <c r="J153"/>
  <c r="J102"/>
  <c r="BK155"/>
  <c r="J155"/>
  <c r="J103"/>
  <c r="J87"/>
  <c r="F90"/>
  <c r="BE124"/>
  <c r="BE127"/>
  <c r="BE129"/>
  <c r="BE130"/>
  <c r="BE136"/>
  <c r="BE128"/>
  <c r="BE132"/>
  <c r="BE135"/>
  <c r="BE137"/>
  <c r="BE138"/>
  <c r="BE139"/>
  <c r="BE140"/>
  <c r="BE141"/>
  <c r="BE142"/>
  <c r="BE144"/>
  <c r="BE145"/>
  <c r="BE147"/>
  <c r="BE149"/>
  <c r="BE152"/>
  <c r="BE154"/>
  <c r="BE156"/>
  <c r="F33"/>
  <c i="1" r="BB95"/>
  <c r="BB94"/>
  <c r="W31"/>
  <c i="2" r="J32"/>
  <c i="1" r="AW95"/>
  <c i="2" r="F32"/>
  <c i="1" r="BA95"/>
  <c r="BA94"/>
  <c r="AW94"/>
  <c r="AK30"/>
  <c i="2" r="F34"/>
  <c i="1" r="BC95"/>
  <c r="BC94"/>
  <c r="W32"/>
  <c i="2" r="F35"/>
  <c i="1" r="BD95"/>
  <c r="BD94"/>
  <c r="W33"/>
  <c r="AU94"/>
  <c i="2" l="1" r="BK122"/>
  <c r="J122"/>
  <c r="J95"/>
  <c r="BK133"/>
  <c r="J133"/>
  <c r="J98"/>
  <c r="BK150"/>
  <c r="J150"/>
  <c r="J100"/>
  <c i="1" r="W30"/>
  <c r="AX94"/>
  <c r="AY94"/>
  <c i="2" r="F31"/>
  <c i="1" r="AZ95"/>
  <c r="AZ94"/>
  <c r="W29"/>
  <c i="2" r="J31"/>
  <c i="1" r="AV95"/>
  <c r="AT95"/>
  <c i="2" l="1" r="BK121"/>
  <c r="J121"/>
  <c r="J94"/>
  <c i="1" r="AV94"/>
  <c r="AK29"/>
  <c i="2" l="1" r="J28"/>
  <c i="1" r="AG95"/>
  <c r="AG94"/>
  <c r="AK26"/>
  <c r="AK35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<sst xmlns="http://schemas.openxmlformats.org/spreadsheetml/2006/main">
  <si>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</si>
  <si>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</si>
  <si>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</si>
  <si>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</si>
  <si>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{491515e8-866f-4e5a-ac77-9da0f5784235}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</si>
  <si>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</si>
  <si>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</si>
  <si>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</si>
  <si>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</si>
  <si>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</si>
  <si>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</si>
  <si>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</si>
  <si>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</si>
  <si>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</si>
  <si>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Lipova18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</si>
  <si>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</si>
  <si>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</si>
  <si>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PVC na chodbě k chemickým laboratořím</t>
  </si>
  <si>
    <t>KSO:</t>
  </si>
  <si>
    <t>CC-CZ:</t>
  </si>
  <si>
    <t>Místo:</t>
  </si>
  <si>
    <t>Lipová 18</t>
  </si>
  <si>
    <t>Datum:</t>
  </si>
  <si>
    <t>15. 4. 2024</t>
  </si>
  <si>
    <t>Zadavatel:</t>
  </si>
  <si>
    <t>IČ:</t>
  </si>
  <si>
    <t>MmBrna,Husova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</si>
  <si>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</si>
  <si>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</si>
  <si>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</si>
  <si>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</si>
  <si>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</si>
  <si>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</si>
  <si>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</si>
  <si>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</si>
  <si>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</si>
  <si>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</si>
  <si>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</si>
  <si>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</si>
  <si>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</si>
  <si>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</si>
  <si>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</si>
  <si>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</si>
  <si>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</si>
  <si>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</si>
  <si>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</si>
  <si>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</si>
  <si>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</si>
  <si>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</si>
  <si>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</si>
  <si>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</si>
  <si>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</si>
  <si>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</si>
  <si>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</si>
  <si>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</si>
  <si>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</si>
  <si>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</si>
  <si>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</si>
  <si>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</si>
  <si>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</si>
  <si>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</si>
  <si>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</si>
  <si>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</si>
  <si>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</si>
  <si>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</si>
  <si>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</si>
  <si>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</si>
  <si>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</si>
  <si>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</si>
  <si>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</si>
  <si>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</si>
  <si>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</si>
  <si>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</si>
  <si>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</si>
  <si>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</si>
  <si>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</si>
  <si>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</si>
  <si>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</si>
  <si>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</si>
  <si>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</si>
  <si>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</si>
  <si>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</si>
  <si>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</si>
  <si>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</si>
  <si>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</si>
  <si>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</si>
  <si>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</si>
  <si>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</si>
  <si>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</si>
  <si>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</si>
  <si>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</si>
  <si>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</si>
  <si>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</si>
  <si>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776 - Podlahy povlakové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</si>
  <si>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</si>
  <si>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</si>
  <si>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</si>
  <si>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</si>
  <si>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</si>
  <si>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</si>
  <si>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</si>
  <si>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</si>
  <si>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</si>
  <si>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</si>
  <si>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</si>
  <si>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</si>
  <si>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</si>
  <si>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</si>
  <si>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</si>
  <si>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</si>
  <si>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</si>
  <si>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</si>
  <si>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</si>
  <si>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</si>
  <si>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</si>
  <si>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</si>
  <si>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</si>
  <si>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</si>
  <si>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</si>
  <si>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</si>
  <si>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2024 01</t>
  </si>
  <si>
    <t>16</t>
  </si>
  <si>
    <t>1392699713</t>
  </si>
  <si>
    <t>VV</t>
  </si>
  <si>
    <t>15,1*1,4+1,85*1,0*2</t>
  </si>
  <si>
    <t>997</t>
  </si>
  <si>
    <t>Přesun sutě</t>
  </si>
  <si>
    <t>997013211</t>
  </si>
  <si>
    <t>Vnitrostaveništní doprava suti a vybouraných hmot pro budovy v do 6 m ručně</t>
  </si>
  <si>
    <t>t</t>
  </si>
  <si>
    <t>4</t>
  </si>
  <si>
    <t>547746680</t>
  </si>
  <si>
    <t>3</t>
  </si>
  <si>
    <t>997013213</t>
  </si>
  <si>
    <t>Vnitrostaveništní doprava suti a vybouraných hmot pro budovy v přes 9 do 12 m ručně</t>
  </si>
  <si>
    <t>-1936644054</t>
  </si>
  <si>
    <t>997013501</t>
  </si>
  <si>
    <t>Odvoz suti a vybouraných hmot na skládku nebo meziskládku do 1 km se složením</t>
  </si>
  <si>
    <t>290494979</t>
  </si>
  <si>
    <t>5</t>
  </si>
  <si>
    <t>997013509</t>
  </si>
  <si>
    <t>Příplatek k odvozu suti a vybouraných hmot na skládku ZKD 1 km přes 1 km</t>
  </si>
  <si>
    <t>684556</t>
  </si>
  <si>
    <t>0,062*14 'Přepočtené koeficientem množství</t>
  </si>
  <si>
    <t>6</t>
  </si>
  <si>
    <t>997013601</t>
  </si>
  <si>
    <t>Poplatek za uložení na skládce (skládkovné) stavebního odpadu betonového kód odpadu 17 01 01</t>
  </si>
  <si>
    <t>766921573</t>
  </si>
  <si>
    <t>PSV</t>
  </si>
  <si>
    <t>Práce a dodávky PSV</t>
  </si>
  <si>
    <t>776</t>
  </si>
  <si>
    <t>Podlahy povlakové</t>
  </si>
  <si>
    <t>7</t>
  </si>
  <si>
    <t>776111115</t>
  </si>
  <si>
    <t>Broušení podkladu povlakových podlah před litím stěrky</t>
  </si>
  <si>
    <t>-910284455</t>
  </si>
  <si>
    <t>8</t>
  </si>
  <si>
    <t>776111311</t>
  </si>
  <si>
    <t>Vysátí podkladu povlakových podlah</t>
  </si>
  <si>
    <t>1137491592</t>
  </si>
  <si>
    <t>776121112</t>
  </si>
  <si>
    <t>Vodou ředitelná penetrace savého podkladu povlakových podlah</t>
  </si>
  <si>
    <t>348864342</t>
  </si>
  <si>
    <t>22</t>
  </si>
  <si>
    <t>776131111</t>
  </si>
  <si>
    <t>Vyztužení podkladu povlakových podlah armovacím pletivem ze skelných vláken</t>
  </si>
  <si>
    <t>-652576646</t>
  </si>
  <si>
    <t>776141112</t>
  </si>
  <si>
    <t>Stěrka podlahová nivelační pro vyrovnání podkladu povlakových podlah pevnosti 20 MPa tl přes 3 do 5 mm</t>
  </si>
  <si>
    <t>-1148875590</t>
  </si>
  <si>
    <t>11</t>
  </si>
  <si>
    <t>776201811</t>
  </si>
  <si>
    <t>Demontáž lepených povlakových podlah bez podložky ručně</t>
  </si>
  <si>
    <t>-1858049566</t>
  </si>
  <si>
    <t>776221111</t>
  </si>
  <si>
    <t>Lepení pásů z PVC standardním lepidlem</t>
  </si>
  <si>
    <t>-1836062381</t>
  </si>
  <si>
    <t>13</t>
  </si>
  <si>
    <t>M</t>
  </si>
  <si>
    <t>28412245</t>
  </si>
  <si>
    <t xml:space="preserve">krytina podlahová heterogenní  tl 2mm-odstín šedý beton</t>
  </si>
  <si>
    <t>32</t>
  </si>
  <si>
    <t>441501677</t>
  </si>
  <si>
    <t>24,84*1,1 'Přepočtené koeficientem množství</t>
  </si>
  <si>
    <t>14</t>
  </si>
  <si>
    <t>776223112R</t>
  </si>
  <si>
    <t>Spoj povlakových podlahovin z PVC svařováním za studena</t>
  </si>
  <si>
    <t>m</t>
  </si>
  <si>
    <t>164817217</t>
  </si>
  <si>
    <t>15</t>
  </si>
  <si>
    <t>776421111R</t>
  </si>
  <si>
    <t>Montáž a dod.obvodových lišt lepením</t>
  </si>
  <si>
    <t>-529711326</t>
  </si>
  <si>
    <t>(1,4+15,1)*2+1,85*4</t>
  </si>
  <si>
    <t xml:space="preserve">776-pc  1</t>
  </si>
  <si>
    <t>D+m přechodové lišty</t>
  </si>
  <si>
    <t>-2045241550</t>
  </si>
  <si>
    <t>1,5*2+1,0*5</t>
  </si>
  <si>
    <t>17</t>
  </si>
  <si>
    <t>998776202</t>
  </si>
  <si>
    <t>Přesun hmot procentní pro podlahy povlakové v objektech v přes 6 do 12 m</t>
  </si>
  <si>
    <t>%</t>
  </si>
  <si>
    <t>-1655677088</t>
  </si>
  <si>
    <t>VRN</t>
  </si>
  <si>
    <t>Vedlejší rozpočtové náklady</t>
  </si>
  <si>
    <t>VRN3</t>
  </si>
  <si>
    <t>Zařízení staveniště</t>
  </si>
  <si>
    <t>18</t>
  </si>
  <si>
    <t>030001000</t>
  </si>
  <si>
    <t>Zařízení staveniště 1%</t>
  </si>
  <si>
    <t>sada</t>
  </si>
  <si>
    <t>1024</t>
  </si>
  <si>
    <t>233176308</t>
  </si>
  <si>
    <t>VRN6</t>
  </si>
  <si>
    <t>Územní vlivy</t>
  </si>
  <si>
    <t>19</t>
  </si>
  <si>
    <t>060001000</t>
  </si>
  <si>
    <t>Územní vlivy 3,2%</t>
  </si>
  <si>
    <t>868064691</t>
  </si>
  <si>
    <t>VRN7</t>
  </si>
  <si>
    <t>Provozní vlivy</t>
  </si>
  <si>
    <t>20</t>
  </si>
  <si>
    <t>070001000</t>
  </si>
  <si>
    <t>Provozní vlivy 1%</t>
  </si>
  <si>
    <t>18934417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</si>
</sst>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26</v>
      </c>
      <c r="AK11" s="29" t="s">
        <v>27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28</v>
      </c>
      <c r="AK13" s="29" t="s">
        <v>25</v>
      </c>
      <c r="AN13" s="31" t="s">
        <v>29</v>
      </c>
      <c r="AR13" s="19"/>
      <c r="BE13" s="28"/>
      <c r="BS13" s="16" t="s">
        <v>6</v>
      </c>
    </row>
    <row r="14">
      <c r="B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N14" s="31" t="s">
        <v>29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30</v>
      </c>
      <c r="AK16" s="29" t="s">
        <v>25</v>
      </c>
      <c r="AN16" s="24" t="s">
        <v>1</v>
      </c>
      <c r="AR16" s="19"/>
      <c r="BE16" s="28"/>
      <c r="BS16" s="16" t="s">
        <v>3</v>
      </c>
    </row>
    <row r="17" s="1" customFormat="1" ht="18.48" customHeight="1">
      <c r="B17" s="19"/>
      <c r="E17" s="24" t="s">
        <v>31</v>
      </c>
      <c r="AK17" s="29" t="s">
        <v>27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33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31</v>
      </c>
      <c r="AK20" s="29" t="s">
        <v>27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34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36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37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38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39</v>
      </c>
      <c r="E29" s="3"/>
      <c r="F29" s="29" t="s">
        <v>40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41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42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43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44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50</v>
      </c>
      <c r="AI60" s="38"/>
      <c r="AJ60" s="38"/>
      <c r="AK60" s="38"/>
      <c r="AL60" s="38"/>
      <c r="AM60" s="55" t="s">
        <v>51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50</v>
      </c>
      <c r="AI75" s="38"/>
      <c r="AJ75" s="38"/>
      <c r="AK75" s="38"/>
      <c r="AL75" s="38"/>
      <c r="AM75" s="55" t="s">
        <v>51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Lipova18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Výměna PVC na chodbě k chemickým laboratořím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Lipová 18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15. 4. 2024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MmBrna,Husova 3, Brno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30</v>
      </c>
      <c r="AJ89" s="35"/>
      <c r="AK89" s="35"/>
      <c r="AL89" s="35"/>
      <c r="AM89" s="67" t="str">
        <f>IF(E17="","",E17)</f>
        <v>Radka Volková</v>
      </c>
      <c r="AN89" s="4"/>
      <c r="AO89" s="4"/>
      <c r="AP89" s="4"/>
      <c r="AQ89" s="35"/>
      <c r="AR89" s="36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28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33</v>
      </c>
      <c r="AJ90" s="35"/>
      <c r="AK90" s="35"/>
      <c r="AL90" s="35"/>
      <c r="AM90" s="67" t="str">
        <f>IF(E20="","",E20)</f>
        <v>Radka Volková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6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74</v>
      </c>
      <c r="BT94" s="99" t="s">
        <v>75</v>
      </c>
      <c r="BV94" s="99" t="s">
        <v>76</v>
      </c>
      <c r="BW94" s="99" t="s">
        <v>4</v>
      </c>
      <c r="BX94" s="99" t="s">
        <v>77</v>
      </c>
      <c r="CL94" s="99" t="s">
        <v>1</v>
      </c>
    </row>
    <row r="95" s="7" customFormat="1" ht="24.75" customHeight="1">
      <c r="A95" s="100" t="s">
        <v>78</v>
      </c>
      <c r="B95" s="101"/>
      <c r="C95" s="102"/>
      <c r="D95" s="103" t="s">
        <v>14</v>
      </c>
      <c r="E95" s="103"/>
      <c r="F95" s="103"/>
      <c r="G95" s="103"/>
      <c r="H95" s="103"/>
      <c r="I95" s="104"/>
      <c r="J95" s="103" t="s">
        <v>17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'Lipova18 - Výměna PVC na 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79</v>
      </c>
      <c r="AR95" s="101"/>
      <c r="AS95" s="107">
        <v>0</v>
      </c>
      <c r="AT95" s="108">
        <f>ROUND(SUM(AV95:AW95),2)</f>
        <v>0</v>
      </c>
      <c r="AU95" s="109">
        <f>'Lipova18 - Výměna PVC na ...'!P121</f>
        <v>0</v>
      </c>
      <c r="AV95" s="108">
        <f>'Lipova18 - Výměna PVC na ...'!J31</f>
        <v>0</v>
      </c>
      <c r="AW95" s="108">
        <f>'Lipova18 - Výměna PVC na ...'!J32</f>
        <v>0</v>
      </c>
      <c r="AX95" s="108">
        <f>'Lipova18 - Výměna PVC na ...'!J33</f>
        <v>0</v>
      </c>
      <c r="AY95" s="108">
        <f>'Lipova18 - Výměna PVC na ...'!J34</f>
        <v>0</v>
      </c>
      <c r="AZ95" s="108">
        <f>'Lipova18 - Výměna PVC na ...'!F31</f>
        <v>0</v>
      </c>
      <c r="BA95" s="108">
        <f>'Lipova18 - Výměna PVC na ...'!F32</f>
        <v>0</v>
      </c>
      <c r="BB95" s="108">
        <f>'Lipova18 - Výměna PVC na ...'!F33</f>
        <v>0</v>
      </c>
      <c r="BC95" s="108">
        <f>'Lipova18 - Výměna PVC na ...'!F34</f>
        <v>0</v>
      </c>
      <c r="BD95" s="110">
        <f>'Lipova18 - Výměna PVC na ...'!F35</f>
        <v>0</v>
      </c>
      <c r="BE95" s="7"/>
      <c r="BT95" s="111" t="s">
        <v>80</v>
      </c>
      <c r="BU95" s="111" t="s">
        <v>81</v>
      </c>
      <c r="BV95" s="111" t="s">
        <v>76</v>
      </c>
      <c r="BW95" s="111" t="s">
        <v>4</v>
      </c>
      <c r="BX95" s="111" t="s">
        <v>77</v>
      </c>
      <c r="CL95" s="111" t="s">
        <v>1</v>
      </c>
    </row>
    <row r="96" s="2" customFormat="1" ht="30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6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Lipova18 - Výměna PVC n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4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="1" customFormat="1" ht="24.96" customHeight="1">
      <c r="B4" s="19"/>
      <c r="D4" s="20" t="s">
        <v>83</v>
      </c>
      <c r="L4" s="19"/>
      <c r="M4" s="112" t="s">
        <v>10</v>
      </c>
      <c r="AT4" s="16" t="s">
        <v>3</v>
      </c>
    </row>
    <row r="5" s="1" customFormat="1" ht="6.96" customHeight="1">
      <c r="B5" s="19"/>
      <c r="L5" s="19"/>
    </row>
    <row r="6" s="2" customFormat="1" ht="12" customHeight="1">
      <c r="A6" s="35"/>
      <c r="B6" s="36"/>
      <c r="C6" s="35"/>
      <c r="D6" s="29" t="s">
        <v>16</v>
      </c>
      <c r="E6" s="35"/>
      <c r="F6" s="35"/>
      <c r="G6" s="35"/>
      <c r="H6" s="35"/>
      <c r="I6" s="35"/>
      <c r="J6" s="35"/>
      <c r="K6" s="35"/>
      <c r="L6" s="5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36"/>
      <c r="C7" s="35"/>
      <c r="D7" s="35"/>
      <c r="E7" s="64" t="s">
        <v>17</v>
      </c>
      <c r="F7" s="35"/>
      <c r="G7" s="35"/>
      <c r="H7" s="35"/>
      <c r="I7" s="35"/>
      <c r="J7" s="35"/>
      <c r="K7" s="35"/>
      <c r="L7" s="5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36"/>
      <c r="C8" s="35"/>
      <c r="D8" s="35"/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36"/>
      <c r="C9" s="35"/>
      <c r="D9" s="29" t="s">
        <v>18</v>
      </c>
      <c r="E9" s="35"/>
      <c r="F9" s="24" t="s">
        <v>1</v>
      </c>
      <c r="G9" s="35"/>
      <c r="H9" s="35"/>
      <c r="I9" s="29" t="s">
        <v>19</v>
      </c>
      <c r="J9" s="24" t="s">
        <v>1</v>
      </c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36"/>
      <c r="C10" s="35"/>
      <c r="D10" s="29" t="s">
        <v>20</v>
      </c>
      <c r="E10" s="35"/>
      <c r="F10" s="24" t="s">
        <v>21</v>
      </c>
      <c r="G10" s="35"/>
      <c r="H10" s="35"/>
      <c r="I10" s="29" t="s">
        <v>22</v>
      </c>
      <c r="J10" s="66" t="str">
        <f>'Rekapitulace stavby'!AN8</f>
        <v>15. 4. 2024</v>
      </c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36"/>
      <c r="C11" s="35"/>
      <c r="D11" s="35"/>
      <c r="E11" s="35"/>
      <c r="F11" s="35"/>
      <c r="G11" s="35"/>
      <c r="H11" s="35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24</v>
      </c>
      <c r="E12" s="35"/>
      <c r="F12" s="35"/>
      <c r="G12" s="35"/>
      <c r="H12" s="35"/>
      <c r="I12" s="29" t="s">
        <v>25</v>
      </c>
      <c r="J12" s="24" t="s">
        <v>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36"/>
      <c r="C13" s="35"/>
      <c r="D13" s="35"/>
      <c r="E13" s="24" t="s">
        <v>26</v>
      </c>
      <c r="F13" s="35"/>
      <c r="G13" s="35"/>
      <c r="H13" s="35"/>
      <c r="I13" s="29" t="s">
        <v>27</v>
      </c>
      <c r="J13" s="24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36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36"/>
      <c r="C15" s="35"/>
      <c r="D15" s="29" t="s">
        <v>28</v>
      </c>
      <c r="E15" s="35"/>
      <c r="F15" s="35"/>
      <c r="G15" s="35"/>
      <c r="H15" s="35"/>
      <c r="I15" s="29" t="s">
        <v>25</v>
      </c>
      <c r="J15" s="30" t="str">
        <f>'Rekapitulace stavby'!AN13</f>
        <v>Vyplň údaj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36"/>
      <c r="C16" s="35"/>
      <c r="D16" s="35"/>
      <c r="E16" s="30" t="str">
        <f>'Rekapitulace stavby'!E14</f>
        <v>Vyplň údaj</v>
      </c>
      <c r="F16" s="24"/>
      <c r="G16" s="24"/>
      <c r="H16" s="24"/>
      <c r="I16" s="29" t="s">
        <v>27</v>
      </c>
      <c r="J16" s="30" t="str">
        <f>'Rekapitulace stavby'!AN14</f>
        <v>Vyplň údaj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36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36"/>
      <c r="C18" s="35"/>
      <c r="D18" s="29" t="s">
        <v>30</v>
      </c>
      <c r="E18" s="35"/>
      <c r="F18" s="35"/>
      <c r="G18" s="35"/>
      <c r="H18" s="35"/>
      <c r="I18" s="29" t="s">
        <v>25</v>
      </c>
      <c r="J18" s="24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36"/>
      <c r="C19" s="35"/>
      <c r="D19" s="35"/>
      <c r="E19" s="24" t="s">
        <v>31</v>
      </c>
      <c r="F19" s="35"/>
      <c r="G19" s="35"/>
      <c r="H19" s="35"/>
      <c r="I19" s="29" t="s">
        <v>27</v>
      </c>
      <c r="J19" s="24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36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36"/>
      <c r="C21" s="35"/>
      <c r="D21" s="29" t="s">
        <v>33</v>
      </c>
      <c r="E21" s="35"/>
      <c r="F21" s="35"/>
      <c r="G21" s="35"/>
      <c r="H21" s="35"/>
      <c r="I21" s="29" t="s">
        <v>25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36"/>
      <c r="C22" s="35"/>
      <c r="D22" s="35"/>
      <c r="E22" s="24" t="s">
        <v>31</v>
      </c>
      <c r="F22" s="35"/>
      <c r="G22" s="35"/>
      <c r="H22" s="35"/>
      <c r="I22" s="29" t="s">
        <v>27</v>
      </c>
      <c r="J22" s="24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36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36"/>
      <c r="C24" s="35"/>
      <c r="D24" s="29" t="s">
        <v>34</v>
      </c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13"/>
      <c r="B25" s="114"/>
      <c r="C25" s="113"/>
      <c r="D25" s="113"/>
      <c r="E25" s="33" t="s">
        <v>1</v>
      </c>
      <c r="F25" s="33"/>
      <c r="G25" s="33"/>
      <c r="H25" s="33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5"/>
      <c r="B26" s="36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36"/>
      <c r="C27" s="35"/>
      <c r="D27" s="87"/>
      <c r="E27" s="87"/>
      <c r="F27" s="87"/>
      <c r="G27" s="87"/>
      <c r="H27" s="87"/>
      <c r="I27" s="87"/>
      <c r="J27" s="87"/>
      <c r="K27" s="87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36"/>
      <c r="C28" s="35"/>
      <c r="D28" s="116" t="s">
        <v>35</v>
      </c>
      <c r="E28" s="35"/>
      <c r="F28" s="35"/>
      <c r="G28" s="35"/>
      <c r="H28" s="35"/>
      <c r="I28" s="35"/>
      <c r="J28" s="93">
        <f>ROUND(J121, 2)</f>
        <v>0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36"/>
      <c r="C30" s="35"/>
      <c r="D30" s="35"/>
      <c r="E30" s="35"/>
      <c r="F30" s="40" t="s">
        <v>37</v>
      </c>
      <c r="G30" s="35"/>
      <c r="H30" s="35"/>
      <c r="I30" s="40" t="s">
        <v>36</v>
      </c>
      <c r="J30" s="40" t="s">
        <v>38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36"/>
      <c r="C31" s="35"/>
      <c r="D31" s="117" t="s">
        <v>39</v>
      </c>
      <c r="E31" s="29" t="s">
        <v>40</v>
      </c>
      <c r="F31" s="118">
        <f>ROUND((SUM(BE121:BE156)),  2)</f>
        <v>0</v>
      </c>
      <c r="G31" s="35"/>
      <c r="H31" s="35"/>
      <c r="I31" s="119">
        <v>0.20999999999999999</v>
      </c>
      <c r="J31" s="118">
        <f>ROUND(((SUM(BE121:BE156))*I31),  2)</f>
        <v>0</v>
      </c>
      <c r="K31" s="3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29" t="s">
        <v>41</v>
      </c>
      <c r="F32" s="118">
        <f>ROUND((SUM(BF121:BF156)),  2)</f>
        <v>0</v>
      </c>
      <c r="G32" s="35"/>
      <c r="H32" s="35"/>
      <c r="I32" s="119">
        <v>0.12</v>
      </c>
      <c r="J32" s="118">
        <f>ROUND(((SUM(BF121:BF156))*I32), 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35"/>
      <c r="E33" s="29" t="s">
        <v>42</v>
      </c>
      <c r="F33" s="118">
        <f>ROUND((SUM(BG121:BG156)),  2)</f>
        <v>0</v>
      </c>
      <c r="G33" s="35"/>
      <c r="H33" s="35"/>
      <c r="I33" s="119">
        <v>0.20999999999999999</v>
      </c>
      <c r="J33" s="118">
        <f>0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43</v>
      </c>
      <c r="F34" s="118">
        <f>ROUND((SUM(BH121:BH156)),  2)</f>
        <v>0</v>
      </c>
      <c r="G34" s="35"/>
      <c r="H34" s="35"/>
      <c r="I34" s="119">
        <v>0.12</v>
      </c>
      <c r="J34" s="118">
        <f>0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18">
        <f>ROUND((SUM(BI121:BI156)),  2)</f>
        <v>0</v>
      </c>
      <c r="G35" s="35"/>
      <c r="H35" s="35"/>
      <c r="I35" s="119">
        <v>0</v>
      </c>
      <c r="J35" s="118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36"/>
      <c r="C37" s="120"/>
      <c r="D37" s="121" t="s">
        <v>45</v>
      </c>
      <c r="E37" s="78"/>
      <c r="F37" s="78"/>
      <c r="G37" s="122" t="s">
        <v>46</v>
      </c>
      <c r="H37" s="123" t="s">
        <v>47</v>
      </c>
      <c r="I37" s="78"/>
      <c r="J37" s="124">
        <f>SUM(J28:J35)</f>
        <v>0</v>
      </c>
      <c r="K37" s="12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50</v>
      </c>
      <c r="E61" s="38"/>
      <c r="F61" s="126" t="s">
        <v>51</v>
      </c>
      <c r="G61" s="55" t="s">
        <v>50</v>
      </c>
      <c r="H61" s="38"/>
      <c r="I61" s="38"/>
      <c r="J61" s="127" t="s">
        <v>51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50</v>
      </c>
      <c r="E76" s="38"/>
      <c r="F76" s="126" t="s">
        <v>51</v>
      </c>
      <c r="G76" s="55" t="s">
        <v>50</v>
      </c>
      <c r="H76" s="38"/>
      <c r="I76" s="38"/>
      <c r="J76" s="127" t="s">
        <v>51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64" t="str">
        <f>E7</f>
        <v>Výměna PVC na chodbě k chemickým laboratořím</v>
      </c>
      <c r="F85" s="35"/>
      <c r="G85" s="35"/>
      <c r="H85" s="35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5"/>
      <c r="E87" s="35"/>
      <c r="F87" s="24" t="str">
        <f>F10</f>
        <v>Lipová 18</v>
      </c>
      <c r="G87" s="35"/>
      <c r="H87" s="35"/>
      <c r="I87" s="29" t="s">
        <v>22</v>
      </c>
      <c r="J87" s="66" t="str">
        <f>IF(J10="","",J10)</f>
        <v>15. 4. 2024</v>
      </c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5"/>
      <c r="E89" s="35"/>
      <c r="F89" s="24" t="str">
        <f>E13</f>
        <v>MmBrna,Husova 3, Brno</v>
      </c>
      <c r="G89" s="35"/>
      <c r="H89" s="35"/>
      <c r="I89" s="29" t="s">
        <v>30</v>
      </c>
      <c r="J89" s="33" t="str">
        <f>E19</f>
        <v>Radka Volková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5"/>
      <c r="E90" s="35"/>
      <c r="F90" s="24" t="str">
        <f>IF(E16="","",E16)</f>
        <v>Vyplň údaj</v>
      </c>
      <c r="G90" s="35"/>
      <c r="H90" s="35"/>
      <c r="I90" s="29" t="s">
        <v>33</v>
      </c>
      <c r="J90" s="33" t="str">
        <f>E22</f>
        <v>Radka Volková</v>
      </c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28" t="s">
        <v>85</v>
      </c>
      <c r="D92" s="120"/>
      <c r="E92" s="120"/>
      <c r="F92" s="120"/>
      <c r="G92" s="120"/>
      <c r="H92" s="120"/>
      <c r="I92" s="120"/>
      <c r="J92" s="129" t="s">
        <v>86</v>
      </c>
      <c r="K92" s="120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30" t="s">
        <v>87</v>
      </c>
      <c r="D94" s="35"/>
      <c r="E94" s="35"/>
      <c r="F94" s="35"/>
      <c r="G94" s="35"/>
      <c r="H94" s="35"/>
      <c r="I94" s="35"/>
      <c r="J94" s="93">
        <f>J121</f>
        <v>0</v>
      </c>
      <c r="K94" s="3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6" t="s">
        <v>88</v>
      </c>
    </row>
    <row r="95" s="9" customFormat="1" ht="24.96" customHeight="1">
      <c r="A95" s="9"/>
      <c r="B95" s="131"/>
      <c r="C95" s="9"/>
      <c r="D95" s="132" t="s">
        <v>89</v>
      </c>
      <c r="E95" s="133"/>
      <c r="F95" s="133"/>
      <c r="G95" s="133"/>
      <c r="H95" s="133"/>
      <c r="I95" s="133"/>
      <c r="J95" s="134">
        <f>J122</f>
        <v>0</v>
      </c>
      <c r="K95" s="9"/>
      <c r="L95" s="13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5"/>
      <c r="C96" s="10"/>
      <c r="D96" s="136" t="s">
        <v>90</v>
      </c>
      <c r="E96" s="137"/>
      <c r="F96" s="137"/>
      <c r="G96" s="137"/>
      <c r="H96" s="137"/>
      <c r="I96" s="137"/>
      <c r="J96" s="138">
        <f>J123</f>
        <v>0</v>
      </c>
      <c r="K96" s="10"/>
      <c r="L96" s="13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5"/>
      <c r="C97" s="10"/>
      <c r="D97" s="136" t="s">
        <v>91</v>
      </c>
      <c r="E97" s="137"/>
      <c r="F97" s="137"/>
      <c r="G97" s="137"/>
      <c r="H97" s="137"/>
      <c r="I97" s="137"/>
      <c r="J97" s="138">
        <f>J126</f>
        <v>0</v>
      </c>
      <c r="K97" s="10"/>
      <c r="L97" s="13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31"/>
      <c r="C98" s="9"/>
      <c r="D98" s="132" t="s">
        <v>92</v>
      </c>
      <c r="E98" s="133"/>
      <c r="F98" s="133"/>
      <c r="G98" s="133"/>
      <c r="H98" s="133"/>
      <c r="I98" s="133"/>
      <c r="J98" s="134">
        <f>J133</f>
        <v>0</v>
      </c>
      <c r="K98" s="9"/>
      <c r="L98" s="13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35"/>
      <c r="C99" s="10"/>
      <c r="D99" s="136" t="s">
        <v>93</v>
      </c>
      <c r="E99" s="137"/>
      <c r="F99" s="137"/>
      <c r="G99" s="137"/>
      <c r="H99" s="137"/>
      <c r="I99" s="137"/>
      <c r="J99" s="138">
        <f>J134</f>
        <v>0</v>
      </c>
      <c r="K99" s="10"/>
      <c r="L99" s="13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1"/>
      <c r="C100" s="9"/>
      <c r="D100" s="132" t="s">
        <v>94</v>
      </c>
      <c r="E100" s="133"/>
      <c r="F100" s="133"/>
      <c r="G100" s="133"/>
      <c r="H100" s="133"/>
      <c r="I100" s="133"/>
      <c r="J100" s="134">
        <f>J150</f>
        <v>0</v>
      </c>
      <c r="K100" s="9"/>
      <c r="L100" s="13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5"/>
      <c r="C101" s="10"/>
      <c r="D101" s="136" t="s">
        <v>95</v>
      </c>
      <c r="E101" s="137"/>
      <c r="F101" s="137"/>
      <c r="G101" s="137"/>
      <c r="H101" s="137"/>
      <c r="I101" s="137"/>
      <c r="J101" s="138">
        <f>J151</f>
        <v>0</v>
      </c>
      <c r="K101" s="10"/>
      <c r="L101" s="13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5"/>
      <c r="C102" s="10"/>
      <c r="D102" s="136" t="s">
        <v>96</v>
      </c>
      <c r="E102" s="137"/>
      <c r="F102" s="137"/>
      <c r="G102" s="137"/>
      <c r="H102" s="137"/>
      <c r="I102" s="137"/>
      <c r="J102" s="138">
        <f>J153</f>
        <v>0</v>
      </c>
      <c r="K102" s="10"/>
      <c r="L102" s="13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5"/>
      <c r="C103" s="10"/>
      <c r="D103" s="136" t="s">
        <v>97</v>
      </c>
      <c r="E103" s="137"/>
      <c r="F103" s="137"/>
      <c r="G103" s="137"/>
      <c r="H103" s="137"/>
      <c r="I103" s="137"/>
      <c r="J103" s="138">
        <f>J155</f>
        <v>0</v>
      </c>
      <c r="K103" s="10"/>
      <c r="L103" s="13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5"/>
      <c r="D104" s="35"/>
      <c r="E104" s="35"/>
      <c r="F104" s="35"/>
      <c r="G104" s="35"/>
      <c r="H104" s="35"/>
      <c r="I104" s="35"/>
      <c r="J104" s="35"/>
      <c r="K104" s="35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98</v>
      </c>
      <c r="D110" s="35"/>
      <c r="E110" s="35"/>
      <c r="F110" s="35"/>
      <c r="G110" s="35"/>
      <c r="H110" s="35"/>
      <c r="I110" s="35"/>
      <c r="J110" s="35"/>
      <c r="K110" s="35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5"/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5"/>
      <c r="D113" s="35"/>
      <c r="E113" s="64" t="str">
        <f>E7</f>
        <v>Výměna PVC na chodbě k chemickým laboratořím</v>
      </c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5"/>
      <c r="E115" s="35"/>
      <c r="F115" s="24" t="str">
        <f>F10</f>
        <v>Lipová 18</v>
      </c>
      <c r="G115" s="35"/>
      <c r="H115" s="35"/>
      <c r="I115" s="29" t="s">
        <v>22</v>
      </c>
      <c r="J115" s="66" t="str">
        <f>IF(J10="","",J10)</f>
        <v>15. 4. 2024</v>
      </c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5"/>
      <c r="E117" s="35"/>
      <c r="F117" s="24" t="str">
        <f>E13</f>
        <v>MmBrna,Husova 3, Brno</v>
      </c>
      <c r="G117" s="35"/>
      <c r="H117" s="35"/>
      <c r="I117" s="29" t="s">
        <v>30</v>
      </c>
      <c r="J117" s="33" t="str">
        <f>E19</f>
        <v>Radka Volková</v>
      </c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5"/>
      <c r="E118" s="35"/>
      <c r="F118" s="24" t="str">
        <f>IF(E16="","",E16)</f>
        <v>Vyplň údaj</v>
      </c>
      <c r="G118" s="35"/>
      <c r="H118" s="35"/>
      <c r="I118" s="29" t="s">
        <v>33</v>
      </c>
      <c r="J118" s="33" t="str">
        <f>E22</f>
        <v>Radka Volková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39"/>
      <c r="B120" s="140"/>
      <c r="C120" s="141" t="s">
        <v>99</v>
      </c>
      <c r="D120" s="142" t="s">
        <v>60</v>
      </c>
      <c r="E120" s="142" t="s">
        <v>56</v>
      </c>
      <c r="F120" s="142" t="s">
        <v>57</v>
      </c>
      <c r="G120" s="142" t="s">
        <v>100</v>
      </c>
      <c r="H120" s="142" t="s">
        <v>101</v>
      </c>
      <c r="I120" s="142" t="s">
        <v>102</v>
      </c>
      <c r="J120" s="142" t="s">
        <v>86</v>
      </c>
      <c r="K120" s="143" t="s">
        <v>103</v>
      </c>
      <c r="L120" s="144"/>
      <c r="M120" s="83" t="s">
        <v>1</v>
      </c>
      <c r="N120" s="84" t="s">
        <v>39</v>
      </c>
      <c r="O120" s="84" t="s">
        <v>104</v>
      </c>
      <c r="P120" s="84" t="s">
        <v>105</v>
      </c>
      <c r="Q120" s="84" t="s">
        <v>106</v>
      </c>
      <c r="R120" s="84" t="s">
        <v>107</v>
      </c>
      <c r="S120" s="84" t="s">
        <v>108</v>
      </c>
      <c r="T120" s="85" t="s">
        <v>109</v>
      </c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</row>
    <row r="121" s="2" customFormat="1" ht="22.8" customHeight="1">
      <c r="A121" s="35"/>
      <c r="B121" s="36"/>
      <c r="C121" s="90" t="s">
        <v>110</v>
      </c>
      <c r="D121" s="35"/>
      <c r="E121" s="35"/>
      <c r="F121" s="35"/>
      <c r="G121" s="35"/>
      <c r="H121" s="35"/>
      <c r="I121" s="35"/>
      <c r="J121" s="145">
        <f>BK121</f>
        <v>0</v>
      </c>
      <c r="K121" s="35"/>
      <c r="L121" s="36"/>
      <c r="M121" s="86"/>
      <c r="N121" s="70"/>
      <c r="O121" s="87"/>
      <c r="P121" s="146">
        <f>P122+P133+P150</f>
        <v>0</v>
      </c>
      <c r="Q121" s="87"/>
      <c r="R121" s="146">
        <f>R122+R133+R150</f>
        <v>0.27299815999999999</v>
      </c>
      <c r="S121" s="87"/>
      <c r="T121" s="147">
        <f>T122+T133+T150</f>
        <v>0.062100000000000002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6" t="s">
        <v>74</v>
      </c>
      <c r="AU121" s="16" t="s">
        <v>88</v>
      </c>
      <c r="BK121" s="148">
        <f>BK122+BK133+BK150</f>
        <v>0</v>
      </c>
    </row>
    <row r="122" s="12" customFormat="1" ht="25.92" customHeight="1">
      <c r="A122" s="12"/>
      <c r="B122" s="149"/>
      <c r="C122" s="12"/>
      <c r="D122" s="150" t="s">
        <v>74</v>
      </c>
      <c r="E122" s="151" t="s">
        <v>111</v>
      </c>
      <c r="F122" s="151" t="s">
        <v>112</v>
      </c>
      <c r="G122" s="12"/>
      <c r="H122" s="12"/>
      <c r="I122" s="152"/>
      <c r="J122" s="153">
        <f>BK122</f>
        <v>0</v>
      </c>
      <c r="K122" s="12"/>
      <c r="L122" s="149"/>
      <c r="M122" s="154"/>
      <c r="N122" s="155"/>
      <c r="O122" s="155"/>
      <c r="P122" s="156">
        <f>P123+P126</f>
        <v>0</v>
      </c>
      <c r="Q122" s="155"/>
      <c r="R122" s="156">
        <f>R123+R126</f>
        <v>0.00099360000000000008</v>
      </c>
      <c r="S122" s="155"/>
      <c r="T122" s="157">
        <f>T123+T126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0" t="s">
        <v>80</v>
      </c>
      <c r="AT122" s="158" t="s">
        <v>74</v>
      </c>
      <c r="AU122" s="158" t="s">
        <v>75</v>
      </c>
      <c r="AY122" s="150" t="s">
        <v>113</v>
      </c>
      <c r="BK122" s="159">
        <f>BK123+BK126</f>
        <v>0</v>
      </c>
    </row>
    <row r="123" s="12" customFormat="1" ht="22.8" customHeight="1">
      <c r="A123" s="12"/>
      <c r="B123" s="149"/>
      <c r="C123" s="12"/>
      <c r="D123" s="150" t="s">
        <v>74</v>
      </c>
      <c r="E123" s="160" t="s">
        <v>114</v>
      </c>
      <c r="F123" s="160" t="s">
        <v>115</v>
      </c>
      <c r="G123" s="12"/>
      <c r="H123" s="12"/>
      <c r="I123" s="152"/>
      <c r="J123" s="161">
        <f>BK123</f>
        <v>0</v>
      </c>
      <c r="K123" s="12"/>
      <c r="L123" s="149"/>
      <c r="M123" s="154"/>
      <c r="N123" s="155"/>
      <c r="O123" s="155"/>
      <c r="P123" s="156">
        <f>SUM(P124:P125)</f>
        <v>0</v>
      </c>
      <c r="Q123" s="155"/>
      <c r="R123" s="156">
        <f>SUM(R124:R125)</f>
        <v>0.00099360000000000008</v>
      </c>
      <c r="S123" s="155"/>
      <c r="T123" s="15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0" t="s">
        <v>80</v>
      </c>
      <c r="AT123" s="158" t="s">
        <v>74</v>
      </c>
      <c r="AU123" s="158" t="s">
        <v>80</v>
      </c>
      <c r="AY123" s="150" t="s">
        <v>113</v>
      </c>
      <c r="BK123" s="159">
        <f>SUM(BK124:BK125)</f>
        <v>0</v>
      </c>
    </row>
    <row r="124" s="2" customFormat="1" ht="24.15" customHeight="1">
      <c r="A124" s="35"/>
      <c r="B124" s="162"/>
      <c r="C124" s="163" t="s">
        <v>80</v>
      </c>
      <c r="D124" s="163" t="s">
        <v>116</v>
      </c>
      <c r="E124" s="164" t="s">
        <v>117</v>
      </c>
      <c r="F124" s="165" t="s">
        <v>118</v>
      </c>
      <c r="G124" s="166" t="s">
        <v>119</v>
      </c>
      <c r="H124" s="167">
        <v>24.84</v>
      </c>
      <c r="I124" s="168"/>
      <c r="J124" s="169">
        <f>ROUND(I124*H124,2)</f>
        <v>0</v>
      </c>
      <c r="K124" s="165" t="s">
        <v>120</v>
      </c>
      <c r="L124" s="36"/>
      <c r="M124" s="170" t="s">
        <v>1</v>
      </c>
      <c r="N124" s="171" t="s">
        <v>40</v>
      </c>
      <c r="O124" s="74"/>
      <c r="P124" s="172">
        <f>O124*H124</f>
        <v>0</v>
      </c>
      <c r="Q124" s="172">
        <v>4.0000000000000003E-05</v>
      </c>
      <c r="R124" s="172">
        <f>Q124*H124</f>
        <v>0.00099360000000000008</v>
      </c>
      <c r="S124" s="172">
        <v>0</v>
      </c>
      <c r="T124" s="17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74" t="s">
        <v>121</v>
      </c>
      <c r="AT124" s="174" t="s">
        <v>116</v>
      </c>
      <c r="AU124" s="174" t="s">
        <v>82</v>
      </c>
      <c r="AY124" s="16" t="s">
        <v>113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6" t="s">
        <v>80</v>
      </c>
      <c r="BK124" s="175">
        <f>ROUND(I124*H124,2)</f>
        <v>0</v>
      </c>
      <c r="BL124" s="16" t="s">
        <v>121</v>
      </c>
      <c r="BM124" s="174" t="s">
        <v>122</v>
      </c>
    </row>
    <row r="125" s="13" customFormat="1">
      <c r="A125" s="13"/>
      <c r="B125" s="176"/>
      <c r="C125" s="13"/>
      <c r="D125" s="177" t="s">
        <v>123</v>
      </c>
      <c r="E125" s="178" t="s">
        <v>1</v>
      </c>
      <c r="F125" s="179" t="s">
        <v>124</v>
      </c>
      <c r="G125" s="13"/>
      <c r="H125" s="180">
        <v>24.84</v>
      </c>
      <c r="I125" s="181"/>
      <c r="J125" s="13"/>
      <c r="K125" s="13"/>
      <c r="L125" s="176"/>
      <c r="M125" s="182"/>
      <c r="N125" s="183"/>
      <c r="O125" s="183"/>
      <c r="P125" s="183"/>
      <c r="Q125" s="183"/>
      <c r="R125" s="183"/>
      <c r="S125" s="183"/>
      <c r="T125" s="18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78" t="s">
        <v>123</v>
      </c>
      <c r="AU125" s="178" t="s">
        <v>82</v>
      </c>
      <c r="AV125" s="13" t="s">
        <v>82</v>
      </c>
      <c r="AW125" s="13" t="s">
        <v>32</v>
      </c>
      <c r="AX125" s="13" t="s">
        <v>80</v>
      </c>
      <c r="AY125" s="178" t="s">
        <v>113</v>
      </c>
    </row>
    <row r="126" s="12" customFormat="1" ht="22.8" customHeight="1">
      <c r="A126" s="12"/>
      <c r="B126" s="149"/>
      <c r="C126" s="12"/>
      <c r="D126" s="150" t="s">
        <v>74</v>
      </c>
      <c r="E126" s="160" t="s">
        <v>125</v>
      </c>
      <c r="F126" s="160" t="s">
        <v>126</v>
      </c>
      <c r="G126" s="12"/>
      <c r="H126" s="12"/>
      <c r="I126" s="152"/>
      <c r="J126" s="161">
        <f>BK126</f>
        <v>0</v>
      </c>
      <c r="K126" s="12"/>
      <c r="L126" s="149"/>
      <c r="M126" s="154"/>
      <c r="N126" s="155"/>
      <c r="O126" s="155"/>
      <c r="P126" s="156">
        <f>SUM(P127:P132)</f>
        <v>0</v>
      </c>
      <c r="Q126" s="155"/>
      <c r="R126" s="156">
        <f>SUM(R127:R132)</f>
        <v>0</v>
      </c>
      <c r="S126" s="155"/>
      <c r="T126" s="157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80</v>
      </c>
      <c r="AT126" s="158" t="s">
        <v>74</v>
      </c>
      <c r="AU126" s="158" t="s">
        <v>80</v>
      </c>
      <c r="AY126" s="150" t="s">
        <v>113</v>
      </c>
      <c r="BK126" s="159">
        <f>SUM(BK127:BK132)</f>
        <v>0</v>
      </c>
    </row>
    <row r="127" s="2" customFormat="1" ht="24.15" customHeight="1">
      <c r="A127" s="35"/>
      <c r="B127" s="162"/>
      <c r="C127" s="163" t="s">
        <v>82</v>
      </c>
      <c r="D127" s="163" t="s">
        <v>116</v>
      </c>
      <c r="E127" s="164" t="s">
        <v>127</v>
      </c>
      <c r="F127" s="165" t="s">
        <v>128</v>
      </c>
      <c r="G127" s="166" t="s">
        <v>129</v>
      </c>
      <c r="H127" s="167">
        <v>0.062</v>
      </c>
      <c r="I127" s="168"/>
      <c r="J127" s="169">
        <f>ROUND(I127*H127,2)</f>
        <v>0</v>
      </c>
      <c r="K127" s="165" t="s">
        <v>120</v>
      </c>
      <c r="L127" s="36"/>
      <c r="M127" s="170" t="s">
        <v>1</v>
      </c>
      <c r="N127" s="171" t="s">
        <v>40</v>
      </c>
      <c r="O127" s="74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74" t="s">
        <v>130</v>
      </c>
      <c r="AT127" s="174" t="s">
        <v>116</v>
      </c>
      <c r="AU127" s="174" t="s">
        <v>82</v>
      </c>
      <c r="AY127" s="16" t="s">
        <v>113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6" t="s">
        <v>80</v>
      </c>
      <c r="BK127" s="175">
        <f>ROUND(I127*H127,2)</f>
        <v>0</v>
      </c>
      <c r="BL127" s="16" t="s">
        <v>130</v>
      </c>
      <c r="BM127" s="174" t="s">
        <v>131</v>
      </c>
    </row>
    <row r="128" s="2" customFormat="1" ht="24.15" customHeight="1">
      <c r="A128" s="35"/>
      <c r="B128" s="162"/>
      <c r="C128" s="163" t="s">
        <v>132</v>
      </c>
      <c r="D128" s="163" t="s">
        <v>116</v>
      </c>
      <c r="E128" s="164" t="s">
        <v>133</v>
      </c>
      <c r="F128" s="165" t="s">
        <v>134</v>
      </c>
      <c r="G128" s="166" t="s">
        <v>129</v>
      </c>
      <c r="H128" s="167">
        <v>0.062</v>
      </c>
      <c r="I128" s="168"/>
      <c r="J128" s="169">
        <f>ROUND(I128*H128,2)</f>
        <v>0</v>
      </c>
      <c r="K128" s="165" t="s">
        <v>120</v>
      </c>
      <c r="L128" s="36"/>
      <c r="M128" s="170" t="s">
        <v>1</v>
      </c>
      <c r="N128" s="171" t="s">
        <v>40</v>
      </c>
      <c r="O128" s="74"/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74" t="s">
        <v>130</v>
      </c>
      <c r="AT128" s="174" t="s">
        <v>116</v>
      </c>
      <c r="AU128" s="174" t="s">
        <v>82</v>
      </c>
      <c r="AY128" s="16" t="s">
        <v>113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6" t="s">
        <v>80</v>
      </c>
      <c r="BK128" s="175">
        <f>ROUND(I128*H128,2)</f>
        <v>0</v>
      </c>
      <c r="BL128" s="16" t="s">
        <v>130</v>
      </c>
      <c r="BM128" s="174" t="s">
        <v>135</v>
      </c>
    </row>
    <row r="129" s="2" customFormat="1" ht="24.15" customHeight="1">
      <c r="A129" s="35"/>
      <c r="B129" s="162"/>
      <c r="C129" s="163" t="s">
        <v>130</v>
      </c>
      <c r="D129" s="163" t="s">
        <v>116</v>
      </c>
      <c r="E129" s="164" t="s">
        <v>136</v>
      </c>
      <c r="F129" s="165" t="s">
        <v>137</v>
      </c>
      <c r="G129" s="166" t="s">
        <v>129</v>
      </c>
      <c r="H129" s="167">
        <v>0.062</v>
      </c>
      <c r="I129" s="168"/>
      <c r="J129" s="169">
        <f>ROUND(I129*H129,2)</f>
        <v>0</v>
      </c>
      <c r="K129" s="165" t="s">
        <v>120</v>
      </c>
      <c r="L129" s="36"/>
      <c r="M129" s="170" t="s">
        <v>1</v>
      </c>
      <c r="N129" s="171" t="s">
        <v>40</v>
      </c>
      <c r="O129" s="74"/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74" t="s">
        <v>130</v>
      </c>
      <c r="AT129" s="174" t="s">
        <v>116</v>
      </c>
      <c r="AU129" s="174" t="s">
        <v>82</v>
      </c>
      <c r="AY129" s="16" t="s">
        <v>113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6" t="s">
        <v>80</v>
      </c>
      <c r="BK129" s="175">
        <f>ROUND(I129*H129,2)</f>
        <v>0</v>
      </c>
      <c r="BL129" s="16" t="s">
        <v>130</v>
      </c>
      <c r="BM129" s="174" t="s">
        <v>138</v>
      </c>
    </row>
    <row r="130" s="2" customFormat="1" ht="24.15" customHeight="1">
      <c r="A130" s="35"/>
      <c r="B130" s="162"/>
      <c r="C130" s="163" t="s">
        <v>139</v>
      </c>
      <c r="D130" s="163" t="s">
        <v>116</v>
      </c>
      <c r="E130" s="164" t="s">
        <v>140</v>
      </c>
      <c r="F130" s="165" t="s">
        <v>141</v>
      </c>
      <c r="G130" s="166" t="s">
        <v>129</v>
      </c>
      <c r="H130" s="167">
        <v>0.86799999999999999</v>
      </c>
      <c r="I130" s="168"/>
      <c r="J130" s="169">
        <f>ROUND(I130*H130,2)</f>
        <v>0</v>
      </c>
      <c r="K130" s="165" t="s">
        <v>120</v>
      </c>
      <c r="L130" s="36"/>
      <c r="M130" s="170" t="s">
        <v>1</v>
      </c>
      <c r="N130" s="171" t="s">
        <v>40</v>
      </c>
      <c r="O130" s="74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74" t="s">
        <v>130</v>
      </c>
      <c r="AT130" s="174" t="s">
        <v>116</v>
      </c>
      <c r="AU130" s="174" t="s">
        <v>82</v>
      </c>
      <c r="AY130" s="16" t="s">
        <v>113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6" t="s">
        <v>80</v>
      </c>
      <c r="BK130" s="175">
        <f>ROUND(I130*H130,2)</f>
        <v>0</v>
      </c>
      <c r="BL130" s="16" t="s">
        <v>130</v>
      </c>
      <c r="BM130" s="174" t="s">
        <v>142</v>
      </c>
    </row>
    <row r="131" s="13" customFormat="1">
      <c r="A131" s="13"/>
      <c r="B131" s="176"/>
      <c r="C131" s="13"/>
      <c r="D131" s="177" t="s">
        <v>123</v>
      </c>
      <c r="E131" s="13"/>
      <c r="F131" s="179" t="s">
        <v>143</v>
      </c>
      <c r="G131" s="13"/>
      <c r="H131" s="180">
        <v>0.86799999999999999</v>
      </c>
      <c r="I131" s="181"/>
      <c r="J131" s="13"/>
      <c r="K131" s="13"/>
      <c r="L131" s="176"/>
      <c r="M131" s="182"/>
      <c r="N131" s="183"/>
      <c r="O131" s="183"/>
      <c r="P131" s="183"/>
      <c r="Q131" s="183"/>
      <c r="R131" s="183"/>
      <c r="S131" s="183"/>
      <c r="T131" s="18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78" t="s">
        <v>123</v>
      </c>
      <c r="AU131" s="178" t="s">
        <v>82</v>
      </c>
      <c r="AV131" s="13" t="s">
        <v>82</v>
      </c>
      <c r="AW131" s="13" t="s">
        <v>3</v>
      </c>
      <c r="AX131" s="13" t="s">
        <v>80</v>
      </c>
      <c r="AY131" s="178" t="s">
        <v>113</v>
      </c>
    </row>
    <row r="132" s="2" customFormat="1" ht="33" customHeight="1">
      <c r="A132" s="35"/>
      <c r="B132" s="162"/>
      <c r="C132" s="163" t="s">
        <v>144</v>
      </c>
      <c r="D132" s="163" t="s">
        <v>116</v>
      </c>
      <c r="E132" s="164" t="s">
        <v>145</v>
      </c>
      <c r="F132" s="165" t="s">
        <v>146</v>
      </c>
      <c r="G132" s="166" t="s">
        <v>129</v>
      </c>
      <c r="H132" s="167">
        <v>0.062</v>
      </c>
      <c r="I132" s="168"/>
      <c r="J132" s="169">
        <f>ROUND(I132*H132,2)</f>
        <v>0</v>
      </c>
      <c r="K132" s="165" t="s">
        <v>120</v>
      </c>
      <c r="L132" s="36"/>
      <c r="M132" s="170" t="s">
        <v>1</v>
      </c>
      <c r="N132" s="171" t="s">
        <v>40</v>
      </c>
      <c r="O132" s="74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74" t="s">
        <v>130</v>
      </c>
      <c r="AT132" s="174" t="s">
        <v>116</v>
      </c>
      <c r="AU132" s="174" t="s">
        <v>82</v>
      </c>
      <c r="AY132" s="16" t="s">
        <v>113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6" t="s">
        <v>80</v>
      </c>
      <c r="BK132" s="175">
        <f>ROUND(I132*H132,2)</f>
        <v>0</v>
      </c>
      <c r="BL132" s="16" t="s">
        <v>130</v>
      </c>
      <c r="BM132" s="174" t="s">
        <v>147</v>
      </c>
    </row>
    <row r="133" s="12" customFormat="1" ht="25.92" customHeight="1">
      <c r="A133" s="12"/>
      <c r="B133" s="149"/>
      <c r="C133" s="12"/>
      <c r="D133" s="150" t="s">
        <v>74</v>
      </c>
      <c r="E133" s="151" t="s">
        <v>148</v>
      </c>
      <c r="F133" s="151" t="s">
        <v>149</v>
      </c>
      <c r="G133" s="12"/>
      <c r="H133" s="12"/>
      <c r="I133" s="152"/>
      <c r="J133" s="153">
        <f>BK133</f>
        <v>0</v>
      </c>
      <c r="K133" s="12"/>
      <c r="L133" s="149"/>
      <c r="M133" s="154"/>
      <c r="N133" s="155"/>
      <c r="O133" s="155"/>
      <c r="P133" s="156">
        <f>P134</f>
        <v>0</v>
      </c>
      <c r="Q133" s="155"/>
      <c r="R133" s="156">
        <f>R134</f>
        <v>0.27200456000000001</v>
      </c>
      <c r="S133" s="155"/>
      <c r="T133" s="157">
        <f>T134</f>
        <v>0.062100000000000002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0" t="s">
        <v>82</v>
      </c>
      <c r="AT133" s="158" t="s">
        <v>74</v>
      </c>
      <c r="AU133" s="158" t="s">
        <v>75</v>
      </c>
      <c r="AY133" s="150" t="s">
        <v>113</v>
      </c>
      <c r="BK133" s="159">
        <f>BK134</f>
        <v>0</v>
      </c>
    </row>
    <row r="134" s="12" customFormat="1" ht="22.8" customHeight="1">
      <c r="A134" s="12"/>
      <c r="B134" s="149"/>
      <c r="C134" s="12"/>
      <c r="D134" s="150" t="s">
        <v>74</v>
      </c>
      <c r="E134" s="160" t="s">
        <v>150</v>
      </c>
      <c r="F134" s="160" t="s">
        <v>151</v>
      </c>
      <c r="G134" s="12"/>
      <c r="H134" s="12"/>
      <c r="I134" s="152"/>
      <c r="J134" s="161">
        <f>BK134</f>
        <v>0</v>
      </c>
      <c r="K134" s="12"/>
      <c r="L134" s="149"/>
      <c r="M134" s="154"/>
      <c r="N134" s="155"/>
      <c r="O134" s="155"/>
      <c r="P134" s="156">
        <f>SUM(P135:P149)</f>
        <v>0</v>
      </c>
      <c r="Q134" s="155"/>
      <c r="R134" s="156">
        <f>SUM(R135:R149)</f>
        <v>0.27200456000000001</v>
      </c>
      <c r="S134" s="155"/>
      <c r="T134" s="157">
        <f>SUM(T135:T149)</f>
        <v>0.062100000000000002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0" t="s">
        <v>82</v>
      </c>
      <c r="AT134" s="158" t="s">
        <v>74</v>
      </c>
      <c r="AU134" s="158" t="s">
        <v>80</v>
      </c>
      <c r="AY134" s="150" t="s">
        <v>113</v>
      </c>
      <c r="BK134" s="159">
        <f>SUM(BK135:BK149)</f>
        <v>0</v>
      </c>
    </row>
    <row r="135" s="2" customFormat="1" ht="24.15" customHeight="1">
      <c r="A135" s="35"/>
      <c r="B135" s="162"/>
      <c r="C135" s="163" t="s">
        <v>152</v>
      </c>
      <c r="D135" s="163" t="s">
        <v>116</v>
      </c>
      <c r="E135" s="164" t="s">
        <v>153</v>
      </c>
      <c r="F135" s="165" t="s">
        <v>154</v>
      </c>
      <c r="G135" s="166" t="s">
        <v>119</v>
      </c>
      <c r="H135" s="167">
        <v>24.84</v>
      </c>
      <c r="I135" s="168"/>
      <c r="J135" s="169">
        <f>ROUND(I135*H135,2)</f>
        <v>0</v>
      </c>
      <c r="K135" s="165" t="s">
        <v>120</v>
      </c>
      <c r="L135" s="36"/>
      <c r="M135" s="170" t="s">
        <v>1</v>
      </c>
      <c r="N135" s="171" t="s">
        <v>40</v>
      </c>
      <c r="O135" s="74"/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74" t="s">
        <v>121</v>
      </c>
      <c r="AT135" s="174" t="s">
        <v>116</v>
      </c>
      <c r="AU135" s="174" t="s">
        <v>82</v>
      </c>
      <c r="AY135" s="16" t="s">
        <v>113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6" t="s">
        <v>80</v>
      </c>
      <c r="BK135" s="175">
        <f>ROUND(I135*H135,2)</f>
        <v>0</v>
      </c>
      <c r="BL135" s="16" t="s">
        <v>121</v>
      </c>
      <c r="BM135" s="174" t="s">
        <v>155</v>
      </c>
    </row>
    <row r="136" s="2" customFormat="1" ht="16.5" customHeight="1">
      <c r="A136" s="35"/>
      <c r="B136" s="162"/>
      <c r="C136" s="163" t="s">
        <v>156</v>
      </c>
      <c r="D136" s="163" t="s">
        <v>116</v>
      </c>
      <c r="E136" s="164" t="s">
        <v>157</v>
      </c>
      <c r="F136" s="165" t="s">
        <v>158</v>
      </c>
      <c r="G136" s="166" t="s">
        <v>119</v>
      </c>
      <c r="H136" s="167">
        <v>24.84</v>
      </c>
      <c r="I136" s="168"/>
      <c r="J136" s="169">
        <f>ROUND(I136*H136,2)</f>
        <v>0</v>
      </c>
      <c r="K136" s="165" t="s">
        <v>120</v>
      </c>
      <c r="L136" s="36"/>
      <c r="M136" s="170" t="s">
        <v>1</v>
      </c>
      <c r="N136" s="171" t="s">
        <v>40</v>
      </c>
      <c r="O136" s="74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74" t="s">
        <v>121</v>
      </c>
      <c r="AT136" s="174" t="s">
        <v>116</v>
      </c>
      <c r="AU136" s="174" t="s">
        <v>82</v>
      </c>
      <c r="AY136" s="16" t="s">
        <v>113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6" t="s">
        <v>80</v>
      </c>
      <c r="BK136" s="175">
        <f>ROUND(I136*H136,2)</f>
        <v>0</v>
      </c>
      <c r="BL136" s="16" t="s">
        <v>121</v>
      </c>
      <c r="BM136" s="174" t="s">
        <v>159</v>
      </c>
    </row>
    <row r="137" s="2" customFormat="1" ht="24.15" customHeight="1">
      <c r="A137" s="35"/>
      <c r="B137" s="162"/>
      <c r="C137" s="163" t="s">
        <v>114</v>
      </c>
      <c r="D137" s="163" t="s">
        <v>116</v>
      </c>
      <c r="E137" s="164" t="s">
        <v>160</v>
      </c>
      <c r="F137" s="165" t="s">
        <v>161</v>
      </c>
      <c r="G137" s="166" t="s">
        <v>119</v>
      </c>
      <c r="H137" s="167">
        <v>24.84</v>
      </c>
      <c r="I137" s="168"/>
      <c r="J137" s="169">
        <f>ROUND(I137*H137,2)</f>
        <v>0</v>
      </c>
      <c r="K137" s="165" t="s">
        <v>120</v>
      </c>
      <c r="L137" s="36"/>
      <c r="M137" s="170" t="s">
        <v>1</v>
      </c>
      <c r="N137" s="171" t="s">
        <v>40</v>
      </c>
      <c r="O137" s="74"/>
      <c r="P137" s="172">
        <f>O137*H137</f>
        <v>0</v>
      </c>
      <c r="Q137" s="172">
        <v>3.0000000000000001E-05</v>
      </c>
      <c r="R137" s="172">
        <f>Q137*H137</f>
        <v>0.00074520000000000001</v>
      </c>
      <c r="S137" s="172">
        <v>0</v>
      </c>
      <c r="T137" s="17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74" t="s">
        <v>121</v>
      </c>
      <c r="AT137" s="174" t="s">
        <v>116</v>
      </c>
      <c r="AU137" s="174" t="s">
        <v>82</v>
      </c>
      <c r="AY137" s="16" t="s">
        <v>113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6" t="s">
        <v>80</v>
      </c>
      <c r="BK137" s="175">
        <f>ROUND(I137*H137,2)</f>
        <v>0</v>
      </c>
      <c r="BL137" s="16" t="s">
        <v>121</v>
      </c>
      <c r="BM137" s="174" t="s">
        <v>162</v>
      </c>
    </row>
    <row r="138" s="2" customFormat="1" ht="24.15" customHeight="1">
      <c r="A138" s="35"/>
      <c r="B138" s="162"/>
      <c r="C138" s="163" t="s">
        <v>163</v>
      </c>
      <c r="D138" s="163" t="s">
        <v>116</v>
      </c>
      <c r="E138" s="164" t="s">
        <v>164</v>
      </c>
      <c r="F138" s="165" t="s">
        <v>165</v>
      </c>
      <c r="G138" s="166" t="s">
        <v>119</v>
      </c>
      <c r="H138" s="167">
        <v>24.84</v>
      </c>
      <c r="I138" s="168"/>
      <c r="J138" s="169">
        <f>ROUND(I138*H138,2)</f>
        <v>0</v>
      </c>
      <c r="K138" s="165" t="s">
        <v>120</v>
      </c>
      <c r="L138" s="36"/>
      <c r="M138" s="170" t="s">
        <v>1</v>
      </c>
      <c r="N138" s="171" t="s">
        <v>40</v>
      </c>
      <c r="O138" s="74"/>
      <c r="P138" s="172">
        <f>O138*H138</f>
        <v>0</v>
      </c>
      <c r="Q138" s="172">
        <v>0.00012</v>
      </c>
      <c r="R138" s="172">
        <f>Q138*H138</f>
        <v>0.0029808</v>
      </c>
      <c r="S138" s="172">
        <v>0</v>
      </c>
      <c r="T138" s="17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74" t="s">
        <v>121</v>
      </c>
      <c r="AT138" s="174" t="s">
        <v>116</v>
      </c>
      <c r="AU138" s="174" t="s">
        <v>82</v>
      </c>
      <c r="AY138" s="16" t="s">
        <v>113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6" t="s">
        <v>80</v>
      </c>
      <c r="BK138" s="175">
        <f>ROUND(I138*H138,2)</f>
        <v>0</v>
      </c>
      <c r="BL138" s="16" t="s">
        <v>121</v>
      </c>
      <c r="BM138" s="174" t="s">
        <v>166</v>
      </c>
    </row>
    <row r="139" s="2" customFormat="1" ht="33" customHeight="1">
      <c r="A139" s="35"/>
      <c r="B139" s="162"/>
      <c r="C139" s="163" t="s">
        <v>7</v>
      </c>
      <c r="D139" s="163" t="s">
        <v>116</v>
      </c>
      <c r="E139" s="164" t="s">
        <v>167</v>
      </c>
      <c r="F139" s="165" t="s">
        <v>168</v>
      </c>
      <c r="G139" s="166" t="s">
        <v>119</v>
      </c>
      <c r="H139" s="167">
        <v>24.84</v>
      </c>
      <c r="I139" s="168"/>
      <c r="J139" s="169">
        <f>ROUND(I139*H139,2)</f>
        <v>0</v>
      </c>
      <c r="K139" s="165" t="s">
        <v>120</v>
      </c>
      <c r="L139" s="36"/>
      <c r="M139" s="170" t="s">
        <v>1</v>
      </c>
      <c r="N139" s="171" t="s">
        <v>40</v>
      </c>
      <c r="O139" s="74"/>
      <c r="P139" s="172">
        <f>O139*H139</f>
        <v>0</v>
      </c>
      <c r="Q139" s="172">
        <v>0.0075799999999999999</v>
      </c>
      <c r="R139" s="172">
        <f>Q139*H139</f>
        <v>0.18828719999999999</v>
      </c>
      <c r="S139" s="172">
        <v>0</v>
      </c>
      <c r="T139" s="17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74" t="s">
        <v>121</v>
      </c>
      <c r="AT139" s="174" t="s">
        <v>116</v>
      </c>
      <c r="AU139" s="174" t="s">
        <v>82</v>
      </c>
      <c r="AY139" s="16" t="s">
        <v>113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6" t="s">
        <v>80</v>
      </c>
      <c r="BK139" s="175">
        <f>ROUND(I139*H139,2)</f>
        <v>0</v>
      </c>
      <c r="BL139" s="16" t="s">
        <v>121</v>
      </c>
      <c r="BM139" s="174" t="s">
        <v>169</v>
      </c>
    </row>
    <row r="140" s="2" customFormat="1" ht="24.15" customHeight="1">
      <c r="A140" s="35"/>
      <c r="B140" s="162"/>
      <c r="C140" s="163" t="s">
        <v>170</v>
      </c>
      <c r="D140" s="163" t="s">
        <v>116</v>
      </c>
      <c r="E140" s="164" t="s">
        <v>171</v>
      </c>
      <c r="F140" s="165" t="s">
        <v>172</v>
      </c>
      <c r="G140" s="166" t="s">
        <v>119</v>
      </c>
      <c r="H140" s="167">
        <v>24.84</v>
      </c>
      <c r="I140" s="168"/>
      <c r="J140" s="169">
        <f>ROUND(I140*H140,2)</f>
        <v>0</v>
      </c>
      <c r="K140" s="165" t="s">
        <v>120</v>
      </c>
      <c r="L140" s="36"/>
      <c r="M140" s="170" t="s">
        <v>1</v>
      </c>
      <c r="N140" s="171" t="s">
        <v>40</v>
      </c>
      <c r="O140" s="74"/>
      <c r="P140" s="172">
        <f>O140*H140</f>
        <v>0</v>
      </c>
      <c r="Q140" s="172">
        <v>0</v>
      </c>
      <c r="R140" s="172">
        <f>Q140*H140</f>
        <v>0</v>
      </c>
      <c r="S140" s="172">
        <v>0.0025000000000000001</v>
      </c>
      <c r="T140" s="173">
        <f>S140*H140</f>
        <v>0.062100000000000002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74" t="s">
        <v>121</v>
      </c>
      <c r="AT140" s="174" t="s">
        <v>116</v>
      </c>
      <c r="AU140" s="174" t="s">
        <v>82</v>
      </c>
      <c r="AY140" s="16" t="s">
        <v>113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6" t="s">
        <v>80</v>
      </c>
      <c r="BK140" s="175">
        <f>ROUND(I140*H140,2)</f>
        <v>0</v>
      </c>
      <c r="BL140" s="16" t="s">
        <v>121</v>
      </c>
      <c r="BM140" s="174" t="s">
        <v>173</v>
      </c>
    </row>
    <row r="141" s="2" customFormat="1" ht="16.5" customHeight="1">
      <c r="A141" s="35"/>
      <c r="B141" s="162"/>
      <c r="C141" s="163" t="s">
        <v>8</v>
      </c>
      <c r="D141" s="163" t="s">
        <v>116</v>
      </c>
      <c r="E141" s="164" t="s">
        <v>174</v>
      </c>
      <c r="F141" s="165" t="s">
        <v>175</v>
      </c>
      <c r="G141" s="166" t="s">
        <v>119</v>
      </c>
      <c r="H141" s="167">
        <v>24.84</v>
      </c>
      <c r="I141" s="168"/>
      <c r="J141" s="169">
        <f>ROUND(I141*H141,2)</f>
        <v>0</v>
      </c>
      <c r="K141" s="165" t="s">
        <v>120</v>
      </c>
      <c r="L141" s="36"/>
      <c r="M141" s="170" t="s">
        <v>1</v>
      </c>
      <c r="N141" s="171" t="s">
        <v>40</v>
      </c>
      <c r="O141" s="74"/>
      <c r="P141" s="172">
        <f>O141*H141</f>
        <v>0</v>
      </c>
      <c r="Q141" s="172">
        <v>0.00029999999999999997</v>
      </c>
      <c r="R141" s="172">
        <f>Q141*H141</f>
        <v>0.0074519999999999994</v>
      </c>
      <c r="S141" s="172">
        <v>0</v>
      </c>
      <c r="T141" s="17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74" t="s">
        <v>121</v>
      </c>
      <c r="AT141" s="174" t="s">
        <v>116</v>
      </c>
      <c r="AU141" s="174" t="s">
        <v>82</v>
      </c>
      <c r="AY141" s="16" t="s">
        <v>113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6" t="s">
        <v>80</v>
      </c>
      <c r="BK141" s="175">
        <f>ROUND(I141*H141,2)</f>
        <v>0</v>
      </c>
      <c r="BL141" s="16" t="s">
        <v>121</v>
      </c>
      <c r="BM141" s="174" t="s">
        <v>176</v>
      </c>
    </row>
    <row r="142" s="2" customFormat="1" ht="24.15" customHeight="1">
      <c r="A142" s="35"/>
      <c r="B142" s="162"/>
      <c r="C142" s="185" t="s">
        <v>177</v>
      </c>
      <c r="D142" s="185" t="s">
        <v>178</v>
      </c>
      <c r="E142" s="186" t="s">
        <v>179</v>
      </c>
      <c r="F142" s="187" t="s">
        <v>180</v>
      </c>
      <c r="G142" s="188" t="s">
        <v>119</v>
      </c>
      <c r="H142" s="189">
        <v>27.324000000000002</v>
      </c>
      <c r="I142" s="190"/>
      <c r="J142" s="191">
        <f>ROUND(I142*H142,2)</f>
        <v>0</v>
      </c>
      <c r="K142" s="187" t="s">
        <v>120</v>
      </c>
      <c r="L142" s="192"/>
      <c r="M142" s="193" t="s">
        <v>1</v>
      </c>
      <c r="N142" s="194" t="s">
        <v>40</v>
      </c>
      <c r="O142" s="74"/>
      <c r="P142" s="172">
        <f>O142*H142</f>
        <v>0</v>
      </c>
      <c r="Q142" s="172">
        <v>0.00264</v>
      </c>
      <c r="R142" s="172">
        <f>Q142*H142</f>
        <v>0.072135360000000009</v>
      </c>
      <c r="S142" s="172">
        <v>0</v>
      </c>
      <c r="T142" s="17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74" t="s">
        <v>181</v>
      </c>
      <c r="AT142" s="174" t="s">
        <v>178</v>
      </c>
      <c r="AU142" s="174" t="s">
        <v>82</v>
      </c>
      <c r="AY142" s="16" t="s">
        <v>113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6" t="s">
        <v>80</v>
      </c>
      <c r="BK142" s="175">
        <f>ROUND(I142*H142,2)</f>
        <v>0</v>
      </c>
      <c r="BL142" s="16" t="s">
        <v>121</v>
      </c>
      <c r="BM142" s="174" t="s">
        <v>182</v>
      </c>
    </row>
    <row r="143" s="13" customFormat="1">
      <c r="A143" s="13"/>
      <c r="B143" s="176"/>
      <c r="C143" s="13"/>
      <c r="D143" s="177" t="s">
        <v>123</v>
      </c>
      <c r="E143" s="13"/>
      <c r="F143" s="179" t="s">
        <v>183</v>
      </c>
      <c r="G143" s="13"/>
      <c r="H143" s="180">
        <v>27.324000000000002</v>
      </c>
      <c r="I143" s="181"/>
      <c r="J143" s="13"/>
      <c r="K143" s="13"/>
      <c r="L143" s="176"/>
      <c r="M143" s="182"/>
      <c r="N143" s="183"/>
      <c r="O143" s="183"/>
      <c r="P143" s="183"/>
      <c r="Q143" s="183"/>
      <c r="R143" s="183"/>
      <c r="S143" s="183"/>
      <c r="T143" s="18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8" t="s">
        <v>123</v>
      </c>
      <c r="AU143" s="178" t="s">
        <v>82</v>
      </c>
      <c r="AV143" s="13" t="s">
        <v>82</v>
      </c>
      <c r="AW143" s="13" t="s">
        <v>3</v>
      </c>
      <c r="AX143" s="13" t="s">
        <v>80</v>
      </c>
      <c r="AY143" s="178" t="s">
        <v>113</v>
      </c>
    </row>
    <row r="144" s="2" customFormat="1" ht="24.15" customHeight="1">
      <c r="A144" s="35"/>
      <c r="B144" s="162"/>
      <c r="C144" s="163" t="s">
        <v>184</v>
      </c>
      <c r="D144" s="163" t="s">
        <v>116</v>
      </c>
      <c r="E144" s="164" t="s">
        <v>185</v>
      </c>
      <c r="F144" s="165" t="s">
        <v>186</v>
      </c>
      <c r="G144" s="166" t="s">
        <v>187</v>
      </c>
      <c r="H144" s="167">
        <v>24.84</v>
      </c>
      <c r="I144" s="168"/>
      <c r="J144" s="169">
        <f>ROUND(I144*H144,2)</f>
        <v>0</v>
      </c>
      <c r="K144" s="165" t="s">
        <v>1</v>
      </c>
      <c r="L144" s="36"/>
      <c r="M144" s="170" t="s">
        <v>1</v>
      </c>
      <c r="N144" s="171" t="s">
        <v>40</v>
      </c>
      <c r="O144" s="74"/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74" t="s">
        <v>121</v>
      </c>
      <c r="AT144" s="174" t="s">
        <v>116</v>
      </c>
      <c r="AU144" s="174" t="s">
        <v>82</v>
      </c>
      <c r="AY144" s="16" t="s">
        <v>113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6" t="s">
        <v>80</v>
      </c>
      <c r="BK144" s="175">
        <f>ROUND(I144*H144,2)</f>
        <v>0</v>
      </c>
      <c r="BL144" s="16" t="s">
        <v>121</v>
      </c>
      <c r="BM144" s="174" t="s">
        <v>188</v>
      </c>
    </row>
    <row r="145" s="2" customFormat="1" ht="16.5" customHeight="1">
      <c r="A145" s="35"/>
      <c r="B145" s="162"/>
      <c r="C145" s="163" t="s">
        <v>189</v>
      </c>
      <c r="D145" s="163" t="s">
        <v>116</v>
      </c>
      <c r="E145" s="164" t="s">
        <v>190</v>
      </c>
      <c r="F145" s="165" t="s">
        <v>191</v>
      </c>
      <c r="G145" s="166" t="s">
        <v>187</v>
      </c>
      <c r="H145" s="167">
        <v>40.399999999999999</v>
      </c>
      <c r="I145" s="168"/>
      <c r="J145" s="169">
        <f>ROUND(I145*H145,2)</f>
        <v>0</v>
      </c>
      <c r="K145" s="165" t="s">
        <v>1</v>
      </c>
      <c r="L145" s="36"/>
      <c r="M145" s="170" t="s">
        <v>1</v>
      </c>
      <c r="N145" s="171" t="s">
        <v>40</v>
      </c>
      <c r="O145" s="74"/>
      <c r="P145" s="172">
        <f>O145*H145</f>
        <v>0</v>
      </c>
      <c r="Q145" s="172">
        <v>1.0000000000000001E-05</v>
      </c>
      <c r="R145" s="172">
        <f>Q145*H145</f>
        <v>0.00040400000000000001</v>
      </c>
      <c r="S145" s="172">
        <v>0</v>
      </c>
      <c r="T145" s="17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74" t="s">
        <v>121</v>
      </c>
      <c r="AT145" s="174" t="s">
        <v>116</v>
      </c>
      <c r="AU145" s="174" t="s">
        <v>82</v>
      </c>
      <c r="AY145" s="16" t="s">
        <v>113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6" t="s">
        <v>80</v>
      </c>
      <c r="BK145" s="175">
        <f>ROUND(I145*H145,2)</f>
        <v>0</v>
      </c>
      <c r="BL145" s="16" t="s">
        <v>121</v>
      </c>
      <c r="BM145" s="174" t="s">
        <v>192</v>
      </c>
    </row>
    <row r="146" s="13" customFormat="1">
      <c r="A146" s="13"/>
      <c r="B146" s="176"/>
      <c r="C146" s="13"/>
      <c r="D146" s="177" t="s">
        <v>123</v>
      </c>
      <c r="E146" s="178" t="s">
        <v>1</v>
      </c>
      <c r="F146" s="179" t="s">
        <v>193</v>
      </c>
      <c r="G146" s="13"/>
      <c r="H146" s="180">
        <v>40.399999999999999</v>
      </c>
      <c r="I146" s="181"/>
      <c r="J146" s="13"/>
      <c r="K146" s="13"/>
      <c r="L146" s="176"/>
      <c r="M146" s="182"/>
      <c r="N146" s="183"/>
      <c r="O146" s="183"/>
      <c r="P146" s="183"/>
      <c r="Q146" s="183"/>
      <c r="R146" s="183"/>
      <c r="S146" s="183"/>
      <c r="T146" s="18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78" t="s">
        <v>123</v>
      </c>
      <c r="AU146" s="178" t="s">
        <v>82</v>
      </c>
      <c r="AV146" s="13" t="s">
        <v>82</v>
      </c>
      <c r="AW146" s="13" t="s">
        <v>32</v>
      </c>
      <c r="AX146" s="13" t="s">
        <v>80</v>
      </c>
      <c r="AY146" s="178" t="s">
        <v>113</v>
      </c>
    </row>
    <row r="147" s="2" customFormat="1" ht="16.5" customHeight="1">
      <c r="A147" s="35"/>
      <c r="B147" s="162"/>
      <c r="C147" s="163" t="s">
        <v>121</v>
      </c>
      <c r="D147" s="163" t="s">
        <v>116</v>
      </c>
      <c r="E147" s="164" t="s">
        <v>194</v>
      </c>
      <c r="F147" s="165" t="s">
        <v>195</v>
      </c>
      <c r="G147" s="166" t="s">
        <v>187</v>
      </c>
      <c r="H147" s="167">
        <v>8</v>
      </c>
      <c r="I147" s="168"/>
      <c r="J147" s="169">
        <f>ROUND(I147*H147,2)</f>
        <v>0</v>
      </c>
      <c r="K147" s="165" t="s">
        <v>1</v>
      </c>
      <c r="L147" s="36"/>
      <c r="M147" s="170" t="s">
        <v>1</v>
      </c>
      <c r="N147" s="171" t="s">
        <v>40</v>
      </c>
      <c r="O147" s="74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74" t="s">
        <v>121</v>
      </c>
      <c r="AT147" s="174" t="s">
        <v>116</v>
      </c>
      <c r="AU147" s="174" t="s">
        <v>82</v>
      </c>
      <c r="AY147" s="16" t="s">
        <v>113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6" t="s">
        <v>80</v>
      </c>
      <c r="BK147" s="175">
        <f>ROUND(I147*H147,2)</f>
        <v>0</v>
      </c>
      <c r="BL147" s="16" t="s">
        <v>121</v>
      </c>
      <c r="BM147" s="174" t="s">
        <v>196</v>
      </c>
    </row>
    <row r="148" s="13" customFormat="1">
      <c r="A148" s="13"/>
      <c r="B148" s="176"/>
      <c r="C148" s="13"/>
      <c r="D148" s="177" t="s">
        <v>123</v>
      </c>
      <c r="E148" s="178" t="s">
        <v>1</v>
      </c>
      <c r="F148" s="179" t="s">
        <v>197</v>
      </c>
      <c r="G148" s="13"/>
      <c r="H148" s="180">
        <v>8</v>
      </c>
      <c r="I148" s="181"/>
      <c r="J148" s="13"/>
      <c r="K148" s="13"/>
      <c r="L148" s="176"/>
      <c r="M148" s="182"/>
      <c r="N148" s="183"/>
      <c r="O148" s="183"/>
      <c r="P148" s="183"/>
      <c r="Q148" s="183"/>
      <c r="R148" s="183"/>
      <c r="S148" s="183"/>
      <c r="T148" s="18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78" t="s">
        <v>123</v>
      </c>
      <c r="AU148" s="178" t="s">
        <v>82</v>
      </c>
      <c r="AV148" s="13" t="s">
        <v>82</v>
      </c>
      <c r="AW148" s="13" t="s">
        <v>32</v>
      </c>
      <c r="AX148" s="13" t="s">
        <v>80</v>
      </c>
      <c r="AY148" s="178" t="s">
        <v>113</v>
      </c>
    </row>
    <row r="149" s="2" customFormat="1" ht="24.15" customHeight="1">
      <c r="A149" s="35"/>
      <c r="B149" s="162"/>
      <c r="C149" s="163" t="s">
        <v>198</v>
      </c>
      <c r="D149" s="163" t="s">
        <v>116</v>
      </c>
      <c r="E149" s="164" t="s">
        <v>199</v>
      </c>
      <c r="F149" s="165" t="s">
        <v>200</v>
      </c>
      <c r="G149" s="166" t="s">
        <v>201</v>
      </c>
      <c r="H149" s="195"/>
      <c r="I149" s="168"/>
      <c r="J149" s="169">
        <f>ROUND(I149*H149,2)</f>
        <v>0</v>
      </c>
      <c r="K149" s="165" t="s">
        <v>120</v>
      </c>
      <c r="L149" s="36"/>
      <c r="M149" s="170" t="s">
        <v>1</v>
      </c>
      <c r="N149" s="171" t="s">
        <v>40</v>
      </c>
      <c r="O149" s="74"/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74" t="s">
        <v>121</v>
      </c>
      <c r="AT149" s="174" t="s">
        <v>116</v>
      </c>
      <c r="AU149" s="174" t="s">
        <v>82</v>
      </c>
      <c r="AY149" s="16" t="s">
        <v>113</v>
      </c>
      <c r="BE149" s="175">
        <f>IF(N149="základní",J149,0)</f>
        <v>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6" t="s">
        <v>80</v>
      </c>
      <c r="BK149" s="175">
        <f>ROUND(I149*H149,2)</f>
        <v>0</v>
      </c>
      <c r="BL149" s="16" t="s">
        <v>121</v>
      </c>
      <c r="BM149" s="174" t="s">
        <v>202</v>
      </c>
    </row>
    <row r="150" s="12" customFormat="1" ht="25.92" customHeight="1">
      <c r="A150" s="12"/>
      <c r="B150" s="149"/>
      <c r="C150" s="12"/>
      <c r="D150" s="150" t="s">
        <v>74</v>
      </c>
      <c r="E150" s="151" t="s">
        <v>203</v>
      </c>
      <c r="F150" s="151" t="s">
        <v>204</v>
      </c>
      <c r="G150" s="12"/>
      <c r="H150" s="12"/>
      <c r="I150" s="152"/>
      <c r="J150" s="153">
        <f>BK150</f>
        <v>0</v>
      </c>
      <c r="K150" s="12"/>
      <c r="L150" s="149"/>
      <c r="M150" s="154"/>
      <c r="N150" s="155"/>
      <c r="O150" s="155"/>
      <c r="P150" s="156">
        <f>P151+P153+P155</f>
        <v>0</v>
      </c>
      <c r="Q150" s="155"/>
      <c r="R150" s="156">
        <f>R151+R153+R155</f>
        <v>0</v>
      </c>
      <c r="S150" s="155"/>
      <c r="T150" s="157">
        <f>T151+T153+T155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0" t="s">
        <v>139</v>
      </c>
      <c r="AT150" s="158" t="s">
        <v>74</v>
      </c>
      <c r="AU150" s="158" t="s">
        <v>75</v>
      </c>
      <c r="AY150" s="150" t="s">
        <v>113</v>
      </c>
      <c r="BK150" s="159">
        <f>BK151+BK153+BK155</f>
        <v>0</v>
      </c>
    </row>
    <row r="151" s="12" customFormat="1" ht="22.8" customHeight="1">
      <c r="A151" s="12"/>
      <c r="B151" s="149"/>
      <c r="C151" s="12"/>
      <c r="D151" s="150" t="s">
        <v>74</v>
      </c>
      <c r="E151" s="160" t="s">
        <v>205</v>
      </c>
      <c r="F151" s="160" t="s">
        <v>206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P152</f>
        <v>0</v>
      </c>
      <c r="Q151" s="155"/>
      <c r="R151" s="156">
        <f>R152</f>
        <v>0</v>
      </c>
      <c r="S151" s="155"/>
      <c r="T151" s="15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139</v>
      </c>
      <c r="AT151" s="158" t="s">
        <v>74</v>
      </c>
      <c r="AU151" s="158" t="s">
        <v>80</v>
      </c>
      <c r="AY151" s="150" t="s">
        <v>113</v>
      </c>
      <c r="BK151" s="159">
        <f>BK152</f>
        <v>0</v>
      </c>
    </row>
    <row r="152" s="2" customFormat="1" ht="16.5" customHeight="1">
      <c r="A152" s="35"/>
      <c r="B152" s="162"/>
      <c r="C152" s="163" t="s">
        <v>207</v>
      </c>
      <c r="D152" s="163" t="s">
        <v>116</v>
      </c>
      <c r="E152" s="164" t="s">
        <v>208</v>
      </c>
      <c r="F152" s="165" t="s">
        <v>209</v>
      </c>
      <c r="G152" s="166" t="s">
        <v>210</v>
      </c>
      <c r="H152" s="167">
        <v>1</v>
      </c>
      <c r="I152" s="168"/>
      <c r="J152" s="169">
        <f>ROUND(I152*H152,2)</f>
        <v>0</v>
      </c>
      <c r="K152" s="165" t="s">
        <v>120</v>
      </c>
      <c r="L152" s="36"/>
      <c r="M152" s="170" t="s">
        <v>1</v>
      </c>
      <c r="N152" s="171" t="s">
        <v>40</v>
      </c>
      <c r="O152" s="74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74" t="s">
        <v>211</v>
      </c>
      <c r="AT152" s="174" t="s">
        <v>116</v>
      </c>
      <c r="AU152" s="174" t="s">
        <v>82</v>
      </c>
      <c r="AY152" s="16" t="s">
        <v>113</v>
      </c>
      <c r="BE152" s="175">
        <f>IF(N152="základní",J152,0)</f>
        <v>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6" t="s">
        <v>80</v>
      </c>
      <c r="BK152" s="175">
        <f>ROUND(I152*H152,2)</f>
        <v>0</v>
      </c>
      <c r="BL152" s="16" t="s">
        <v>211</v>
      </c>
      <c r="BM152" s="174" t="s">
        <v>212</v>
      </c>
    </row>
    <row r="153" s="12" customFormat="1" ht="22.8" customHeight="1">
      <c r="A153" s="12"/>
      <c r="B153" s="149"/>
      <c r="C153" s="12"/>
      <c r="D153" s="150" t="s">
        <v>74</v>
      </c>
      <c r="E153" s="160" t="s">
        <v>213</v>
      </c>
      <c r="F153" s="160" t="s">
        <v>214</v>
      </c>
      <c r="G153" s="12"/>
      <c r="H153" s="12"/>
      <c r="I153" s="152"/>
      <c r="J153" s="161">
        <f>BK153</f>
        <v>0</v>
      </c>
      <c r="K153" s="12"/>
      <c r="L153" s="149"/>
      <c r="M153" s="154"/>
      <c r="N153" s="155"/>
      <c r="O153" s="155"/>
      <c r="P153" s="156">
        <f>P154</f>
        <v>0</v>
      </c>
      <c r="Q153" s="155"/>
      <c r="R153" s="156">
        <f>R154</f>
        <v>0</v>
      </c>
      <c r="S153" s="155"/>
      <c r="T153" s="157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0" t="s">
        <v>139</v>
      </c>
      <c r="AT153" s="158" t="s">
        <v>74</v>
      </c>
      <c r="AU153" s="158" t="s">
        <v>80</v>
      </c>
      <c r="AY153" s="150" t="s">
        <v>113</v>
      </c>
      <c r="BK153" s="159">
        <f>BK154</f>
        <v>0</v>
      </c>
    </row>
    <row r="154" s="2" customFormat="1" ht="16.5" customHeight="1">
      <c r="A154" s="35"/>
      <c r="B154" s="162"/>
      <c r="C154" s="163" t="s">
        <v>215</v>
      </c>
      <c r="D154" s="163" t="s">
        <v>116</v>
      </c>
      <c r="E154" s="164" t="s">
        <v>216</v>
      </c>
      <c r="F154" s="165" t="s">
        <v>217</v>
      </c>
      <c r="G154" s="166" t="s">
        <v>210</v>
      </c>
      <c r="H154" s="167">
        <v>1</v>
      </c>
      <c r="I154" s="168"/>
      <c r="J154" s="169">
        <f>ROUND(I154*H154,2)</f>
        <v>0</v>
      </c>
      <c r="K154" s="165" t="s">
        <v>120</v>
      </c>
      <c r="L154" s="36"/>
      <c r="M154" s="170" t="s">
        <v>1</v>
      </c>
      <c r="N154" s="171" t="s">
        <v>40</v>
      </c>
      <c r="O154" s="74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74" t="s">
        <v>211</v>
      </c>
      <c r="AT154" s="174" t="s">
        <v>116</v>
      </c>
      <c r="AU154" s="174" t="s">
        <v>82</v>
      </c>
      <c r="AY154" s="16" t="s">
        <v>113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6" t="s">
        <v>80</v>
      </c>
      <c r="BK154" s="175">
        <f>ROUND(I154*H154,2)</f>
        <v>0</v>
      </c>
      <c r="BL154" s="16" t="s">
        <v>211</v>
      </c>
      <c r="BM154" s="174" t="s">
        <v>218</v>
      </c>
    </row>
    <row r="155" s="12" customFormat="1" ht="22.8" customHeight="1">
      <c r="A155" s="12"/>
      <c r="B155" s="149"/>
      <c r="C155" s="12"/>
      <c r="D155" s="150" t="s">
        <v>74</v>
      </c>
      <c r="E155" s="160" t="s">
        <v>219</v>
      </c>
      <c r="F155" s="160" t="s">
        <v>220</v>
      </c>
      <c r="G155" s="12"/>
      <c r="H155" s="12"/>
      <c r="I155" s="152"/>
      <c r="J155" s="161">
        <f>BK155</f>
        <v>0</v>
      </c>
      <c r="K155" s="12"/>
      <c r="L155" s="149"/>
      <c r="M155" s="154"/>
      <c r="N155" s="155"/>
      <c r="O155" s="155"/>
      <c r="P155" s="156">
        <f>P156</f>
        <v>0</v>
      </c>
      <c r="Q155" s="155"/>
      <c r="R155" s="156">
        <f>R156</f>
        <v>0</v>
      </c>
      <c r="S155" s="155"/>
      <c r="T155" s="157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0" t="s">
        <v>139</v>
      </c>
      <c r="AT155" s="158" t="s">
        <v>74</v>
      </c>
      <c r="AU155" s="158" t="s">
        <v>80</v>
      </c>
      <c r="AY155" s="150" t="s">
        <v>113</v>
      </c>
      <c r="BK155" s="159">
        <f>BK156</f>
        <v>0</v>
      </c>
    </row>
    <row r="156" s="2" customFormat="1" ht="16.5" customHeight="1">
      <c r="A156" s="35"/>
      <c r="B156" s="162"/>
      <c r="C156" s="163" t="s">
        <v>221</v>
      </c>
      <c r="D156" s="163" t="s">
        <v>116</v>
      </c>
      <c r="E156" s="164" t="s">
        <v>222</v>
      </c>
      <c r="F156" s="165" t="s">
        <v>223</v>
      </c>
      <c r="G156" s="166" t="s">
        <v>210</v>
      </c>
      <c r="H156" s="167">
        <v>1</v>
      </c>
      <c r="I156" s="168"/>
      <c r="J156" s="169">
        <f>ROUND(I156*H156,2)</f>
        <v>0</v>
      </c>
      <c r="K156" s="165" t="s">
        <v>120</v>
      </c>
      <c r="L156" s="36"/>
      <c r="M156" s="196" t="s">
        <v>1</v>
      </c>
      <c r="N156" s="197" t="s">
        <v>40</v>
      </c>
      <c r="O156" s="19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74" t="s">
        <v>211</v>
      </c>
      <c r="AT156" s="174" t="s">
        <v>116</v>
      </c>
      <c r="AU156" s="174" t="s">
        <v>82</v>
      </c>
      <c r="AY156" s="16" t="s">
        <v>113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6" t="s">
        <v>80</v>
      </c>
      <c r="BK156" s="175">
        <f>ROUND(I156*H156,2)</f>
        <v>0</v>
      </c>
      <c r="BL156" s="16" t="s">
        <v>211</v>
      </c>
      <c r="BM156" s="174" t="s">
        <v>224</v>
      </c>
    </row>
    <row r="157" s="2" customFormat="1" ht="6.96" customHeight="1">
      <c r="A157" s="35"/>
      <c r="B157" s="57"/>
      <c r="C157" s="58"/>
      <c r="D157" s="58"/>
      <c r="E157" s="58"/>
      <c r="F157" s="58"/>
      <c r="G157" s="58"/>
      <c r="H157" s="58"/>
      <c r="I157" s="58"/>
      <c r="J157" s="58"/>
      <c r="K157" s="58"/>
      <c r="L157" s="36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autoFilter ref="C120:K156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2024-04-16T12:08:17Z</dcterms:created>
  <dcterms:modified xsi:type="dcterms:W3CDTF">2024-04-16T12:08:18Z</dcterms:modified>
</cp:coreProperties>
</file>