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Architektonicko stav..." sheetId="2" r:id="rId2"/>
    <sheet name="02 - Zařízení zdravotně t..." sheetId="3" r:id="rId3"/>
    <sheet name="03 - Zařízení pro vytápěn..." sheetId="4" r:id="rId4"/>
    <sheet name="04 - Zařízení vzduchotech..." sheetId="5" r:id="rId5"/>
    <sheet name="05_ - Zařízení elektroins..." sheetId="6" r:id="rId6"/>
    <sheet name="06 - Vedlejší rozpočtové 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'01 - Architektonicko stav...'!$C$135:$K$593</definedName>
    <definedName name="_xlnm.Print_Area" localSheetId="1">'01 - Architektonicko stav...'!$C$4:$J$76,'01 - Architektonicko stav...'!$C$82:$J$117,'01 - Architektonicko stav...'!$C$123:$J$593</definedName>
    <definedName name="_xlnm.Print_Titles" localSheetId="1">'01 - Architektonicko stav...'!$135:$135</definedName>
    <definedName name="_xlnm._FilterDatabase" localSheetId="2" hidden="1">'02 - Zařízení zdravotně t...'!$C$121:$K$301</definedName>
    <definedName name="_xlnm.Print_Area" localSheetId="2">'02 - Zařízení zdravotně t...'!$C$4:$J$76,'02 - Zařízení zdravotně t...'!$C$82:$J$103,'02 - Zařízení zdravotně t...'!$C$109:$J$301</definedName>
    <definedName name="_xlnm.Print_Titles" localSheetId="2">'02 - Zařízení zdravotně t...'!$121:$121</definedName>
    <definedName name="_xlnm._FilterDatabase" localSheetId="3" hidden="1">'03 - Zařízení pro vytápěn...'!$C$121:$K$208</definedName>
    <definedName name="_xlnm.Print_Area" localSheetId="3">'03 - Zařízení pro vytápěn...'!$C$4:$J$76,'03 - Zařízení pro vytápěn...'!$C$82:$J$103,'03 - Zařízení pro vytápěn...'!$C$109:$J$208</definedName>
    <definedName name="_xlnm.Print_Titles" localSheetId="3">'03 - Zařízení pro vytápěn...'!$121:$121</definedName>
    <definedName name="_xlnm._FilterDatabase" localSheetId="4" hidden="1">'04 - Zařízení vzduchotech...'!$C$118:$K$160</definedName>
    <definedName name="_xlnm.Print_Area" localSheetId="4">'04 - Zařízení vzduchotech...'!$C$4:$J$76,'04 - Zařízení vzduchotech...'!$C$82:$J$100,'04 - Zařízení vzduchotech...'!$C$106:$J$160</definedName>
    <definedName name="_xlnm.Print_Titles" localSheetId="4">'04 - Zařízení vzduchotech...'!$118:$118</definedName>
    <definedName name="_xlnm._FilterDatabase" localSheetId="5" hidden="1">'05_ - Zařízení elektroins...'!$C$117:$K$195</definedName>
    <definedName name="_xlnm.Print_Area" localSheetId="5">'05_ - Zařízení elektroins...'!$C$4:$J$76,'05_ - Zařízení elektroins...'!$C$82:$J$99,'05_ - Zařízení elektroins...'!$C$105:$J$195</definedName>
    <definedName name="_xlnm.Print_Titles" localSheetId="5">'05_ - Zařízení elektroins...'!$117:$117</definedName>
    <definedName name="_xlnm._FilterDatabase" localSheetId="6" hidden="1">'06 - Vedlejší rozpočtové ...'!$C$116:$K$132</definedName>
    <definedName name="_xlnm.Print_Area" localSheetId="6">'06 - Vedlejší rozpočtové ...'!$C$4:$J$76,'06 - Vedlejší rozpočtové ...'!$C$82:$J$98,'06 - Vedlejší rozpočtové ...'!$C$104:$J$132</definedName>
    <definedName name="_xlnm.Print_Titles" localSheetId="6">'06 - Vedlejší rozpočtové ...'!$116:$116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89"/>
  <c r="E7"/>
  <c r="E85"/>
  <c i="6" r="J37"/>
  <c r="J36"/>
  <c i="1" r="AY99"/>
  <c i="6" r="J35"/>
  <c i="1" r="AX99"/>
  <c i="6"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5" r="J37"/>
  <c r="J36"/>
  <c i="1" r="AY98"/>
  <c i="5" r="J35"/>
  <c i="1" r="AX98"/>
  <c i="5" r="BI159"/>
  <c r="BH159"/>
  <c r="BG159"/>
  <c r="BF159"/>
  <c r="T159"/>
  <c r="T158"/>
  <c r="R159"/>
  <c r="R158"/>
  <c r="P159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4" r="J37"/>
  <c r="J36"/>
  <c i="1" r="AY97"/>
  <c i="4" r="J35"/>
  <c i="1" r="AX97"/>
  <c i="4" r="BI207"/>
  <c r="BH207"/>
  <c r="BG207"/>
  <c r="BF207"/>
  <c r="T207"/>
  <c r="T206"/>
  <c r="R207"/>
  <c r="R206"/>
  <c r="P207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T124"/>
  <c r="R125"/>
  <c r="R124"/>
  <c r="P125"/>
  <c r="P124"/>
  <c r="J119"/>
  <c r="J118"/>
  <c r="F118"/>
  <c r="F116"/>
  <c r="E114"/>
  <c r="J92"/>
  <c r="J91"/>
  <c r="F91"/>
  <c r="F89"/>
  <c r="E87"/>
  <c r="J18"/>
  <c r="E18"/>
  <c r="F92"/>
  <c r="J17"/>
  <c r="J12"/>
  <c r="J89"/>
  <c r="E7"/>
  <c r="E112"/>
  <c i="3" r="J37"/>
  <c r="J36"/>
  <c i="1" r="AY96"/>
  <c i="3" r="J35"/>
  <c i="1" r="AX96"/>
  <c i="3" r="BI300"/>
  <c r="BH300"/>
  <c r="BG300"/>
  <c r="BF300"/>
  <c r="T300"/>
  <c r="T299"/>
  <c r="R300"/>
  <c r="R299"/>
  <c r="P300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85"/>
  <c i="2" r="J37"/>
  <c r="J36"/>
  <c i="1" r="AY95"/>
  <c i="2" r="J35"/>
  <c i="1" r="AX95"/>
  <c i="2" r="BI592"/>
  <c r="BH592"/>
  <c r="BG592"/>
  <c r="BF592"/>
  <c r="T592"/>
  <c r="R592"/>
  <c r="P592"/>
  <c r="BI589"/>
  <c r="BH589"/>
  <c r="BG589"/>
  <c r="BF589"/>
  <c r="T589"/>
  <c r="R589"/>
  <c r="P589"/>
  <c r="BI585"/>
  <c r="BH585"/>
  <c r="BG585"/>
  <c r="BF585"/>
  <c r="T585"/>
  <c r="R585"/>
  <c r="P585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70"/>
  <c r="BH570"/>
  <c r="BG570"/>
  <c r="BF570"/>
  <c r="T570"/>
  <c r="R570"/>
  <c r="P570"/>
  <c r="BI566"/>
  <c r="BH566"/>
  <c r="BG566"/>
  <c r="BF566"/>
  <c r="T566"/>
  <c r="R566"/>
  <c r="P566"/>
  <c r="BI563"/>
  <c r="BH563"/>
  <c r="BG563"/>
  <c r="BF563"/>
  <c r="T563"/>
  <c r="R563"/>
  <c r="P563"/>
  <c r="BI561"/>
  <c r="BH561"/>
  <c r="BG561"/>
  <c r="BF561"/>
  <c r="T561"/>
  <c r="R561"/>
  <c r="P561"/>
  <c r="BI553"/>
  <c r="BH553"/>
  <c r="BG553"/>
  <c r="BF553"/>
  <c r="T553"/>
  <c r="R553"/>
  <c r="P553"/>
  <c r="BI548"/>
  <c r="BH548"/>
  <c r="BG548"/>
  <c r="BF548"/>
  <c r="T548"/>
  <c r="R548"/>
  <c r="P548"/>
  <c r="BI544"/>
  <c r="BH544"/>
  <c r="BG544"/>
  <c r="BF544"/>
  <c r="T544"/>
  <c r="R544"/>
  <c r="P544"/>
  <c r="BI537"/>
  <c r="BH537"/>
  <c r="BG537"/>
  <c r="BF537"/>
  <c r="T537"/>
  <c r="R537"/>
  <c r="P537"/>
  <c r="BI533"/>
  <c r="BH533"/>
  <c r="BG533"/>
  <c r="BF533"/>
  <c r="T533"/>
  <c r="R533"/>
  <c r="P533"/>
  <c r="BI530"/>
  <c r="BH530"/>
  <c r="BG530"/>
  <c r="BF530"/>
  <c r="T530"/>
  <c r="R530"/>
  <c r="P530"/>
  <c r="BI528"/>
  <c r="BH528"/>
  <c r="BG528"/>
  <c r="BF528"/>
  <c r="T528"/>
  <c r="R528"/>
  <c r="P528"/>
  <c r="BI520"/>
  <c r="BH520"/>
  <c r="BG520"/>
  <c r="BF520"/>
  <c r="T520"/>
  <c r="R520"/>
  <c r="P520"/>
  <c r="BI513"/>
  <c r="BH513"/>
  <c r="BG513"/>
  <c r="BF513"/>
  <c r="T513"/>
  <c r="R513"/>
  <c r="P513"/>
  <c r="BI509"/>
  <c r="BH509"/>
  <c r="BG509"/>
  <c r="BF509"/>
  <c r="T509"/>
  <c r="R509"/>
  <c r="P509"/>
  <c r="BI505"/>
  <c r="BH505"/>
  <c r="BG505"/>
  <c r="BF505"/>
  <c r="T505"/>
  <c r="R505"/>
  <c r="P505"/>
  <c r="BI501"/>
  <c r="BH501"/>
  <c r="BG501"/>
  <c r="BF501"/>
  <c r="T501"/>
  <c r="R501"/>
  <c r="P501"/>
  <c r="BI498"/>
  <c r="BH498"/>
  <c r="BG498"/>
  <c r="BF498"/>
  <c r="T498"/>
  <c r="R498"/>
  <c r="P498"/>
  <c r="BI492"/>
  <c r="BH492"/>
  <c r="BG492"/>
  <c r="BF492"/>
  <c r="T492"/>
  <c r="R492"/>
  <c r="P492"/>
  <c r="BI490"/>
  <c r="BH490"/>
  <c r="BG490"/>
  <c r="BF490"/>
  <c r="T490"/>
  <c r="R490"/>
  <c r="P490"/>
  <c r="BI484"/>
  <c r="BH484"/>
  <c r="BG484"/>
  <c r="BF484"/>
  <c r="T484"/>
  <c r="R484"/>
  <c r="P484"/>
  <c r="BI482"/>
  <c r="BH482"/>
  <c r="BG482"/>
  <c r="BF482"/>
  <c r="T482"/>
  <c r="R482"/>
  <c r="P482"/>
  <c r="BI476"/>
  <c r="BH476"/>
  <c r="BG476"/>
  <c r="BF476"/>
  <c r="T476"/>
  <c r="R476"/>
  <c r="P476"/>
  <c r="BI474"/>
  <c r="BH474"/>
  <c r="BG474"/>
  <c r="BF474"/>
  <c r="T474"/>
  <c r="R474"/>
  <c r="P474"/>
  <c r="BI468"/>
  <c r="BH468"/>
  <c r="BG468"/>
  <c r="BF468"/>
  <c r="T468"/>
  <c r="R468"/>
  <c r="P468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3"/>
  <c r="BH453"/>
  <c r="BG453"/>
  <c r="BF453"/>
  <c r="T453"/>
  <c r="R453"/>
  <c r="P453"/>
  <c r="BI446"/>
  <c r="BH446"/>
  <c r="BG446"/>
  <c r="BF446"/>
  <c r="T446"/>
  <c r="R446"/>
  <c r="P446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5"/>
  <c r="BH405"/>
  <c r="BG405"/>
  <c r="BF405"/>
  <c r="T405"/>
  <c r="T404"/>
  <c r="R405"/>
  <c r="R404"/>
  <c r="P405"/>
  <c r="P404"/>
  <c r="BI402"/>
  <c r="BH402"/>
  <c r="BG402"/>
  <c r="BF402"/>
  <c r="T402"/>
  <c r="R402"/>
  <c r="P402"/>
  <c r="BI399"/>
  <c r="BH399"/>
  <c r="BG399"/>
  <c r="BF399"/>
  <c r="T399"/>
  <c r="R399"/>
  <c r="P399"/>
  <c r="BI395"/>
  <c r="BH395"/>
  <c r="BG395"/>
  <c r="BF395"/>
  <c r="T395"/>
  <c r="R395"/>
  <c r="P395"/>
  <c r="BI392"/>
  <c r="BH392"/>
  <c r="BG392"/>
  <c r="BF392"/>
  <c r="T392"/>
  <c r="R392"/>
  <c r="P392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4"/>
  <c r="BH374"/>
  <c r="BG374"/>
  <c r="BF374"/>
  <c r="T374"/>
  <c r="T373"/>
  <c r="R374"/>
  <c r="R373"/>
  <c r="P374"/>
  <c r="P373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59"/>
  <c r="BH359"/>
  <c r="BG359"/>
  <c r="BF359"/>
  <c r="T359"/>
  <c r="R359"/>
  <c r="P359"/>
  <c r="BI355"/>
  <c r="BH355"/>
  <c r="BG355"/>
  <c r="BF355"/>
  <c r="T355"/>
  <c r="R355"/>
  <c r="P355"/>
  <c r="BI350"/>
  <c r="BH350"/>
  <c r="BG350"/>
  <c r="BF350"/>
  <c r="T350"/>
  <c r="R350"/>
  <c r="P350"/>
  <c r="BI345"/>
  <c r="BH345"/>
  <c r="BG345"/>
  <c r="BF345"/>
  <c r="T345"/>
  <c r="R345"/>
  <c r="P345"/>
  <c r="BI337"/>
  <c r="BH337"/>
  <c r="BG337"/>
  <c r="BF337"/>
  <c r="T337"/>
  <c r="R337"/>
  <c r="P337"/>
  <c r="BI334"/>
  <c r="BH334"/>
  <c r="BG334"/>
  <c r="BF334"/>
  <c r="T334"/>
  <c r="R334"/>
  <c r="P334"/>
  <c r="BI326"/>
  <c r="BH326"/>
  <c r="BG326"/>
  <c r="BF326"/>
  <c r="T326"/>
  <c r="R326"/>
  <c r="P326"/>
  <c r="BI320"/>
  <c r="BH320"/>
  <c r="BG320"/>
  <c r="BF320"/>
  <c r="T320"/>
  <c r="R320"/>
  <c r="P320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5"/>
  <c r="BH295"/>
  <c r="BG295"/>
  <c r="BF295"/>
  <c r="T295"/>
  <c r="R295"/>
  <c r="P295"/>
  <c r="BI288"/>
  <c r="BH288"/>
  <c r="BG288"/>
  <c r="BF288"/>
  <c r="T288"/>
  <c r="R288"/>
  <c r="P288"/>
  <c r="BI285"/>
  <c r="BH285"/>
  <c r="BG285"/>
  <c r="BF285"/>
  <c r="T285"/>
  <c r="R285"/>
  <c r="P285"/>
  <c r="BI277"/>
  <c r="BH277"/>
  <c r="BG277"/>
  <c r="BF277"/>
  <c r="T277"/>
  <c r="T276"/>
  <c r="R277"/>
  <c r="R276"/>
  <c r="P277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R265"/>
  <c r="P265"/>
  <c r="BI260"/>
  <c r="BH260"/>
  <c r="BG260"/>
  <c r="BF260"/>
  <c r="T260"/>
  <c r="R260"/>
  <c r="P260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198"/>
  <c r="BH198"/>
  <c r="BG198"/>
  <c r="BF198"/>
  <c r="T198"/>
  <c r="R198"/>
  <c r="P198"/>
  <c r="BI191"/>
  <c r="BH191"/>
  <c r="BG191"/>
  <c r="BF191"/>
  <c r="T191"/>
  <c r="R191"/>
  <c r="P191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0"/>
  <c r="BH170"/>
  <c r="BG170"/>
  <c r="BF170"/>
  <c r="T170"/>
  <c r="R170"/>
  <c r="P170"/>
  <c r="BI161"/>
  <c r="BH161"/>
  <c r="BG161"/>
  <c r="BF161"/>
  <c r="T161"/>
  <c r="R161"/>
  <c r="P161"/>
  <c r="BI153"/>
  <c r="BH153"/>
  <c r="BG153"/>
  <c r="BF153"/>
  <c r="T153"/>
  <c r="R153"/>
  <c r="P153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J133"/>
  <c r="J132"/>
  <c r="F132"/>
  <c r="F130"/>
  <c r="E128"/>
  <c r="J92"/>
  <c r="J91"/>
  <c r="F91"/>
  <c r="F89"/>
  <c r="E87"/>
  <c r="J18"/>
  <c r="E18"/>
  <c r="F133"/>
  <c r="J17"/>
  <c r="J12"/>
  <c r="J89"/>
  <c r="E7"/>
  <c r="E85"/>
  <c i="1" r="L90"/>
  <c r="AM90"/>
  <c r="AM89"/>
  <c r="L89"/>
  <c r="AM87"/>
  <c r="L87"/>
  <c r="L85"/>
  <c r="L84"/>
  <c i="2" r="J425"/>
  <c r="J176"/>
  <c r="J464"/>
  <c r="BK326"/>
  <c r="J581"/>
  <c r="J250"/>
  <c r="J505"/>
  <c r="BK395"/>
  <c r="J191"/>
  <c r="BK392"/>
  <c r="J295"/>
  <c r="J474"/>
  <c r="BK374"/>
  <c r="F36"/>
  <c i="5" r="BK133"/>
  <c r="BK159"/>
  <c r="BK151"/>
  <c r="BK131"/>
  <c i="6" r="BK159"/>
  <c r="BK145"/>
  <c r="BK186"/>
  <c r="BK128"/>
  <c i="2" r="BK578"/>
  <c r="BK464"/>
  <c r="BK378"/>
  <c r="BK227"/>
  <c r="BK589"/>
  <c r="J585"/>
  <c r="BK490"/>
  <c r="BK355"/>
  <c r="J269"/>
  <c r="J520"/>
  <c r="BK462"/>
  <c r="BK350"/>
  <c r="BK180"/>
  <c r="BK581"/>
  <c r="J553"/>
  <c r="BK417"/>
  <c r="J381"/>
  <c r="BK288"/>
  <c r="J453"/>
  <c r="J345"/>
  <c r="J214"/>
  <c r="BK468"/>
  <c r="J337"/>
  <c r="BK209"/>
  <c r="J575"/>
  <c r="BK520"/>
  <c r="BK453"/>
  <c r="BK320"/>
  <c r="BK271"/>
  <c r="J180"/>
  <c i="3" r="BK297"/>
  <c r="BK137"/>
  <c r="J238"/>
  <c r="BK216"/>
  <c r="BK125"/>
  <c r="BK277"/>
  <c r="J293"/>
  <c r="J251"/>
  <c r="J203"/>
  <c r="J189"/>
  <c r="J280"/>
  <c r="J183"/>
  <c r="BK242"/>
  <c r="BK295"/>
  <c r="BK192"/>
  <c r="BK248"/>
  <c r="BK207"/>
  <c r="BK205"/>
  <c r="J125"/>
  <c r="J164"/>
  <c r="J177"/>
  <c i="4" r="J131"/>
  <c r="BK136"/>
  <c r="J154"/>
  <c r="BK145"/>
  <c r="J178"/>
  <c r="BK169"/>
  <c i="5" r="BK144"/>
  <c r="BK137"/>
  <c r="F34"/>
  <c i="6" r="J141"/>
  <c r="J181"/>
  <c r="J190"/>
  <c i="7" r="J119"/>
  <c i="2" r="J548"/>
  <c r="J439"/>
  <c r="BK334"/>
  <c r="BK214"/>
  <c r="J240"/>
  <c r="BK413"/>
  <c r="BK295"/>
  <c r="J528"/>
  <c r="J395"/>
  <c r="BK310"/>
  <c r="BK553"/>
  <c r="J570"/>
  <c r="J468"/>
  <c r="J355"/>
  <c r="J184"/>
  <c r="J366"/>
  <c r="J161"/>
  <c r="J446"/>
  <c r="BK313"/>
  <c r="J146"/>
  <c r="J572"/>
  <c r="J498"/>
  <c r="BK433"/>
  <c r="BK302"/>
  <c r="BK224"/>
  <c i="3" r="BK300"/>
  <c r="BK140"/>
  <c r="BK272"/>
  <c r="J231"/>
  <c r="BK143"/>
  <c r="BK280"/>
  <c r="J295"/>
  <c r="J262"/>
  <c r="BK235"/>
  <c r="BK196"/>
  <c r="BK164"/>
  <c r="J187"/>
  <c r="BK291"/>
  <c r="J143"/>
  <c r="BK226"/>
  <c r="J259"/>
  <c r="BK194"/>
  <c r="BK210"/>
  <c r="J155"/>
  <c r="BK158"/>
  <c i="4" r="BK178"/>
  <c r="J136"/>
  <c r="BK181"/>
  <c r="BK184"/>
  <c r="J190"/>
  <c r="BK175"/>
  <c i="5" r="J128"/>
  <c r="J148"/>
  <c r="J141"/>
  <c i="6" r="J167"/>
  <c r="J161"/>
  <c r="BK190"/>
  <c r="J139"/>
  <c r="BK120"/>
  <c r="J145"/>
  <c i="7" r="J34"/>
  <c i="2" r="BK528"/>
  <c r="BK421"/>
  <c r="J310"/>
  <c r="J153"/>
  <c r="BK198"/>
  <c r="BK399"/>
  <c r="J350"/>
  <c r="J198"/>
  <c r="BK436"/>
  <c r="BK232"/>
  <c r="J561"/>
  <c r="BK572"/>
  <c r="BK492"/>
  <c r="J222"/>
  <c r="BK405"/>
  <c r="J320"/>
  <c r="BK143"/>
  <c r="J421"/>
  <c r="J227"/>
  <c r="J589"/>
  <c r="BK563"/>
  <c r="J490"/>
  <c r="J436"/>
  <c r="J288"/>
  <c r="BK222"/>
  <c i="3" r="BK289"/>
  <c i="6" r="J133"/>
  <c i="2" r="BK484"/>
  <c r="J246"/>
  <c r="J492"/>
  <c r="BK585"/>
  <c r="J484"/>
  <c r="J313"/>
  <c r="BK482"/>
  <c r="J369"/>
  <c r="J205"/>
  <c r="BK429"/>
  <c r="J277"/>
  <c r="BK170"/>
  <c r="J566"/>
  <c r="BK505"/>
  <c r="BK460"/>
  <c r="BK345"/>
  <c r="BK265"/>
  <c r="BK161"/>
  <c i="3" r="BK240"/>
  <c r="J134"/>
  <c r="J256"/>
  <c r="BK155"/>
  <c r="J291"/>
  <c r="J221"/>
  <c r="BK274"/>
  <c r="BK245"/>
  <c r="BK224"/>
  <c r="BK180"/>
  <c r="J128"/>
  <c r="J199"/>
  <c r="J265"/>
  <c r="J201"/>
  <c r="BK231"/>
  <c r="J229"/>
  <c r="BK131"/>
  <c r="BK221"/>
  <c r="BK152"/>
  <c i="4" r="J181"/>
  <c r="BK149"/>
  <c r="BK207"/>
  <c r="J138"/>
  <c r="J167"/>
  <c r="J162"/>
  <c r="J140"/>
  <c i="5" r="J139"/>
  <c r="BK154"/>
  <c r="J125"/>
  <c r="J144"/>
  <c i="6" r="J165"/>
  <c r="J151"/>
  <c r="BK177"/>
  <c i="2" r="BK498"/>
  <c r="BK387"/>
  <c r="BK269"/>
  <c r="BK191"/>
  <c r="BK537"/>
  <c r="J392"/>
  <c r="BK273"/>
  <c r="J170"/>
  <c r="BK446"/>
  <c i="6" r="BK181"/>
  <c r="BK137"/>
  <c r="BK169"/>
  <c r="BK165"/>
  <c r="BK151"/>
  <c r="BK133"/>
  <c r="BK126"/>
  <c r="J147"/>
  <c i="7" r="F35"/>
  <c i="3" r="J137"/>
  <c r="J194"/>
  <c r="J226"/>
  <c i="4" r="BK171"/>
  <c r="BK154"/>
  <c r="J199"/>
  <c i="6" r="BK183"/>
  <c r="J137"/>
  <c r="BK192"/>
  <c r="BK179"/>
  <c r="J149"/>
  <c r="J130"/>
  <c r="BK171"/>
  <c r="BK167"/>
  <c r="BK153"/>
  <c r="BK147"/>
  <c r="BK122"/>
  <c r="J126"/>
  <c r="J122"/>
  <c r="BK130"/>
  <c i="7" r="J122"/>
  <c r="J127"/>
  <c r="BK127"/>
  <c r="BK130"/>
  <c i="2" r="BK544"/>
  <c r="BK476"/>
  <c r="BK364"/>
  <c r="J265"/>
  <c r="BK184"/>
  <c r="J236"/>
  <c r="BK501"/>
  <c r="J359"/>
  <c r="J242"/>
  <c r="J143"/>
  <c r="J476"/>
  <c r="J364"/>
  <c r="J302"/>
  <c r="BK566"/>
  <c r="BK246"/>
  <c r="BK530"/>
  <c r="J429"/>
  <c r="BK337"/>
  <c r="J578"/>
  <c r="J378"/>
  <c r="BK250"/>
  <c r="F34"/>
  <c i="4" r="BK156"/>
  <c r="J175"/>
  <c r="J134"/>
  <c r="BK134"/>
  <c r="BK196"/>
  <c r="BK140"/>
  <c r="BK199"/>
  <c r="J152"/>
  <c i="5" r="BK146"/>
  <c i="2" r="J405"/>
  <c r="J501"/>
  <c r="J326"/>
  <c r="BK153"/>
  <c r="BK369"/>
  <c r="F37"/>
  <c r="J460"/>
  <c r="BK548"/>
  <c r="BK402"/>
  <c r="J509"/>
  <c r="J371"/>
  <c r="BK285"/>
  <c r="BK592"/>
  <c r="J433"/>
  <c r="J306"/>
  <c r="J34"/>
  <c i="4" r="BK125"/>
  <c r="BK204"/>
  <c r="J145"/>
  <c r="BK202"/>
  <c r="BK138"/>
  <c i="5" r="BK128"/>
  <c r="J151"/>
  <c r="J159"/>
  <c r="BK125"/>
  <c i="6" r="J177"/>
  <c r="J135"/>
  <c r="BK161"/>
  <c i="2" r="J482"/>
  <c r="J537"/>
  <c r="BK439"/>
  <c r="J374"/>
  <c r="J218"/>
  <c r="J402"/>
  <c r="BK236"/>
  <c r="J462"/>
  <c r="J413"/>
  <c r="J260"/>
  <c r="J139"/>
  <c r="BK570"/>
  <c r="BK533"/>
  <c r="BK474"/>
  <c r="BK371"/>
  <c r="BK277"/>
  <c r="BK176"/>
  <c i="3" r="BK267"/>
  <c r="BK293"/>
  <c r="BK265"/>
  <c r="BK233"/>
  <c r="BK128"/>
  <c r="BK262"/>
  <c r="J286"/>
  <c r="BK256"/>
  <c r="J233"/>
  <c r="J192"/>
  <c r="BK254"/>
  <c r="J297"/>
  <c r="BK149"/>
  <c r="J248"/>
  <c r="J277"/>
  <c r="J210"/>
  <c r="J218"/>
  <c r="BK134"/>
  <c r="BK187"/>
  <c r="J172"/>
  <c i="4" r="BK190"/>
  <c r="BK128"/>
  <c r="BK187"/>
  <c r="J143"/>
  <c r="J202"/>
  <c r="BK143"/>
  <c r="J187"/>
  <c r="BK147"/>
  <c i="5" r="BK156"/>
  <c r="J135"/>
  <c r="J146"/>
  <c i="6" r="J171"/>
  <c r="J163"/>
  <c r="J120"/>
  <c r="BK139"/>
  <c i="2" r="J285"/>
  <c r="J513"/>
  <c r="J334"/>
  <c r="BK139"/>
  <c r="J399"/>
  <c r="BK561"/>
  <c r="J384"/>
  <c r="J273"/>
  <c r="BK425"/>
  <c r="BK242"/>
  <c r="J592"/>
  <c r="BK359"/>
  <c i="1" r="AS94"/>
  <c i="2" r="BK306"/>
  <c r="BK240"/>
  <c r="BK146"/>
  <c i="3" r="J196"/>
  <c r="J289"/>
  <c r="J146"/>
  <c r="BK286"/>
  <c r="BK169"/>
  <c r="BK259"/>
  <c r="J205"/>
  <c r="BK161"/>
  <c r="J152"/>
  <c r="BK201"/>
  <c r="BK251"/>
  <c r="BK172"/>
  <c r="J224"/>
  <c r="J169"/>
  <c r="J207"/>
  <c r="J167"/>
  <c i="6" r="BK173"/>
  <c r="J128"/>
  <c r="J188"/>
  <c r="J192"/>
  <c i="2" r="J232"/>
  <c i="3" r="J283"/>
  <c r="J185"/>
  <c r="J245"/>
  <c r="J267"/>
  <c r="BK174"/>
  <c r="J242"/>
  <c r="BK177"/>
  <c r="J149"/>
  <c r="J180"/>
  <c r="BK213"/>
  <c i="4" r="J184"/>
  <c r="J169"/>
  <c r="J165"/>
  <c r="J204"/>
  <c r="J207"/>
  <c r="BK193"/>
  <c i="5" r="J154"/>
  <c r="BK148"/>
  <c r="BK122"/>
  <c r="BK135"/>
  <c i="6" r="J157"/>
  <c r="J155"/>
  <c r="J179"/>
  <c r="J169"/>
  <c r="BK155"/>
  <c r="J153"/>
  <c r="BK194"/>
  <c r="J183"/>
  <c r="BK157"/>
  <c r="J143"/>
  <c r="BK175"/>
  <c r="BK163"/>
  <c r="BK149"/>
  <c r="J124"/>
  <c r="BK124"/>
  <c r="BK141"/>
  <c r="BK143"/>
  <c i="7" r="J130"/>
  <c r="BK122"/>
  <c r="BK119"/>
  <c i="2" r="BK513"/>
  <c r="BK381"/>
  <c r="BK218"/>
  <c r="BK575"/>
  <c r="J544"/>
  <c r="BK366"/>
  <c r="J224"/>
  <c r="BK509"/>
  <c r="BK384"/>
  <c r="BK205"/>
  <c r="J563"/>
  <c r="BK260"/>
  <c r="J533"/>
  <c r="J387"/>
  <c i="3" r="J235"/>
  <c r="J274"/>
  <c r="J131"/>
  <c r="J213"/>
  <c r="BK270"/>
  <c r="J240"/>
  <c r="BK199"/>
  <c r="BK167"/>
  <c r="J216"/>
  <c r="BK283"/>
  <c r="J300"/>
  <c r="BK218"/>
  <c r="J254"/>
  <c r="BK183"/>
  <c r="BK146"/>
  <c r="J158"/>
  <c r="BK203"/>
  <c i="4" r="BK165"/>
  <c r="J193"/>
  <c r="J159"/>
  <c r="J149"/>
  <c r="J147"/>
  <c r="J156"/>
  <c i="5" r="J131"/>
  <c r="J137"/>
  <c r="J122"/>
  <c i="6" r="BK188"/>
  <c r="J159"/>
  <c r="J173"/>
  <c r="J175"/>
  <c i="2" r="J530"/>
  <c r="J417"/>
  <c r="J271"/>
  <c r="J209"/>
  <c r="F35"/>
  <c i="3" r="BK229"/>
  <c r="J272"/>
  <c r="J140"/>
  <c r="BK238"/>
  <c r="J270"/>
  <c r="BK185"/>
  <c r="J161"/>
  <c r="BK189"/>
  <c r="J174"/>
  <c i="4" r="J196"/>
  <c r="BK167"/>
  <c r="J128"/>
  <c r="J171"/>
  <c r="J125"/>
  <c r="BK152"/>
  <c r="BK159"/>
  <c r="BK162"/>
  <c r="BK131"/>
  <c i="5" r="BK139"/>
  <c r="BK141"/>
  <c r="J156"/>
  <c r="J133"/>
  <c i="6" r="J186"/>
  <c r="J194"/>
  <c r="BK135"/>
  <c i="2" l="1" r="BK179"/>
  <c r="J179"/>
  <c r="J99"/>
  <c r="P264"/>
  <c r="P363"/>
  <c r="BK412"/>
  <c r="J412"/>
  <c r="J110"/>
  <c r="P532"/>
  <c r="P574"/>
  <c i="3" r="P124"/>
  <c i="4" r="BK158"/>
  <c r="J158"/>
  <c r="J100"/>
  <c i="2" r="R179"/>
  <c r="T264"/>
  <c r="T363"/>
  <c r="R394"/>
  <c r="R532"/>
  <c r="T574"/>
  <c i="3" r="P223"/>
  <c i="4" r="BK127"/>
  <c r="P158"/>
  <c i="2" r="T179"/>
  <c r="R264"/>
  <c r="R363"/>
  <c r="P394"/>
  <c r="BK532"/>
  <c r="J532"/>
  <c r="J113"/>
  <c r="R584"/>
  <c i="3" r="T223"/>
  <c i="4" r="P127"/>
  <c r="R158"/>
  <c i="2" r="R213"/>
  <c r="BK394"/>
  <c r="J394"/>
  <c r="J108"/>
  <c r="BK500"/>
  <c r="J500"/>
  <c r="J112"/>
  <c r="T565"/>
  <c i="3" r="BK171"/>
  <c r="J171"/>
  <c r="J99"/>
  <c r="T288"/>
  <c i="2" r="P138"/>
  <c r="P284"/>
  <c r="R377"/>
  <c r="R412"/>
  <c r="T500"/>
  <c r="BK574"/>
  <c r="J574"/>
  <c r="J115"/>
  <c i="3" r="T124"/>
  <c r="BK288"/>
  <c r="J288"/>
  <c r="J101"/>
  <c i="4" r="R174"/>
  <c i="5" r="T121"/>
  <c r="T120"/>
  <c r="T119"/>
  <c i="2" r="P179"/>
  <c r="BK264"/>
  <c r="J264"/>
  <c r="J101"/>
  <c r="T377"/>
  <c r="P412"/>
  <c r="T532"/>
  <c r="T584"/>
  <c i="3" r="BK223"/>
  <c r="J223"/>
  <c r="J100"/>
  <c i="4" r="BK174"/>
  <c r="J174"/>
  <c r="J101"/>
  <c i="2" r="T213"/>
  <c r="BK363"/>
  <c r="J363"/>
  <c r="J104"/>
  <c r="R438"/>
  <c r="BK565"/>
  <c r="J565"/>
  <c r="J114"/>
  <c r="R574"/>
  <c r="T138"/>
  <c r="R284"/>
  <c r="BK438"/>
  <c r="J438"/>
  <c r="J111"/>
  <c r="P500"/>
  <c r="P565"/>
  <c r="P584"/>
  <c i="3" r="T171"/>
  <c i="2" r="R138"/>
  <c r="R137"/>
  <c r="T284"/>
  <c r="T438"/>
  <c r="R565"/>
  <c i="3" r="R171"/>
  <c i="2" r="BK213"/>
  <c r="J213"/>
  <c r="J100"/>
  <c r="BK377"/>
  <c r="J377"/>
  <c r="J107"/>
  <c r="T394"/>
  <c r="R500"/>
  <c r="BK584"/>
  <c r="J584"/>
  <c r="J116"/>
  <c i="3" r="R124"/>
  <c r="P288"/>
  <c i="4" r="R127"/>
  <c r="R123"/>
  <c r="R122"/>
  <c i="2" r="BK138"/>
  <c r="BK284"/>
  <c r="J284"/>
  <c r="J103"/>
  <c r="P438"/>
  <c i="4" r="T158"/>
  <c i="6" r="BK185"/>
  <c r="J185"/>
  <c r="J98"/>
  <c i="2" r="P213"/>
  <c r="P377"/>
  <c r="T412"/>
  <c i="3" r="BK124"/>
  <c r="J124"/>
  <c r="J98"/>
  <c r="P171"/>
  <c r="R288"/>
  <c i="4" r="T127"/>
  <c i="5" r="P121"/>
  <c r="P120"/>
  <c r="P119"/>
  <c i="1" r="AU98"/>
  <c i="6" r="R185"/>
  <c r="R119"/>
  <c r="R118"/>
  <c r="T185"/>
  <c r="T119"/>
  <c r="T118"/>
  <c i="7" r="P118"/>
  <c r="P117"/>
  <c i="1" r="AU100"/>
  <c i="4" r="P174"/>
  <c i="5" r="R121"/>
  <c r="R120"/>
  <c r="R119"/>
  <c i="7" r="BK118"/>
  <c r="J118"/>
  <c r="J97"/>
  <c r="R118"/>
  <c r="R117"/>
  <c i="3" r="R223"/>
  <c i="4" r="T174"/>
  <c i="5" r="BK121"/>
  <c r="J121"/>
  <c r="J98"/>
  <c i="6" r="P185"/>
  <c r="P119"/>
  <c r="P118"/>
  <c i="1" r="AU99"/>
  <c i="7" r="T118"/>
  <c r="T117"/>
  <c i="2" r="BK373"/>
  <c r="J373"/>
  <c r="J105"/>
  <c r="BK404"/>
  <c r="J404"/>
  <c r="J109"/>
  <c i="3" r="BK299"/>
  <c r="J299"/>
  <c r="J102"/>
  <c i="2" r="BK276"/>
  <c r="J276"/>
  <c r="J102"/>
  <c i="4" r="BK206"/>
  <c r="J206"/>
  <c r="J102"/>
  <c i="5" r="BK158"/>
  <c r="J158"/>
  <c r="J99"/>
  <c i="6" r="BK119"/>
  <c r="J119"/>
  <c r="J97"/>
  <c i="4" r="BK124"/>
  <c r="J124"/>
  <c r="J98"/>
  <c i="7" r="J111"/>
  <c r="BE130"/>
  <c r="E107"/>
  <c r="BE122"/>
  <c r="F114"/>
  <c r="BE127"/>
  <c r="BE119"/>
  <c i="1" r="BB100"/>
  <c r="AW100"/>
  <c i="6" r="J89"/>
  <c r="F115"/>
  <c r="BE124"/>
  <c r="BE135"/>
  <c r="BE143"/>
  <c i="5" r="BK120"/>
  <c r="J120"/>
  <c r="J97"/>
  <c i="6" r="E85"/>
  <c r="BE120"/>
  <c r="BE128"/>
  <c r="BE139"/>
  <c r="BE151"/>
  <c r="BE161"/>
  <c r="BE137"/>
  <c r="BE141"/>
  <c r="BE145"/>
  <c r="BE159"/>
  <c r="BE183"/>
  <c r="BE186"/>
  <c r="BE122"/>
  <c r="BE133"/>
  <c r="BE149"/>
  <c r="BE155"/>
  <c r="BE188"/>
  <c r="BE126"/>
  <c r="BE130"/>
  <c r="BE147"/>
  <c r="BE153"/>
  <c r="BE157"/>
  <c r="BE163"/>
  <c r="BE165"/>
  <c r="BE167"/>
  <c r="BE169"/>
  <c r="BE171"/>
  <c r="BE181"/>
  <c r="BE190"/>
  <c r="BE192"/>
  <c r="BE194"/>
  <c r="BE173"/>
  <c r="BE175"/>
  <c r="BE177"/>
  <c r="BE179"/>
  <c i="5" r="F92"/>
  <c i="4" r="J127"/>
  <c r="J99"/>
  <c i="5" r="BE128"/>
  <c r="BE135"/>
  <c r="J113"/>
  <c r="BE137"/>
  <c r="BE139"/>
  <c r="BE144"/>
  <c r="BE154"/>
  <c r="BE141"/>
  <c r="BE151"/>
  <c r="BE125"/>
  <c r="BE131"/>
  <c r="BE133"/>
  <c r="BE146"/>
  <c r="BE156"/>
  <c r="E85"/>
  <c r="BE148"/>
  <c r="BE159"/>
  <c r="BE122"/>
  <c i="1" r="BA98"/>
  <c i="3" r="BK123"/>
  <c r="J123"/>
  <c r="J97"/>
  <c i="4" r="J116"/>
  <c r="F119"/>
  <c r="E85"/>
  <c r="BE131"/>
  <c r="BE159"/>
  <c r="BE162"/>
  <c r="BE134"/>
  <c r="BE149"/>
  <c r="BE152"/>
  <c r="BE154"/>
  <c r="BE156"/>
  <c r="BE190"/>
  <c r="BE207"/>
  <c r="BE136"/>
  <c r="BE199"/>
  <c r="BE202"/>
  <c r="BE128"/>
  <c r="BE181"/>
  <c r="BE193"/>
  <c r="BE140"/>
  <c r="BE147"/>
  <c r="BE167"/>
  <c r="BE169"/>
  <c r="BE178"/>
  <c r="BE184"/>
  <c r="BE204"/>
  <c r="BE143"/>
  <c r="BE171"/>
  <c r="BE196"/>
  <c r="BE125"/>
  <c r="BE145"/>
  <c r="BE165"/>
  <c r="BE138"/>
  <c r="BE175"/>
  <c r="BE187"/>
  <c i="2" r="J138"/>
  <c r="J98"/>
  <c i="3" r="BE210"/>
  <c r="BE196"/>
  <c r="BE203"/>
  <c r="BE221"/>
  <c r="BE205"/>
  <c r="BE216"/>
  <c r="BE177"/>
  <c r="BE226"/>
  <c r="J116"/>
  <c r="E112"/>
  <c r="BE128"/>
  <c r="BE158"/>
  <c r="BE169"/>
  <c r="BE172"/>
  <c r="BE213"/>
  <c r="BE224"/>
  <c r="BE125"/>
  <c r="BE152"/>
  <c r="BE155"/>
  <c r="BE164"/>
  <c r="F119"/>
  <c r="BE180"/>
  <c r="BE272"/>
  <c r="BE286"/>
  <c r="BE291"/>
  <c r="BE293"/>
  <c r="BE183"/>
  <c r="BE187"/>
  <c r="BE189"/>
  <c r="BE194"/>
  <c r="BE238"/>
  <c r="BE251"/>
  <c r="BE277"/>
  <c r="BE289"/>
  <c r="BE300"/>
  <c r="BE131"/>
  <c r="BE143"/>
  <c r="BE192"/>
  <c r="BE218"/>
  <c r="BE235"/>
  <c r="BE240"/>
  <c r="BE256"/>
  <c r="BE259"/>
  <c r="BE185"/>
  <c r="BE207"/>
  <c r="BE242"/>
  <c r="BE254"/>
  <c r="BE265"/>
  <c r="BE149"/>
  <c r="BE161"/>
  <c r="BE245"/>
  <c r="BE248"/>
  <c r="BE267"/>
  <c r="BE270"/>
  <c r="BE297"/>
  <c i="2" r="BK376"/>
  <c r="J376"/>
  <c r="J106"/>
  <c i="3" r="BE134"/>
  <c r="BE137"/>
  <c r="BE140"/>
  <c r="BE167"/>
  <c r="BE146"/>
  <c r="BE174"/>
  <c r="BE199"/>
  <c r="BE201"/>
  <c r="BE229"/>
  <c r="BE231"/>
  <c r="BE233"/>
  <c r="BE262"/>
  <c r="BE274"/>
  <c r="BE280"/>
  <c r="BE283"/>
  <c r="BE295"/>
  <c i="2" r="BE153"/>
  <c r="BE232"/>
  <c r="BE250"/>
  <c r="BE366"/>
  <c r="BE369"/>
  <c r="BE381"/>
  <c r="BE387"/>
  <c r="BE439"/>
  <c r="BE501"/>
  <c r="BE572"/>
  <c i="1" r="BB95"/>
  <c i="2" r="F92"/>
  <c r="BE184"/>
  <c r="BE191"/>
  <c r="BE218"/>
  <c r="BE222"/>
  <c r="BE269"/>
  <c r="BE302"/>
  <c r="BE364"/>
  <c r="BE395"/>
  <c r="BE575"/>
  <c r="BE589"/>
  <c r="E126"/>
  <c r="BE180"/>
  <c r="BE198"/>
  <c r="BE384"/>
  <c r="BE484"/>
  <c r="BE490"/>
  <c r="BE492"/>
  <c r="BE498"/>
  <c r="J130"/>
  <c r="BE139"/>
  <c r="BE143"/>
  <c r="BE146"/>
  <c r="BE161"/>
  <c r="BE176"/>
  <c r="BE205"/>
  <c r="BE227"/>
  <c r="BE240"/>
  <c r="BE242"/>
  <c r="BE246"/>
  <c r="BE285"/>
  <c r="BE371"/>
  <c r="BE436"/>
  <c r="BE460"/>
  <c r="BE462"/>
  <c r="BE474"/>
  <c r="BE528"/>
  <c r="BE581"/>
  <c r="BE585"/>
  <c i="1" r="BA95"/>
  <c i="2" r="BE392"/>
  <c r="BE402"/>
  <c r="BE405"/>
  <c r="BE413"/>
  <c r="BE421"/>
  <c r="BE476"/>
  <c r="BE548"/>
  <c r="BE561"/>
  <c r="BE566"/>
  <c r="BE570"/>
  <c r="BE170"/>
  <c r="BE224"/>
  <c r="BE265"/>
  <c r="BE271"/>
  <c r="BE273"/>
  <c r="BE277"/>
  <c r="BE288"/>
  <c r="BE320"/>
  <c r="BE337"/>
  <c r="BE378"/>
  <c r="BE505"/>
  <c r="BE544"/>
  <c r="BE592"/>
  <c i="1" r="AW95"/>
  <c i="2" r="BE214"/>
  <c r="BE260"/>
  <c r="BE306"/>
  <c r="BE310"/>
  <c r="BE326"/>
  <c r="BE334"/>
  <c r="BE417"/>
  <c r="BE433"/>
  <c r="BE464"/>
  <c r="BE482"/>
  <c r="BE509"/>
  <c r="BE513"/>
  <c r="BE520"/>
  <c r="BE533"/>
  <c i="1" r="BC95"/>
  <c i="2" r="BE209"/>
  <c r="BE236"/>
  <c r="BE295"/>
  <c r="BE313"/>
  <c r="BE345"/>
  <c r="BE350"/>
  <c r="BE355"/>
  <c r="BE359"/>
  <c r="BE374"/>
  <c r="BE399"/>
  <c r="BE425"/>
  <c r="BE429"/>
  <c r="BE446"/>
  <c r="BE453"/>
  <c r="BE468"/>
  <c r="BE530"/>
  <c r="BE537"/>
  <c r="BE553"/>
  <c r="BE563"/>
  <c r="BE578"/>
  <c i="1" r="BD95"/>
  <c i="4" r="F34"/>
  <c i="1" r="BA97"/>
  <c i="7" r="F34"/>
  <c i="1" r="BA100"/>
  <c i="3" r="F35"/>
  <c i="1" r="BB96"/>
  <c i="4" r="J34"/>
  <c i="1" r="AW97"/>
  <c i="5" r="F37"/>
  <c i="1" r="BD98"/>
  <c i="6" r="F34"/>
  <c i="1" r="BA99"/>
  <c i="3" r="F34"/>
  <c i="1" r="BA96"/>
  <c i="3" r="F36"/>
  <c i="1" r="BC96"/>
  <c i="5" r="J34"/>
  <c i="1" r="AW98"/>
  <c i="6" r="J34"/>
  <c i="1" r="AW99"/>
  <c i="5" r="F35"/>
  <c i="1" r="BB98"/>
  <c i="6" r="F36"/>
  <c i="1" r="BC99"/>
  <c i="4" r="F37"/>
  <c i="1" r="BD97"/>
  <c i="7" r="F36"/>
  <c i="1" r="BC100"/>
  <c i="4" r="F35"/>
  <c i="1" r="BB97"/>
  <c i="6" r="F37"/>
  <c i="1" r="BD99"/>
  <c i="3" r="F37"/>
  <c i="1" r="BD96"/>
  <c i="3" r="J34"/>
  <c i="1" r="AW96"/>
  <c i="5" r="F36"/>
  <c i="1" r="BC98"/>
  <c i="6" r="F35"/>
  <c i="1" r="BB99"/>
  <c i="4" r="F36"/>
  <c i="1" r="BC97"/>
  <c i="7" r="F37"/>
  <c i="1" r="BD100"/>
  <c i="4" l="1" r="T123"/>
  <c r="T122"/>
  <c i="3" r="R123"/>
  <c r="R122"/>
  <c i="2" r="T137"/>
  <c r="P376"/>
  <c r="T376"/>
  <c r="P137"/>
  <c r="P136"/>
  <c i="1" r="AU95"/>
  <c i="2" r="BK137"/>
  <c r="J137"/>
  <c r="J97"/>
  <c i="3" r="T123"/>
  <c r="T122"/>
  <c i="4" r="P123"/>
  <c r="P122"/>
  <c i="1" r="AU97"/>
  <c i="3" r="P123"/>
  <c r="P122"/>
  <c i="1" r="AU96"/>
  <c i="4" r="BK123"/>
  <c r="BK122"/>
  <c r="J122"/>
  <c r="J96"/>
  <c i="2" r="R376"/>
  <c r="R136"/>
  <c i="6" r="BK118"/>
  <c r="J118"/>
  <c r="J96"/>
  <c i="7" r="BK117"/>
  <c r="J117"/>
  <c r="J96"/>
  <c i="5" r="BK119"/>
  <c r="J119"/>
  <c i="3" r="BK122"/>
  <c r="J122"/>
  <c i="2" r="BK136"/>
  <c r="J136"/>
  <c i="3" r="J33"/>
  <c i="1" r="AV96"/>
  <c r="AT96"/>
  <c i="3" r="F33"/>
  <c i="1" r="AZ96"/>
  <c i="2" r="J33"/>
  <c i="1" r="AV95"/>
  <c r="AT95"/>
  <c i="2" r="F33"/>
  <c i="1" r="AZ95"/>
  <c i="3" r="J30"/>
  <c i="1" r="AG96"/>
  <c i="5" r="F33"/>
  <c i="1" r="AZ98"/>
  <c i="6" r="J33"/>
  <c i="1" r="AV99"/>
  <c r="AT99"/>
  <c i="2" r="J30"/>
  <c i="1" r="AG95"/>
  <c i="4" r="J33"/>
  <c i="1" r="AV97"/>
  <c r="AT97"/>
  <c r="BD94"/>
  <c r="W33"/>
  <c i="4" r="F33"/>
  <c i="1" r="AZ97"/>
  <c i="7" r="F33"/>
  <c i="1" r="AZ100"/>
  <c r="BC94"/>
  <c r="W32"/>
  <c i="5" r="J33"/>
  <c i="1" r="AV98"/>
  <c r="AT98"/>
  <c r="BB94"/>
  <c r="W31"/>
  <c r="BA94"/>
  <c r="W30"/>
  <c i="5" r="J30"/>
  <c i="1" r="AG98"/>
  <c i="6" r="F33"/>
  <c i="1" r="AZ99"/>
  <c i="6" r="J30"/>
  <c i="1" r="AG99"/>
  <c i="7" r="J33"/>
  <c i="1" r="AV100"/>
  <c r="AT100"/>
  <c i="2" l="1" r="T136"/>
  <c i="4" r="J123"/>
  <c r="J97"/>
  <c i="1" r="AN99"/>
  <c r="AN98"/>
  <c i="5" r="J96"/>
  <c i="6" r="J39"/>
  <c i="5" r="J39"/>
  <c i="1" r="AN96"/>
  <c i="3" r="J96"/>
  <c i="1" r="AN95"/>
  <c i="3" r="J39"/>
  <c i="2" r="J96"/>
  <c r="J39"/>
  <c i="1" r="AU94"/>
  <c i="4" r="J30"/>
  <c i="1" r="AG97"/>
  <c i="7" r="J30"/>
  <c i="1" r="AG100"/>
  <c r="AX94"/>
  <c r="AW94"/>
  <c r="AK30"/>
  <c r="AZ94"/>
  <c r="AV94"/>
  <c r="AK29"/>
  <c r="AY94"/>
  <c i="7" l="1" r="J39"/>
  <c i="4" r="J39"/>
  <c i="1" r="AN97"/>
  <c r="AN100"/>
  <c r="AG94"/>
  <c r="AT94"/>
  <c r="W29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<sst xmlns="http://schemas.openxmlformats.org/spreadsheetml/2006/main">
  <si>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</si>
  <si>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</si>
  <si>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</si>
  <si>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</si>
  <si>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{b4be3138-02d0-4bb6-b763-506fbbc006ce}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</si>
  <si>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</si>
  <si>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</si>
  <si>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</si>
  <si>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</si>
  <si>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</si>
  <si>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</si>
  <si>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</si>
  <si>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</si>
  <si>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</si>
  <si>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79_REW_2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</si>
  <si>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</si>
  <si>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</si>
  <si>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hygienických zařízení Waldorfské školy</t>
  </si>
  <si>
    <t>KSO:</t>
  </si>
  <si>
    <t>CC-CZ:</t>
  </si>
  <si>
    <t>Místo:</t>
  </si>
  <si>
    <t>Brno - Plovdivská 2572/8</t>
  </si>
  <si>
    <t>Datum:</t>
  </si>
  <si>
    <t>11. 12. 2023</t>
  </si>
  <si>
    <t>Zadavatel:</t>
  </si>
  <si>
    <t>IČ:</t>
  </si>
  <si>
    <t>Statutární město Brno , Dominikánské nám. 196/1,60</t>
  </si>
  <si>
    <t>DIČ:</t>
  </si>
  <si>
    <t>Uchazeč:</t>
  </si>
  <si>
    <t>Vyplň údaj</t>
  </si>
  <si>
    <t>Projektant:</t>
  </si>
  <si>
    <t>ing. Ivo Galík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</si>
  <si>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</si>
  <si>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</si>
  <si>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</si>
  <si>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</si>
  <si>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</si>
  <si>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</si>
  <si>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</si>
  <si>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</si>
  <si>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</si>
  <si>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</si>
  <si>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</si>
  <si>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</si>
  <si>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</si>
  <si>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</si>
  <si>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</si>
  <si>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</si>
  <si>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</si>
  <si>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</si>
  <si>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</si>
  <si>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</si>
  <si>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</si>
  <si>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</si>
  <si>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</si>
  <si>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</si>
  <si>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</si>
  <si>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</si>
  <si>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</si>
  <si>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</si>
  <si>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</si>
  <si>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</si>
  <si>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</si>
  <si>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</si>
  <si>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</si>
  <si>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</si>
  <si>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</si>
  <si>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</si>
  <si>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</si>
  <si>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</si>
  <si>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</si>
  <si>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</si>
  <si>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</si>
  <si>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</si>
  <si>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</si>
  <si>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</si>
  <si>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</si>
  <si>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</si>
  <si>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</si>
  <si>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</si>
  <si>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</si>
  <si>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</si>
  <si>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</si>
  <si>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 stavební řešení</t>
  </si>
  <si>
    <t>STA</t>
  </si>
  <si>
    <t>1</t>
  </si>
  <si>
    <t>{854d5cfa-62ee-4e9c-a3be-a20133935c68}</t>
  </si>
  <si>
    <t>2</t>
  </si>
  <si>
    <t>02</t>
  </si>
  <si>
    <t>Zařízení zdravotně technických instalací</t>
  </si>
  <si>
    <t>{a22b0c1c-fa45-4e35-afe6-1ec1a736b749}</t>
  </si>
  <si>
    <t>03</t>
  </si>
  <si>
    <t>Zařízení pro vytápění stavby</t>
  </si>
  <si>
    <t>{6d6f3b34-ef0b-472b-ba52-6837de354aea}</t>
  </si>
  <si>
    <t>04</t>
  </si>
  <si>
    <t>Zařízení vzduchotechniky</t>
  </si>
  <si>
    <t>{5d4363b8-d620-40bf-be6f-21d272483bd7}</t>
  </si>
  <si>
    <t>05_</t>
  </si>
  <si>
    <t>Zařízení elektroinstalací</t>
  </si>
  <si>
    <t>{d19a8ef3-7095-447a-b0f4-091a00c1711d}</t>
  </si>
  <si>
    <t>06</t>
  </si>
  <si>
    <t>Vedlejší rozpočtové náklady</t>
  </si>
  <si>
    <t>VON</t>
  </si>
  <si>
    <t>{00dff9e7-52b7-46a6-bccd-53f869008e0e}</t>
  </si>
  <si>
    <t>KRYCÍ LIST SOUPISU PRACÍ</t>
  </si>
  <si>
    <t>Objekt:</t>
  </si>
  <si>
    <t>01 - Architektonicko stavební řešení</t>
  </si>
  <si>
    <t>Michal Štafl, DiS.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</si>
  <si>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</si>
  <si>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</si>
  <si>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</si>
  <si>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</si>
  <si>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</si>
  <si>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</si>
  <si>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</si>
  <si>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</si>
  <si>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61 - Úprava povrchů vnitřních</t>
  </si>
  <si>
    <t xml:space="preserve">    63 - Podlahy a podlahové konstrukce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</si>
  <si>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</si>
  <si>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</si>
  <si>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</si>
  <si>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</si>
  <si>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</si>
  <si>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</si>
  <si>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</si>
  <si>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761 - Konstrukce prosvětlovací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</si>
  <si>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</si>
  <si>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</si>
  <si>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</si>
  <si>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</si>
  <si>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</si>
  <si>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</si>
  <si>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</si>
  <si>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</si>
  <si>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</si>
  <si>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</si>
  <si>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</si>
  <si>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</si>
  <si>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</si>
  <si>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</si>
  <si>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</si>
  <si>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</si>
  <si>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</si>
  <si>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</si>
  <si>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</si>
  <si>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</si>
  <si>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</si>
  <si>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</si>
  <si>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</si>
  <si>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</si>
  <si>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</si>
  <si>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</si>
  <si>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311231118</t>
  </si>
  <si>
    <t>Zdivo nosné z cihel dl 290 mm P7 až 15 na MC 15</t>
  </si>
  <si>
    <t>m3</t>
  </si>
  <si>
    <t>4</t>
  </si>
  <si>
    <t>2042893094</t>
  </si>
  <si>
    <t>PP</t>
  </si>
  <si>
    <t>Zdivo z cihel pálených nosné z cihel plných dl. 290 mm P 7 až 15, na maltu MC-15</t>
  </si>
  <si>
    <t>VV</t>
  </si>
  <si>
    <t>zdivo tl.300mm</t>
  </si>
  <si>
    <t>2*1</t>
  </si>
  <si>
    <t>342244121</t>
  </si>
  <si>
    <t>Příčka z cihel děrovaných do P10 na maltu M5 tloušťky 140 mm</t>
  </si>
  <si>
    <t>m2</t>
  </si>
  <si>
    <t>432194358</t>
  </si>
  <si>
    <t>Příčky jednoduché z cihel děrovaných klasických spojených na pero a drážku na maltu M5, pevnost cihel do P15, tl. příčky 140 mm</t>
  </si>
  <si>
    <t>10</t>
  </si>
  <si>
    <t>342272225</t>
  </si>
  <si>
    <t>Příčka z pórobetonových hladkých tvárnic na tenkovrstvou maltu tl 100 mm</t>
  </si>
  <si>
    <t>1237704574</t>
  </si>
  <si>
    <t>Příčky z pórobetonových tvárnic hladkých na tenké maltové lože objemová hmotnost do 500 kg/m3, tloušťka příčky 100 mm</t>
  </si>
  <si>
    <t>2,5*2,9</t>
  </si>
  <si>
    <t>(1,2+1,95+2,4)*2,9</t>
  </si>
  <si>
    <t>(3,6+1,35+1,35+1,85+1,85+0,95+0,95+1,25+3,5)*2,9</t>
  </si>
  <si>
    <t>34+8</t>
  </si>
  <si>
    <t>Součet</t>
  </si>
  <si>
    <t>346272236</t>
  </si>
  <si>
    <t>Přizdívka z pórobetonových tvárnic tl 100 mm</t>
  </si>
  <si>
    <t>-983275824</t>
  </si>
  <si>
    <t>Přizdívky z pórobetonových tvárnic objemová hmotnost do 500 kg/m3, na tenké maltové lože, tloušťka přizdívky 100 mm</t>
  </si>
  <si>
    <t>instalační přizdívky tl.100mm</t>
  </si>
  <si>
    <t>0,8*1,2</t>
  </si>
  <si>
    <t>(1,2+1,2+3,25+2+2,25+2,9+0,9+0,9+1,6)*1,2</t>
  </si>
  <si>
    <t>(1,2+1,2+3,25+2+2,25+2,9+0,9+0,9+1,2)*1,2</t>
  </si>
  <si>
    <t>(1,9+0,95+0,95+0,95+0,8)*1,2</t>
  </si>
  <si>
    <t>5</t>
  </si>
  <si>
    <t>342291121</t>
  </si>
  <si>
    <t>Ukotvení příček k cihelným konstrukcím plochými kotvami</t>
  </si>
  <si>
    <t>m</t>
  </si>
  <si>
    <t>814394393</t>
  </si>
  <si>
    <t>Ukotvení příček plochými kotvami, do konstrukce cihelné</t>
  </si>
  <si>
    <t>kotvení příček do stěn/stropu</t>
  </si>
  <si>
    <t>10/2,9</t>
  </si>
  <si>
    <t>2,5</t>
  </si>
  <si>
    <t>(1,2+1,95+2,4)</t>
  </si>
  <si>
    <t>(3,6+1,35+1,35+1,85+1,85+0,95+0,95+1,25+3,5)</t>
  </si>
  <si>
    <t>6</t>
  </si>
  <si>
    <t>317142420</t>
  </si>
  <si>
    <t>Překlad nenosný pórobetonový š 100 mm v do 250 mm na tenkovrstvou maltu dl do 1000 mm</t>
  </si>
  <si>
    <t>kus</t>
  </si>
  <si>
    <t>-537199216</t>
  </si>
  <si>
    <t>Překlady nenosné z pórobetonu osazené do tenkého maltového lože, výšky do 250 mm, šířky překladu 100 mm, délky překladu do 1000 mm</t>
  </si>
  <si>
    <t>3+4</t>
  </si>
  <si>
    <t>7</t>
  </si>
  <si>
    <t>317142422</t>
  </si>
  <si>
    <t>Překlad nenosný pórobetonový š 100 mm v do 250 mm na tenkovrstvou maltu dl přes 1000 do 1250 mm</t>
  </si>
  <si>
    <t>1034574256</t>
  </si>
  <si>
    <t>Překlady nenosné z pórobetonu osazené do tenkého maltového lože, výšky do 250 mm, šířky překladu 100 mm, délky překladu přes 1000 do 1250 mm</t>
  </si>
  <si>
    <t>2+2</t>
  </si>
  <si>
    <t>Úpravy povrchů, podlahy a osazování výplní</t>
  </si>
  <si>
    <t>8</t>
  </si>
  <si>
    <t>642942611</t>
  </si>
  <si>
    <t>Osazování zárubní nebo rámů dveřních kovových do 2,5 m2 na montážní pěnu</t>
  </si>
  <si>
    <t>-1646213613</t>
  </si>
  <si>
    <t>Osazování zárubní nebo rámů kovových dveřních lisovaných nebo z úhelníků bez dveřních křídel na montážní pěnu, plochy otvoru do 2,5 m2</t>
  </si>
  <si>
    <t>osazení nových ocel. zárubní</t>
  </si>
  <si>
    <t>9+5+1+1+1+1</t>
  </si>
  <si>
    <t>9</t>
  </si>
  <si>
    <t>M</t>
  </si>
  <si>
    <t>55331480</t>
  </si>
  <si>
    <t>zárubeň jednokřídlá ocelová pro zdění tl stěny 75-100mm rozměru 600/1970, 2100mm</t>
  </si>
  <si>
    <t>-1533516244</t>
  </si>
  <si>
    <t>levá</t>
  </si>
  <si>
    <t>pravá</t>
  </si>
  <si>
    <t>55331482</t>
  </si>
  <si>
    <t>zárubeň jednokřídlá ocelová pro zdění tl stěny 75-100mm rozměru 800/1970, 2100mm</t>
  </si>
  <si>
    <t>1016186105</t>
  </si>
  <si>
    <t>11</t>
  </si>
  <si>
    <t>55331487</t>
  </si>
  <si>
    <t>zárubeň jednokřídlá ocelová pro zdění tl stěny 110-150mm rozměru 800/1970, 2100mm</t>
  </si>
  <si>
    <t>-2106273996</t>
  </si>
  <si>
    <t>642942721</t>
  </si>
  <si>
    <t>Osazování zárubní nebo rámů dveřních kovových přes 2,5 do 4,5 m2 na montážní pěnu</t>
  </si>
  <si>
    <t>1570883245</t>
  </si>
  <si>
    <t>Osazování zárubní nebo rámů kovových dveřních lisovaných nebo z úhelníků bez dveřních křídel na montážní pěnu, plochy otvoru přes 2,5 do 4,5 m2</t>
  </si>
  <si>
    <t>dveřní zárubeň k šatně s vozíky</t>
  </si>
  <si>
    <t>13</t>
  </si>
  <si>
    <t>55331743</t>
  </si>
  <si>
    <t>zárubeň dvoukřídlá ocelová pro zdění tl stěny 75-100mm rozměru 1250/1970, 2100mm</t>
  </si>
  <si>
    <t>1119446996</t>
  </si>
  <si>
    <t>1200/1970mm zárubeň</t>
  </si>
  <si>
    <t>61</t>
  </si>
  <si>
    <t>Úprava povrchů vnitřních</t>
  </si>
  <si>
    <t>14</t>
  </si>
  <si>
    <t>612311111</t>
  </si>
  <si>
    <t>Vápenná omítka hrubá jednovrstvá zatřená vnitřních stěn nanášená ručně</t>
  </si>
  <si>
    <t>1603140916</t>
  </si>
  <si>
    <t>Omítka vápenná vnitřních ploch nanášená ručně jednovrstvá hrubá, tloušťky do 10 mm zatřená svislých konstrukcí stěn</t>
  </si>
  <si>
    <t>nová hrubá omítka stěn pod obklad</t>
  </si>
  <si>
    <t>25+90+100+100</t>
  </si>
  <si>
    <t>15</t>
  </si>
  <si>
    <t>612311141</t>
  </si>
  <si>
    <t>Vápenná omítka štuková dvouvrstvá vnitřních stěn nanášená ručně</t>
  </si>
  <si>
    <t>-535204851</t>
  </si>
  <si>
    <t>Omítka vápenná vnitřních ploch nanášená ručně dvouvrstvá štuková, tloušťky jádrové omítky do 10 mm a tloušťky štuku do 3 mm svislých konstrukcí stěn</t>
  </si>
  <si>
    <t>nová omítka</t>
  </si>
  <si>
    <t>110</t>
  </si>
  <si>
    <t>16</t>
  </si>
  <si>
    <t>612142001</t>
  </si>
  <si>
    <t>Potažení vnitřních stěn sklovláknitým pletivem vtlačeným do tenkovrstvé hmoty</t>
  </si>
  <si>
    <t>216613755</t>
  </si>
  <si>
    <t>Potažení vnitřních ploch pletivem v ploše nebo pruzích, na plném podkladu sklovláknitým vtlačením do tmelu stěn</t>
  </si>
  <si>
    <t>17</t>
  </si>
  <si>
    <t>611311141</t>
  </si>
  <si>
    <t>Vápenná omítka štuková dvouvrstvá vnitřních stropů rovných nanášená ručně</t>
  </si>
  <si>
    <t>-115220159</t>
  </si>
  <si>
    <t>Omítka vápenná vnitřních ploch nanášená ručně dvouvrstvá štuková, tloušťky jádrové omítky do 10 mm a tloušťky štuku do 3 mm vodorovných konstrukcí stropů rovných</t>
  </si>
  <si>
    <t>168</t>
  </si>
  <si>
    <t>18</t>
  </si>
  <si>
    <t>612325422</t>
  </si>
  <si>
    <t>Oprava vnitřní vápenocementové štukové omítky stěn v rozsahu plochy přes 10 do 30 %</t>
  </si>
  <si>
    <t>1726498613</t>
  </si>
  <si>
    <t>Oprava vápenocementové omítky vnitřních ploch štukové dvouvrstvé, tloušťky do 20 mm a tloušťky štuku do 3 mm stěn, v rozsahu opravované plochy přes 10 do 30%</t>
  </si>
  <si>
    <t xml:space="preserve">oprava stávajících štukových omítek stěn  - předpoklad rozsahu 30% z celkové plochy</t>
  </si>
  <si>
    <t>skutečná plocha oprav omítek bude doložena při realizaci</t>
  </si>
  <si>
    <t>65</t>
  </si>
  <si>
    <t>19</t>
  </si>
  <si>
    <t>612325302</t>
  </si>
  <si>
    <t>Vápenocementová štuková omítka ostění nebo nadpraží</t>
  </si>
  <si>
    <t>340224142</t>
  </si>
  <si>
    <t>Vápenocementová omítka ostění nebo nadpraží štuková</t>
  </si>
  <si>
    <t>oprava omítky po osazení dveřních zárubní - ostění, nadpraží apod.</t>
  </si>
  <si>
    <t>6,8</t>
  </si>
  <si>
    <t>20</t>
  </si>
  <si>
    <t>612135101</t>
  </si>
  <si>
    <t>Hrubá výplň rýh ve stěnách maltou jakékoli šířky rýhy</t>
  </si>
  <si>
    <t>-761556070</t>
  </si>
  <si>
    <t>Hrubá výplň rýh maltou jakékoli šířky rýhy ve stěnách</t>
  </si>
  <si>
    <t>hrubé zapravení MVC maltou - po hrubých bouracích pracích - rýhy po rozvodech ZTI, EL, ÚT apod</t>
  </si>
  <si>
    <t>27,9*0,2</t>
  </si>
  <si>
    <t>612325122</t>
  </si>
  <si>
    <t>Vápenocementová štuková omítka rýh ve stěnách š přes 150 do 300 mm</t>
  </si>
  <si>
    <t>-627315093</t>
  </si>
  <si>
    <t>Vápenocementová omítka rýh štuková ve stěnách, šířky rýhy přes 150 do 300 mm</t>
  </si>
  <si>
    <t>22</t>
  </si>
  <si>
    <t>631312121</t>
  </si>
  <si>
    <t>Doplnění dosavadních mazanin betonem prostým plochy do 4 m2 tloušťky do 80 mm</t>
  </si>
  <si>
    <t>-1398128187</t>
  </si>
  <si>
    <t>Doplnění dosavadních mazanin prostým betonem s dodáním hmot, bez potěru, plochy jednotlivě přes 1 m2 do 4 m2 a tl. do 80 mm</t>
  </si>
  <si>
    <t>doplnění mazaniny po bouracícch pracích -cca 50-60mm - cca 50% dle skutečného rozsahu</t>
  </si>
  <si>
    <t>171*0,06/2</t>
  </si>
  <si>
    <t>23</t>
  </si>
  <si>
    <t>631312141</t>
  </si>
  <si>
    <t>Doplnění rýh v dosavadních mazaninách betonem prostým</t>
  </si>
  <si>
    <t>-589251181</t>
  </si>
  <si>
    <t>Doplnění dosavadních mazanin prostým betonem s dodáním hmot, bez potěru, plochy jednotlivě rýh v dosavadních mazaninách</t>
  </si>
  <si>
    <t>doplnění mazaniny po montáži rozvodů TZB - drážky, rýhy</t>
  </si>
  <si>
    <t>0,2*0,15*29,8</t>
  </si>
  <si>
    <t>24</t>
  </si>
  <si>
    <t>612125100</t>
  </si>
  <si>
    <t>Vyplnění spár vápennou maltou vnitřních stěn z cihel</t>
  </si>
  <si>
    <t>905051969</t>
  </si>
  <si>
    <t>Vyplnění spár vnitřních povrchů vápennou maltou, ploch z cihel stěn</t>
  </si>
  <si>
    <t>zapravení omítek po provedení rozvodů VZT</t>
  </si>
  <si>
    <t>0,15*0,15*15</t>
  </si>
  <si>
    <t>0,2*0,2*2</t>
  </si>
  <si>
    <t>po rozvodech UT</t>
  </si>
  <si>
    <t>0,1*0,1*5</t>
  </si>
  <si>
    <t>po rozvodech ZTI</t>
  </si>
  <si>
    <t>0,1*0,1*10</t>
  </si>
  <si>
    <t>25</t>
  </si>
  <si>
    <t>611125100</t>
  </si>
  <si>
    <t>Vyplnění spár vápennou maltou vnitřních stropů z cihel</t>
  </si>
  <si>
    <t>265197616</t>
  </si>
  <si>
    <t>Vyplnění spár vnitřních povrchů vápennou maltou, ploch z cihel stropů</t>
  </si>
  <si>
    <t>po rozvodech ZTI stropem</t>
  </si>
  <si>
    <t>0,2*0,2*10*1,5*2</t>
  </si>
  <si>
    <t>63</t>
  </si>
  <si>
    <t>Podlahy a podlahové konstrukce</t>
  </si>
  <si>
    <t>26</t>
  </si>
  <si>
    <t>632451214</t>
  </si>
  <si>
    <t>Potěr cementový samonivelační litý C20 tl přes 45 do 50 mm</t>
  </si>
  <si>
    <t>-816070530</t>
  </si>
  <si>
    <t>Potěr cementový samonivelační litý tř. C 20, tl. přes 45 do 50 mm</t>
  </si>
  <si>
    <t>doplnění potěru cementového do 40-50mm - dle skutečného rozsahu bude TDI fakturovat</t>
  </si>
  <si>
    <t>7+50+50+64+24</t>
  </si>
  <si>
    <t>27</t>
  </si>
  <si>
    <t>632451491</t>
  </si>
  <si>
    <t>Příplatek k potěrům za přehlazení povrchu</t>
  </si>
  <si>
    <t>-908980686</t>
  </si>
  <si>
    <t>Potěr pískocementový běžný Příplatek k cenám za úpravu povrchu přehlazením</t>
  </si>
  <si>
    <t>28</t>
  </si>
  <si>
    <t>632481213</t>
  </si>
  <si>
    <t>Separační vrstva z PE fólie</t>
  </si>
  <si>
    <t>-1941165432</t>
  </si>
  <si>
    <t>Separační vrstva k oddělení podlahových vrstev z polyetylénové fólie</t>
  </si>
  <si>
    <t>29</t>
  </si>
  <si>
    <t>634112113</t>
  </si>
  <si>
    <t>Obvodová dilatace podlahovým páskem z pěnového PE mezi stěnou a mazaninou nebo potěrem v 80 mm</t>
  </si>
  <si>
    <t>1261996482</t>
  </si>
  <si>
    <t>Obvodová dilatace mezi stěnou a mazaninou nebo potěrem podlahovým páskem z pěnového PE tl. do 10 mm, výšky 80 mm</t>
  </si>
  <si>
    <t>19,6+79,6+25,3+42,5</t>
  </si>
  <si>
    <t>94</t>
  </si>
  <si>
    <t>Lešení a stavební výtahy</t>
  </si>
  <si>
    <t>30</t>
  </si>
  <si>
    <t>949101111</t>
  </si>
  <si>
    <t>Lešení pomocné pro objekty pozemních staveb s lešeňovou podlahou v do 1,9 m zatížení do 150 kg/m2</t>
  </si>
  <si>
    <t>384012215</t>
  </si>
  <si>
    <t>Lešení pomocné pracovní pro objekty pozemních staveb pro zatížení do 150 kg/m2, o výšce lešeňové podlahy do 1,9 m</t>
  </si>
  <si>
    <t>lehké pomocné lešení - přemístitelné</t>
  </si>
  <si>
    <t>39+37</t>
  </si>
  <si>
    <t>96</t>
  </si>
  <si>
    <t>Bourání konstrukcí</t>
  </si>
  <si>
    <t>31</t>
  </si>
  <si>
    <t>766691914</t>
  </si>
  <si>
    <t>Vyvěšení nebo zavěšení dřevěných křídel dveří pl do 2 m2</t>
  </si>
  <si>
    <t>-452990661</t>
  </si>
  <si>
    <t>Ostatní práce vyvěšení nebo zavěšení křídel dřevěných dveřních, plochy do 2 m2</t>
  </si>
  <si>
    <t>2+30+8</t>
  </si>
  <si>
    <t>32</t>
  </si>
  <si>
    <t>968072455</t>
  </si>
  <si>
    <t>Vybourání kovových dveřních zárubní pl do 2 m2</t>
  </si>
  <si>
    <t>1784223875</t>
  </si>
  <si>
    <t>Vybourání kovových rámů oken s křídly, dveřních zárubní, vrat, stěn, ostění nebo obkladů dveřních zárubní, plochy do 2 m2</t>
  </si>
  <si>
    <t>vybourání stávajicích dveřních zárubní</t>
  </si>
  <si>
    <t>1,6*2</t>
  </si>
  <si>
    <t>1,6*8</t>
  </si>
  <si>
    <t>33</t>
  </si>
  <si>
    <t>962031133</t>
  </si>
  <si>
    <t>Bourání příček z cihel pálených na MVC tl do 150 mm</t>
  </si>
  <si>
    <t>-756818896</t>
  </si>
  <si>
    <t>Bourání příček z cihel, tvárnic nebo příčkovek z cihel pálených, plných nebo dutých na maltu vápennou nebo vápenocementovou, tl. do 150 mm</t>
  </si>
  <si>
    <t xml:space="preserve">bourání stávajících zděných příček </t>
  </si>
  <si>
    <t>(2,5+1,85)*2,9</t>
  </si>
  <si>
    <t>(1,5+2,3+3,4+1,4+1,4+2,35+2,5+7,5+3,55+1,6+1,4+1,4+1,3+7,4+2,4+1,5+10,7+10,7+10,7)*2,9</t>
  </si>
  <si>
    <t>(3,75+3,75+1,25+1,25+1,25+1,25+1,25+1,7)*2,9</t>
  </si>
  <si>
    <t>34</t>
  </si>
  <si>
    <t>965081113</t>
  </si>
  <si>
    <t>Bourání dlažby z dlaždic půdních plochy přes 1 m2</t>
  </si>
  <si>
    <t>-1308966330</t>
  </si>
  <si>
    <t>Bourání podlah z dlaždic bez podkladního lože nebo mazaniny, s jakoukoliv výplní spár půdních, plochy přes 1 m2</t>
  </si>
  <si>
    <t>bourání stávajících keram. dlažeb</t>
  </si>
  <si>
    <t>(24+168)*1,03</t>
  </si>
  <si>
    <t>35</t>
  </si>
  <si>
    <t>965042141</t>
  </si>
  <si>
    <t>Bourání podkladů pod dlažby nebo mazanin betonových nebo z litého asfaltu tl do 100 mm pl přes 4 m2</t>
  </si>
  <si>
    <t>1669592444</t>
  </si>
  <si>
    <t>Bourání mazanin betonových nebo z litého asfaltu tl. do 100 mm, plochy přes 4 m2</t>
  </si>
  <si>
    <t>podklad pod dlažbou</t>
  </si>
  <si>
    <t>(24+168)*1,03*0,08</t>
  </si>
  <si>
    <t>36</t>
  </si>
  <si>
    <t>965081611</t>
  </si>
  <si>
    <t>Odsekání soklíků rovných</t>
  </si>
  <si>
    <t>-793834341</t>
  </si>
  <si>
    <t>Odsekání soklíků včetně otlučení podkladní omítky až na zdivo rovných</t>
  </si>
  <si>
    <t>185*0,55</t>
  </si>
  <si>
    <t>37</t>
  </si>
  <si>
    <t>967031132</t>
  </si>
  <si>
    <t>Přisekání rovných ostění v cihelném zdivu na MV nebo MVC</t>
  </si>
  <si>
    <t>-1589922109</t>
  </si>
  <si>
    <t>Přisekání (špicování) plošné nebo rovných ostění zdiva z cihel pálených rovných ostění, bez odstupu, po hrubém vybourání otvorů, na maltu vápennou nebo vápenocementovou</t>
  </si>
  <si>
    <t>začištění ostění, špalet apod. po hrubých bouracích pracích</t>
  </si>
  <si>
    <t>(2,5+1,85)*0,2</t>
  </si>
  <si>
    <t>(1,5+2,3+3,4+1,4+1,4+2,35+2,5+7,5+3,55+1,6+1,4+1,4+1,3+7,4+2,4+1,5)*0,2</t>
  </si>
  <si>
    <t>(3,75+3,75+1,25+1,25+1,25+1,25+1,25+1,7)*0,2</t>
  </si>
  <si>
    <t>38</t>
  </si>
  <si>
    <t>974031144</t>
  </si>
  <si>
    <t>Vysekání rýh ve zdivu cihelném hl do 70 mm š do 150 mm</t>
  </si>
  <si>
    <t>-358259338</t>
  </si>
  <si>
    <t>Vysekání rýh ve zdivu cihelném na maltu vápennou nebo vápenocementovou do hl. 70 mm a šířky do 150 mm</t>
  </si>
  <si>
    <t>1,5+2,95+1,68+1,86</t>
  </si>
  <si>
    <t>2,56+1,5+1,85+2,8</t>
  </si>
  <si>
    <t>2,3+5,1+1,4+2,4</t>
  </si>
  <si>
    <t>39</t>
  </si>
  <si>
    <t>781471810</t>
  </si>
  <si>
    <t>Demontáž obkladů z obkladaček keramických kladených do malty</t>
  </si>
  <si>
    <t>1900090318</t>
  </si>
  <si>
    <t>Demontáž obkladů z dlaždic keramických kladených do malty</t>
  </si>
  <si>
    <t xml:space="preserve">odsekání stávajících keram. obkladů </t>
  </si>
  <si>
    <t>(6,35)*1,8</t>
  </si>
  <si>
    <t>(8,35+9,8+11,1+10,51+18,5)*1,8</t>
  </si>
  <si>
    <t>(8,75+7,35+10,7+15,2+10,8+12,1+18,5)*1,8</t>
  </si>
  <si>
    <t>(19,53+16,9)*1,8</t>
  </si>
  <si>
    <t>40</t>
  </si>
  <si>
    <t>63383110_R</t>
  </si>
  <si>
    <t>Dočištění stěn po bouracích pracích - kartáčováním ručně</t>
  </si>
  <si>
    <t>468881076</t>
  </si>
  <si>
    <t>Povrchová úprava betonových podlah zdrsnění kartáčováním ručně</t>
  </si>
  <si>
    <t>331,992</t>
  </si>
  <si>
    <t>41</t>
  </si>
  <si>
    <t>971033231</t>
  </si>
  <si>
    <t>Vybourání otvorů ve zdivu cihelném pl do 0,0225 m2 na MVC nebo MV tl do 150 mm</t>
  </si>
  <si>
    <t>-1856866842</t>
  </si>
  <si>
    <t>Vybourání otvorů ve zdivu základovém nebo nadzákladovém z cihel, tvárnic, příčkovek z cihel pálených na maltu vápennou nebo vápenocementovou plochy do 0,0225 m2, tl. do 150 mm</t>
  </si>
  <si>
    <t>vybourání prodstupů pro VZT</t>
  </si>
  <si>
    <t>150/150mm</t>
  </si>
  <si>
    <t>42</t>
  </si>
  <si>
    <t>971033241</t>
  </si>
  <si>
    <t>Vybourání otvorů ve zdivu cihelném pl do 0,0225 m2 na MVC nebo MV tl do 300 mm</t>
  </si>
  <si>
    <t>1554556266</t>
  </si>
  <si>
    <t>Vybourání otvorů ve zdivu základovém nebo nadzákladovém z cihel, tvárnic, příčkovek z cihel pálených na maltu vápennou nebo vápenocementovou plochy do 0,0225 m2, tl. do 300 mm</t>
  </si>
  <si>
    <t>43</t>
  </si>
  <si>
    <t>971033331</t>
  </si>
  <si>
    <t>Vybourání otvorů ve zdivu cihelném pl do 0,09 m2 na MVC nebo MV tl do 150 mm</t>
  </si>
  <si>
    <t>162664381</t>
  </si>
  <si>
    <t>Vybourání otvorů ve zdivu základovém nebo nadzákladovém z cihel, tvárnic, příčkovek z cihel pálených na maltu vápennou nebo vápenocementovou plochy do 0,09 m2, tl. do 150 mm</t>
  </si>
  <si>
    <t>200/200mm</t>
  </si>
  <si>
    <t>44</t>
  </si>
  <si>
    <t>972055241</t>
  </si>
  <si>
    <t>Vybourání otvorů ve stropech z ŽB prefabrikátů pl do 0,09 m2 tl přes 120 mm</t>
  </si>
  <si>
    <t>1804254692</t>
  </si>
  <si>
    <t>Vybourání otvorů ve stropech nebo klenbách železobetonových ve stropech z dutých prefabrikátů, plochy do 0,09 m2, tl. přes 120 mm</t>
  </si>
  <si>
    <t>otvory pro ZTI ve stropě</t>
  </si>
  <si>
    <t>10+10</t>
  </si>
  <si>
    <t>45</t>
  </si>
  <si>
    <t>711131811</t>
  </si>
  <si>
    <t>Odstranění izolace proti zemní vlhkosti vodorovné</t>
  </si>
  <si>
    <t>-47940899</t>
  </si>
  <si>
    <t>Odstranění izolace proti zemní vlhkosti na ploše vodorovné V</t>
  </si>
  <si>
    <t>odstranění případné stávající hydroizolace pod dlažbou</t>
  </si>
  <si>
    <t>997</t>
  </si>
  <si>
    <t>Přesun sutě</t>
  </si>
  <si>
    <t>46</t>
  </si>
  <si>
    <t>997013152</t>
  </si>
  <si>
    <t>Vnitrostaveništní doprava suti a vybouraných hmot pro budovy v přes 6 do 9 m s omezením mechanizace</t>
  </si>
  <si>
    <t>t</t>
  </si>
  <si>
    <t>-1744246244</t>
  </si>
  <si>
    <t>Vnitrostaveništní doprava suti a vybouraných hmot vodorovně do 50 m svisle s omezením mechanizace pro budovy a haly výšky přes 6 do 9 m</t>
  </si>
  <si>
    <t>47</t>
  </si>
  <si>
    <t>997013509</t>
  </si>
  <si>
    <t>Příplatek k odvozu suti a vybouraných hmot na skládku ZKD 1 km přes 1 km</t>
  </si>
  <si>
    <t>800167876</t>
  </si>
  <si>
    <t>Odvoz suti a vybouraných hmot na skládku nebo meziskládku se složením, na vzdálenost Příplatek k ceně za každý další i započatý 1 km přes 1 km</t>
  </si>
  <si>
    <t>149,639*9 'Přepočtené koeficientem množství</t>
  </si>
  <si>
    <t>48</t>
  </si>
  <si>
    <t>997013511</t>
  </si>
  <si>
    <t>Odvoz suti a vybouraných hmot z meziskládky na skládku do 1 km s naložením a se složením</t>
  </si>
  <si>
    <t>1905250289</t>
  </si>
  <si>
    <t>Odvoz suti a vybouraných hmot z meziskládky na skládku s naložením a se složením, na vzdálenost do 1 km</t>
  </si>
  <si>
    <t>49</t>
  </si>
  <si>
    <t>997013871</t>
  </si>
  <si>
    <t>Poplatek za uložení stavebního odpadu na recyklační skládce (skládkovné) směsného stavebního a demoličního kód odpadu 17 09 04</t>
  </si>
  <si>
    <t>-1985782866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</si>
  <si>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</si>
  <si>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</si>
  <si>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</si>
  <si>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50</t>
  </si>
  <si>
    <t>998011001</t>
  </si>
  <si>
    <t>Přesun hmot pro budovy zděné v do 6 m</t>
  </si>
  <si>
    <t>-93200259</t>
  </si>
  <si>
    <t>Přesun hmot pro budovy občanské výstavby, bydlení, výrobu a služby s nosnou svislou konstrukcí zděnou z cihel, tvárnic nebo kamene vodorovná dopravní vzdálenost do 100 m pro budovy výšky do 6 m</t>
  </si>
  <si>
    <t>PSV</t>
  </si>
  <si>
    <t>Práce a dodávky PSV</t>
  </si>
  <si>
    <t>711</t>
  </si>
  <si>
    <t>Izolace proti vodě, vlhkosti a plynům</t>
  </si>
  <si>
    <t>51</t>
  </si>
  <si>
    <t>711111001</t>
  </si>
  <si>
    <t>Provedení izolace proti zemní vlhkosti vodorovné za studena nátěrem penetračním</t>
  </si>
  <si>
    <t>-1221774315</t>
  </si>
  <si>
    <t>Provedení izolace proti zemní vlhkosti natěradly a tmely za studena na ploše vodorovné V nátěrem penetračním</t>
  </si>
  <si>
    <t>171</t>
  </si>
  <si>
    <t>52</t>
  </si>
  <si>
    <t>11163150</t>
  </si>
  <si>
    <t>lak penetrační asfaltový</t>
  </si>
  <si>
    <t>-1424240062</t>
  </si>
  <si>
    <t>171*0,0003 'Přepočtené koeficientem množství</t>
  </si>
  <si>
    <t>53</t>
  </si>
  <si>
    <t>711141559</t>
  </si>
  <si>
    <t>Provedení izolace proti zemní vlhkosti pásy přitavením vodorovné NAIP</t>
  </si>
  <si>
    <t>-1011972946</t>
  </si>
  <si>
    <t>Provedení izolace proti zemní vlhkosti pásy přitavením NAIP na ploše vodorovné V</t>
  </si>
  <si>
    <t>54</t>
  </si>
  <si>
    <t>62833158</t>
  </si>
  <si>
    <t>pás asfaltový natavitelný oxidovaný s vložkou ze skleněné tkaniny typu G200, s jemnozrnným minerálním posypem tl 4,0mm</t>
  </si>
  <si>
    <t>1970842922</t>
  </si>
  <si>
    <t>ztr 15%</t>
  </si>
  <si>
    <t>171*1,15 'Přepočtené koeficientem množství</t>
  </si>
  <si>
    <t>55</t>
  </si>
  <si>
    <t>998711101</t>
  </si>
  <si>
    <t>Přesun hmot tonážní pro izolace proti vodě, vlhkosti a plynům v objektech v do 6 m</t>
  </si>
  <si>
    <t>-247643271</t>
  </si>
  <si>
    <t>Přesun hmot pro izolace proti vodě, vlhkosti a plynům stanovený z hmotnosti přesunovaného materiálu vodorovná dopravní vzdálenost do 50 m v objektech výšky do 6 m</t>
  </si>
  <si>
    <t>713</t>
  </si>
  <si>
    <t>Izolace tepelné</t>
  </si>
  <si>
    <t>56</t>
  </si>
  <si>
    <t>713111111</t>
  </si>
  <si>
    <t>Montáž izolace tepelné vrchem stropů volně kladenými rohožemi, pásy, dílci, deskami</t>
  </si>
  <si>
    <t>-1601789602</t>
  </si>
  <si>
    <t>Montáž tepelné izolace stropů rohožemi, pásy, dílci, deskami, bloky (izolační materiál ve specifikaci) vrchem bez překrytí lepenkou kladenými volně</t>
  </si>
  <si>
    <t xml:space="preserve">pokládka tep. izolace </t>
  </si>
  <si>
    <t>57</t>
  </si>
  <si>
    <t>28372305</t>
  </si>
  <si>
    <t>deska EPS 100 pro konstrukce s běžným zatížením λ=0,037 tl 50mm</t>
  </si>
  <si>
    <t>-1772602876</t>
  </si>
  <si>
    <t>171*1,05 'Přepočtené koeficientem množství</t>
  </si>
  <si>
    <t>58</t>
  </si>
  <si>
    <t>998713101</t>
  </si>
  <si>
    <t>Přesun hmot tonážní pro izolace tepelné v objektech v do 6 m</t>
  </si>
  <si>
    <t>1659027527</t>
  </si>
  <si>
    <t>Přesun hmot pro izolace tepelné stanovený z hmotnosti přesunovaného materiálu vodorovná dopravní vzdálenost do 50 m v objektech výšky do 6 m</t>
  </si>
  <si>
    <t>761</t>
  </si>
  <si>
    <t>Konstrukce prosvětlovací</t>
  </si>
  <si>
    <t>59</t>
  </si>
  <si>
    <t>761111112</t>
  </si>
  <si>
    <t>Stěna zděná ze skleněných tvárnic 190x190x80 mm bezbarvých lesklých dezén rovný</t>
  </si>
  <si>
    <t>1647929594</t>
  </si>
  <si>
    <t>Stěny a příčky ze skleněných tvárnic zděné rozměr 190 x 190 x 80 mm bezbarvé lesklé dezén rovný</t>
  </si>
  <si>
    <t>sklobetonové prosvětlovací "příčky" - luxfery</t>
  </si>
  <si>
    <t>2,5*0,45</t>
  </si>
  <si>
    <t>(5,6*0,45)+(5,8*0,45)</t>
  </si>
  <si>
    <t>(2,5+2,8+3,9)*0,45</t>
  </si>
  <si>
    <t>763</t>
  </si>
  <si>
    <t>Konstrukce suché výstavby</t>
  </si>
  <si>
    <t>60</t>
  </si>
  <si>
    <t>763121422</t>
  </si>
  <si>
    <t>SDK stěna předsazená tl 62,5 mm profil CW+UW 50 deska 1xH2 12,5 bez izolace EI 15</t>
  </si>
  <si>
    <t>-75755001</t>
  </si>
  <si>
    <t>Stěna předsazená ze sádrokartonových desek s nosnou konstrukcí z ocelových profilů CW, UW jednoduše opláštěná deskou impregnovanou H2 tl. 12,5 mm bez izolace, EI 15, stěna tl. 62,5 mm, profil 50</t>
  </si>
  <si>
    <t>obklad SDK deskama H2 - impregnovanýma proti vlhkosti - kolem oken na WC</t>
  </si>
  <si>
    <t>763121811</t>
  </si>
  <si>
    <t>Demontáž SDK předsazené/šachtové stěny s jednoduchou nosnou kcí opláštění jednoduché</t>
  </si>
  <si>
    <t>-1558893695</t>
  </si>
  <si>
    <t>Demontáž předsazených nebo šachtových stěn ze sádrokartonových desek s nosnou konstrukcí z ocelových profilů jednoduchých, opláštění jednoduché</t>
  </si>
  <si>
    <t>demontáž stáavjících SDK předstěn (konstrukcí u oken)</t>
  </si>
  <si>
    <t>5*0,5</t>
  </si>
  <si>
    <t>62</t>
  </si>
  <si>
    <t>763131451</t>
  </si>
  <si>
    <t>SDK podhled deska 1xH2 12,5 bez izolace dvouvrstvá spodní kce profil CD+UD</t>
  </si>
  <si>
    <t>-360116343</t>
  </si>
  <si>
    <t>Podhled ze sádrokartonových desek dvouvrstvá zavěšená spodní konstrukce z ocelových profilů CD, UD jednoduše opláštěná deskou impregnovanou H2, tl. 12,5 mm, bez izolace</t>
  </si>
  <si>
    <t xml:space="preserve"> deskou impregnovanou H2 - voděodolnou </t>
  </si>
  <si>
    <t>90</t>
  </si>
  <si>
    <t>763132811</t>
  </si>
  <si>
    <t>Demontáž desek jednoduché opláštění SDK podhled</t>
  </si>
  <si>
    <t>-736837662</t>
  </si>
  <si>
    <t>Demontáž podhledu nebo samostatného požárního předělu ze sádrokartonových desek desek, opláštění jednoduché</t>
  </si>
  <si>
    <t>demontáž stávajícího podhledu (o patro níže - z důvodů montáže rozvodů ZTI)</t>
  </si>
  <si>
    <t>28,5</t>
  </si>
  <si>
    <t>64</t>
  </si>
  <si>
    <t>763135601</t>
  </si>
  <si>
    <t>Montáž desek pro bezesparý SDK podhled se speciálním tmelením</t>
  </si>
  <si>
    <t>556361434</t>
  </si>
  <si>
    <t>Montáž sádrokartonového podhledu opláštění z desek pro bezesparý podhled se speciálním tmelením</t>
  </si>
  <si>
    <t>montáž SDK podhledu - pouze nové opláštění na stávající rstrovou kci</t>
  </si>
  <si>
    <t>59030025</t>
  </si>
  <si>
    <t>deska SDK impregnovaná H2 tl 12,5mm</t>
  </si>
  <si>
    <t>517144226</t>
  </si>
  <si>
    <t>28,5*1,05 'Přepočtené koeficientem množství</t>
  </si>
  <si>
    <t>66</t>
  </si>
  <si>
    <t>998763301</t>
  </si>
  <si>
    <t>Přesun hmot tonážní pro sádrokartonové konstrukce v objektech v do 6 m</t>
  </si>
  <si>
    <t>-1386635472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</si>
  <si>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</si>
  <si>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766</t>
  </si>
  <si>
    <t>Konstrukce truhlářské</t>
  </si>
  <si>
    <t>67</t>
  </si>
  <si>
    <t>766660001</t>
  </si>
  <si>
    <t>Montáž dveřních křídel otvíravých jednokřídlových š do 0,8 m do ocelové zárubně</t>
  </si>
  <si>
    <t>2141526845</t>
  </si>
  <si>
    <t>Montáž dveřních křídel dřevěných nebo plastových otevíravých do ocelové zárubně povrchově upravených jednokřídlových, šířky do 800 mm</t>
  </si>
  <si>
    <t>I</t>
  </si>
  <si>
    <t>II</t>
  </si>
  <si>
    <t>2+5+1+5</t>
  </si>
  <si>
    <t>68</t>
  </si>
  <si>
    <t>61161000</t>
  </si>
  <si>
    <t>dveře jednokřídlé voštinové povrch lakovaný plné 600x1970-2100mm</t>
  </si>
  <si>
    <t>1312199205</t>
  </si>
  <si>
    <t>9+2</t>
  </si>
  <si>
    <t>5+5</t>
  </si>
  <si>
    <t>69</t>
  </si>
  <si>
    <t>61161002</t>
  </si>
  <si>
    <t>dveře jednokřídlé voštinové povrch lakovaný plné 800x1970-2100mm</t>
  </si>
  <si>
    <t>-269233598</t>
  </si>
  <si>
    <t>1+1+1</t>
  </si>
  <si>
    <t>1+1+5</t>
  </si>
  <si>
    <t>70</t>
  </si>
  <si>
    <t>766660002</t>
  </si>
  <si>
    <t>Montáž dveřních křídel otvíravých jednokřídlových š přes 0,8 m do ocelové zárubně</t>
  </si>
  <si>
    <t>1807042079</t>
  </si>
  <si>
    <t>Montáž dveřních křídel dřevěných nebo plastových otevíravých do ocelové zárubně povrchově upravených jednokřídlových, šířky přes 800 mm</t>
  </si>
  <si>
    <t>71</t>
  </si>
  <si>
    <t>61161003</t>
  </si>
  <si>
    <t>dveře jednokřídlé voštinové povrch lakovaný plné 900x1970-2100mm</t>
  </si>
  <si>
    <t>1471126075</t>
  </si>
  <si>
    <t>72</t>
  </si>
  <si>
    <t>766660728</t>
  </si>
  <si>
    <t>Montáž dveřního interiérového kování - zámku</t>
  </si>
  <si>
    <t>1270817767</t>
  </si>
  <si>
    <t>Montáž dveřních doplňků dveřního kování interiérového zámku</t>
  </si>
  <si>
    <t>kompletní montáž zámku a kování - specifikace kování : plast</t>
  </si>
  <si>
    <t>34+1</t>
  </si>
  <si>
    <t>73</t>
  </si>
  <si>
    <t>54914128</t>
  </si>
  <si>
    <t>kování rozetové spodní pro WC</t>
  </si>
  <si>
    <t>4491039</t>
  </si>
  <si>
    <t>4+8</t>
  </si>
  <si>
    <t>74</t>
  </si>
  <si>
    <t>549240_R</t>
  </si>
  <si>
    <t>zámek zadlabací mezipokojový pro WC kování 72x55mm</t>
  </si>
  <si>
    <t>345552800</t>
  </si>
  <si>
    <t xml:space="preserve">zámek zadlabací mezipokojový  pro WC kování 72x55mm</t>
  </si>
  <si>
    <t>75</t>
  </si>
  <si>
    <t>54914127</t>
  </si>
  <si>
    <t>kování rozetové spodní pro dozický klíč</t>
  </si>
  <si>
    <t>-1662696864</t>
  </si>
  <si>
    <t>76</t>
  </si>
  <si>
    <t>5492401_R</t>
  </si>
  <si>
    <t>zámek zadlabací mezipokojový s dozickým klíčem rozteč 72x55mm</t>
  </si>
  <si>
    <t>1212010214</t>
  </si>
  <si>
    <t xml:space="preserve">zámek zadlabací mezipokojový  s dozickým klíčem rozteč 72x55mm</t>
  </si>
  <si>
    <t>77</t>
  </si>
  <si>
    <t>54914125</t>
  </si>
  <si>
    <t>kování rozetové spodní pro cylindrickou vložku</t>
  </si>
  <si>
    <t>1691571771</t>
  </si>
  <si>
    <t>2+1</t>
  </si>
  <si>
    <t>78</t>
  </si>
  <si>
    <t>5492402_R</t>
  </si>
  <si>
    <t>zámek zadlabací mezipokojový pro cylindrickou vložku rozteč 72x55mm</t>
  </si>
  <si>
    <t>862096767</t>
  </si>
  <si>
    <t>79</t>
  </si>
  <si>
    <t>763111311</t>
  </si>
  <si>
    <t>D+M dřevěné příčky tl.100mm, vč. konstrukce, kotvení, opláštění, dveří</t>
  </si>
  <si>
    <t>-890550679</t>
  </si>
  <si>
    <t>kompletní dovávka a montáž dřevěné stěny (šatna pro vozíčkáře), dřevěná rastrová konstrukce z profilů, opláštění z palubek 121/19</t>
  </si>
  <si>
    <t>vč. povrchové úpravy - 2x nátěr lazurovací</t>
  </si>
  <si>
    <t>součástí stěny budou jednokřídlové dveře 900/1970mm, se zámkem a kováním</t>
  </si>
  <si>
    <t>80</t>
  </si>
  <si>
    <t>998766101</t>
  </si>
  <si>
    <t>Přesun hmot tonážní pro kce truhlářské v objektech v do 6 m</t>
  </si>
  <si>
    <t>-24173528</t>
  </si>
  <si>
    <t>Přesun hmot pro konstrukce truhlářské stanovený z hmotnosti přesunovaného materiálu vodorovná dopravní vzdálenost do 50 m v objektech výšky do 6 m</t>
  </si>
  <si>
    <t>771</t>
  </si>
  <si>
    <t>Podlahy z dlaždic</t>
  </si>
  <si>
    <t>81</t>
  </si>
  <si>
    <t>771121011</t>
  </si>
  <si>
    <t>Nátěr penetrační na podlahu</t>
  </si>
  <si>
    <t>-740521987</t>
  </si>
  <si>
    <t>Příprava podkladu před provedením dlažby nátěr penetrační na podlahu</t>
  </si>
  <si>
    <t>penetrace podkladu před lepením ker.dlažby</t>
  </si>
  <si>
    <t>82</t>
  </si>
  <si>
    <t>771591112</t>
  </si>
  <si>
    <t>Izolace pod dlažbu nátěrem nebo stěrkou ve dvou vrstvách</t>
  </si>
  <si>
    <t>2054739577</t>
  </si>
  <si>
    <t>Izolace podlahy pod dlažbu nátěrem nebo stěrkou ve dvou vrstvách</t>
  </si>
  <si>
    <t>stěrková hydroizolace ve vlhkých provozech</t>
  </si>
  <si>
    <t>7+50+50+64</t>
  </si>
  <si>
    <t>83</t>
  </si>
  <si>
    <t>771574414</t>
  </si>
  <si>
    <t>Montáž podlah keramických hladkých lepených cementovým flexibilním lepidlem přes 4 do 6 ks/m2</t>
  </si>
  <si>
    <t>1286810450</t>
  </si>
  <si>
    <t>Montáž podlah z dlaždic keramických lepených cementovým flexibilním lepidlem hladkých, tloušťky do 10 mm přes 4 do 6 ks/m2</t>
  </si>
  <si>
    <t>lepení velkoformátové dlažby, vč. spárování a lepení soklů</t>
  </si>
  <si>
    <t>84</t>
  </si>
  <si>
    <t>771474112</t>
  </si>
  <si>
    <t>Montáž soklů z dlaždic keramických rovných lepených cementovým flexibilním lepidlem v přes 65 do 90 mm</t>
  </si>
  <si>
    <t>-908612993</t>
  </si>
  <si>
    <t>Montáž soklů z dlaždic keramických lepených cementovým flexibilním lepidlem rovných, výšky přes 65 do 90 mm</t>
  </si>
  <si>
    <t>lepení soklíků z ker. dlažby</t>
  </si>
  <si>
    <t>1,6+3,5+14,5</t>
  </si>
  <si>
    <t>2,35+6,5+5,8+2,5+6,1</t>
  </si>
  <si>
    <t>12,5+12,5+13,1</t>
  </si>
  <si>
    <t>85</t>
  </si>
  <si>
    <t>59761129</t>
  </si>
  <si>
    <t>dlažba keramická slinutá nemrazuvzdorná do interiéru R9/A povrch reliéfní/matný tl do 10mm přes 4 do 6ks/m2</t>
  </si>
  <si>
    <t>1838758295</t>
  </si>
  <si>
    <t xml:space="preserve">prořez 10% - keramická velkoformátová dlažba slinutá, protiskluzná - dle výběru investora </t>
  </si>
  <si>
    <t>171+24</t>
  </si>
  <si>
    <t>sokl</t>
  </si>
  <si>
    <t>80,95*0,08</t>
  </si>
  <si>
    <t>201,476*1,1 'Přepočtené koeficientem množství</t>
  </si>
  <si>
    <t>86</t>
  </si>
  <si>
    <t>771591115</t>
  </si>
  <si>
    <t>Podlahy spárování silikonem</t>
  </si>
  <si>
    <t>669671337</t>
  </si>
  <si>
    <t>Podlahy - dokončovací práce spárování silikonem</t>
  </si>
  <si>
    <t>87</t>
  </si>
  <si>
    <t>998771101</t>
  </si>
  <si>
    <t>Přesun hmot tonážní pro podlahy z dlaždic v objektech v do 6 m</t>
  </si>
  <si>
    <t>-48844395</t>
  </si>
  <si>
    <t>Přesun hmot pro podlahy z dlaždic stanovený z hmotnosti přesunovaného materiálu vodorovná dopravní vzdálenost do 50 m v objektech výšky do 6 m</t>
  </si>
  <si>
    <t>781</t>
  </si>
  <si>
    <t>Dokončovací práce - obklady</t>
  </si>
  <si>
    <t>88</t>
  </si>
  <si>
    <t>781121011</t>
  </si>
  <si>
    <t>Nátěr penetrační na stěnu</t>
  </si>
  <si>
    <t>-410377220</t>
  </si>
  <si>
    <t>Příprava podkladu před provedením obkladu nátěr penetrační na stěnu</t>
  </si>
  <si>
    <t>penetrační nátěr před provedením obkladu</t>
  </si>
  <si>
    <t>89</t>
  </si>
  <si>
    <t>781131112</t>
  </si>
  <si>
    <t>Izolace pod obklad nátěrem nebo stěrkou ve dvou vrstvách</t>
  </si>
  <si>
    <t>2083256566</t>
  </si>
  <si>
    <t>Izolace stěny pod obklad izolace nátěrem nebo stěrkou ve dvou vrstvách</t>
  </si>
  <si>
    <t>u sprchových koutů</t>
  </si>
  <si>
    <t>(1+1+1)*2,2</t>
  </si>
  <si>
    <t>(1+1+1+1+1+1)*2,2</t>
  </si>
  <si>
    <t>781774254</t>
  </si>
  <si>
    <t>Montáž obkladů vnějších z dlaždic velkoformátových hladkých keramických přes 4 do 6 ks/m2 lepených flexibilním lepidlem</t>
  </si>
  <si>
    <t>-1348049089</t>
  </si>
  <si>
    <t>Montáž obkladů vnějších stěn z dlaždic keramických lepených flexibilním lepidlem velkoformátových hladkých přes 4 do 6 ks/m2</t>
  </si>
  <si>
    <t>lepení obkladu stěn z keramických dlaždic, vč. spárovní</t>
  </si>
  <si>
    <t>315</t>
  </si>
  <si>
    <t>91</t>
  </si>
  <si>
    <t>59761001</t>
  </si>
  <si>
    <t>obklad velkoformátový keramický hladký přes 4 do 6ks/m2</t>
  </si>
  <si>
    <t>-767826018</t>
  </si>
  <si>
    <t>prořez 10% - dodávka ker. obkladu na stěny - dle výběru invetsora - formát cca 400/200mm</t>
  </si>
  <si>
    <t>315*1,1 'Přepočtené koeficientem množství</t>
  </si>
  <si>
    <t>92</t>
  </si>
  <si>
    <t>781492251</t>
  </si>
  <si>
    <t>Montáž profilů ukončovacích lepených flexibilním cementovým lepidlem</t>
  </si>
  <si>
    <t>-225750601</t>
  </si>
  <si>
    <t>Obklad - dokončující práce montáž profilu lepeného flexibilním cementovým lepidlem ukončovacího</t>
  </si>
  <si>
    <t>ukončovací profily - kov/plast dle výběru investora</t>
  </si>
  <si>
    <t>5,6*14</t>
  </si>
  <si>
    <t>(3,6+1,4)*2</t>
  </si>
  <si>
    <t>8,7*2</t>
  </si>
  <si>
    <t>8,1*12</t>
  </si>
  <si>
    <t>93</t>
  </si>
  <si>
    <t>781495115</t>
  </si>
  <si>
    <t>Spárování vnitřních obkladů silikonem</t>
  </si>
  <si>
    <t>-905172656</t>
  </si>
  <si>
    <t>Obklad - dokončující práce ostatní práce spárování silikonem</t>
  </si>
  <si>
    <t>998781101</t>
  </si>
  <si>
    <t>Přesun hmot tonážní pro obklady keramické v objektech v do 6 m</t>
  </si>
  <si>
    <t>-595645541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</si>
  <si>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</si>
  <si>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</si>
  <si>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</si>
  <si>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95</t>
  </si>
  <si>
    <t>783314101</t>
  </si>
  <si>
    <t>Základní jednonásobný syntetický nátěr zámečnických konstrukcí</t>
  </si>
  <si>
    <t>1024125561</t>
  </si>
  <si>
    <t>Základní nátěr zámečnických konstrukcí jednonásobný syntetický</t>
  </si>
  <si>
    <t>nátěr ocel. zárubní - základovka</t>
  </si>
  <si>
    <t>(2+0,9+2)*0,25*18</t>
  </si>
  <si>
    <t>783314201</t>
  </si>
  <si>
    <t>Základní antikorozní jednonásobný syntetický standardní nátěr zámečnických konstrukcí</t>
  </si>
  <si>
    <t>-1670551883</t>
  </si>
  <si>
    <t>Základní antikorozní nátěr zámečnických konstrukcí jednonásobný syntetický standardní</t>
  </si>
  <si>
    <t>97</t>
  </si>
  <si>
    <t>783337_R</t>
  </si>
  <si>
    <t>Dokončovací nátěry konstrukcí - truhlářských, zámečnických apod.</t>
  </si>
  <si>
    <t>kpl</t>
  </si>
  <si>
    <t>-1488029317</t>
  </si>
  <si>
    <t>Krycí nátěr (email) zámečnických konstrukcí jednonásobný epoxidový</t>
  </si>
  <si>
    <t>784</t>
  </si>
  <si>
    <t>Dokončovací práce - malby a tapety</t>
  </si>
  <si>
    <t>98</t>
  </si>
  <si>
    <t>784121001</t>
  </si>
  <si>
    <t>Oškrabání malby v místnostech v do 3,80 m</t>
  </si>
  <si>
    <t>-1761013941</t>
  </si>
  <si>
    <t>Oškrabání malby v místnostech výšky do 3,80 m</t>
  </si>
  <si>
    <t>(162+168)*0,65</t>
  </si>
  <si>
    <t>99</t>
  </si>
  <si>
    <t>784181101</t>
  </si>
  <si>
    <t>Základní akrylátová jednonásobná bezbarvá penetrace podkladu v místnostech v do 3,80 m</t>
  </si>
  <si>
    <t>1492071650</t>
  </si>
  <si>
    <t>Penetrace podkladu jednonásobná základní akrylátová bezbarvá v místnostech výšky do 3,80 m</t>
  </si>
  <si>
    <t>168+162</t>
  </si>
  <si>
    <t>100</t>
  </si>
  <si>
    <t>784211101</t>
  </si>
  <si>
    <t>Dvojnásobné bílé malby ze směsí za mokra výborně oděruvzdorných v místnostech v do 3,80 m</t>
  </si>
  <si>
    <t>1934403200</t>
  </si>
  <si>
    <t>Malby z malířských směsí oděruvzdorných za mokra dvojnásobné, bílé za mokra oděruvzdorné výborně v místnostech výšky do 3,80 m</t>
  </si>
  <si>
    <t>787</t>
  </si>
  <si>
    <t>Dokončovací práce - zasklívání</t>
  </si>
  <si>
    <t>101</t>
  </si>
  <si>
    <t>787911115</t>
  </si>
  <si>
    <t>Montáž neprůhledné fólie na sklo</t>
  </si>
  <si>
    <t>-1101203289</t>
  </si>
  <si>
    <t>Zasklívání – ostatní práce montáž fólie na sklo neprůhledné</t>
  </si>
  <si>
    <t>montáž neprůhledné fólie u oken na wc</t>
  </si>
  <si>
    <t>12*3</t>
  </si>
  <si>
    <t>102</t>
  </si>
  <si>
    <t>63479014</t>
  </si>
  <si>
    <t>fólie na sklo nereflexní kouřová 56%</t>
  </si>
  <si>
    <t>-1088594184</t>
  </si>
  <si>
    <t>36*1,03 'Přepočtené koeficientem množství</t>
  </si>
  <si>
    <t>103</t>
  </si>
  <si>
    <t>998787101</t>
  </si>
  <si>
    <t>Přesun hmot tonážní pro zasklívání v objektech v do 6 m</t>
  </si>
  <si>
    <t>-1022051787</t>
  </si>
  <si>
    <t>Přesun hmot pro zasklívání stanovený z hmotnosti přesunovaného materiálu vodorovná dopravní vzdálenost do 50 m v objektech výšky do 6 m</t>
  </si>
  <si>
    <t>02 - Zařízení zdravotně technických instalací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</si>
  <si>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</si>
  <si>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</si>
  <si>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</si>
  <si>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</si>
  <si>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HZS - Hodinové zúčtovací sazby</t>
  </si>
  <si>
    <t>721</t>
  </si>
  <si>
    <t>Zdravotechnika - vnitřní kanalizace</t>
  </si>
  <si>
    <t>721173401</t>
  </si>
  <si>
    <t>Potrubí kanalizační z PVC SN 4 svodné DN 110</t>
  </si>
  <si>
    <t>1598525435</t>
  </si>
  <si>
    <t>Potrubí z trub PVC SN4 svodné (ležaté) DN 110</t>
  </si>
  <si>
    <t>1+24+26</t>
  </si>
  <si>
    <t>721173402</t>
  </si>
  <si>
    <t>Potrubí kanalizační z PVC SN 4 svodné DN 125</t>
  </si>
  <si>
    <t>1749320057</t>
  </si>
  <si>
    <t>Potrubí z trub PVC SN4 svodné (ležaté) DN 125</t>
  </si>
  <si>
    <t>11+59</t>
  </si>
  <si>
    <t>721173403</t>
  </si>
  <si>
    <t>Potrubí kanalizační z PVC SN 4 svodné DN 160</t>
  </si>
  <si>
    <t>1717499135</t>
  </si>
  <si>
    <t>Potrubí z trub PVC SN4 svodné (ležaté) DN 160</t>
  </si>
  <si>
    <t>0+8+0</t>
  </si>
  <si>
    <t>721174025</t>
  </si>
  <si>
    <t>Potrubí kanalizační z PP odpadní DN 110</t>
  </si>
  <si>
    <t>972249304</t>
  </si>
  <si>
    <t>Potrubí z trub polypropylenových odpadní (svislé) DN 110</t>
  </si>
  <si>
    <t>6+30+10</t>
  </si>
  <si>
    <t>721174042</t>
  </si>
  <si>
    <t>Potrubí kanalizační z PP připojovací DN 40</t>
  </si>
  <si>
    <t>-228437136</t>
  </si>
  <si>
    <t>Potrubí z trub polypropylenových připojovací DN 40</t>
  </si>
  <si>
    <t>3+12+10</t>
  </si>
  <si>
    <t>721174043</t>
  </si>
  <si>
    <t>Potrubí kanalizační z PP připojovací DN 50</t>
  </si>
  <si>
    <t>40597279</t>
  </si>
  <si>
    <t>Potrubí z trub polypropylenových připojovací DN 50</t>
  </si>
  <si>
    <t>8+22+15</t>
  </si>
  <si>
    <t>721174044</t>
  </si>
  <si>
    <t>Potrubí kanalizační z PP připojovací DN 75</t>
  </si>
  <si>
    <t>519965341</t>
  </si>
  <si>
    <t>Potrubí z trub polypropylenových připojovací DN 75</t>
  </si>
  <si>
    <t>2+5+2</t>
  </si>
  <si>
    <t>721194104</t>
  </si>
  <si>
    <t>Vyvedení a upevnění odpadních výpustek DN 40</t>
  </si>
  <si>
    <t>-840590540</t>
  </si>
  <si>
    <t>Vyměření přípojek na potrubí vyvedení a upevnění odpadních výpustek DN 40</t>
  </si>
  <si>
    <t>3+12+48</t>
  </si>
  <si>
    <t>721194105</t>
  </si>
  <si>
    <t>Vyvedení a upevnění odpadních výpustek DN 50</t>
  </si>
  <si>
    <t>1395192271</t>
  </si>
  <si>
    <t>Vyměření přípojek na potrubí vyvedení a upevnění odpadních výpustek DN 50</t>
  </si>
  <si>
    <t>1+20+12</t>
  </si>
  <si>
    <t>721194109</t>
  </si>
  <si>
    <t>Vyvedení a upevnění odpadních výpustek DN 110</t>
  </si>
  <si>
    <t>1506737556</t>
  </si>
  <si>
    <t>Vyměření přípojek na potrubí vyvedení a upevnění odpadních výpustek DN 110</t>
  </si>
  <si>
    <t>0+5+6</t>
  </si>
  <si>
    <t>721211401</t>
  </si>
  <si>
    <t>Vpusť podlahová s vodorovným odtokem DN 40/50 mřížka nerez 115x115</t>
  </si>
  <si>
    <t>-2102920682</t>
  </si>
  <si>
    <t>Podlahové vpusti s vodorovným odtokem DN 40/50 mřížka nerez 115x115</t>
  </si>
  <si>
    <t>721211422</t>
  </si>
  <si>
    <t>Vpusť podlahová se svislým odtokem DN 50/75/110 mřížka nerez 138x138</t>
  </si>
  <si>
    <t>1136774725</t>
  </si>
  <si>
    <t>Podlahové vpusti se svislým odtokem DN 50/75/110 mřížka nerez 138x138</t>
  </si>
  <si>
    <t>0+0+1</t>
  </si>
  <si>
    <t>721274123</t>
  </si>
  <si>
    <t>Přivzdušňovací ventil vnitřní odpadních potrubí DN 100</t>
  </si>
  <si>
    <t>2042475225</t>
  </si>
  <si>
    <t>Ventily přivzdušňovací odpadních potrubí vnitřní DN 100</t>
  </si>
  <si>
    <t>2+2+4</t>
  </si>
  <si>
    <t>721290111</t>
  </si>
  <si>
    <t>Zkouška těsnosti potrubí kanalizace vodou DN do 125</t>
  </si>
  <si>
    <t>52156549</t>
  </si>
  <si>
    <t>Zkouška těsnosti kanalizace v objektech vodou do DN 125</t>
  </si>
  <si>
    <t>51+70+46+25+45+9</t>
  </si>
  <si>
    <t>721290112</t>
  </si>
  <si>
    <t>Zkouška těsnosti potrubí kanalizace vodou DN 150/DN 200- stávající</t>
  </si>
  <si>
    <t>752674828</t>
  </si>
  <si>
    <t>Zkouška těsnosti kanalizace v objektech vodou DN 150 nebo DN 200</t>
  </si>
  <si>
    <t>998721101</t>
  </si>
  <si>
    <t>Přesun hmot tonážní pro vnitřní kanalizace v objektech v do 6 m</t>
  </si>
  <si>
    <t>-1541823832</t>
  </si>
  <si>
    <t>Přesun hmot pro vnitřní kanalizace stanovený z hmotnosti přesunovaného materiálu vodorovná dopravní vzdálenost do 50 m v objektech výšky do 6 m</t>
  </si>
  <si>
    <t>722</t>
  </si>
  <si>
    <t>Zdravotechnika - vnitřní vodovod</t>
  </si>
  <si>
    <t>722171936</t>
  </si>
  <si>
    <t>Potrubí plastové výměna trub nebo tvarovek D přes 40 do 50 mm</t>
  </si>
  <si>
    <t>-44648579</t>
  </si>
  <si>
    <t>Výměna trubky, tvarovky, vsazení odbočky na rozvodech vody z plastů D přes 40 do 50 mm</t>
  </si>
  <si>
    <t>722174002</t>
  </si>
  <si>
    <t>Potrubí vodovodní plastové PPR svar polyfúze PN 16 D 20x2,8 mm</t>
  </si>
  <si>
    <t>883129649</t>
  </si>
  <si>
    <t>Potrubí z plastových trubek z polypropylenu PPR svařovaných polyfúzně PN 16 (SDR 7,4) D 20 x 2,8</t>
  </si>
  <si>
    <t>14+40+14</t>
  </si>
  <si>
    <t>722174003</t>
  </si>
  <si>
    <t>Potrubí vodovodní plastové PPR svar polyfúze PN 16 D 25x3,5 mm</t>
  </si>
  <si>
    <t>-1636860305</t>
  </si>
  <si>
    <t>Potrubí z plastových trubek z polypropylenu PPR svařovaných polyfúzně PN 16 (SDR 7,4) D 25 x 3,5</t>
  </si>
  <si>
    <t>12+74+28</t>
  </si>
  <si>
    <t>722174004</t>
  </si>
  <si>
    <t>Potrubí vodovodní plastové PPR svar polyfúze PN 16 D 32x4,4 mm</t>
  </si>
  <si>
    <t>997012056</t>
  </si>
  <si>
    <t>Potrubí z plastových trubek z polypropylenu PPR svařovaných polyfúzně PN 16 (SDR 7,4) D 32 x 4,4</t>
  </si>
  <si>
    <t>0+36+12</t>
  </si>
  <si>
    <t>722174005</t>
  </si>
  <si>
    <t>Potrubí vodovodní plastové PPR svar polyfúze PN 16 D 40x5,5 mm</t>
  </si>
  <si>
    <t>935409484</t>
  </si>
  <si>
    <t>Potrubí z plastových trubek z polypropylenu PPR svařovaných polyfúzně PN 16 (SDR 7,4) D 40 x 5,5</t>
  </si>
  <si>
    <t>722174006</t>
  </si>
  <si>
    <t>Potrubí vodovodní plastové PPR svar polyfúze PN 16 D 50x6,9 mm</t>
  </si>
  <si>
    <t>-1171980891</t>
  </si>
  <si>
    <t>Potrubí z plastových trubek z polypropylenu PPR svařovaných polyfúzně PN 16 (SDR 7,4) D 50 x 6,9</t>
  </si>
  <si>
    <t>722181251</t>
  </si>
  <si>
    <t>Ochrana vodovodního potrubí přilepenými termoizolačními trubicemi z PE tl přes 20 do 25 mm DN do 22 mm</t>
  </si>
  <si>
    <t>1693964288</t>
  </si>
  <si>
    <t>Ochrana potrubí termoizolačními trubicemi z pěnového polyetylenu PE přilepenými v příčných a podélných spojích, tloušťky izolace přes 20 do 25 mm, vnitřního průměru izolace DN do 22 mm</t>
  </si>
  <si>
    <t>722181252</t>
  </si>
  <si>
    <t>Ochrana vodovodního potrubí přilepenými termoizolačními trubicemi z PE tl přes 20 do 25 mm DN přes 22 do 45 mm</t>
  </si>
  <si>
    <t>-1083964760</t>
  </si>
  <si>
    <t>Ochrana potrubí termoizolačními trubicemi z pěnového polyetylenu PE přilepenými v příčných a podélných spojích, tloušťky izolace přes 20 do 25 mm, vnitřního průměru izolace DN přes 22 do 45 mm</t>
  </si>
  <si>
    <t>114+48+30+30</t>
  </si>
  <si>
    <t>722182014</t>
  </si>
  <si>
    <t>Podpůrný žlab pro potrubí D 40</t>
  </si>
  <si>
    <t>256790229</t>
  </si>
  <si>
    <t>Podpůrný žlab pro potrubí průměru D 40</t>
  </si>
  <si>
    <t>722182015</t>
  </si>
  <si>
    <t>Podpůrný žlab pro potrubí D 50</t>
  </si>
  <si>
    <t>1980723939</t>
  </si>
  <si>
    <t>Podpůrný žlab pro potrubí průměru D 50</t>
  </si>
  <si>
    <t>722190401</t>
  </si>
  <si>
    <t>Vyvedení a upevnění výpustku DN do 25</t>
  </si>
  <si>
    <t>864305819</t>
  </si>
  <si>
    <t>Zřízení přípojek na potrubí vyvedení a upevnění výpustek do DN 25</t>
  </si>
  <si>
    <t>10+66+30</t>
  </si>
  <si>
    <t>722212440</t>
  </si>
  <si>
    <t>Orientační štítky na zeď</t>
  </si>
  <si>
    <t>soubor</t>
  </si>
  <si>
    <t>-1569624246</t>
  </si>
  <si>
    <t>Armatury přírubové šoupátka orientační štítky na zeď</t>
  </si>
  <si>
    <t>722220111</t>
  </si>
  <si>
    <t>Nástěnka pro výtokový ventil G 1/2" s jedním závitem</t>
  </si>
  <si>
    <t>-949331399</t>
  </si>
  <si>
    <t>Armatury s jedním závitem nástěnky pro výtokový ventil G 1/2"</t>
  </si>
  <si>
    <t>722221134</t>
  </si>
  <si>
    <t>Ventil výtokový G 1/2" s jedním závitem</t>
  </si>
  <si>
    <t>1968141045</t>
  </si>
  <si>
    <t>Armatury s jedním závitem ventily výtokové G 1/2"</t>
  </si>
  <si>
    <t>722221135</t>
  </si>
  <si>
    <t>Ventil výtokový G 3/4" s jedním závitem</t>
  </si>
  <si>
    <t>-241031110</t>
  </si>
  <si>
    <t>Armatury s jedním závitem ventily výtokové G 3/4"</t>
  </si>
  <si>
    <t>722224115</t>
  </si>
  <si>
    <t>Kohout plnicí nebo vypouštěcí G 1/2" PN 10 s jedním závitem</t>
  </si>
  <si>
    <t>1312400381</t>
  </si>
  <si>
    <t>Armatury s jedním závitem kohouty plnicí a vypouštěcí PN 10 G 1/2"</t>
  </si>
  <si>
    <t>1+4+2</t>
  </si>
  <si>
    <t>722230111</t>
  </si>
  <si>
    <t>Ventil přímý G 1/2" s odvodněním a dvěma závity</t>
  </si>
  <si>
    <t>462549691</t>
  </si>
  <si>
    <t>Armatury se dvěma závity ventily přímé s odvodňovacím ventilem G 1/2"</t>
  </si>
  <si>
    <t>2+8+4</t>
  </si>
  <si>
    <t>722230113</t>
  </si>
  <si>
    <t>Ventil přímý G 1" s odvodněním a dvěma závity</t>
  </si>
  <si>
    <t>-277503179</t>
  </si>
  <si>
    <t>Armatury se dvěma závity ventily přímé s odvodňovacím ventilem G 1"</t>
  </si>
  <si>
    <t>0+4+4</t>
  </si>
  <si>
    <t>722290234</t>
  </si>
  <si>
    <t>Proplach a dezinfekce vodovodního potrubí DN do 80</t>
  </si>
  <si>
    <t>562343318</t>
  </si>
  <si>
    <t>Zkoušky, proplach a desinfekce vodovodního potrubí proplach a desinfekce vodovodního potrubí do DN 80</t>
  </si>
  <si>
    <t>722290246</t>
  </si>
  <si>
    <t>Zkouška těsnosti vodovodního potrubí plastového DN do 40 vč. u napojení</t>
  </si>
  <si>
    <t>1541412220</t>
  </si>
  <si>
    <t>Zkoušky, proplach a desinfekce vodovodního potrubí zkoušky těsnosti vodovodního potrubí plastového do DN 40</t>
  </si>
  <si>
    <t>68+114+48+60+100</t>
  </si>
  <si>
    <t>998722101</t>
  </si>
  <si>
    <t>Přesun hmot tonážní pro vnitřní vodovod v objektech v do 6 m</t>
  </si>
  <si>
    <t>-922164974</t>
  </si>
  <si>
    <t>Přesun hmot pro vnitřní vodovod stanovený z hmotnosti přesunovaného materiálu vodorovná dopravní vzdálenost do 50 m v objektech výšky do 6 m</t>
  </si>
  <si>
    <t>725</t>
  </si>
  <si>
    <t>Zdravotechnika - zařizovací předměty</t>
  </si>
  <si>
    <t>725110811</t>
  </si>
  <si>
    <t>Demontáž klozetů splachovací s nádrží</t>
  </si>
  <si>
    <t>1597141887</t>
  </si>
  <si>
    <t>Demontáž klozetů splachovacích s nádrží nebo tlakovým splachovačem</t>
  </si>
  <si>
    <t>725112022</t>
  </si>
  <si>
    <t>WC-Klozet keramický závěsný na nosné stěny s hlubokým splachováním odpad vodorovný</t>
  </si>
  <si>
    <t>382785072</t>
  </si>
  <si>
    <t>Zařízení záchodů klozety keramické závěsné na nosné stěny s hlubokým splachováním odpad vodorovný</t>
  </si>
  <si>
    <t>1+13+6</t>
  </si>
  <si>
    <t>725119125</t>
  </si>
  <si>
    <t>Montáž klozetových mís závěsných na nosné stěny</t>
  </si>
  <si>
    <t>851694508</t>
  </si>
  <si>
    <t>Zařízení záchodů montáž klozetových mís závěsných na nosné stěny</t>
  </si>
  <si>
    <t>725119131</t>
  </si>
  <si>
    <t>Montáž klozetových sedátek standardních</t>
  </si>
  <si>
    <t>-390002428</t>
  </si>
  <si>
    <t>Zařízení záchodů montáž klozetových sedátek standardních</t>
  </si>
  <si>
    <t>55167340</t>
  </si>
  <si>
    <t>sedátko záchodové plastové bílé delší způsob upevnění spodní</t>
  </si>
  <si>
    <t>-1157170109</t>
  </si>
  <si>
    <t>725121525</t>
  </si>
  <si>
    <t>P-Pisoárový záchodek automatický s radarovým senzorem</t>
  </si>
  <si>
    <t>-941993841</t>
  </si>
  <si>
    <t>Pisoárové záchodky keramické automatické s radarovým senzorem</t>
  </si>
  <si>
    <t>0+7+4</t>
  </si>
  <si>
    <t>725122813</t>
  </si>
  <si>
    <t>Demontáž pisoárových stání s nádrží a jedním záchodkem</t>
  </si>
  <si>
    <t>1569329794</t>
  </si>
  <si>
    <t>Demontáž pisoárů s nádrží a 1 záchodkem</t>
  </si>
  <si>
    <t>725210821</t>
  </si>
  <si>
    <t>Demontáž umyvadel bez výtokových armatur</t>
  </si>
  <si>
    <t>-1364391660</t>
  </si>
  <si>
    <t>Demontáž umyvadel bez výtokových armatur umyvadel</t>
  </si>
  <si>
    <t>725211616</t>
  </si>
  <si>
    <t>UM1-Umyvadlo keramické bílé šířky 550 mm s krytem na sifon připevněné na stěnu šrouby</t>
  </si>
  <si>
    <t>-121336562</t>
  </si>
  <si>
    <t>Umyvadla keramická bílá bez výtokových armatur připevněná na stěnu šrouby s krytem na sifon (polosloupem), šířka umyvadla 550 mm</t>
  </si>
  <si>
    <t>725211617</t>
  </si>
  <si>
    <t>UM-Umyvadlo keramické bílé šířky 600 mm s krytem na sifon připevněné na stěnu šrouby</t>
  </si>
  <si>
    <t>1353223653</t>
  </si>
  <si>
    <t>Umyvadla keramická bílá bez výtokových armatur připevněná na stěnu šrouby s krytem na sifon (polosloupem), šířka umyvadla 600 mm</t>
  </si>
  <si>
    <t>725231203</t>
  </si>
  <si>
    <t>Bidet bez armatur výtokových keramický závěsný se zápachovou uzávěrkou</t>
  </si>
  <si>
    <t>714707796</t>
  </si>
  <si>
    <t>Bidety bez výtokových armatur se zápachovou uzávěrkou keramické závěsné</t>
  </si>
  <si>
    <t>0+2+0</t>
  </si>
  <si>
    <t>725241213</t>
  </si>
  <si>
    <t>Vanička sprchová z litého polymermramoru čtvercová 900x900 mm</t>
  </si>
  <si>
    <t>1725622864</t>
  </si>
  <si>
    <t>Sprchové vaničky z litého polymermramoru čtvercové 900x900 mm</t>
  </si>
  <si>
    <t>1+2+1</t>
  </si>
  <si>
    <t>725244123</t>
  </si>
  <si>
    <t>Dveře sprchové rámové se skleněnou výplní tl. 5 mm otvíravé dvoukřídlové do niky na vaničku šířky 900 mm</t>
  </si>
  <si>
    <t>1711305074</t>
  </si>
  <si>
    <t>Sprchové dveře a zástěny dveře sprchové do niky rámové se skleněnou výplní tl. 5 mm otvíravé dvoukřídlové, na vaničku šířky 900 mm</t>
  </si>
  <si>
    <t>725244203</t>
  </si>
  <si>
    <t>Zástěna sprchová skleněná tl. 6 mm pevná bezdveřová na vaničku šířky 900 mm</t>
  </si>
  <si>
    <t>-1517908483</t>
  </si>
  <si>
    <t>Sprchové dveře a zástěny zástěny sprchové ke stěně bezdveřové, pevná stěna sklo tl. 6 mm, na vaničku šířky 900 mm</t>
  </si>
  <si>
    <t>725311121</t>
  </si>
  <si>
    <t>Dřez jednoduchý nerezový se zápachovou uzávěrkou s odkapávací plochou 560x480 mm a miskou</t>
  </si>
  <si>
    <t>1783609797</t>
  </si>
  <si>
    <t>Dřezy bez výtokových armatur jednoduché se zápachovou uzávěrkou nerezové s odkapávací plochou 560x480 mm a miskou</t>
  </si>
  <si>
    <t>2+0+0</t>
  </si>
  <si>
    <t>725331111</t>
  </si>
  <si>
    <t>Výlevka bez výtokových armatur keramická se sklopnou plastovou mřížkou 500 mm</t>
  </si>
  <si>
    <t>1832545986</t>
  </si>
  <si>
    <t>Výlevky bez výtokových armatur a splachovací nádrže keramické se sklopnou plastovou mřížkou 425 mm</t>
  </si>
  <si>
    <t>0+1+1</t>
  </si>
  <si>
    <t>725811116</t>
  </si>
  <si>
    <t>Ventil nástěnný pevný výtok G 1/2"x150 mm-sprška WC</t>
  </si>
  <si>
    <t>-956414287</t>
  </si>
  <si>
    <t>Ventily nástěnné s pevným výtokem G 1/2"x 150 mm</t>
  </si>
  <si>
    <t>725811201</t>
  </si>
  <si>
    <t>AP,MYČ-Ventil nástěnný kuchyňský G 1/2"-pračkový,myčka</t>
  </si>
  <si>
    <t>733882272</t>
  </si>
  <si>
    <t>Ventily nástěnné s otočným výtokem kuchyňský G 1/2"</t>
  </si>
  <si>
    <t>725821312</t>
  </si>
  <si>
    <t>Baterie dřezová nástěnná páková s otáčivým kulatým ústím a délkou ramínka 300 mm</t>
  </si>
  <si>
    <t>845943743</t>
  </si>
  <si>
    <t>Baterie dřezové nástěnné pákové s otáčivým kulatým ústím a délkou ramínka 300 mm</t>
  </si>
  <si>
    <t>725821329</t>
  </si>
  <si>
    <t>Baterie dřezová stojánková páková s vytahovací sprškou</t>
  </si>
  <si>
    <t>241717655</t>
  </si>
  <si>
    <t>Baterie dřezové stojánkové pákové s otáčivým ústím a délkou ramínka s vytahovací sprškou</t>
  </si>
  <si>
    <t>725822613</t>
  </si>
  <si>
    <t>Baterie umyvadlová stojánková páková s výpustí</t>
  </si>
  <si>
    <t>-393064929</t>
  </si>
  <si>
    <t>Baterie umyvadlové stojánkové pákové s výpustí</t>
  </si>
  <si>
    <t>0+13+8</t>
  </si>
  <si>
    <t>725823112</t>
  </si>
  <si>
    <t>Baterie bidetové stojánkové pákové s výpustí</t>
  </si>
  <si>
    <t>117596676</t>
  </si>
  <si>
    <t>725841332</t>
  </si>
  <si>
    <t>Baterie sprchová podomítková s přepínačem a pohyblivým držákem</t>
  </si>
  <si>
    <t>228303438</t>
  </si>
  <si>
    <t>Baterie sprchové podomítkové (zápustné) s přepínačem a pohyblivým držákem</t>
  </si>
  <si>
    <t>725980123</t>
  </si>
  <si>
    <t>Dvířka 30/30</t>
  </si>
  <si>
    <t>-1489456302</t>
  </si>
  <si>
    <t>2+4+4</t>
  </si>
  <si>
    <t>998725101</t>
  </si>
  <si>
    <t>Přesun hmot tonážní pro zařizovací předměty v objektech v do 6 m</t>
  </si>
  <si>
    <t>1046533901</t>
  </si>
  <si>
    <t>Přesun hmot pro zařizovací předměty stanovený z hmotnosti přesunovaného materiálu vodorovná dopravní vzdálenost do 50 m v objektech výšky do 6 m</t>
  </si>
  <si>
    <t>726</t>
  </si>
  <si>
    <t>Zdravotechnika - předstěnové instalace</t>
  </si>
  <si>
    <t>726111001</t>
  </si>
  <si>
    <t>Instalační předstěna pro umyvadlo s nastavitelnou hl 80 až 190 mm do masivní zděné kce</t>
  </si>
  <si>
    <t>1451101337</t>
  </si>
  <si>
    <t>Předstěnové instalační systémy pro zazdění do masivních zděných konstrukcí pro umyvadla, s nastavitelnou hloubkou 80 až 190 mm</t>
  </si>
  <si>
    <t>726111011</t>
  </si>
  <si>
    <t>Instalační předstěna pro bidet s nastavitelnou hl 120 až 160 mm do masivní zděné kce</t>
  </si>
  <si>
    <t>1755272845</t>
  </si>
  <si>
    <t>Předstěnové instalační systémy pro zazdění do masivních zděných konstrukcí pro bidety, s nastavitelnou hloubkou 120 až 160 mm</t>
  </si>
  <si>
    <t>726111021</t>
  </si>
  <si>
    <t>Instalační předstěna pro pisoáre s nastavitelnou hl 80 až 120 mm do masivní zděné kce</t>
  </si>
  <si>
    <t>1345970932</t>
  </si>
  <si>
    <t>Předstěnové instalační systémy pro zazdění do masivních zděných konstrukcí pro pisoáry, s nastavitelnou hloubkou 80 až 120 mm</t>
  </si>
  <si>
    <t>726111031</t>
  </si>
  <si>
    <t>Instalační předstěna pro klozet s ovládáním zepředu v 1080 mm závěsný do masivní zděné kce</t>
  </si>
  <si>
    <t>1110304902</t>
  </si>
  <si>
    <t>Předstěnové instalační systémy pro zazdění do masivních zděných konstrukcí pro závěsné klozety ovládání zepředu, stavební výška 1080 mm</t>
  </si>
  <si>
    <t>998726111</t>
  </si>
  <si>
    <t>Přesun hmot tonážní pro instalační prefabrikáty v objektech v do 6 m</t>
  </si>
  <si>
    <t>-2082718381</t>
  </si>
  <si>
    <t>Přesun hmot pro instalační prefabrikáty stanovený z hmotnosti přesunovaného materiálu vodorovná dopravní vzdálenost do 50 m v objektech výšky do 6 m</t>
  </si>
  <si>
    <t>HZS</t>
  </si>
  <si>
    <t>Hodinové zúčtovací sazby</t>
  </si>
  <si>
    <t>HZS2212</t>
  </si>
  <si>
    <t>Hodinová zúčtovací sazba instalatér odborný</t>
  </si>
  <si>
    <t>hod</t>
  </si>
  <si>
    <t>512</t>
  </si>
  <si>
    <t>-1545475236</t>
  </si>
  <si>
    <t>Hodinové zúčtovací sazby profesí PSV provádění stavebních instalací instalatér odborný</t>
  </si>
  <si>
    <t>03 - Zařízení pro vytápění stavby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</si>
  <si>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</si>
  <si>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</si>
  <si>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</si>
  <si>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</si>
  <si>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732</t>
  </si>
  <si>
    <t>Ústřední vytápění - strojovny</t>
  </si>
  <si>
    <t>732421211</t>
  </si>
  <si>
    <t>Čerpadlo teplovodní mokroběžné závitové cirkulační DN 32 výtlak do 12,0 m průtok 12,0 m3/h pro TUV</t>
  </si>
  <si>
    <t>-188239537</t>
  </si>
  <si>
    <t>Čerpadla teplovodní mokroběžná závitová cirkulační pro TUV (elektronicky řízená) PN 10, do 80°C DN přípojky/dopravní výška H (m) - čerpací výkon Q (m3/h) DN 32 / do 12,0 m / 12,0 m3/h</t>
  </si>
  <si>
    <t>733</t>
  </si>
  <si>
    <t>Ústřední vytápění - rozvodné potrubí</t>
  </si>
  <si>
    <t>733190107</t>
  </si>
  <si>
    <t>Zkouška těsnosti potrubí ocelové závitové DN do 40</t>
  </si>
  <si>
    <t>-1970653155</t>
  </si>
  <si>
    <t>Zkoušky těsnosti potrubí, manžety prostupové z trubek ocelových zkoušky těsnosti potrubí (za provozu) z trubek ocelových závitových DN do 40</t>
  </si>
  <si>
    <t>733222302</t>
  </si>
  <si>
    <t>Potrubí měděné polotvrdé spojované lisováním D 15x1 mm</t>
  </si>
  <si>
    <t>-116926191</t>
  </si>
  <si>
    <t>Potrubí z trubek měděných polotvrdých spojovaných lisováním PN 16, T= +110°C Ø 15/1</t>
  </si>
  <si>
    <t>0+22+20</t>
  </si>
  <si>
    <t>733223104</t>
  </si>
  <si>
    <t>Potrubí měděné tvrdé spojované měkkým pájením D 22x1 mm</t>
  </si>
  <si>
    <t>-827913691</t>
  </si>
  <si>
    <t>Potrubí z trubek měděných tvrdých spojovaných měkkým pájením Ø 22/1</t>
  </si>
  <si>
    <t>733223105</t>
  </si>
  <si>
    <t>Potrubí měděné tvrdé spojované měkkým pájením D 28x1,5 mm</t>
  </si>
  <si>
    <t>-1294713461</t>
  </si>
  <si>
    <t>Potrubí z trubek měděných tvrdých spojovaných měkkým pájením Ø 28/1,5</t>
  </si>
  <si>
    <t>733223106</t>
  </si>
  <si>
    <t>Potrubí měděné tvrdé spojované měkkým pájením D 35x1,5 mm</t>
  </si>
  <si>
    <t>1230174072</t>
  </si>
  <si>
    <t>Potrubí z trubek měděných tvrdých spojovaných měkkým pájením Ø 35/1,5</t>
  </si>
  <si>
    <t>733223107</t>
  </si>
  <si>
    <t>Potrubí měděné tvrdé spojované měkkým pájením D 42x1,5 mm</t>
  </si>
  <si>
    <t>904359723</t>
  </si>
  <si>
    <t>Potrubí z trubek měděných tvrdých spojovaných měkkým pájením Ø 42/1,5</t>
  </si>
  <si>
    <t>733224204</t>
  </si>
  <si>
    <t>Příplatek k potrubí měděnému za potrubí vedené v kotelnách nebo strojovnách D 22x1 mm</t>
  </si>
  <si>
    <t>-283065761</t>
  </si>
  <si>
    <t>Potrubí z trubek měděných Příplatek k cenám za potrubí vedené v kotelnách a strojovnách Ø 22/1,5</t>
  </si>
  <si>
    <t>733224207</t>
  </si>
  <si>
    <t>Příplatek k potrubí měděnému za potrubí vedené v kotelnách nebo strojovnách D 42x1,5 mm</t>
  </si>
  <si>
    <t>-1571293502</t>
  </si>
  <si>
    <t>Potrubí z trubek měděných Příplatek k cenám za potrubí vedené v kotelnách a strojovnách Ø 42/1,5</t>
  </si>
  <si>
    <t>733224222</t>
  </si>
  <si>
    <t>Příplatek k potrubí měděnému za zhotovení přípojky z trubek měděných D 15x1 mm</t>
  </si>
  <si>
    <t>-2102332571</t>
  </si>
  <si>
    <t>Potrubí z trubek měděných Příplatek k cenám za zhotovení přípojky z trubek měděných Ø 15/1</t>
  </si>
  <si>
    <t>733291101</t>
  </si>
  <si>
    <t>Zkouška těsnosti potrubí měděné D do 35x1,5</t>
  </si>
  <si>
    <t>163269382</t>
  </si>
  <si>
    <t>Zkoušky těsnosti potrubí z trubek měděných Ø do 35/1,5</t>
  </si>
  <si>
    <t>132</t>
  </si>
  <si>
    <t>733291102</t>
  </si>
  <si>
    <t>Zkouška těsnosti potrubí měděné D přes 35x1,5 do 64x2</t>
  </si>
  <si>
    <t>1022293252</t>
  </si>
  <si>
    <t>Zkoušky těsnosti potrubí z trubek měděných Ø přes 35/1,5 do 64/2,0</t>
  </si>
  <si>
    <t>733811252</t>
  </si>
  <si>
    <t>Ochrana potrubí ústředního vytápění termoizolačními trubicemi z PE tl přes 20 do 25 mm DN přes 32 do 45 mm</t>
  </si>
  <si>
    <t>297590950</t>
  </si>
  <si>
    <t>Ochrana potrubí termoizolačními trubicemi z pěnového polyetylenu PE přilepenými v příčných a podélných spojích, tloušťky izolace přes 20 do 25 mm, vnitřního průměru izolace DN přes 22 do 45 mm</t>
  </si>
  <si>
    <t>998733101</t>
  </si>
  <si>
    <t>Přesun hmot tonážní pro rozvody potrubí v objektech v do 6 m</t>
  </si>
  <si>
    <t>747444345</t>
  </si>
  <si>
    <t>Přesun hmot pro rozvody potrubí stanovený z hmotnosti přesunovaného materiálu vodorovná dopravní vzdálenost do 50 m v objektech výšky do 6 m</t>
  </si>
  <si>
    <t>734</t>
  </si>
  <si>
    <t>Ústřední vytápění - armatury</t>
  </si>
  <si>
    <t>734221682</t>
  </si>
  <si>
    <t>Termostatická hlavice kapalinová PN 10 do 110°C otopných těles VK</t>
  </si>
  <si>
    <t>-959987880</t>
  </si>
  <si>
    <t>Ventily regulační závitové hlavice termostatické, pro ovládání ventilů PN 10 do 110°C kapalinové otopných těles VK</t>
  </si>
  <si>
    <t>734222802</t>
  </si>
  <si>
    <t>Ventil závitový termostatický rohový G 1/2 PN 16 do 110°C s ruční hlavou chromovaný</t>
  </si>
  <si>
    <t>-677480190</t>
  </si>
  <si>
    <t>Ventily regulační závitové termostatické, s hlavicí ručního ovládání PN 16 do 110°C rohové chromované G 1/2</t>
  </si>
  <si>
    <t>734261402</t>
  </si>
  <si>
    <t>Armatura připojovací rohová G 1/2x18 PN 10 do 110°C radiátorů typu VK</t>
  </si>
  <si>
    <t>-1123714260</t>
  </si>
  <si>
    <t>Šroubení připojovací armatury radiátorů VK PN 10 do 110°C, regulační uzavíratelné rohové G 1/2 x 18</t>
  </si>
  <si>
    <t>734271145</t>
  </si>
  <si>
    <t>Šoupátko závitové uzavírací G 1 PN 16 do 80°C</t>
  </si>
  <si>
    <t>-1076377854</t>
  </si>
  <si>
    <t>Šoupátka uzavírací závitová PN 16 do 80°C G 1</t>
  </si>
  <si>
    <t>734271147</t>
  </si>
  <si>
    <t>Šoupátko závitové uzavírací G 6/4 PN 16 do 80°C</t>
  </si>
  <si>
    <t>-330787367</t>
  </si>
  <si>
    <t>Šoupátka uzavírací závitová PN 16 do 80°C G 6/4</t>
  </si>
  <si>
    <t>734291123</t>
  </si>
  <si>
    <t>Kohout plnící a vypouštěcí G 1/2 PN 10 do 90°C závitový</t>
  </si>
  <si>
    <t>-551625117</t>
  </si>
  <si>
    <t>Ostatní armatury kohouty plnicí a vypouštěcí PN 10 do 90°C G 1/2</t>
  </si>
  <si>
    <t>0+4+6</t>
  </si>
  <si>
    <t>735</t>
  </si>
  <si>
    <t>Ústřední vytápění - otopná tělesa</t>
  </si>
  <si>
    <t>735111810</t>
  </si>
  <si>
    <t>Demontáž otopného tělesa litinového článkového</t>
  </si>
  <si>
    <t>-1834984869</t>
  </si>
  <si>
    <t>Demontáž otopných těles litinových článkových</t>
  </si>
  <si>
    <t>0+6+6</t>
  </si>
  <si>
    <t>735152453.KRD</t>
  </si>
  <si>
    <t>Otopné těleso panelové VK dvoudeskové 1 přídavná přestupní plocha KORADO Radik VK typ 21 výška/délka 500/600 mm výkon 670 W</t>
  </si>
  <si>
    <t>-535223174</t>
  </si>
  <si>
    <t>0+2+1</t>
  </si>
  <si>
    <t>735152457</t>
  </si>
  <si>
    <t>Otopné těleso panelové VK dvoudeskové 1 přídavná přestupní plocha výška/délka 500/1000 mm výkon 1117 W</t>
  </si>
  <si>
    <t>660858194</t>
  </si>
  <si>
    <t>Otopná tělesa panelová VK dvoudesková PN 1,0 MPa, T do 110°C s jednou přídavnou přestupní plochou výšky tělesa 500 mm stavební délky / výkonu 1000 mm / 1117 W</t>
  </si>
  <si>
    <t>735152553</t>
  </si>
  <si>
    <t>Otopné těleso panelové VK dvoudeskové 2 přídavné přestupní plochy výška/délka 500/600 mm výkon 871 W</t>
  </si>
  <si>
    <t>-2048151279</t>
  </si>
  <si>
    <t>Otopná tělesa panelová VK dvoudesková PN 1,0 MPa, T do 110°C se dvěma přídavnými přestupními plochami výšky tělesa 500 mm stavební délky / výkonu 600 mm / 871 W</t>
  </si>
  <si>
    <t>735152555</t>
  </si>
  <si>
    <t>Otopné těleso panelové VK dvoudeskové 2 přídavné přestupní plochy výška/délka 500/800 mm výkon 1162 W</t>
  </si>
  <si>
    <t>-390667708</t>
  </si>
  <si>
    <t>Otopná tělesa panelová VK dvoudesková PN 1,0 MPa, T do 110°C se dvěma přídavnými přestupními plochami výšky tělesa 500 mm stavební délky / výkonu 800 mm / 1162 W</t>
  </si>
  <si>
    <t>0+2+3</t>
  </si>
  <si>
    <t>735152557</t>
  </si>
  <si>
    <t>Otopné těleso panelové VK dvoudeskové 2 přídavné přestupní plochy výška/délka 500/1000 mm výkon 1452 W</t>
  </si>
  <si>
    <t>-1610404375</t>
  </si>
  <si>
    <t>Otopná tělesa panelová VK dvoudesková PN 1,0 MPa, T do 110°C se dvěma přídavnými přestupními plochami výšky tělesa 500 mm stavební délky / výkonu 1000 mm / 1452 W</t>
  </si>
  <si>
    <t>735152695</t>
  </si>
  <si>
    <t>Otopné těleso panelové VK třídeskové 3 přídavné přestupní plochy výška/délka 900/800 mm výkon 2662 W</t>
  </si>
  <si>
    <t>-1911269089</t>
  </si>
  <si>
    <t>Otopná tělesa panelová VK třídesková PN 1,0 MPa, T do 110°C se třemi přídavnými přestupními plochami výšky tělesa 900 mm stavební délky / výkonu 800 mm / 2662 W</t>
  </si>
  <si>
    <t>735152697</t>
  </si>
  <si>
    <t>Otopné těleso panelové VK třídeskové 3 přídavné přestupní plochy výška/délka 900/1000 mm výkon 3228 W</t>
  </si>
  <si>
    <t>1539002830</t>
  </si>
  <si>
    <t>Otopná tělesa panelová VK třídesková PN 1,0 MPa, T do 110°C se třemi přídavnými přestupními plochami výšky tělesa 900 mm stavební délky / výkonu 1000 mm / 3228 W</t>
  </si>
  <si>
    <t>735164221</t>
  </si>
  <si>
    <t>Otopné těleso trubkové elektrické přímotopné výška/délka 690/450 mm vč. připojení</t>
  </si>
  <si>
    <t>195327688</t>
  </si>
  <si>
    <t>Otopná tělesa trubková přímotopná elektrická na stěnu výšky tělesa 690 mm, délky 450 mm</t>
  </si>
  <si>
    <t>735291800</t>
  </si>
  <si>
    <t>Demontáž konzoly nebo držáku otopných těles, registrů nebo konvektorů do odpadu</t>
  </si>
  <si>
    <t>-1130436988</t>
  </si>
  <si>
    <t>Demontáž konzol nebo držáků otopných těles, registrů, konvektorů do odpadu</t>
  </si>
  <si>
    <t>735494811</t>
  </si>
  <si>
    <t>Vypuštění vody z otopných těles</t>
  </si>
  <si>
    <t>569094181</t>
  </si>
  <si>
    <t>Vypuštění vody z otopných soustav bez kotlů, ohříváků, zásobníků a nádrží</t>
  </si>
  <si>
    <t>HZS2222</t>
  </si>
  <si>
    <t>Hodinová zúčtovací sazba topenář odborný</t>
  </si>
  <si>
    <t>-1548304130</t>
  </si>
  <si>
    <t>Hodinové zúčtovací sazby profesí PSV provádění stavebních instalací topenář odborný
vypuštění, napuštění, demontáže, topná zkouška</t>
  </si>
  <si>
    <t>04 - Zařízení vzduchotechniky</t>
  </si>
  <si>
    <t xml:space="preserve">    751 - Vzduchotechnika</t>
  </si>
  <si>
    <t>751</t>
  </si>
  <si>
    <t>Vzduchotechnika</t>
  </si>
  <si>
    <t>751111012</t>
  </si>
  <si>
    <t>Montáž ventilátoru axiálního nízkotlakého nástěnného základního D přes 100 do 200 mm</t>
  </si>
  <si>
    <t>-2058661028</t>
  </si>
  <si>
    <t>Montáž ventilátoru axiálního nízkotlakého nástěnného základního, průměru přes 100 do 200 mm</t>
  </si>
  <si>
    <t>1+0+2</t>
  </si>
  <si>
    <t>751111131</t>
  </si>
  <si>
    <t>Montáž ventilátoru axiálního nízkotlakého potrubního základního D do 200 mm</t>
  </si>
  <si>
    <t>-1637411993</t>
  </si>
  <si>
    <t>Montáž ventilátoru axiálního nízkotlakého potrubního základního, průměru do 200 mm</t>
  </si>
  <si>
    <t>751322011</t>
  </si>
  <si>
    <t>Montáž talířového ventilu D do 100 mm</t>
  </si>
  <si>
    <t>1899065872</t>
  </si>
  <si>
    <t>Montáž talířových ventilů, anemostatů, dýz talířového ventilu, průměru do 100 mm</t>
  </si>
  <si>
    <t>0+20+0</t>
  </si>
  <si>
    <t>42972201</t>
  </si>
  <si>
    <t>ventil talířový pro přívod a odvod vzduchu plastový D 100mm</t>
  </si>
  <si>
    <t>1744389468</t>
  </si>
  <si>
    <t>751398021</t>
  </si>
  <si>
    <t>Montáž větrací mřížky stěnové do 0,040 m2</t>
  </si>
  <si>
    <t>-922107492</t>
  </si>
  <si>
    <t>Montáž ostatních zařízení větrací mřížky stěnové, průřezu do 0,040 m2</t>
  </si>
  <si>
    <t>751398032</t>
  </si>
  <si>
    <t>Montáž ventilační mřížky do dveří nebo desek přes 0,040 do 0,100 m2</t>
  </si>
  <si>
    <t>-1705516001</t>
  </si>
  <si>
    <t>Montáž ostatních zařízení ventilační mřížky do dveří nebo desek, průřezu přes 0,04 do 0,100 m2</t>
  </si>
  <si>
    <t>42972103</t>
  </si>
  <si>
    <t>mřížka větrací do dřeva kovová 60x800mm</t>
  </si>
  <si>
    <t>-318850955</t>
  </si>
  <si>
    <t>751398041</t>
  </si>
  <si>
    <t>Montáž protidešťové žaluzie nebo žaluziové klapky na kruhové potrubí D do 300 mm</t>
  </si>
  <si>
    <t>1735669066</t>
  </si>
  <si>
    <t>Montáž ostatních zařízení protidešťové žaluzie nebo žaluziové klapky na kruhové potrubí, průměru do 300 mm</t>
  </si>
  <si>
    <t>751510042</t>
  </si>
  <si>
    <t>Vzduchotechnické potrubí z pozinkovaného plechu kruhové spirálně vinutá trouba bez příruby D přes 100 do 200 mm</t>
  </si>
  <si>
    <t>1459334293</t>
  </si>
  <si>
    <t>Vzduchotechnické potrubí z pozinkovaného plechu kruhové, trouba spirálně vinutá bez příruby, průměru přes 100 do 200 mm</t>
  </si>
  <si>
    <t>3+34+10</t>
  </si>
  <si>
    <t>751510870</t>
  </si>
  <si>
    <t>Demontáž vzduchotechnického potrubí plechového kruhového bez příruby spirálně vinutého do suti D do 200 mm</t>
  </si>
  <si>
    <t>147735629</t>
  </si>
  <si>
    <t>Demontáž vzduchotechnického potrubí plechového do suti kruhového, spirálně vinutého bez příruby, průměru do 200 mm</t>
  </si>
  <si>
    <t>751526736</t>
  </si>
  <si>
    <t>Montáž protidešťové stříšky nebo výfukové hlavice do plastového potrubí kruhové s přírubou D přes 100 do 200 mm</t>
  </si>
  <si>
    <t>-2059771667</t>
  </si>
  <si>
    <t>Montáž protidešťové stříšky nebo výfukové hlavice do plastového potrubí kruhové s přírubou, průměru přes 100 do 200 mm</t>
  </si>
  <si>
    <t>VZ1.1</t>
  </si>
  <si>
    <t>Dodávka ventilátoru 200m3/h,125- nástěnný se zpětnou klapkou</t>
  </si>
  <si>
    <t>-1510356146</t>
  </si>
  <si>
    <t>VZ1.2</t>
  </si>
  <si>
    <t>Úprava potrubního ventilátoru</t>
  </si>
  <si>
    <t>1900960938</t>
  </si>
  <si>
    <t>VZ4</t>
  </si>
  <si>
    <t>Dodávka protidešťové žaluzie nebo žaluziové klapky na kruhové potrubí D200 mm</t>
  </si>
  <si>
    <t>2088866006</t>
  </si>
  <si>
    <t>VZ5</t>
  </si>
  <si>
    <t>Dodávka protidešťové stříšky nebo výfukové hlavice do plastového potrubí kruhové s přírubou D 125 mm-dle skut.</t>
  </si>
  <si>
    <t>-956623867</t>
  </si>
  <si>
    <t>HZS2152</t>
  </si>
  <si>
    <t>Hodinová zúčtovací sazba klempíř odborný</t>
  </si>
  <si>
    <t>-457664851</t>
  </si>
  <si>
    <t>Hodinové zúčtovací sazby profesí PSV provádění stavebních konstrukcí klempíř odborný</t>
  </si>
  <si>
    <t>05_ - Zařízení elektroinstalací</t>
  </si>
  <si>
    <t>Vladimír Pokorný</t>
  </si>
  <si>
    <t>741 - Elektroinstalace - silnoproud</t>
  </si>
  <si>
    <t xml:space="preserve">    HZS - Hodinové zúčtovací sazby</t>
  </si>
  <si>
    <t>741</t>
  </si>
  <si>
    <t>Elektroinstalace - silnoproud</t>
  </si>
  <si>
    <t>741112001</t>
  </si>
  <si>
    <t>Montáž krabice zapuštěná plastová kruhová</t>
  </si>
  <si>
    <t>1817966617</t>
  </si>
  <si>
    <t>Montáž krabic elektroinstalačních bez napojení na trubky a lišty, demontáže a montáže víčka a přístroje protahovacích nebo odbočných zapuštěných plastových kruhových</t>
  </si>
  <si>
    <t>34571450</t>
  </si>
  <si>
    <t>krabice pod omítku PVC přístrojová kruhová D 70mm</t>
  </si>
  <si>
    <t>128</t>
  </si>
  <si>
    <t>-616632943</t>
  </si>
  <si>
    <t>741112101</t>
  </si>
  <si>
    <t>Montáž rozvodka zapuštěná plastová kruhová</t>
  </si>
  <si>
    <t>-1571634996</t>
  </si>
  <si>
    <t>Montáž krabic elektroinstalačních bez napojení na trubky a lišty, demontáže a montáže víčka a přístroje rozvodek se zapojením vodičů na svorkovnici zapuštěných plastových kruhových</t>
  </si>
  <si>
    <t>34571521</t>
  </si>
  <si>
    <t>krabice pod omítku PVC odbočná kruhová D 70mm s víčkem a svorkovnicí</t>
  </si>
  <si>
    <t>-895101142</t>
  </si>
  <si>
    <t>741122011</t>
  </si>
  <si>
    <t>Montáž kabel Cu bez ukončení uložený pod omítku plný kulatý 2x1,5 až 2,5 mm2 (např. CYKY)</t>
  </si>
  <si>
    <t>-1130168729</t>
  </si>
  <si>
    <t>Montáž kabelů měděných bez ukončení uložených pod omítku plných kulatých (např. CYKY), počtu a průřezu žil 2x1,5 až 2,5 mm2</t>
  </si>
  <si>
    <t>34111005</t>
  </si>
  <si>
    <t>kabel instalační jádro Cu plné izolace PVC plášť PVC 450/750V (CYKY) 2x1,5mm2</t>
  </si>
  <si>
    <t>-1647049822</t>
  </si>
  <si>
    <t>P</t>
  </si>
  <si>
    <t>Poznámka k položce:_x000d_
CYKY, průměr kabelu 8,1mm</t>
  </si>
  <si>
    <t>741122015</t>
  </si>
  <si>
    <t>Montáž kabel Cu bez ukončení uložený pod omítku plný kulatý 3x1,5 mm2 (např. CYKY)</t>
  </si>
  <si>
    <t>440830708</t>
  </si>
  <si>
    <t>Montáž kabelů měděných bez ukončení uložených pod omítku plných kulatých (např. CYKY), počtu a průřezu žil 3x1,5 mm2</t>
  </si>
  <si>
    <t>34111030</t>
  </si>
  <si>
    <t>kabel instalační jádro Cu plné izolace PVC plášť PVC 450/750V (CYKY) 3x1,5mm2</t>
  </si>
  <si>
    <t>-1474475315</t>
  </si>
  <si>
    <t>741122016</t>
  </si>
  <si>
    <t>Montáž kabel Cu bez ukončení uložený pod omítku plný kulatý 3x2,5 až 6 mm2 (např. CYKY)</t>
  </si>
  <si>
    <t>1484660669</t>
  </si>
  <si>
    <t>Montáž kabelů měděných bez ukončení uložených pod omítku plných kulatých (např. CYKY), počtu a průřezu žil 3x2,5 až 6 mm2</t>
  </si>
  <si>
    <t>34111036</t>
  </si>
  <si>
    <t>kabel instalační jádro Cu plné izolace PVC plášť PVC 450/750V (CYKY) 3x2,5mm2</t>
  </si>
  <si>
    <t>1784439250</t>
  </si>
  <si>
    <t>741310001</t>
  </si>
  <si>
    <t>Montáž spínač nástěnný 1-jednopólový prostředí normální se zapojením vodičů</t>
  </si>
  <si>
    <t>-433092569</t>
  </si>
  <si>
    <t>Montáž spínačů jedno nebo dvoupólových nástěnných se zapojením vodičů, pro prostředí normální spínačů, řazení 1-jednopólových</t>
  </si>
  <si>
    <t>34539000</t>
  </si>
  <si>
    <t xml:space="preserve">vypínač jednopólový, řazení  č.1, kompletní </t>
  </si>
  <si>
    <t>-1781890460</t>
  </si>
  <si>
    <t>přístroj spínače jednopólového, řazení 1, 1So šroubové svorky</t>
  </si>
  <si>
    <t>741310003</t>
  </si>
  <si>
    <t>Montáž spínač nástěnný 2-dvoupólový prostředí normální se zapojením vodičů</t>
  </si>
  <si>
    <t>-810070051</t>
  </si>
  <si>
    <t>Montáž spínačů jedno nebo dvoupólových nástěnných se zapojením vodičů, pro prostředí normální spínačů, řazení 2-dvoupólových</t>
  </si>
  <si>
    <t>34535016</t>
  </si>
  <si>
    <t xml:space="preserve">spínač nástěnný dvojpólový,  řazení 2, IP44, šroubové svorky</t>
  </si>
  <si>
    <t>-1497099276</t>
  </si>
  <si>
    <t>spínač nástěnný dvojpólový, s čirým průzorem, se signalizační doutnavkou, řazení 2, IP44, šroubové svorky</t>
  </si>
  <si>
    <t>741313043</t>
  </si>
  <si>
    <t>Montáž zásuvka (polo)zapuštěná šroubové připojení 2x(2P + PE) dvojnásobná se zapojením vodičů</t>
  </si>
  <si>
    <t>1272957780</t>
  </si>
  <si>
    <t>Montáž zásuvek domovních se zapojením vodičů šroubové připojení polozapuštěných nebo zapuštěných 10/16 A, provedení 2x (2P + PE) dvojnásobná</t>
  </si>
  <si>
    <t>34555201</t>
  </si>
  <si>
    <t>zásuvka zápustná dvojnásobná chráněná, šroubové svorky, kompletní</t>
  </si>
  <si>
    <t>-1201761229</t>
  </si>
  <si>
    <t>zásuvka zápustná dvojnásobná chráněná, šroubové svorky</t>
  </si>
  <si>
    <t>741310021p</t>
  </si>
  <si>
    <t>Montáž pohybového čidla se zapojením vodičů</t>
  </si>
  <si>
    <t>1945037926</t>
  </si>
  <si>
    <t>Montáž spínačů jedno nebo dvoupólových nástěnných se zapojením vodičů, pro prostředí normální přepínačů, řazení 5-sériových</t>
  </si>
  <si>
    <t>R741-06</t>
  </si>
  <si>
    <t xml:space="preserve">Spínač pohybový </t>
  </si>
  <si>
    <t>ks</t>
  </si>
  <si>
    <t>-1745443570</t>
  </si>
  <si>
    <t>R741-07</t>
  </si>
  <si>
    <t>Spínač pohybový stropní</t>
  </si>
  <si>
    <t>-1559209119</t>
  </si>
  <si>
    <t>741372061</t>
  </si>
  <si>
    <t>Montáž svítidlo LED interiérové přisazené stropní hranaté nebo kruhové do 0,09 m2 se zapojením vodičů</t>
  </si>
  <si>
    <t>-615536555</t>
  </si>
  <si>
    <t>Montáž svítidel s integrovaným zdrojem LED se zapojením vodičů interiérových přisazených stropních hranatých nebo kruhových, plochy do 0,09 m2</t>
  </si>
  <si>
    <t>r741-01</t>
  </si>
  <si>
    <t>Svítidlo stropní LED 16W, IP20</t>
  </si>
  <si>
    <t>-1489966924</t>
  </si>
  <si>
    <t>r741-02</t>
  </si>
  <si>
    <t>Svítidlo stropní LED 23W, IP20</t>
  </si>
  <si>
    <t>-817168897</t>
  </si>
  <si>
    <t>741372154</t>
  </si>
  <si>
    <t>Montáž svítidlo LED průmyslové přisazené stropní se zapojením vodičů</t>
  </si>
  <si>
    <t>-731247673</t>
  </si>
  <si>
    <t>Montáž svítidel s integrovaným zdrojem LED se zapojením vodičů průmyslových přisazených stropních</t>
  </si>
  <si>
    <t>r741-03</t>
  </si>
  <si>
    <t>Svítidlo LED průmyslové 30W, IP65</t>
  </si>
  <si>
    <t>1288879527</t>
  </si>
  <si>
    <t>741372051</t>
  </si>
  <si>
    <t>Montáž svítidlo LED interiérové přisazené stropní reflektorové bez pohybového čidla se zapojením vodičů</t>
  </si>
  <si>
    <t>1348648812</t>
  </si>
  <si>
    <t>Montáž svítidel s integrovaným zdrojem LED se zapojením vodičů interiérových přisazených stropních reflektorových bez pohybového čidla</t>
  </si>
  <si>
    <t>R741-04</t>
  </si>
  <si>
    <t>Svítidlo stropní LED 35W, IP20</t>
  </si>
  <si>
    <t>-596898654</t>
  </si>
  <si>
    <t>741372012</t>
  </si>
  <si>
    <t>Montáž svítidlo LED interiérové přisazené nástěnné reflektorové bez pohybového čidla se zapojením vodičů</t>
  </si>
  <si>
    <t>-1887982462</t>
  </si>
  <si>
    <t>Montáž svítidel s integrovaným zdrojem LED se zapojením vodičů interiérových přisazených nástěnných reflektorových bez pohybového čidla</t>
  </si>
  <si>
    <t>R741-05</t>
  </si>
  <si>
    <t>Svítidlo nástěnné LED 35W, IP40</t>
  </si>
  <si>
    <t>419139341</t>
  </si>
  <si>
    <t>R741-10</t>
  </si>
  <si>
    <t>jistič B10/1 (doplnění rozvaděčů)</t>
  </si>
  <si>
    <t>-1437068042</t>
  </si>
  <si>
    <t>PM</t>
  </si>
  <si>
    <t>Přidružený materiál</t>
  </si>
  <si>
    <t>%</t>
  </si>
  <si>
    <t>1592074132</t>
  </si>
  <si>
    <t>PPV</t>
  </si>
  <si>
    <t>Podíl přidružených výkonů</t>
  </si>
  <si>
    <t>532566649</t>
  </si>
  <si>
    <t>ZV</t>
  </si>
  <si>
    <t>Zednické výpomoci</t>
  </si>
  <si>
    <t>864593404</t>
  </si>
  <si>
    <t>hod1</t>
  </si>
  <si>
    <t>Zapojení ventilátorů</t>
  </si>
  <si>
    <t>Nh</t>
  </si>
  <si>
    <t>490106017</t>
  </si>
  <si>
    <t>hod2</t>
  </si>
  <si>
    <t>Zajištění bezproudového stavu, jednání se správcem</t>
  </si>
  <si>
    <t>-274220814</t>
  </si>
  <si>
    <t>hod3</t>
  </si>
  <si>
    <t>Úprava a doplnění stávajících rozvaděčů</t>
  </si>
  <si>
    <t>-1614900285</t>
  </si>
  <si>
    <t>hod4</t>
  </si>
  <si>
    <t>Demontáže stávající elektroinstalace (odpojení, zrušení)</t>
  </si>
  <si>
    <t>-578062923</t>
  </si>
  <si>
    <t>rev.</t>
  </si>
  <si>
    <t>Revize elektro</t>
  </si>
  <si>
    <t>262144</t>
  </si>
  <si>
    <t>-2000740930</t>
  </si>
  <si>
    <t>06 - Vedlejší rozpočtové náklady</t>
  </si>
  <si>
    <t>0 - VON</t>
  </si>
  <si>
    <t>045002000</t>
  </si>
  <si>
    <t>Kompletační a koordinační činnost</t>
  </si>
  <si>
    <t>soub</t>
  </si>
  <si>
    <t>1024</t>
  </si>
  <si>
    <t>-1861211704</t>
  </si>
  <si>
    <t>VON 100</t>
  </si>
  <si>
    <t>Zařízení staveniště</t>
  </si>
  <si>
    <t>-2133553241</t>
  </si>
  <si>
    <t xml:space="preserve">Poznámka k položce: obsahuje mobilní zařízení hygienácká a jiná související se stavební činností  "veškeré náklady a činnosti </t>
  </si>
  <si>
    <t>související s výstavbou - zřízení, údržba, likvidace zařízení staveniště</t>
  </si>
  <si>
    <t>VON 100.4</t>
  </si>
  <si>
    <t xml:space="preserve">Uklid závěrečný dotčené plochy po ukončení prací </t>
  </si>
  <si>
    <t>-312221580</t>
  </si>
  <si>
    <t>042503000</t>
  </si>
  <si>
    <t>Plán BOZP na staveništi</t>
  </si>
  <si>
    <t>-1441134450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</si>
</sst>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47.25" customHeight="1">
      <c r="B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79_REW_2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Rekonstrukce hygienických zařízení Waldorfské školy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Brno - Plovdivská 2572/8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11. 12. 2023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Statutární město Brno , Dominikánské nám. 196/1,60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ing. Ivo Galík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ROUND(SUM(AG95:AG100),2)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ROUND(SUM(AS95:AS100),2)</f>
        <v>0</v>
      </c>
      <c r="AT94" s="98">
        <f>ROUND(SUM(AV94:AW94),2)</f>
        <v>0</v>
      </c>
      <c r="AU94" s="99">
        <f>ROUND(SUM(AU95:AU100),5)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ROUND(SUM(AZ95:AZ100),2)</f>
        <v>0</v>
      </c>
      <c r="BA94" s="98">
        <f>ROUND(SUM(BA95:BA100),2)</f>
        <v>0</v>
      </c>
      <c r="BB94" s="98">
        <f>ROUND(SUM(BB95:BB100),2)</f>
        <v>0</v>
      </c>
      <c r="BC94" s="98">
        <f>ROUND(SUM(BC95:BC100),2)</f>
        <v>0</v>
      </c>
      <c r="BD94" s="100">
        <f>ROUND(SUM(BD95:BD100),2)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103" t="s">
        <v>81</v>
      </c>
      <c r="B95" s="104"/>
      <c r="C95" s="105"/>
      <c r="D95" s="106" t="s">
        <v>82</v>
      </c>
      <c r="E95" s="106"/>
      <c r="F95" s="106"/>
      <c r="G95" s="106"/>
      <c r="H95" s="106"/>
      <c r="I95" s="107"/>
      <c r="J95" s="106" t="s">
        <v>83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Architektonicko stav...'!J30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84</v>
      </c>
      <c r="AR95" s="104"/>
      <c r="AS95" s="110">
        <v>0</v>
      </c>
      <c r="AT95" s="111">
        <f>ROUND(SUM(AV95:AW95),2)</f>
        <v>0</v>
      </c>
      <c r="AU95" s="112">
        <f>'01 - Architektonicko stav...'!P136</f>
        <v>0</v>
      </c>
      <c r="AV95" s="111">
        <f>'01 - Architektonicko stav...'!J33</f>
        <v>0</v>
      </c>
      <c r="AW95" s="111">
        <f>'01 - Architektonicko stav...'!J34</f>
        <v>0</v>
      </c>
      <c r="AX95" s="111">
        <f>'01 - Architektonicko stav...'!J35</f>
        <v>0</v>
      </c>
      <c r="AY95" s="111">
        <f>'01 - Architektonicko stav...'!J36</f>
        <v>0</v>
      </c>
      <c r="AZ95" s="111">
        <f>'01 - Architektonicko stav...'!F33</f>
        <v>0</v>
      </c>
      <c r="BA95" s="111">
        <f>'01 - Architektonicko stav...'!F34</f>
        <v>0</v>
      </c>
      <c r="BB95" s="111">
        <f>'01 - Architektonicko stav...'!F35</f>
        <v>0</v>
      </c>
      <c r="BC95" s="111">
        <f>'01 - Architektonicko stav...'!F36</f>
        <v>0</v>
      </c>
      <c r="BD95" s="113">
        <f>'01 - Architektonicko stav...'!F37</f>
        <v>0</v>
      </c>
      <c r="BE95" s="7"/>
      <c r="BT95" s="114" t="s">
        <v>85</v>
      </c>
      <c r="BV95" s="114" t="s">
        <v>79</v>
      </c>
      <c r="BW95" s="114" t="s">
        <v>86</v>
      </c>
      <c r="BX95" s="114" t="s">
        <v>4</v>
      </c>
      <c r="CL95" s="114" t="s">
        <v>1</v>
      </c>
      <c r="CM95" s="114" t="s">
        <v>87</v>
      </c>
    </row>
    <row r="96" s="7" customFormat="1" ht="16.5" customHeight="1">
      <c r="A96" s="103" t="s">
        <v>81</v>
      </c>
      <c r="B96" s="104"/>
      <c r="C96" s="105"/>
      <c r="D96" s="106" t="s">
        <v>88</v>
      </c>
      <c r="E96" s="106"/>
      <c r="F96" s="106"/>
      <c r="G96" s="106"/>
      <c r="H96" s="106"/>
      <c r="I96" s="107"/>
      <c r="J96" s="106" t="s">
        <v>89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'02 - Zařízení zdravotně t...'!J30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84</v>
      </c>
      <c r="AR96" s="104"/>
      <c r="AS96" s="110">
        <v>0</v>
      </c>
      <c r="AT96" s="111">
        <f>ROUND(SUM(AV96:AW96),2)</f>
        <v>0</v>
      </c>
      <c r="AU96" s="112">
        <f>'02 - Zařízení zdravotně t...'!P122</f>
        <v>0</v>
      </c>
      <c r="AV96" s="111">
        <f>'02 - Zařízení zdravotně t...'!J33</f>
        <v>0</v>
      </c>
      <c r="AW96" s="111">
        <f>'02 - Zařízení zdravotně t...'!J34</f>
        <v>0</v>
      </c>
      <c r="AX96" s="111">
        <f>'02 - Zařízení zdravotně t...'!J35</f>
        <v>0</v>
      </c>
      <c r="AY96" s="111">
        <f>'02 - Zařízení zdravotně t...'!J36</f>
        <v>0</v>
      </c>
      <c r="AZ96" s="111">
        <f>'02 - Zařízení zdravotně t...'!F33</f>
        <v>0</v>
      </c>
      <c r="BA96" s="111">
        <f>'02 - Zařízení zdravotně t...'!F34</f>
        <v>0</v>
      </c>
      <c r="BB96" s="111">
        <f>'02 - Zařízení zdravotně t...'!F35</f>
        <v>0</v>
      </c>
      <c r="BC96" s="111">
        <f>'02 - Zařízení zdravotně t...'!F36</f>
        <v>0</v>
      </c>
      <c r="BD96" s="113">
        <f>'02 - Zařízení zdravotně t...'!F37</f>
        <v>0</v>
      </c>
      <c r="BE96" s="7"/>
      <c r="BT96" s="114" t="s">
        <v>85</v>
      </c>
      <c r="BV96" s="114" t="s">
        <v>79</v>
      </c>
      <c r="BW96" s="114" t="s">
        <v>90</v>
      </c>
      <c r="BX96" s="114" t="s">
        <v>4</v>
      </c>
      <c r="CL96" s="114" t="s">
        <v>1</v>
      </c>
      <c r="CM96" s="114" t="s">
        <v>87</v>
      </c>
    </row>
    <row r="97" s="7" customFormat="1" ht="16.5" customHeight="1">
      <c r="A97" s="103" t="s">
        <v>81</v>
      </c>
      <c r="B97" s="104"/>
      <c r="C97" s="105"/>
      <c r="D97" s="106" t="s">
        <v>91</v>
      </c>
      <c r="E97" s="106"/>
      <c r="F97" s="106"/>
      <c r="G97" s="106"/>
      <c r="H97" s="106"/>
      <c r="I97" s="107"/>
      <c r="J97" s="106" t="s">
        <v>92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'03 - Zařízení pro vytápěn...'!J30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84</v>
      </c>
      <c r="AR97" s="104"/>
      <c r="AS97" s="110">
        <v>0</v>
      </c>
      <c r="AT97" s="111">
        <f>ROUND(SUM(AV97:AW97),2)</f>
        <v>0</v>
      </c>
      <c r="AU97" s="112">
        <f>'03 - Zařízení pro vytápěn...'!P122</f>
        <v>0</v>
      </c>
      <c r="AV97" s="111">
        <f>'03 - Zařízení pro vytápěn...'!J33</f>
        <v>0</v>
      </c>
      <c r="AW97" s="111">
        <f>'03 - Zařízení pro vytápěn...'!J34</f>
        <v>0</v>
      </c>
      <c r="AX97" s="111">
        <f>'03 - Zařízení pro vytápěn...'!J35</f>
        <v>0</v>
      </c>
      <c r="AY97" s="111">
        <f>'03 - Zařízení pro vytápěn...'!J36</f>
        <v>0</v>
      </c>
      <c r="AZ97" s="111">
        <f>'03 - Zařízení pro vytápěn...'!F33</f>
        <v>0</v>
      </c>
      <c r="BA97" s="111">
        <f>'03 - Zařízení pro vytápěn...'!F34</f>
        <v>0</v>
      </c>
      <c r="BB97" s="111">
        <f>'03 - Zařízení pro vytápěn...'!F35</f>
        <v>0</v>
      </c>
      <c r="BC97" s="111">
        <f>'03 - Zařízení pro vytápěn...'!F36</f>
        <v>0</v>
      </c>
      <c r="BD97" s="113">
        <f>'03 - Zařízení pro vytápěn...'!F37</f>
        <v>0</v>
      </c>
      <c r="BE97" s="7"/>
      <c r="BT97" s="114" t="s">
        <v>85</v>
      </c>
      <c r="BV97" s="114" t="s">
        <v>79</v>
      </c>
      <c r="BW97" s="114" t="s">
        <v>93</v>
      </c>
      <c r="BX97" s="114" t="s">
        <v>4</v>
      </c>
      <c r="CL97" s="114" t="s">
        <v>1</v>
      </c>
      <c r="CM97" s="114" t="s">
        <v>87</v>
      </c>
    </row>
    <row r="98" s="7" customFormat="1" ht="16.5" customHeight="1">
      <c r="A98" s="103" t="s">
        <v>81</v>
      </c>
      <c r="B98" s="104"/>
      <c r="C98" s="105"/>
      <c r="D98" s="106" t="s">
        <v>94</v>
      </c>
      <c r="E98" s="106"/>
      <c r="F98" s="106"/>
      <c r="G98" s="106"/>
      <c r="H98" s="106"/>
      <c r="I98" s="107"/>
      <c r="J98" s="106" t="s">
        <v>95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'04 - Zařízení vzduchotech...'!J30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84</v>
      </c>
      <c r="AR98" s="104"/>
      <c r="AS98" s="110">
        <v>0</v>
      </c>
      <c r="AT98" s="111">
        <f>ROUND(SUM(AV98:AW98),2)</f>
        <v>0</v>
      </c>
      <c r="AU98" s="112">
        <f>'04 - Zařízení vzduchotech...'!P119</f>
        <v>0</v>
      </c>
      <c r="AV98" s="111">
        <f>'04 - Zařízení vzduchotech...'!J33</f>
        <v>0</v>
      </c>
      <c r="AW98" s="111">
        <f>'04 - Zařízení vzduchotech...'!J34</f>
        <v>0</v>
      </c>
      <c r="AX98" s="111">
        <f>'04 - Zařízení vzduchotech...'!J35</f>
        <v>0</v>
      </c>
      <c r="AY98" s="111">
        <f>'04 - Zařízení vzduchotech...'!J36</f>
        <v>0</v>
      </c>
      <c r="AZ98" s="111">
        <f>'04 - Zařízení vzduchotech...'!F33</f>
        <v>0</v>
      </c>
      <c r="BA98" s="111">
        <f>'04 - Zařízení vzduchotech...'!F34</f>
        <v>0</v>
      </c>
      <c r="BB98" s="111">
        <f>'04 - Zařízení vzduchotech...'!F35</f>
        <v>0</v>
      </c>
      <c r="BC98" s="111">
        <f>'04 - Zařízení vzduchotech...'!F36</f>
        <v>0</v>
      </c>
      <c r="BD98" s="113">
        <f>'04 - Zařízení vzduchotech...'!F37</f>
        <v>0</v>
      </c>
      <c r="BE98" s="7"/>
      <c r="BT98" s="114" t="s">
        <v>85</v>
      </c>
      <c r="BV98" s="114" t="s">
        <v>79</v>
      </c>
      <c r="BW98" s="114" t="s">
        <v>96</v>
      </c>
      <c r="BX98" s="114" t="s">
        <v>4</v>
      </c>
      <c r="CL98" s="114" t="s">
        <v>1</v>
      </c>
      <c r="CM98" s="114" t="s">
        <v>87</v>
      </c>
    </row>
    <row r="99" s="7" customFormat="1" ht="16.5" customHeight="1">
      <c r="A99" s="103" t="s">
        <v>81</v>
      </c>
      <c r="B99" s="104"/>
      <c r="C99" s="105"/>
      <c r="D99" s="106" t="s">
        <v>97</v>
      </c>
      <c r="E99" s="106"/>
      <c r="F99" s="106"/>
      <c r="G99" s="106"/>
      <c r="H99" s="106"/>
      <c r="I99" s="107"/>
      <c r="J99" s="106" t="s">
        <v>98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'05_ - Zařízení elektroins...'!J30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84</v>
      </c>
      <c r="AR99" s="104"/>
      <c r="AS99" s="110">
        <v>0</v>
      </c>
      <c r="AT99" s="111">
        <f>ROUND(SUM(AV99:AW99),2)</f>
        <v>0</v>
      </c>
      <c r="AU99" s="112">
        <f>'05_ - Zařízení elektroins...'!P118</f>
        <v>0</v>
      </c>
      <c r="AV99" s="111">
        <f>'05_ - Zařízení elektroins...'!J33</f>
        <v>0</v>
      </c>
      <c r="AW99" s="111">
        <f>'05_ - Zařízení elektroins...'!J34</f>
        <v>0</v>
      </c>
      <c r="AX99" s="111">
        <f>'05_ - Zařízení elektroins...'!J35</f>
        <v>0</v>
      </c>
      <c r="AY99" s="111">
        <f>'05_ - Zařízení elektroins...'!J36</f>
        <v>0</v>
      </c>
      <c r="AZ99" s="111">
        <f>'05_ - Zařízení elektroins...'!F33</f>
        <v>0</v>
      </c>
      <c r="BA99" s="111">
        <f>'05_ - Zařízení elektroins...'!F34</f>
        <v>0</v>
      </c>
      <c r="BB99" s="111">
        <f>'05_ - Zařízení elektroins...'!F35</f>
        <v>0</v>
      </c>
      <c r="BC99" s="111">
        <f>'05_ - Zařízení elektroins...'!F36</f>
        <v>0</v>
      </c>
      <c r="BD99" s="113">
        <f>'05_ - Zařízení elektroins...'!F37</f>
        <v>0</v>
      </c>
      <c r="BE99" s="7"/>
      <c r="BT99" s="114" t="s">
        <v>85</v>
      </c>
      <c r="BV99" s="114" t="s">
        <v>79</v>
      </c>
      <c r="BW99" s="114" t="s">
        <v>99</v>
      </c>
      <c r="BX99" s="114" t="s">
        <v>4</v>
      </c>
      <c r="CL99" s="114" t="s">
        <v>1</v>
      </c>
      <c r="CM99" s="114" t="s">
        <v>87</v>
      </c>
    </row>
    <row r="100" s="7" customFormat="1" ht="16.5" customHeight="1">
      <c r="A100" s="103" t="s">
        <v>81</v>
      </c>
      <c r="B100" s="104"/>
      <c r="C100" s="105"/>
      <c r="D100" s="106" t="s">
        <v>100</v>
      </c>
      <c r="E100" s="106"/>
      <c r="F100" s="106"/>
      <c r="G100" s="106"/>
      <c r="H100" s="106"/>
      <c r="I100" s="107"/>
      <c r="J100" s="106" t="s">
        <v>101</v>
      </c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8">
        <f>'06 - Vedlejší rozpočtové ...'!J30</f>
        <v>0</v>
      </c>
      <c r="AH100" s="107"/>
      <c r="AI100" s="107"/>
      <c r="AJ100" s="107"/>
      <c r="AK100" s="107"/>
      <c r="AL100" s="107"/>
      <c r="AM100" s="107"/>
      <c r="AN100" s="108">
        <f>SUM(AG100,AT100)</f>
        <v>0</v>
      </c>
      <c r="AO100" s="107"/>
      <c r="AP100" s="107"/>
      <c r="AQ100" s="109" t="s">
        <v>102</v>
      </c>
      <c r="AR100" s="104"/>
      <c r="AS100" s="115">
        <v>0</v>
      </c>
      <c r="AT100" s="116">
        <f>ROUND(SUM(AV100:AW100),2)</f>
        <v>0</v>
      </c>
      <c r="AU100" s="117">
        <f>'06 - Vedlejší rozpočtové ...'!P117</f>
        <v>0</v>
      </c>
      <c r="AV100" s="116">
        <f>'06 - Vedlejší rozpočtové ...'!J33</f>
        <v>0</v>
      </c>
      <c r="AW100" s="116">
        <f>'06 - Vedlejší rozpočtové ...'!J34</f>
        <v>0</v>
      </c>
      <c r="AX100" s="116">
        <f>'06 - Vedlejší rozpočtové ...'!J35</f>
        <v>0</v>
      </c>
      <c r="AY100" s="116">
        <f>'06 - Vedlejší rozpočtové ...'!J36</f>
        <v>0</v>
      </c>
      <c r="AZ100" s="116">
        <f>'06 - Vedlejší rozpočtové ...'!F33</f>
        <v>0</v>
      </c>
      <c r="BA100" s="116">
        <f>'06 - Vedlejší rozpočtové ...'!F34</f>
        <v>0</v>
      </c>
      <c r="BB100" s="116">
        <f>'06 - Vedlejší rozpočtové ...'!F35</f>
        <v>0</v>
      </c>
      <c r="BC100" s="116">
        <f>'06 - Vedlejší rozpočtové ...'!F36</f>
        <v>0</v>
      </c>
      <c r="BD100" s="118">
        <f>'06 - Vedlejší rozpočtové ...'!F37</f>
        <v>0</v>
      </c>
      <c r="BE100" s="7"/>
      <c r="BT100" s="114" t="s">
        <v>85</v>
      </c>
      <c r="BV100" s="114" t="s">
        <v>79</v>
      </c>
      <c r="BW100" s="114" t="s">
        <v>103</v>
      </c>
      <c r="BX100" s="114" t="s">
        <v>4</v>
      </c>
      <c r="CL100" s="114" t="s">
        <v>1</v>
      </c>
      <c r="CM100" s="114" t="s">
        <v>87</v>
      </c>
    </row>
    <row r="101" s="2" customFormat="1" ht="30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Architektonicko stav...'!C2" display="/"/>
    <hyperlink ref="A96" location="'02 - Zařízení zdravotně t...'!C2" display="/"/>
    <hyperlink ref="A97" location="'03 - Zařízení pro vytápěn...'!C2" display="/"/>
    <hyperlink ref="A98" location="'04 - Zařízení vzduchotech...'!C2" display="/"/>
    <hyperlink ref="A99" location="'05_ - Zařízení elektroins...'!C2" display="/"/>
    <hyperlink ref="A100" location="'06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104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hygienických zařízení Waldorfské školy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105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106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11. 12. 2023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107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ROUND(J136,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ROUND((SUM(BE136:BE593)),  2)</f>
        <v>0</v>
      </c>
      <c r="G33" s="37"/>
      <c r="H33" s="37"/>
      <c r="I33" s="127">
        <v>0.20999999999999999</v>
      </c>
      <c r="J33" s="126">
        <f>ROUND(((SUM(BE136:BE593))*I33),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ROUND((SUM(BF136:BF593)),  2)</f>
        <v>0</v>
      </c>
      <c r="G34" s="37"/>
      <c r="H34" s="37"/>
      <c r="I34" s="127">
        <v>0.12</v>
      </c>
      <c r="J34" s="126">
        <f>ROUND(((SUM(BF136:BF593))*I34),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ROUND((SUM(BG136:BG593)),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ROUND((SUM(BH136:BH593)),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ROUND((SUM(BI136:BI593)),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hygienických zařízení Waldorfské školy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Architektonicko stavební řešení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Brno - Plovdivská 2572/8</v>
      </c>
      <c r="G89" s="37"/>
      <c r="H89" s="37"/>
      <c r="I89" s="31" t="s">
        <v>22</v>
      </c>
      <c r="J89" s="68" t="str">
        <f>IF(J12="","",J12)</f>
        <v>11. 12. 2023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Statutární město Brno , Dominikánské nám. 196/1,60</v>
      </c>
      <c r="G91" s="37"/>
      <c r="H91" s="37"/>
      <c r="I91" s="31" t="s">
        <v>30</v>
      </c>
      <c r="J91" s="35" t="str">
        <f>E21</f>
        <v>ing. Ivo Galík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Michal Štafl, DiS.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109</v>
      </c>
      <c r="D94" s="128"/>
      <c r="E94" s="128"/>
      <c r="F94" s="128"/>
      <c r="G94" s="128"/>
      <c r="H94" s="128"/>
      <c r="I94" s="128"/>
      <c r="J94" s="137" t="s">
        <v>110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111</v>
      </c>
      <c r="D96" s="37"/>
      <c r="E96" s="37"/>
      <c r="F96" s="37"/>
      <c r="G96" s="37"/>
      <c r="H96" s="37"/>
      <c r="I96" s="37"/>
      <c r="J96" s="95">
        <f>J136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112</v>
      </c>
    </row>
    <row r="97" s="9" customFormat="1" ht="24.96" customHeight="1">
      <c r="A97" s="9"/>
      <c r="B97" s="139"/>
      <c r="C97" s="9"/>
      <c r="D97" s="140" t="s">
        <v>113</v>
      </c>
      <c r="E97" s="141"/>
      <c r="F97" s="141"/>
      <c r="G97" s="141"/>
      <c r="H97" s="141"/>
      <c r="I97" s="141"/>
      <c r="J97" s="142">
        <f>J137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114</v>
      </c>
      <c r="E98" s="145"/>
      <c r="F98" s="145"/>
      <c r="G98" s="145"/>
      <c r="H98" s="145"/>
      <c r="I98" s="145"/>
      <c r="J98" s="146">
        <f>J138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115</v>
      </c>
      <c r="E99" s="145"/>
      <c r="F99" s="145"/>
      <c r="G99" s="145"/>
      <c r="H99" s="145"/>
      <c r="I99" s="145"/>
      <c r="J99" s="146">
        <f>J179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116</v>
      </c>
      <c r="E100" s="145"/>
      <c r="F100" s="145"/>
      <c r="G100" s="145"/>
      <c r="H100" s="145"/>
      <c r="I100" s="145"/>
      <c r="J100" s="146">
        <f>J213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117</v>
      </c>
      <c r="E101" s="145"/>
      <c r="F101" s="145"/>
      <c r="G101" s="145"/>
      <c r="H101" s="145"/>
      <c r="I101" s="145"/>
      <c r="J101" s="146">
        <f>J264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118</v>
      </c>
      <c r="E102" s="145"/>
      <c r="F102" s="145"/>
      <c r="G102" s="145"/>
      <c r="H102" s="145"/>
      <c r="I102" s="145"/>
      <c r="J102" s="146">
        <f>J276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119</v>
      </c>
      <c r="E103" s="145"/>
      <c r="F103" s="145"/>
      <c r="G103" s="145"/>
      <c r="H103" s="145"/>
      <c r="I103" s="145"/>
      <c r="J103" s="146">
        <f>J284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120</v>
      </c>
      <c r="E104" s="145"/>
      <c r="F104" s="145"/>
      <c r="G104" s="145"/>
      <c r="H104" s="145"/>
      <c r="I104" s="145"/>
      <c r="J104" s="146">
        <f>J363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121</v>
      </c>
      <c r="E105" s="145"/>
      <c r="F105" s="145"/>
      <c r="G105" s="145"/>
      <c r="H105" s="145"/>
      <c r="I105" s="145"/>
      <c r="J105" s="146">
        <f>J373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9"/>
      <c r="C106" s="9"/>
      <c r="D106" s="140" t="s">
        <v>122</v>
      </c>
      <c r="E106" s="141"/>
      <c r="F106" s="141"/>
      <c r="G106" s="141"/>
      <c r="H106" s="141"/>
      <c r="I106" s="141"/>
      <c r="J106" s="142">
        <f>J376</f>
        <v>0</v>
      </c>
      <c r="K106" s="9"/>
      <c r="L106" s="13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3"/>
      <c r="C107" s="10"/>
      <c r="D107" s="144" t="s">
        <v>123</v>
      </c>
      <c r="E107" s="145"/>
      <c r="F107" s="145"/>
      <c r="G107" s="145"/>
      <c r="H107" s="145"/>
      <c r="I107" s="145"/>
      <c r="J107" s="146">
        <f>J377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124</v>
      </c>
      <c r="E108" s="145"/>
      <c r="F108" s="145"/>
      <c r="G108" s="145"/>
      <c r="H108" s="145"/>
      <c r="I108" s="145"/>
      <c r="J108" s="146">
        <f>J394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3"/>
      <c r="C109" s="10"/>
      <c r="D109" s="144" t="s">
        <v>125</v>
      </c>
      <c r="E109" s="145"/>
      <c r="F109" s="145"/>
      <c r="G109" s="145"/>
      <c r="H109" s="145"/>
      <c r="I109" s="145"/>
      <c r="J109" s="146">
        <f>J404</f>
        <v>0</v>
      </c>
      <c r="K109" s="10"/>
      <c r="L109" s="14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3"/>
      <c r="C110" s="10"/>
      <c r="D110" s="144" t="s">
        <v>126</v>
      </c>
      <c r="E110" s="145"/>
      <c r="F110" s="145"/>
      <c r="G110" s="145"/>
      <c r="H110" s="145"/>
      <c r="I110" s="145"/>
      <c r="J110" s="146">
        <f>J412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3"/>
      <c r="C111" s="10"/>
      <c r="D111" s="144" t="s">
        <v>127</v>
      </c>
      <c r="E111" s="145"/>
      <c r="F111" s="145"/>
      <c r="G111" s="145"/>
      <c r="H111" s="145"/>
      <c r="I111" s="145"/>
      <c r="J111" s="146">
        <f>J438</f>
        <v>0</v>
      </c>
      <c r="K111" s="10"/>
      <c r="L111" s="14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3"/>
      <c r="C112" s="10"/>
      <c r="D112" s="144" t="s">
        <v>128</v>
      </c>
      <c r="E112" s="145"/>
      <c r="F112" s="145"/>
      <c r="G112" s="145"/>
      <c r="H112" s="145"/>
      <c r="I112" s="145"/>
      <c r="J112" s="146">
        <f>J500</f>
        <v>0</v>
      </c>
      <c r="K112" s="10"/>
      <c r="L112" s="14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3"/>
      <c r="C113" s="10"/>
      <c r="D113" s="144" t="s">
        <v>129</v>
      </c>
      <c r="E113" s="145"/>
      <c r="F113" s="145"/>
      <c r="G113" s="145"/>
      <c r="H113" s="145"/>
      <c r="I113" s="145"/>
      <c r="J113" s="146">
        <f>J532</f>
        <v>0</v>
      </c>
      <c r="K113" s="10"/>
      <c r="L113" s="14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3"/>
      <c r="C114" s="10"/>
      <c r="D114" s="144" t="s">
        <v>130</v>
      </c>
      <c r="E114" s="145"/>
      <c r="F114" s="145"/>
      <c r="G114" s="145"/>
      <c r="H114" s="145"/>
      <c r="I114" s="145"/>
      <c r="J114" s="146">
        <f>J565</f>
        <v>0</v>
      </c>
      <c r="K114" s="10"/>
      <c r="L114" s="14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3"/>
      <c r="C115" s="10"/>
      <c r="D115" s="144" t="s">
        <v>131</v>
      </c>
      <c r="E115" s="145"/>
      <c r="F115" s="145"/>
      <c r="G115" s="145"/>
      <c r="H115" s="145"/>
      <c r="I115" s="145"/>
      <c r="J115" s="146">
        <f>J574</f>
        <v>0</v>
      </c>
      <c r="K115" s="10"/>
      <c r="L115" s="14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3"/>
      <c r="C116" s="10"/>
      <c r="D116" s="144" t="s">
        <v>132</v>
      </c>
      <c r="E116" s="145"/>
      <c r="F116" s="145"/>
      <c r="G116" s="145"/>
      <c r="H116" s="145"/>
      <c r="I116" s="145"/>
      <c r="J116" s="146">
        <f>J584</f>
        <v>0</v>
      </c>
      <c r="K116" s="10"/>
      <c r="L116" s="14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133</v>
      </c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7"/>
      <c r="D126" s="37"/>
      <c r="E126" s="120" t="str">
        <f>E7</f>
        <v>Rekonstrukce hygienických zařízení Waldorfské školy</v>
      </c>
      <c r="F126" s="31"/>
      <c r="G126" s="31"/>
      <c r="H126" s="31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105</v>
      </c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7"/>
      <c r="D128" s="37"/>
      <c r="E128" s="66" t="str">
        <f>E9</f>
        <v>01 - Architektonicko stavební řešení</v>
      </c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20</v>
      </c>
      <c r="D130" s="37"/>
      <c r="E130" s="37"/>
      <c r="F130" s="26" t="str">
        <f>F12</f>
        <v>Brno - Plovdivská 2572/8</v>
      </c>
      <c r="G130" s="37"/>
      <c r="H130" s="37"/>
      <c r="I130" s="31" t="s">
        <v>22</v>
      </c>
      <c r="J130" s="68" t="str">
        <f>IF(J12="","",J12)</f>
        <v>11. 12. 2023</v>
      </c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7"/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24</v>
      </c>
      <c r="D132" s="37"/>
      <c r="E132" s="37"/>
      <c r="F132" s="26" t="str">
        <f>E15</f>
        <v>Statutární město Brno , Dominikánské nám. 196/1,60</v>
      </c>
      <c r="G132" s="37"/>
      <c r="H132" s="37"/>
      <c r="I132" s="31" t="s">
        <v>30</v>
      </c>
      <c r="J132" s="35" t="str">
        <f>E21</f>
        <v>ing. Ivo Galík</v>
      </c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28</v>
      </c>
      <c r="D133" s="37"/>
      <c r="E133" s="37"/>
      <c r="F133" s="26" t="str">
        <f>IF(E18="","",E18)</f>
        <v>Vyplň údaj</v>
      </c>
      <c r="G133" s="37"/>
      <c r="H133" s="37"/>
      <c r="I133" s="31" t="s">
        <v>33</v>
      </c>
      <c r="J133" s="35" t="str">
        <f>E24</f>
        <v>Michal Štafl, DiS.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7"/>
      <c r="D134" s="37"/>
      <c r="E134" s="37"/>
      <c r="F134" s="37"/>
      <c r="G134" s="37"/>
      <c r="H134" s="37"/>
      <c r="I134" s="37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47"/>
      <c r="B135" s="148"/>
      <c r="C135" s="149" t="s">
        <v>134</v>
      </c>
      <c r="D135" s="150" t="s">
        <v>62</v>
      </c>
      <c r="E135" s="150" t="s">
        <v>58</v>
      </c>
      <c r="F135" s="150" t="s">
        <v>59</v>
      </c>
      <c r="G135" s="150" t="s">
        <v>135</v>
      </c>
      <c r="H135" s="150" t="s">
        <v>136</v>
      </c>
      <c r="I135" s="150" t="s">
        <v>137</v>
      </c>
      <c r="J135" s="151" t="s">
        <v>110</v>
      </c>
      <c r="K135" s="152" t="s">
        <v>138</v>
      </c>
      <c r="L135" s="153"/>
      <c r="M135" s="85" t="s">
        <v>1</v>
      </c>
      <c r="N135" s="86" t="s">
        <v>41</v>
      </c>
      <c r="O135" s="86" t="s">
        <v>139</v>
      </c>
      <c r="P135" s="86" t="s">
        <v>140</v>
      </c>
      <c r="Q135" s="86" t="s">
        <v>141</v>
      </c>
      <c r="R135" s="86" t="s">
        <v>142</v>
      </c>
      <c r="S135" s="86" t="s">
        <v>143</v>
      </c>
      <c r="T135" s="87" t="s">
        <v>144</v>
      </c>
      <c r="U135" s="147"/>
      <c r="V135" s="147"/>
      <c r="W135" s="147"/>
      <c r="X135" s="147"/>
      <c r="Y135" s="147"/>
      <c r="Z135" s="147"/>
      <c r="AA135" s="147"/>
      <c r="AB135" s="147"/>
      <c r="AC135" s="147"/>
      <c r="AD135" s="147"/>
      <c r="AE135" s="147"/>
    </row>
    <row r="136" s="2" customFormat="1" ht="22.8" customHeight="1">
      <c r="A136" s="37"/>
      <c r="B136" s="38"/>
      <c r="C136" s="92" t="s">
        <v>145</v>
      </c>
      <c r="D136" s="37"/>
      <c r="E136" s="37"/>
      <c r="F136" s="37"/>
      <c r="G136" s="37"/>
      <c r="H136" s="37"/>
      <c r="I136" s="37"/>
      <c r="J136" s="154">
        <f>BK136</f>
        <v>0</v>
      </c>
      <c r="K136" s="37"/>
      <c r="L136" s="38"/>
      <c r="M136" s="88"/>
      <c r="N136" s="72"/>
      <c r="O136" s="89"/>
      <c r="P136" s="155">
        <f>P137+P376</f>
        <v>0</v>
      </c>
      <c r="Q136" s="89"/>
      <c r="R136" s="155">
        <f>R137+R376</f>
        <v>85.195293649999996</v>
      </c>
      <c r="S136" s="89"/>
      <c r="T136" s="156">
        <f>T137+T376</f>
        <v>149.63907800000001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76</v>
      </c>
      <c r="AU136" s="18" t="s">
        <v>112</v>
      </c>
      <c r="BK136" s="157">
        <f>BK137+BK376</f>
        <v>0</v>
      </c>
    </row>
    <row r="137" s="12" customFormat="1" ht="25.92" customHeight="1">
      <c r="A137" s="12"/>
      <c r="B137" s="158"/>
      <c r="C137" s="12"/>
      <c r="D137" s="159" t="s">
        <v>76</v>
      </c>
      <c r="E137" s="160" t="s">
        <v>146</v>
      </c>
      <c r="F137" s="160" t="s">
        <v>147</v>
      </c>
      <c r="G137" s="12"/>
      <c r="H137" s="12"/>
      <c r="I137" s="161"/>
      <c r="J137" s="162">
        <f>BK137</f>
        <v>0</v>
      </c>
      <c r="K137" s="12"/>
      <c r="L137" s="158"/>
      <c r="M137" s="163"/>
      <c r="N137" s="164"/>
      <c r="O137" s="164"/>
      <c r="P137" s="165">
        <f>P138+P179+P213+P264+P276+P284+P363+P373</f>
        <v>0</v>
      </c>
      <c r="Q137" s="164"/>
      <c r="R137" s="165">
        <f>R138+R179+R213+R264+R276+R284+R363+R373</f>
        <v>63.125844400000005</v>
      </c>
      <c r="S137" s="164"/>
      <c r="T137" s="166">
        <f>T138+T179+T213+T264+T276+T284+T363+T373</f>
        <v>149.21025800000001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85</v>
      </c>
      <c r="AT137" s="167" t="s">
        <v>76</v>
      </c>
      <c r="AU137" s="167" t="s">
        <v>77</v>
      </c>
      <c r="AY137" s="159" t="s">
        <v>148</v>
      </c>
      <c r="BK137" s="168">
        <f>BK138+BK179+BK213+BK264+BK276+BK284+BK363+BK373</f>
        <v>0</v>
      </c>
    </row>
    <row r="138" s="12" customFormat="1" ht="22.8" customHeight="1">
      <c r="A138" s="12"/>
      <c r="B138" s="158"/>
      <c r="C138" s="12"/>
      <c r="D138" s="159" t="s">
        <v>76</v>
      </c>
      <c r="E138" s="169" t="s">
        <v>149</v>
      </c>
      <c r="F138" s="169" t="s">
        <v>150</v>
      </c>
      <c r="G138" s="12"/>
      <c r="H138" s="12"/>
      <c r="I138" s="161"/>
      <c r="J138" s="170">
        <f>BK138</f>
        <v>0</v>
      </c>
      <c r="K138" s="12"/>
      <c r="L138" s="158"/>
      <c r="M138" s="163"/>
      <c r="N138" s="164"/>
      <c r="O138" s="164"/>
      <c r="P138" s="165">
        <f>SUM(P139:P178)</f>
        <v>0</v>
      </c>
      <c r="Q138" s="164"/>
      <c r="R138" s="165">
        <f>SUM(R139:R178)</f>
        <v>15.51083324</v>
      </c>
      <c r="S138" s="164"/>
      <c r="T138" s="166">
        <f>SUM(T139:T178)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9" t="s">
        <v>85</v>
      </c>
      <c r="AT138" s="167" t="s">
        <v>76</v>
      </c>
      <c r="AU138" s="167" t="s">
        <v>85</v>
      </c>
      <c r="AY138" s="159" t="s">
        <v>148</v>
      </c>
      <c r="BK138" s="168">
        <f>SUM(BK139:BK178)</f>
        <v>0</v>
      </c>
    </row>
    <row r="139" s="2" customFormat="1" ht="21.75" customHeight="1">
      <c r="A139" s="37"/>
      <c r="B139" s="171"/>
      <c r="C139" s="172" t="s">
        <v>85</v>
      </c>
      <c r="D139" s="172" t="s">
        <v>151</v>
      </c>
      <c r="E139" s="173" t="s">
        <v>152</v>
      </c>
      <c r="F139" s="174" t="s">
        <v>153</v>
      </c>
      <c r="G139" s="175" t="s">
        <v>154</v>
      </c>
      <c r="H139" s="176">
        <v>2</v>
      </c>
      <c r="I139" s="177"/>
      <c r="J139" s="178">
        <f>ROUND(I139*H139,2)</f>
        <v>0</v>
      </c>
      <c r="K139" s="179"/>
      <c r="L139" s="38"/>
      <c r="M139" s="180" t="s">
        <v>1</v>
      </c>
      <c r="N139" s="181" t="s">
        <v>42</v>
      </c>
      <c r="O139" s="76"/>
      <c r="P139" s="182">
        <f>O139*H139</f>
        <v>0</v>
      </c>
      <c r="Q139" s="182">
        <v>1.80972</v>
      </c>
      <c r="R139" s="182">
        <f>Q139*H139</f>
        <v>3.61944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155</v>
      </c>
      <c r="AT139" s="184" t="s">
        <v>151</v>
      </c>
      <c r="AU139" s="184" t="s">
        <v>87</v>
      </c>
      <c r="AY139" s="18" t="s">
        <v>148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85</v>
      </c>
      <c r="BK139" s="185">
        <f>ROUND(I139*H139,2)</f>
        <v>0</v>
      </c>
      <c r="BL139" s="18" t="s">
        <v>155</v>
      </c>
      <c r="BM139" s="184" t="s">
        <v>156</v>
      </c>
    </row>
    <row r="140" s="2" customFormat="1">
      <c r="A140" s="37"/>
      <c r="B140" s="38"/>
      <c r="C140" s="37"/>
      <c r="D140" s="186" t="s">
        <v>157</v>
      </c>
      <c r="E140" s="37"/>
      <c r="F140" s="187" t="s">
        <v>158</v>
      </c>
      <c r="G140" s="37"/>
      <c r="H140" s="37"/>
      <c r="I140" s="188"/>
      <c r="J140" s="37"/>
      <c r="K140" s="37"/>
      <c r="L140" s="38"/>
      <c r="M140" s="189"/>
      <c r="N140" s="190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157</v>
      </c>
      <c r="AU140" s="18" t="s">
        <v>87</v>
      </c>
    </row>
    <row r="141" s="13" customFormat="1">
      <c r="A141" s="13"/>
      <c r="B141" s="191"/>
      <c r="C141" s="13"/>
      <c r="D141" s="186" t="s">
        <v>159</v>
      </c>
      <c r="E141" s="192" t="s">
        <v>1</v>
      </c>
      <c r="F141" s="193" t="s">
        <v>160</v>
      </c>
      <c r="G141" s="13"/>
      <c r="H141" s="192" t="s">
        <v>1</v>
      </c>
      <c r="I141" s="194"/>
      <c r="J141" s="13"/>
      <c r="K141" s="13"/>
      <c r="L141" s="191"/>
      <c r="M141" s="195"/>
      <c r="N141" s="196"/>
      <c r="O141" s="196"/>
      <c r="P141" s="196"/>
      <c r="Q141" s="196"/>
      <c r="R141" s="196"/>
      <c r="S141" s="196"/>
      <c r="T141" s="19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159</v>
      </c>
      <c r="AU141" s="192" t="s">
        <v>87</v>
      </c>
      <c r="AV141" s="13" t="s">
        <v>85</v>
      </c>
      <c r="AW141" s="13" t="s">
        <v>32</v>
      </c>
      <c r="AX141" s="13" t="s">
        <v>77</v>
      </c>
      <c r="AY141" s="192" t="s">
        <v>148</v>
      </c>
    </row>
    <row r="142" s="14" customFormat="1">
      <c r="A142" s="14"/>
      <c r="B142" s="198"/>
      <c r="C142" s="14"/>
      <c r="D142" s="186" t="s">
        <v>159</v>
      </c>
      <c r="E142" s="199" t="s">
        <v>1</v>
      </c>
      <c r="F142" s="200" t="s">
        <v>161</v>
      </c>
      <c r="G142" s="14"/>
      <c r="H142" s="201">
        <v>2</v>
      </c>
      <c r="I142" s="202"/>
      <c r="J142" s="14"/>
      <c r="K142" s="14"/>
      <c r="L142" s="198"/>
      <c r="M142" s="203"/>
      <c r="N142" s="204"/>
      <c r="O142" s="204"/>
      <c r="P142" s="204"/>
      <c r="Q142" s="204"/>
      <c r="R142" s="204"/>
      <c r="S142" s="204"/>
      <c r="T142" s="20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9" t="s">
        <v>159</v>
      </c>
      <c r="AU142" s="199" t="s">
        <v>87</v>
      </c>
      <c r="AV142" s="14" t="s">
        <v>87</v>
      </c>
      <c r="AW142" s="14" t="s">
        <v>32</v>
      </c>
      <c r="AX142" s="14" t="s">
        <v>85</v>
      </c>
      <c r="AY142" s="199" t="s">
        <v>148</v>
      </c>
    </row>
    <row r="143" s="2" customFormat="1" ht="24.15" customHeight="1">
      <c r="A143" s="37"/>
      <c r="B143" s="171"/>
      <c r="C143" s="172" t="s">
        <v>87</v>
      </c>
      <c r="D143" s="172" t="s">
        <v>151</v>
      </c>
      <c r="E143" s="173" t="s">
        <v>162</v>
      </c>
      <c r="F143" s="174" t="s">
        <v>163</v>
      </c>
      <c r="G143" s="175" t="s">
        <v>164</v>
      </c>
      <c r="H143" s="176">
        <v>10</v>
      </c>
      <c r="I143" s="177"/>
      <c r="J143" s="178">
        <f>ROUND(I143*H143,2)</f>
        <v>0</v>
      </c>
      <c r="K143" s="179"/>
      <c r="L143" s="38"/>
      <c r="M143" s="180" t="s">
        <v>1</v>
      </c>
      <c r="N143" s="181" t="s">
        <v>42</v>
      </c>
      <c r="O143" s="76"/>
      <c r="P143" s="182">
        <f>O143*H143</f>
        <v>0</v>
      </c>
      <c r="Q143" s="182">
        <v>0.14605000000000001</v>
      </c>
      <c r="R143" s="182">
        <f>Q143*H143</f>
        <v>1.4605000000000001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155</v>
      </c>
      <c r="AT143" s="184" t="s">
        <v>151</v>
      </c>
      <c r="AU143" s="184" t="s">
        <v>87</v>
      </c>
      <c r="AY143" s="18" t="s">
        <v>148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85</v>
      </c>
      <c r="BK143" s="185">
        <f>ROUND(I143*H143,2)</f>
        <v>0</v>
      </c>
      <c r="BL143" s="18" t="s">
        <v>155</v>
      </c>
      <c r="BM143" s="184" t="s">
        <v>165</v>
      </c>
    </row>
    <row r="144" s="2" customFormat="1">
      <c r="A144" s="37"/>
      <c r="B144" s="38"/>
      <c r="C144" s="37"/>
      <c r="D144" s="186" t="s">
        <v>157</v>
      </c>
      <c r="E144" s="37"/>
      <c r="F144" s="187" t="s">
        <v>166</v>
      </c>
      <c r="G144" s="37"/>
      <c r="H144" s="37"/>
      <c r="I144" s="188"/>
      <c r="J144" s="37"/>
      <c r="K144" s="37"/>
      <c r="L144" s="38"/>
      <c r="M144" s="189"/>
      <c r="N144" s="190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157</v>
      </c>
      <c r="AU144" s="18" t="s">
        <v>87</v>
      </c>
    </row>
    <row r="145" s="14" customFormat="1">
      <c r="A145" s="14"/>
      <c r="B145" s="198"/>
      <c r="C145" s="14"/>
      <c r="D145" s="186" t="s">
        <v>159</v>
      </c>
      <c r="E145" s="199" t="s">
        <v>1</v>
      </c>
      <c r="F145" s="200" t="s">
        <v>167</v>
      </c>
      <c r="G145" s="14"/>
      <c r="H145" s="201">
        <v>10</v>
      </c>
      <c r="I145" s="202"/>
      <c r="J145" s="14"/>
      <c r="K145" s="14"/>
      <c r="L145" s="198"/>
      <c r="M145" s="203"/>
      <c r="N145" s="204"/>
      <c r="O145" s="204"/>
      <c r="P145" s="204"/>
      <c r="Q145" s="204"/>
      <c r="R145" s="204"/>
      <c r="S145" s="204"/>
      <c r="T145" s="20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9" t="s">
        <v>159</v>
      </c>
      <c r="AU145" s="199" t="s">
        <v>87</v>
      </c>
      <c r="AV145" s="14" t="s">
        <v>87</v>
      </c>
      <c r="AW145" s="14" t="s">
        <v>32</v>
      </c>
      <c r="AX145" s="14" t="s">
        <v>85</v>
      </c>
      <c r="AY145" s="199" t="s">
        <v>148</v>
      </c>
    </row>
    <row r="146" s="2" customFormat="1" ht="24.15" customHeight="1">
      <c r="A146" s="37"/>
      <c r="B146" s="171"/>
      <c r="C146" s="172" t="s">
        <v>149</v>
      </c>
      <c r="D146" s="172" t="s">
        <v>151</v>
      </c>
      <c r="E146" s="173" t="s">
        <v>168</v>
      </c>
      <c r="F146" s="174" t="s">
        <v>169</v>
      </c>
      <c r="G146" s="175" t="s">
        <v>164</v>
      </c>
      <c r="H146" s="176">
        <v>113.63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42</v>
      </c>
      <c r="O146" s="76"/>
      <c r="P146" s="182">
        <f>O146*H146</f>
        <v>0</v>
      </c>
      <c r="Q146" s="182">
        <v>0.061719999999999997</v>
      </c>
      <c r="R146" s="182">
        <f>Q146*H146</f>
        <v>7.0132435999999991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155</v>
      </c>
      <c r="AT146" s="184" t="s">
        <v>151</v>
      </c>
      <c r="AU146" s="184" t="s">
        <v>87</v>
      </c>
      <c r="AY146" s="18" t="s">
        <v>148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85</v>
      </c>
      <c r="BK146" s="185">
        <f>ROUND(I146*H146,2)</f>
        <v>0</v>
      </c>
      <c r="BL146" s="18" t="s">
        <v>155</v>
      </c>
      <c r="BM146" s="184" t="s">
        <v>170</v>
      </c>
    </row>
    <row r="147" s="2" customFormat="1">
      <c r="A147" s="37"/>
      <c r="B147" s="38"/>
      <c r="C147" s="37"/>
      <c r="D147" s="186" t="s">
        <v>157</v>
      </c>
      <c r="E147" s="37"/>
      <c r="F147" s="187" t="s">
        <v>171</v>
      </c>
      <c r="G147" s="37"/>
      <c r="H147" s="37"/>
      <c r="I147" s="188"/>
      <c r="J147" s="37"/>
      <c r="K147" s="37"/>
      <c r="L147" s="38"/>
      <c r="M147" s="189"/>
      <c r="N147" s="190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157</v>
      </c>
      <c r="AU147" s="18" t="s">
        <v>87</v>
      </c>
    </row>
    <row r="148" s="14" customFormat="1">
      <c r="A148" s="14"/>
      <c r="B148" s="198"/>
      <c r="C148" s="14"/>
      <c r="D148" s="186" t="s">
        <v>159</v>
      </c>
      <c r="E148" s="199" t="s">
        <v>1</v>
      </c>
      <c r="F148" s="200" t="s">
        <v>172</v>
      </c>
      <c r="G148" s="14"/>
      <c r="H148" s="201">
        <v>7.25</v>
      </c>
      <c r="I148" s="202"/>
      <c r="J148" s="14"/>
      <c r="K148" s="14"/>
      <c r="L148" s="198"/>
      <c r="M148" s="203"/>
      <c r="N148" s="204"/>
      <c r="O148" s="204"/>
      <c r="P148" s="204"/>
      <c r="Q148" s="204"/>
      <c r="R148" s="204"/>
      <c r="S148" s="204"/>
      <c r="T148" s="20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9" t="s">
        <v>159</v>
      </c>
      <c r="AU148" s="199" t="s">
        <v>87</v>
      </c>
      <c r="AV148" s="14" t="s">
        <v>87</v>
      </c>
      <c r="AW148" s="14" t="s">
        <v>32</v>
      </c>
      <c r="AX148" s="14" t="s">
        <v>77</v>
      </c>
      <c r="AY148" s="199" t="s">
        <v>148</v>
      </c>
    </row>
    <row r="149" s="14" customFormat="1">
      <c r="A149" s="14"/>
      <c r="B149" s="198"/>
      <c r="C149" s="14"/>
      <c r="D149" s="186" t="s">
        <v>159</v>
      </c>
      <c r="E149" s="199" t="s">
        <v>1</v>
      </c>
      <c r="F149" s="200" t="s">
        <v>173</v>
      </c>
      <c r="G149" s="14"/>
      <c r="H149" s="201">
        <v>16.094999999999999</v>
      </c>
      <c r="I149" s="202"/>
      <c r="J149" s="14"/>
      <c r="K149" s="14"/>
      <c r="L149" s="198"/>
      <c r="M149" s="203"/>
      <c r="N149" s="204"/>
      <c r="O149" s="204"/>
      <c r="P149" s="204"/>
      <c r="Q149" s="204"/>
      <c r="R149" s="204"/>
      <c r="S149" s="204"/>
      <c r="T149" s="20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9" t="s">
        <v>159</v>
      </c>
      <c r="AU149" s="199" t="s">
        <v>87</v>
      </c>
      <c r="AV149" s="14" t="s">
        <v>87</v>
      </c>
      <c r="AW149" s="14" t="s">
        <v>32</v>
      </c>
      <c r="AX149" s="14" t="s">
        <v>77</v>
      </c>
      <c r="AY149" s="199" t="s">
        <v>148</v>
      </c>
    </row>
    <row r="150" s="14" customFormat="1">
      <c r="A150" s="14"/>
      <c r="B150" s="198"/>
      <c r="C150" s="14"/>
      <c r="D150" s="186" t="s">
        <v>159</v>
      </c>
      <c r="E150" s="199" t="s">
        <v>1</v>
      </c>
      <c r="F150" s="200" t="s">
        <v>174</v>
      </c>
      <c r="G150" s="14"/>
      <c r="H150" s="201">
        <v>48.284999999999997</v>
      </c>
      <c r="I150" s="202"/>
      <c r="J150" s="14"/>
      <c r="K150" s="14"/>
      <c r="L150" s="198"/>
      <c r="M150" s="203"/>
      <c r="N150" s="204"/>
      <c r="O150" s="204"/>
      <c r="P150" s="204"/>
      <c r="Q150" s="204"/>
      <c r="R150" s="204"/>
      <c r="S150" s="204"/>
      <c r="T150" s="20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9" t="s">
        <v>159</v>
      </c>
      <c r="AU150" s="199" t="s">
        <v>87</v>
      </c>
      <c r="AV150" s="14" t="s">
        <v>87</v>
      </c>
      <c r="AW150" s="14" t="s">
        <v>32</v>
      </c>
      <c r="AX150" s="14" t="s">
        <v>77</v>
      </c>
      <c r="AY150" s="199" t="s">
        <v>148</v>
      </c>
    </row>
    <row r="151" s="14" customFormat="1">
      <c r="A151" s="14"/>
      <c r="B151" s="198"/>
      <c r="C151" s="14"/>
      <c r="D151" s="186" t="s">
        <v>159</v>
      </c>
      <c r="E151" s="199" t="s">
        <v>1</v>
      </c>
      <c r="F151" s="200" t="s">
        <v>175</v>
      </c>
      <c r="G151" s="14"/>
      <c r="H151" s="201">
        <v>42</v>
      </c>
      <c r="I151" s="202"/>
      <c r="J151" s="14"/>
      <c r="K151" s="14"/>
      <c r="L151" s="198"/>
      <c r="M151" s="203"/>
      <c r="N151" s="204"/>
      <c r="O151" s="204"/>
      <c r="P151" s="204"/>
      <c r="Q151" s="204"/>
      <c r="R151" s="204"/>
      <c r="S151" s="204"/>
      <c r="T151" s="20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9" t="s">
        <v>159</v>
      </c>
      <c r="AU151" s="199" t="s">
        <v>87</v>
      </c>
      <c r="AV151" s="14" t="s">
        <v>87</v>
      </c>
      <c r="AW151" s="14" t="s">
        <v>32</v>
      </c>
      <c r="AX151" s="14" t="s">
        <v>77</v>
      </c>
      <c r="AY151" s="199" t="s">
        <v>148</v>
      </c>
    </row>
    <row r="152" s="15" customFormat="1">
      <c r="A152" s="15"/>
      <c r="B152" s="206"/>
      <c r="C152" s="15"/>
      <c r="D152" s="186" t="s">
        <v>159</v>
      </c>
      <c r="E152" s="207" t="s">
        <v>1</v>
      </c>
      <c r="F152" s="208" t="s">
        <v>176</v>
      </c>
      <c r="G152" s="15"/>
      <c r="H152" s="209">
        <v>113.63</v>
      </c>
      <c r="I152" s="210"/>
      <c r="J152" s="15"/>
      <c r="K152" s="15"/>
      <c r="L152" s="206"/>
      <c r="M152" s="211"/>
      <c r="N152" s="212"/>
      <c r="O152" s="212"/>
      <c r="P152" s="212"/>
      <c r="Q152" s="212"/>
      <c r="R152" s="212"/>
      <c r="S152" s="212"/>
      <c r="T152" s="21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7" t="s">
        <v>159</v>
      </c>
      <c r="AU152" s="207" t="s">
        <v>87</v>
      </c>
      <c r="AV152" s="15" t="s">
        <v>155</v>
      </c>
      <c r="AW152" s="15" t="s">
        <v>32</v>
      </c>
      <c r="AX152" s="15" t="s">
        <v>85</v>
      </c>
      <c r="AY152" s="207" t="s">
        <v>148</v>
      </c>
    </row>
    <row r="153" s="2" customFormat="1" ht="16.5" customHeight="1">
      <c r="A153" s="37"/>
      <c r="B153" s="171"/>
      <c r="C153" s="172" t="s">
        <v>155</v>
      </c>
      <c r="D153" s="172" t="s">
        <v>151</v>
      </c>
      <c r="E153" s="173" t="s">
        <v>177</v>
      </c>
      <c r="F153" s="174" t="s">
        <v>178</v>
      </c>
      <c r="G153" s="175" t="s">
        <v>164</v>
      </c>
      <c r="H153" s="176">
        <v>46.020000000000003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42</v>
      </c>
      <c r="O153" s="76"/>
      <c r="P153" s="182">
        <f>O153*H153</f>
        <v>0</v>
      </c>
      <c r="Q153" s="182">
        <v>0.064519999999999994</v>
      </c>
      <c r="R153" s="182">
        <f>Q153*H153</f>
        <v>2.9692104000000001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155</v>
      </c>
      <c r="AT153" s="184" t="s">
        <v>151</v>
      </c>
      <c r="AU153" s="184" t="s">
        <v>87</v>
      </c>
      <c r="AY153" s="18" t="s">
        <v>148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85</v>
      </c>
      <c r="BK153" s="185">
        <f>ROUND(I153*H153,2)</f>
        <v>0</v>
      </c>
      <c r="BL153" s="18" t="s">
        <v>155</v>
      </c>
      <c r="BM153" s="184" t="s">
        <v>179</v>
      </c>
    </row>
    <row r="154" s="2" customFormat="1">
      <c r="A154" s="37"/>
      <c r="B154" s="38"/>
      <c r="C154" s="37"/>
      <c r="D154" s="186" t="s">
        <v>157</v>
      </c>
      <c r="E154" s="37"/>
      <c r="F154" s="187" t="s">
        <v>180</v>
      </c>
      <c r="G154" s="37"/>
      <c r="H154" s="37"/>
      <c r="I154" s="188"/>
      <c r="J154" s="37"/>
      <c r="K154" s="37"/>
      <c r="L154" s="38"/>
      <c r="M154" s="189"/>
      <c r="N154" s="190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157</v>
      </c>
      <c r="AU154" s="18" t="s">
        <v>87</v>
      </c>
    </row>
    <row r="155" s="13" customFormat="1">
      <c r="A155" s="13"/>
      <c r="B155" s="191"/>
      <c r="C155" s="13"/>
      <c r="D155" s="186" t="s">
        <v>159</v>
      </c>
      <c r="E155" s="192" t="s">
        <v>1</v>
      </c>
      <c r="F155" s="193" t="s">
        <v>181</v>
      </c>
      <c r="G155" s="13"/>
      <c r="H155" s="192" t="s">
        <v>1</v>
      </c>
      <c r="I155" s="194"/>
      <c r="J155" s="13"/>
      <c r="K155" s="13"/>
      <c r="L155" s="191"/>
      <c r="M155" s="195"/>
      <c r="N155" s="196"/>
      <c r="O155" s="196"/>
      <c r="P155" s="196"/>
      <c r="Q155" s="196"/>
      <c r="R155" s="196"/>
      <c r="S155" s="196"/>
      <c r="T155" s="19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2" t="s">
        <v>159</v>
      </c>
      <c r="AU155" s="192" t="s">
        <v>87</v>
      </c>
      <c r="AV155" s="13" t="s">
        <v>85</v>
      </c>
      <c r="AW155" s="13" t="s">
        <v>32</v>
      </c>
      <c r="AX155" s="13" t="s">
        <v>77</v>
      </c>
      <c r="AY155" s="192" t="s">
        <v>148</v>
      </c>
    </row>
    <row r="156" s="14" customFormat="1">
      <c r="A156" s="14"/>
      <c r="B156" s="198"/>
      <c r="C156" s="14"/>
      <c r="D156" s="186" t="s">
        <v>159</v>
      </c>
      <c r="E156" s="199" t="s">
        <v>1</v>
      </c>
      <c r="F156" s="200" t="s">
        <v>182</v>
      </c>
      <c r="G156" s="14"/>
      <c r="H156" s="201">
        <v>0.95999999999999996</v>
      </c>
      <c r="I156" s="202"/>
      <c r="J156" s="14"/>
      <c r="K156" s="14"/>
      <c r="L156" s="198"/>
      <c r="M156" s="203"/>
      <c r="N156" s="204"/>
      <c r="O156" s="204"/>
      <c r="P156" s="204"/>
      <c r="Q156" s="204"/>
      <c r="R156" s="204"/>
      <c r="S156" s="204"/>
      <c r="T156" s="20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9" t="s">
        <v>159</v>
      </c>
      <c r="AU156" s="199" t="s">
        <v>87</v>
      </c>
      <c r="AV156" s="14" t="s">
        <v>87</v>
      </c>
      <c r="AW156" s="14" t="s">
        <v>32</v>
      </c>
      <c r="AX156" s="14" t="s">
        <v>77</v>
      </c>
      <c r="AY156" s="199" t="s">
        <v>148</v>
      </c>
    </row>
    <row r="157" s="14" customFormat="1">
      <c r="A157" s="14"/>
      <c r="B157" s="198"/>
      <c r="C157" s="14"/>
      <c r="D157" s="186" t="s">
        <v>159</v>
      </c>
      <c r="E157" s="199" t="s">
        <v>1</v>
      </c>
      <c r="F157" s="200" t="s">
        <v>183</v>
      </c>
      <c r="G157" s="14"/>
      <c r="H157" s="201">
        <v>19.440000000000001</v>
      </c>
      <c r="I157" s="202"/>
      <c r="J157" s="14"/>
      <c r="K157" s="14"/>
      <c r="L157" s="198"/>
      <c r="M157" s="203"/>
      <c r="N157" s="204"/>
      <c r="O157" s="204"/>
      <c r="P157" s="204"/>
      <c r="Q157" s="204"/>
      <c r="R157" s="204"/>
      <c r="S157" s="204"/>
      <c r="T157" s="20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9" t="s">
        <v>159</v>
      </c>
      <c r="AU157" s="199" t="s">
        <v>87</v>
      </c>
      <c r="AV157" s="14" t="s">
        <v>87</v>
      </c>
      <c r="AW157" s="14" t="s">
        <v>32</v>
      </c>
      <c r="AX157" s="14" t="s">
        <v>77</v>
      </c>
      <c r="AY157" s="199" t="s">
        <v>148</v>
      </c>
    </row>
    <row r="158" s="14" customFormat="1">
      <c r="A158" s="14"/>
      <c r="B158" s="198"/>
      <c r="C158" s="14"/>
      <c r="D158" s="186" t="s">
        <v>159</v>
      </c>
      <c r="E158" s="199" t="s">
        <v>1</v>
      </c>
      <c r="F158" s="200" t="s">
        <v>184</v>
      </c>
      <c r="G158" s="14"/>
      <c r="H158" s="201">
        <v>18.960000000000001</v>
      </c>
      <c r="I158" s="202"/>
      <c r="J158" s="14"/>
      <c r="K158" s="14"/>
      <c r="L158" s="198"/>
      <c r="M158" s="203"/>
      <c r="N158" s="204"/>
      <c r="O158" s="204"/>
      <c r="P158" s="204"/>
      <c r="Q158" s="204"/>
      <c r="R158" s="204"/>
      <c r="S158" s="204"/>
      <c r="T158" s="20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9" t="s">
        <v>159</v>
      </c>
      <c r="AU158" s="199" t="s">
        <v>87</v>
      </c>
      <c r="AV158" s="14" t="s">
        <v>87</v>
      </c>
      <c r="AW158" s="14" t="s">
        <v>32</v>
      </c>
      <c r="AX158" s="14" t="s">
        <v>77</v>
      </c>
      <c r="AY158" s="199" t="s">
        <v>148</v>
      </c>
    </row>
    <row r="159" s="14" customFormat="1">
      <c r="A159" s="14"/>
      <c r="B159" s="198"/>
      <c r="C159" s="14"/>
      <c r="D159" s="186" t="s">
        <v>159</v>
      </c>
      <c r="E159" s="199" t="s">
        <v>1</v>
      </c>
      <c r="F159" s="200" t="s">
        <v>185</v>
      </c>
      <c r="G159" s="14"/>
      <c r="H159" s="201">
        <v>6.6600000000000001</v>
      </c>
      <c r="I159" s="202"/>
      <c r="J159" s="14"/>
      <c r="K159" s="14"/>
      <c r="L159" s="198"/>
      <c r="M159" s="203"/>
      <c r="N159" s="204"/>
      <c r="O159" s="204"/>
      <c r="P159" s="204"/>
      <c r="Q159" s="204"/>
      <c r="R159" s="204"/>
      <c r="S159" s="204"/>
      <c r="T159" s="20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9" t="s">
        <v>159</v>
      </c>
      <c r="AU159" s="199" t="s">
        <v>87</v>
      </c>
      <c r="AV159" s="14" t="s">
        <v>87</v>
      </c>
      <c r="AW159" s="14" t="s">
        <v>32</v>
      </c>
      <c r="AX159" s="14" t="s">
        <v>77</v>
      </c>
      <c r="AY159" s="199" t="s">
        <v>148</v>
      </c>
    </row>
    <row r="160" s="15" customFormat="1">
      <c r="A160" s="15"/>
      <c r="B160" s="206"/>
      <c r="C160" s="15"/>
      <c r="D160" s="186" t="s">
        <v>159</v>
      </c>
      <c r="E160" s="207" t="s">
        <v>1</v>
      </c>
      <c r="F160" s="208" t="s">
        <v>176</v>
      </c>
      <c r="G160" s="15"/>
      <c r="H160" s="209">
        <v>46.020000000000003</v>
      </c>
      <c r="I160" s="210"/>
      <c r="J160" s="15"/>
      <c r="K160" s="15"/>
      <c r="L160" s="206"/>
      <c r="M160" s="211"/>
      <c r="N160" s="212"/>
      <c r="O160" s="212"/>
      <c r="P160" s="212"/>
      <c r="Q160" s="212"/>
      <c r="R160" s="212"/>
      <c r="S160" s="212"/>
      <c r="T160" s="21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07" t="s">
        <v>159</v>
      </c>
      <c r="AU160" s="207" t="s">
        <v>87</v>
      </c>
      <c r="AV160" s="15" t="s">
        <v>155</v>
      </c>
      <c r="AW160" s="15" t="s">
        <v>32</v>
      </c>
      <c r="AX160" s="15" t="s">
        <v>85</v>
      </c>
      <c r="AY160" s="207" t="s">
        <v>148</v>
      </c>
    </row>
    <row r="161" s="2" customFormat="1" ht="24.15" customHeight="1">
      <c r="A161" s="37"/>
      <c r="B161" s="171"/>
      <c r="C161" s="172" t="s">
        <v>186</v>
      </c>
      <c r="D161" s="172" t="s">
        <v>151</v>
      </c>
      <c r="E161" s="173" t="s">
        <v>187</v>
      </c>
      <c r="F161" s="174" t="s">
        <v>188</v>
      </c>
      <c r="G161" s="175" t="s">
        <v>189</v>
      </c>
      <c r="H161" s="176">
        <v>70.147999999999996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42</v>
      </c>
      <c r="O161" s="76"/>
      <c r="P161" s="182">
        <f>O161*H161</f>
        <v>0</v>
      </c>
      <c r="Q161" s="182">
        <v>0.00012999999999999999</v>
      </c>
      <c r="R161" s="182">
        <f>Q161*H161</f>
        <v>0.0091192399999999989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155</v>
      </c>
      <c r="AT161" s="184" t="s">
        <v>151</v>
      </c>
      <c r="AU161" s="184" t="s">
        <v>87</v>
      </c>
      <c r="AY161" s="18" t="s">
        <v>148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85</v>
      </c>
      <c r="BK161" s="185">
        <f>ROUND(I161*H161,2)</f>
        <v>0</v>
      </c>
      <c r="BL161" s="18" t="s">
        <v>155</v>
      </c>
      <c r="BM161" s="184" t="s">
        <v>190</v>
      </c>
    </row>
    <row r="162" s="2" customFormat="1">
      <c r="A162" s="37"/>
      <c r="B162" s="38"/>
      <c r="C162" s="37"/>
      <c r="D162" s="186" t="s">
        <v>157</v>
      </c>
      <c r="E162" s="37"/>
      <c r="F162" s="187" t="s">
        <v>191</v>
      </c>
      <c r="G162" s="37"/>
      <c r="H162" s="37"/>
      <c r="I162" s="188"/>
      <c r="J162" s="37"/>
      <c r="K162" s="37"/>
      <c r="L162" s="38"/>
      <c r="M162" s="189"/>
      <c r="N162" s="190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157</v>
      </c>
      <c r="AU162" s="18" t="s">
        <v>87</v>
      </c>
    </row>
    <row r="163" s="13" customFormat="1">
      <c r="A163" s="13"/>
      <c r="B163" s="191"/>
      <c r="C163" s="13"/>
      <c r="D163" s="186" t="s">
        <v>159</v>
      </c>
      <c r="E163" s="192" t="s">
        <v>1</v>
      </c>
      <c r="F163" s="193" t="s">
        <v>192</v>
      </c>
      <c r="G163" s="13"/>
      <c r="H163" s="192" t="s">
        <v>1</v>
      </c>
      <c r="I163" s="194"/>
      <c r="J163" s="13"/>
      <c r="K163" s="13"/>
      <c r="L163" s="191"/>
      <c r="M163" s="195"/>
      <c r="N163" s="196"/>
      <c r="O163" s="196"/>
      <c r="P163" s="196"/>
      <c r="Q163" s="196"/>
      <c r="R163" s="196"/>
      <c r="S163" s="196"/>
      <c r="T163" s="19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2" t="s">
        <v>159</v>
      </c>
      <c r="AU163" s="192" t="s">
        <v>87</v>
      </c>
      <c r="AV163" s="13" t="s">
        <v>85</v>
      </c>
      <c r="AW163" s="13" t="s">
        <v>32</v>
      </c>
      <c r="AX163" s="13" t="s">
        <v>77</v>
      </c>
      <c r="AY163" s="192" t="s">
        <v>148</v>
      </c>
    </row>
    <row r="164" s="14" customFormat="1">
      <c r="A164" s="14"/>
      <c r="B164" s="198"/>
      <c r="C164" s="14"/>
      <c r="D164" s="186" t="s">
        <v>159</v>
      </c>
      <c r="E164" s="199" t="s">
        <v>1</v>
      </c>
      <c r="F164" s="200" t="s">
        <v>193</v>
      </c>
      <c r="G164" s="14"/>
      <c r="H164" s="201">
        <v>3.448</v>
      </c>
      <c r="I164" s="202"/>
      <c r="J164" s="14"/>
      <c r="K164" s="14"/>
      <c r="L164" s="198"/>
      <c r="M164" s="203"/>
      <c r="N164" s="204"/>
      <c r="O164" s="204"/>
      <c r="P164" s="204"/>
      <c r="Q164" s="204"/>
      <c r="R164" s="204"/>
      <c r="S164" s="204"/>
      <c r="T164" s="20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9" t="s">
        <v>159</v>
      </c>
      <c r="AU164" s="199" t="s">
        <v>87</v>
      </c>
      <c r="AV164" s="14" t="s">
        <v>87</v>
      </c>
      <c r="AW164" s="14" t="s">
        <v>32</v>
      </c>
      <c r="AX164" s="14" t="s">
        <v>77</v>
      </c>
      <c r="AY164" s="199" t="s">
        <v>148</v>
      </c>
    </row>
    <row r="165" s="14" customFormat="1">
      <c r="A165" s="14"/>
      <c r="B165" s="198"/>
      <c r="C165" s="14"/>
      <c r="D165" s="186" t="s">
        <v>159</v>
      </c>
      <c r="E165" s="199" t="s">
        <v>1</v>
      </c>
      <c r="F165" s="200" t="s">
        <v>194</v>
      </c>
      <c r="G165" s="14"/>
      <c r="H165" s="201">
        <v>2.5</v>
      </c>
      <c r="I165" s="202"/>
      <c r="J165" s="14"/>
      <c r="K165" s="14"/>
      <c r="L165" s="198"/>
      <c r="M165" s="203"/>
      <c r="N165" s="204"/>
      <c r="O165" s="204"/>
      <c r="P165" s="204"/>
      <c r="Q165" s="204"/>
      <c r="R165" s="204"/>
      <c r="S165" s="204"/>
      <c r="T165" s="20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9" t="s">
        <v>159</v>
      </c>
      <c r="AU165" s="199" t="s">
        <v>87</v>
      </c>
      <c r="AV165" s="14" t="s">
        <v>87</v>
      </c>
      <c r="AW165" s="14" t="s">
        <v>32</v>
      </c>
      <c r="AX165" s="14" t="s">
        <v>77</v>
      </c>
      <c r="AY165" s="199" t="s">
        <v>148</v>
      </c>
    </row>
    <row r="166" s="14" customFormat="1">
      <c r="A166" s="14"/>
      <c r="B166" s="198"/>
      <c r="C166" s="14"/>
      <c r="D166" s="186" t="s">
        <v>159</v>
      </c>
      <c r="E166" s="199" t="s">
        <v>1</v>
      </c>
      <c r="F166" s="200" t="s">
        <v>195</v>
      </c>
      <c r="G166" s="14"/>
      <c r="H166" s="201">
        <v>5.5499999999999998</v>
      </c>
      <c r="I166" s="202"/>
      <c r="J166" s="14"/>
      <c r="K166" s="14"/>
      <c r="L166" s="198"/>
      <c r="M166" s="203"/>
      <c r="N166" s="204"/>
      <c r="O166" s="204"/>
      <c r="P166" s="204"/>
      <c r="Q166" s="204"/>
      <c r="R166" s="204"/>
      <c r="S166" s="204"/>
      <c r="T166" s="20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9" t="s">
        <v>159</v>
      </c>
      <c r="AU166" s="199" t="s">
        <v>87</v>
      </c>
      <c r="AV166" s="14" t="s">
        <v>87</v>
      </c>
      <c r="AW166" s="14" t="s">
        <v>32</v>
      </c>
      <c r="AX166" s="14" t="s">
        <v>77</v>
      </c>
      <c r="AY166" s="199" t="s">
        <v>148</v>
      </c>
    </row>
    <row r="167" s="14" customFormat="1">
      <c r="A167" s="14"/>
      <c r="B167" s="198"/>
      <c r="C167" s="14"/>
      <c r="D167" s="186" t="s">
        <v>159</v>
      </c>
      <c r="E167" s="199" t="s">
        <v>1</v>
      </c>
      <c r="F167" s="200" t="s">
        <v>196</v>
      </c>
      <c r="G167" s="14"/>
      <c r="H167" s="201">
        <v>16.649999999999999</v>
      </c>
      <c r="I167" s="202"/>
      <c r="J167" s="14"/>
      <c r="K167" s="14"/>
      <c r="L167" s="198"/>
      <c r="M167" s="203"/>
      <c r="N167" s="204"/>
      <c r="O167" s="204"/>
      <c r="P167" s="204"/>
      <c r="Q167" s="204"/>
      <c r="R167" s="204"/>
      <c r="S167" s="204"/>
      <c r="T167" s="20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9" t="s">
        <v>159</v>
      </c>
      <c r="AU167" s="199" t="s">
        <v>87</v>
      </c>
      <c r="AV167" s="14" t="s">
        <v>87</v>
      </c>
      <c r="AW167" s="14" t="s">
        <v>32</v>
      </c>
      <c r="AX167" s="14" t="s">
        <v>77</v>
      </c>
      <c r="AY167" s="199" t="s">
        <v>148</v>
      </c>
    </row>
    <row r="168" s="14" customFormat="1">
      <c r="A168" s="14"/>
      <c r="B168" s="198"/>
      <c r="C168" s="14"/>
      <c r="D168" s="186" t="s">
        <v>159</v>
      </c>
      <c r="E168" s="199" t="s">
        <v>1</v>
      </c>
      <c r="F168" s="200" t="s">
        <v>175</v>
      </c>
      <c r="G168" s="14"/>
      <c r="H168" s="201">
        <v>42</v>
      </c>
      <c r="I168" s="202"/>
      <c r="J168" s="14"/>
      <c r="K168" s="14"/>
      <c r="L168" s="198"/>
      <c r="M168" s="203"/>
      <c r="N168" s="204"/>
      <c r="O168" s="204"/>
      <c r="P168" s="204"/>
      <c r="Q168" s="204"/>
      <c r="R168" s="204"/>
      <c r="S168" s="204"/>
      <c r="T168" s="20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9" t="s">
        <v>159</v>
      </c>
      <c r="AU168" s="199" t="s">
        <v>87</v>
      </c>
      <c r="AV168" s="14" t="s">
        <v>87</v>
      </c>
      <c r="AW168" s="14" t="s">
        <v>32</v>
      </c>
      <c r="AX168" s="14" t="s">
        <v>77</v>
      </c>
      <c r="AY168" s="199" t="s">
        <v>148</v>
      </c>
    </row>
    <row r="169" s="15" customFormat="1">
      <c r="A169" s="15"/>
      <c r="B169" s="206"/>
      <c r="C169" s="15"/>
      <c r="D169" s="186" t="s">
        <v>159</v>
      </c>
      <c r="E169" s="207" t="s">
        <v>1</v>
      </c>
      <c r="F169" s="208" t="s">
        <v>176</v>
      </c>
      <c r="G169" s="15"/>
      <c r="H169" s="209">
        <v>70.147999999999996</v>
      </c>
      <c r="I169" s="210"/>
      <c r="J169" s="15"/>
      <c r="K169" s="15"/>
      <c r="L169" s="206"/>
      <c r="M169" s="211"/>
      <c r="N169" s="212"/>
      <c r="O169" s="212"/>
      <c r="P169" s="212"/>
      <c r="Q169" s="212"/>
      <c r="R169" s="212"/>
      <c r="S169" s="212"/>
      <c r="T169" s="21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07" t="s">
        <v>159</v>
      </c>
      <c r="AU169" s="207" t="s">
        <v>87</v>
      </c>
      <c r="AV169" s="15" t="s">
        <v>155</v>
      </c>
      <c r="AW169" s="15" t="s">
        <v>32</v>
      </c>
      <c r="AX169" s="15" t="s">
        <v>85</v>
      </c>
      <c r="AY169" s="207" t="s">
        <v>148</v>
      </c>
    </row>
    <row r="170" s="2" customFormat="1" ht="33" customHeight="1">
      <c r="A170" s="37"/>
      <c r="B170" s="171"/>
      <c r="C170" s="172" t="s">
        <v>197</v>
      </c>
      <c r="D170" s="172" t="s">
        <v>151</v>
      </c>
      <c r="E170" s="173" t="s">
        <v>198</v>
      </c>
      <c r="F170" s="174" t="s">
        <v>199</v>
      </c>
      <c r="G170" s="175" t="s">
        <v>200</v>
      </c>
      <c r="H170" s="176">
        <v>15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42</v>
      </c>
      <c r="O170" s="76"/>
      <c r="P170" s="182">
        <f>O170*H170</f>
        <v>0</v>
      </c>
      <c r="Q170" s="182">
        <v>0.022280000000000001</v>
      </c>
      <c r="R170" s="182">
        <f>Q170*H170</f>
        <v>0.3342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155</v>
      </c>
      <c r="AT170" s="184" t="s">
        <v>151</v>
      </c>
      <c r="AU170" s="184" t="s">
        <v>87</v>
      </c>
      <c r="AY170" s="18" t="s">
        <v>148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85</v>
      </c>
      <c r="BK170" s="185">
        <f>ROUND(I170*H170,2)</f>
        <v>0</v>
      </c>
      <c r="BL170" s="18" t="s">
        <v>155</v>
      </c>
      <c r="BM170" s="184" t="s">
        <v>201</v>
      </c>
    </row>
    <row r="171" s="2" customFormat="1">
      <c r="A171" s="37"/>
      <c r="B171" s="38"/>
      <c r="C171" s="37"/>
      <c r="D171" s="186" t="s">
        <v>157</v>
      </c>
      <c r="E171" s="37"/>
      <c r="F171" s="187" t="s">
        <v>202</v>
      </c>
      <c r="G171" s="37"/>
      <c r="H171" s="37"/>
      <c r="I171" s="188"/>
      <c r="J171" s="37"/>
      <c r="K171" s="37"/>
      <c r="L171" s="38"/>
      <c r="M171" s="189"/>
      <c r="N171" s="190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157</v>
      </c>
      <c r="AU171" s="18" t="s">
        <v>87</v>
      </c>
    </row>
    <row r="172" s="14" customFormat="1">
      <c r="A172" s="14"/>
      <c r="B172" s="198"/>
      <c r="C172" s="14"/>
      <c r="D172" s="186" t="s">
        <v>159</v>
      </c>
      <c r="E172" s="199" t="s">
        <v>1</v>
      </c>
      <c r="F172" s="200" t="s">
        <v>85</v>
      </c>
      <c r="G172" s="14"/>
      <c r="H172" s="201">
        <v>1</v>
      </c>
      <c r="I172" s="202"/>
      <c r="J172" s="14"/>
      <c r="K172" s="14"/>
      <c r="L172" s="198"/>
      <c r="M172" s="203"/>
      <c r="N172" s="204"/>
      <c r="O172" s="204"/>
      <c r="P172" s="204"/>
      <c r="Q172" s="204"/>
      <c r="R172" s="204"/>
      <c r="S172" s="204"/>
      <c r="T172" s="20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9" t="s">
        <v>159</v>
      </c>
      <c r="AU172" s="199" t="s">
        <v>87</v>
      </c>
      <c r="AV172" s="14" t="s">
        <v>87</v>
      </c>
      <c r="AW172" s="14" t="s">
        <v>32</v>
      </c>
      <c r="AX172" s="14" t="s">
        <v>77</v>
      </c>
      <c r="AY172" s="199" t="s">
        <v>148</v>
      </c>
    </row>
    <row r="173" s="14" customFormat="1">
      <c r="A173" s="14"/>
      <c r="B173" s="198"/>
      <c r="C173" s="14"/>
      <c r="D173" s="186" t="s">
        <v>159</v>
      </c>
      <c r="E173" s="199" t="s">
        <v>1</v>
      </c>
      <c r="F173" s="200" t="s">
        <v>203</v>
      </c>
      <c r="G173" s="14"/>
      <c r="H173" s="201">
        <v>7</v>
      </c>
      <c r="I173" s="202"/>
      <c r="J173" s="14"/>
      <c r="K173" s="14"/>
      <c r="L173" s="198"/>
      <c r="M173" s="203"/>
      <c r="N173" s="204"/>
      <c r="O173" s="204"/>
      <c r="P173" s="204"/>
      <c r="Q173" s="204"/>
      <c r="R173" s="204"/>
      <c r="S173" s="204"/>
      <c r="T173" s="20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9" t="s">
        <v>159</v>
      </c>
      <c r="AU173" s="199" t="s">
        <v>87</v>
      </c>
      <c r="AV173" s="14" t="s">
        <v>87</v>
      </c>
      <c r="AW173" s="14" t="s">
        <v>32</v>
      </c>
      <c r="AX173" s="14" t="s">
        <v>77</v>
      </c>
      <c r="AY173" s="199" t="s">
        <v>148</v>
      </c>
    </row>
    <row r="174" s="14" customFormat="1">
      <c r="A174" s="14"/>
      <c r="B174" s="198"/>
      <c r="C174" s="14"/>
      <c r="D174" s="186" t="s">
        <v>159</v>
      </c>
      <c r="E174" s="199" t="s">
        <v>1</v>
      </c>
      <c r="F174" s="200" t="s">
        <v>204</v>
      </c>
      <c r="G174" s="14"/>
      <c r="H174" s="201">
        <v>7</v>
      </c>
      <c r="I174" s="202"/>
      <c r="J174" s="14"/>
      <c r="K174" s="14"/>
      <c r="L174" s="198"/>
      <c r="M174" s="203"/>
      <c r="N174" s="204"/>
      <c r="O174" s="204"/>
      <c r="P174" s="204"/>
      <c r="Q174" s="204"/>
      <c r="R174" s="204"/>
      <c r="S174" s="204"/>
      <c r="T174" s="20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9" t="s">
        <v>159</v>
      </c>
      <c r="AU174" s="199" t="s">
        <v>87</v>
      </c>
      <c r="AV174" s="14" t="s">
        <v>87</v>
      </c>
      <c r="AW174" s="14" t="s">
        <v>32</v>
      </c>
      <c r="AX174" s="14" t="s">
        <v>77</v>
      </c>
      <c r="AY174" s="199" t="s">
        <v>148</v>
      </c>
    </row>
    <row r="175" s="15" customFormat="1">
      <c r="A175" s="15"/>
      <c r="B175" s="206"/>
      <c r="C175" s="15"/>
      <c r="D175" s="186" t="s">
        <v>159</v>
      </c>
      <c r="E175" s="207" t="s">
        <v>1</v>
      </c>
      <c r="F175" s="208" t="s">
        <v>176</v>
      </c>
      <c r="G175" s="15"/>
      <c r="H175" s="209">
        <v>15</v>
      </c>
      <c r="I175" s="210"/>
      <c r="J175" s="15"/>
      <c r="K175" s="15"/>
      <c r="L175" s="206"/>
      <c r="M175" s="211"/>
      <c r="N175" s="212"/>
      <c r="O175" s="212"/>
      <c r="P175" s="212"/>
      <c r="Q175" s="212"/>
      <c r="R175" s="212"/>
      <c r="S175" s="212"/>
      <c r="T175" s="21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07" t="s">
        <v>159</v>
      </c>
      <c r="AU175" s="207" t="s">
        <v>87</v>
      </c>
      <c r="AV175" s="15" t="s">
        <v>155</v>
      </c>
      <c r="AW175" s="15" t="s">
        <v>32</v>
      </c>
      <c r="AX175" s="15" t="s">
        <v>85</v>
      </c>
      <c r="AY175" s="207" t="s">
        <v>148</v>
      </c>
    </row>
    <row r="176" s="2" customFormat="1" ht="33" customHeight="1">
      <c r="A176" s="37"/>
      <c r="B176" s="171"/>
      <c r="C176" s="172" t="s">
        <v>204</v>
      </c>
      <c r="D176" s="172" t="s">
        <v>151</v>
      </c>
      <c r="E176" s="173" t="s">
        <v>205</v>
      </c>
      <c r="F176" s="174" t="s">
        <v>206</v>
      </c>
      <c r="G176" s="175" t="s">
        <v>200</v>
      </c>
      <c r="H176" s="176">
        <v>4</v>
      </c>
      <c r="I176" s="177"/>
      <c r="J176" s="178">
        <f>ROUND(I176*H176,2)</f>
        <v>0</v>
      </c>
      <c r="K176" s="179"/>
      <c r="L176" s="38"/>
      <c r="M176" s="180" t="s">
        <v>1</v>
      </c>
      <c r="N176" s="181" t="s">
        <v>42</v>
      </c>
      <c r="O176" s="76"/>
      <c r="P176" s="182">
        <f>O176*H176</f>
        <v>0</v>
      </c>
      <c r="Q176" s="182">
        <v>0.026280000000000001</v>
      </c>
      <c r="R176" s="182">
        <f>Q176*H176</f>
        <v>0.10512000000000001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155</v>
      </c>
      <c r="AT176" s="184" t="s">
        <v>151</v>
      </c>
      <c r="AU176" s="184" t="s">
        <v>87</v>
      </c>
      <c r="AY176" s="18" t="s">
        <v>148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85</v>
      </c>
      <c r="BK176" s="185">
        <f>ROUND(I176*H176,2)</f>
        <v>0</v>
      </c>
      <c r="BL176" s="18" t="s">
        <v>155</v>
      </c>
      <c r="BM176" s="184" t="s">
        <v>207</v>
      </c>
    </row>
    <row r="177" s="2" customFormat="1">
      <c r="A177" s="37"/>
      <c r="B177" s="38"/>
      <c r="C177" s="37"/>
      <c r="D177" s="186" t="s">
        <v>157</v>
      </c>
      <c r="E177" s="37"/>
      <c r="F177" s="187" t="s">
        <v>208</v>
      </c>
      <c r="G177" s="37"/>
      <c r="H177" s="37"/>
      <c r="I177" s="188"/>
      <c r="J177" s="37"/>
      <c r="K177" s="37"/>
      <c r="L177" s="38"/>
      <c r="M177" s="189"/>
      <c r="N177" s="190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157</v>
      </c>
      <c r="AU177" s="18" t="s">
        <v>87</v>
      </c>
    </row>
    <row r="178" s="14" customFormat="1">
      <c r="A178" s="14"/>
      <c r="B178" s="198"/>
      <c r="C178" s="14"/>
      <c r="D178" s="186" t="s">
        <v>159</v>
      </c>
      <c r="E178" s="199" t="s">
        <v>1</v>
      </c>
      <c r="F178" s="200" t="s">
        <v>209</v>
      </c>
      <c r="G178" s="14"/>
      <c r="H178" s="201">
        <v>4</v>
      </c>
      <c r="I178" s="202"/>
      <c r="J178" s="14"/>
      <c r="K178" s="14"/>
      <c r="L178" s="198"/>
      <c r="M178" s="203"/>
      <c r="N178" s="204"/>
      <c r="O178" s="204"/>
      <c r="P178" s="204"/>
      <c r="Q178" s="204"/>
      <c r="R178" s="204"/>
      <c r="S178" s="204"/>
      <c r="T178" s="20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9" t="s">
        <v>159</v>
      </c>
      <c r="AU178" s="199" t="s">
        <v>87</v>
      </c>
      <c r="AV178" s="14" t="s">
        <v>87</v>
      </c>
      <c r="AW178" s="14" t="s">
        <v>32</v>
      </c>
      <c r="AX178" s="14" t="s">
        <v>85</v>
      </c>
      <c r="AY178" s="199" t="s">
        <v>148</v>
      </c>
    </row>
    <row r="179" s="12" customFormat="1" ht="22.8" customHeight="1">
      <c r="A179" s="12"/>
      <c r="B179" s="158"/>
      <c r="C179" s="12"/>
      <c r="D179" s="159" t="s">
        <v>76</v>
      </c>
      <c r="E179" s="169" t="s">
        <v>197</v>
      </c>
      <c r="F179" s="169" t="s">
        <v>210</v>
      </c>
      <c r="G179" s="12"/>
      <c r="H179" s="12"/>
      <c r="I179" s="161"/>
      <c r="J179" s="170">
        <f>BK179</f>
        <v>0</v>
      </c>
      <c r="K179" s="12"/>
      <c r="L179" s="158"/>
      <c r="M179" s="163"/>
      <c r="N179" s="164"/>
      <c r="O179" s="164"/>
      <c r="P179" s="165">
        <f>SUM(P180:P212)</f>
        <v>0</v>
      </c>
      <c r="Q179" s="164"/>
      <c r="R179" s="165">
        <f>SUM(R180:R212)</f>
        <v>0.24772000000000002</v>
      </c>
      <c r="S179" s="164"/>
      <c r="T179" s="166">
        <f>SUM(T180:T212)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59" t="s">
        <v>85</v>
      </c>
      <c r="AT179" s="167" t="s">
        <v>76</v>
      </c>
      <c r="AU179" s="167" t="s">
        <v>85</v>
      </c>
      <c r="AY179" s="159" t="s">
        <v>148</v>
      </c>
      <c r="BK179" s="168">
        <f>SUM(BK180:BK212)</f>
        <v>0</v>
      </c>
    </row>
    <row r="180" s="2" customFormat="1" ht="24.15" customHeight="1">
      <c r="A180" s="37"/>
      <c r="B180" s="171"/>
      <c r="C180" s="172" t="s">
        <v>211</v>
      </c>
      <c r="D180" s="172" t="s">
        <v>151</v>
      </c>
      <c r="E180" s="173" t="s">
        <v>212</v>
      </c>
      <c r="F180" s="174" t="s">
        <v>213</v>
      </c>
      <c r="G180" s="175" t="s">
        <v>200</v>
      </c>
      <c r="H180" s="176">
        <v>18</v>
      </c>
      <c r="I180" s="177"/>
      <c r="J180" s="178">
        <f>ROUND(I180*H180,2)</f>
        <v>0</v>
      </c>
      <c r="K180" s="179"/>
      <c r="L180" s="38"/>
      <c r="M180" s="180" t="s">
        <v>1</v>
      </c>
      <c r="N180" s="181" t="s">
        <v>42</v>
      </c>
      <c r="O180" s="76"/>
      <c r="P180" s="182">
        <f>O180*H180</f>
        <v>0</v>
      </c>
      <c r="Q180" s="182">
        <v>0.00048000000000000001</v>
      </c>
      <c r="R180" s="182">
        <f>Q180*H180</f>
        <v>0.0086400000000000001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155</v>
      </c>
      <c r="AT180" s="184" t="s">
        <v>151</v>
      </c>
      <c r="AU180" s="184" t="s">
        <v>87</v>
      </c>
      <c r="AY180" s="18" t="s">
        <v>148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85</v>
      </c>
      <c r="BK180" s="185">
        <f>ROUND(I180*H180,2)</f>
        <v>0</v>
      </c>
      <c r="BL180" s="18" t="s">
        <v>155</v>
      </c>
      <c r="BM180" s="184" t="s">
        <v>214</v>
      </c>
    </row>
    <row r="181" s="2" customFormat="1">
      <c r="A181" s="37"/>
      <c r="B181" s="38"/>
      <c r="C181" s="37"/>
      <c r="D181" s="186" t="s">
        <v>157</v>
      </c>
      <c r="E181" s="37"/>
      <c r="F181" s="187" t="s">
        <v>215</v>
      </c>
      <c r="G181" s="37"/>
      <c r="H181" s="37"/>
      <c r="I181" s="188"/>
      <c r="J181" s="37"/>
      <c r="K181" s="37"/>
      <c r="L181" s="38"/>
      <c r="M181" s="189"/>
      <c r="N181" s="190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157</v>
      </c>
      <c r="AU181" s="18" t="s">
        <v>87</v>
      </c>
    </row>
    <row r="182" s="13" customFormat="1">
      <c r="A182" s="13"/>
      <c r="B182" s="191"/>
      <c r="C182" s="13"/>
      <c r="D182" s="186" t="s">
        <v>159</v>
      </c>
      <c r="E182" s="192" t="s">
        <v>1</v>
      </c>
      <c r="F182" s="193" t="s">
        <v>216</v>
      </c>
      <c r="G182" s="13"/>
      <c r="H182" s="192" t="s">
        <v>1</v>
      </c>
      <c r="I182" s="194"/>
      <c r="J182" s="13"/>
      <c r="K182" s="13"/>
      <c r="L182" s="191"/>
      <c r="M182" s="195"/>
      <c r="N182" s="196"/>
      <c r="O182" s="196"/>
      <c r="P182" s="196"/>
      <c r="Q182" s="196"/>
      <c r="R182" s="196"/>
      <c r="S182" s="196"/>
      <c r="T182" s="19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2" t="s">
        <v>159</v>
      </c>
      <c r="AU182" s="192" t="s">
        <v>87</v>
      </c>
      <c r="AV182" s="13" t="s">
        <v>85</v>
      </c>
      <c r="AW182" s="13" t="s">
        <v>32</v>
      </c>
      <c r="AX182" s="13" t="s">
        <v>77</v>
      </c>
      <c r="AY182" s="192" t="s">
        <v>148</v>
      </c>
    </row>
    <row r="183" s="14" customFormat="1">
      <c r="A183" s="14"/>
      <c r="B183" s="198"/>
      <c r="C183" s="14"/>
      <c r="D183" s="186" t="s">
        <v>159</v>
      </c>
      <c r="E183" s="199" t="s">
        <v>1</v>
      </c>
      <c r="F183" s="200" t="s">
        <v>217</v>
      </c>
      <c r="G183" s="14"/>
      <c r="H183" s="201">
        <v>18</v>
      </c>
      <c r="I183" s="202"/>
      <c r="J183" s="14"/>
      <c r="K183" s="14"/>
      <c r="L183" s="198"/>
      <c r="M183" s="203"/>
      <c r="N183" s="204"/>
      <c r="O183" s="204"/>
      <c r="P183" s="204"/>
      <c r="Q183" s="204"/>
      <c r="R183" s="204"/>
      <c r="S183" s="204"/>
      <c r="T183" s="20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9" t="s">
        <v>159</v>
      </c>
      <c r="AU183" s="199" t="s">
        <v>87</v>
      </c>
      <c r="AV183" s="14" t="s">
        <v>87</v>
      </c>
      <c r="AW183" s="14" t="s">
        <v>32</v>
      </c>
      <c r="AX183" s="14" t="s">
        <v>85</v>
      </c>
      <c r="AY183" s="199" t="s">
        <v>148</v>
      </c>
    </row>
    <row r="184" s="2" customFormat="1" ht="24.15" customHeight="1">
      <c r="A184" s="37"/>
      <c r="B184" s="171"/>
      <c r="C184" s="214" t="s">
        <v>218</v>
      </c>
      <c r="D184" s="214" t="s">
        <v>219</v>
      </c>
      <c r="E184" s="215" t="s">
        <v>220</v>
      </c>
      <c r="F184" s="216" t="s">
        <v>221</v>
      </c>
      <c r="G184" s="217" t="s">
        <v>200</v>
      </c>
      <c r="H184" s="218">
        <v>14</v>
      </c>
      <c r="I184" s="219"/>
      <c r="J184" s="220">
        <f>ROUND(I184*H184,2)</f>
        <v>0</v>
      </c>
      <c r="K184" s="221"/>
      <c r="L184" s="222"/>
      <c r="M184" s="223" t="s">
        <v>1</v>
      </c>
      <c r="N184" s="224" t="s">
        <v>42</v>
      </c>
      <c r="O184" s="76"/>
      <c r="P184" s="182">
        <f>O184*H184</f>
        <v>0</v>
      </c>
      <c r="Q184" s="182">
        <v>0.01201</v>
      </c>
      <c r="R184" s="182">
        <f>Q184*H184</f>
        <v>0.16814000000000001</v>
      </c>
      <c r="S184" s="182">
        <v>0</v>
      </c>
      <c r="T184" s="18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4" t="s">
        <v>211</v>
      </c>
      <c r="AT184" s="184" t="s">
        <v>219</v>
      </c>
      <c r="AU184" s="184" t="s">
        <v>87</v>
      </c>
      <c r="AY184" s="18" t="s">
        <v>148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85</v>
      </c>
      <c r="BK184" s="185">
        <f>ROUND(I184*H184,2)</f>
        <v>0</v>
      </c>
      <c r="BL184" s="18" t="s">
        <v>155</v>
      </c>
      <c r="BM184" s="184" t="s">
        <v>222</v>
      </c>
    </row>
    <row r="185" s="2" customFormat="1">
      <c r="A185" s="37"/>
      <c r="B185" s="38"/>
      <c r="C185" s="37"/>
      <c r="D185" s="186" t="s">
        <v>157</v>
      </c>
      <c r="E185" s="37"/>
      <c r="F185" s="187" t="s">
        <v>221</v>
      </c>
      <c r="G185" s="37"/>
      <c r="H185" s="37"/>
      <c r="I185" s="188"/>
      <c r="J185" s="37"/>
      <c r="K185" s="37"/>
      <c r="L185" s="38"/>
      <c r="M185" s="189"/>
      <c r="N185" s="190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157</v>
      </c>
      <c r="AU185" s="18" t="s">
        <v>87</v>
      </c>
    </row>
    <row r="186" s="13" customFormat="1">
      <c r="A186" s="13"/>
      <c r="B186" s="191"/>
      <c r="C186" s="13"/>
      <c r="D186" s="186" t="s">
        <v>159</v>
      </c>
      <c r="E186" s="192" t="s">
        <v>1</v>
      </c>
      <c r="F186" s="193" t="s">
        <v>223</v>
      </c>
      <c r="G186" s="13"/>
      <c r="H186" s="192" t="s">
        <v>1</v>
      </c>
      <c r="I186" s="194"/>
      <c r="J186" s="13"/>
      <c r="K186" s="13"/>
      <c r="L186" s="191"/>
      <c r="M186" s="195"/>
      <c r="N186" s="196"/>
      <c r="O186" s="196"/>
      <c r="P186" s="196"/>
      <c r="Q186" s="196"/>
      <c r="R186" s="196"/>
      <c r="S186" s="196"/>
      <c r="T186" s="19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2" t="s">
        <v>159</v>
      </c>
      <c r="AU186" s="192" t="s">
        <v>87</v>
      </c>
      <c r="AV186" s="13" t="s">
        <v>85</v>
      </c>
      <c r="AW186" s="13" t="s">
        <v>32</v>
      </c>
      <c r="AX186" s="13" t="s">
        <v>77</v>
      </c>
      <c r="AY186" s="192" t="s">
        <v>148</v>
      </c>
    </row>
    <row r="187" s="14" customFormat="1">
      <c r="A187" s="14"/>
      <c r="B187" s="198"/>
      <c r="C187" s="14"/>
      <c r="D187" s="186" t="s">
        <v>159</v>
      </c>
      <c r="E187" s="199" t="s">
        <v>1</v>
      </c>
      <c r="F187" s="200" t="s">
        <v>218</v>
      </c>
      <c r="G187" s="14"/>
      <c r="H187" s="201">
        <v>9</v>
      </c>
      <c r="I187" s="202"/>
      <c r="J187" s="14"/>
      <c r="K187" s="14"/>
      <c r="L187" s="198"/>
      <c r="M187" s="203"/>
      <c r="N187" s="204"/>
      <c r="O187" s="204"/>
      <c r="P187" s="204"/>
      <c r="Q187" s="204"/>
      <c r="R187" s="204"/>
      <c r="S187" s="204"/>
      <c r="T187" s="20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9" t="s">
        <v>159</v>
      </c>
      <c r="AU187" s="199" t="s">
        <v>87</v>
      </c>
      <c r="AV187" s="14" t="s">
        <v>87</v>
      </c>
      <c r="AW187" s="14" t="s">
        <v>32</v>
      </c>
      <c r="AX187" s="14" t="s">
        <v>77</v>
      </c>
      <c r="AY187" s="199" t="s">
        <v>148</v>
      </c>
    </row>
    <row r="188" s="13" customFormat="1">
      <c r="A188" s="13"/>
      <c r="B188" s="191"/>
      <c r="C188" s="13"/>
      <c r="D188" s="186" t="s">
        <v>159</v>
      </c>
      <c r="E188" s="192" t="s">
        <v>1</v>
      </c>
      <c r="F188" s="193" t="s">
        <v>224</v>
      </c>
      <c r="G188" s="13"/>
      <c r="H188" s="192" t="s">
        <v>1</v>
      </c>
      <c r="I188" s="194"/>
      <c r="J188" s="13"/>
      <c r="K188" s="13"/>
      <c r="L188" s="191"/>
      <c r="M188" s="195"/>
      <c r="N188" s="196"/>
      <c r="O188" s="196"/>
      <c r="P188" s="196"/>
      <c r="Q188" s="196"/>
      <c r="R188" s="196"/>
      <c r="S188" s="196"/>
      <c r="T188" s="19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2" t="s">
        <v>159</v>
      </c>
      <c r="AU188" s="192" t="s">
        <v>87</v>
      </c>
      <c r="AV188" s="13" t="s">
        <v>85</v>
      </c>
      <c r="AW188" s="13" t="s">
        <v>32</v>
      </c>
      <c r="AX188" s="13" t="s">
        <v>77</v>
      </c>
      <c r="AY188" s="192" t="s">
        <v>148</v>
      </c>
    </row>
    <row r="189" s="14" customFormat="1">
      <c r="A189" s="14"/>
      <c r="B189" s="198"/>
      <c r="C189" s="14"/>
      <c r="D189" s="186" t="s">
        <v>159</v>
      </c>
      <c r="E189" s="199" t="s">
        <v>1</v>
      </c>
      <c r="F189" s="200" t="s">
        <v>186</v>
      </c>
      <c r="G189" s="14"/>
      <c r="H189" s="201">
        <v>5</v>
      </c>
      <c r="I189" s="202"/>
      <c r="J189" s="14"/>
      <c r="K189" s="14"/>
      <c r="L189" s="198"/>
      <c r="M189" s="203"/>
      <c r="N189" s="204"/>
      <c r="O189" s="204"/>
      <c r="P189" s="204"/>
      <c r="Q189" s="204"/>
      <c r="R189" s="204"/>
      <c r="S189" s="204"/>
      <c r="T189" s="20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9" t="s">
        <v>159</v>
      </c>
      <c r="AU189" s="199" t="s">
        <v>87</v>
      </c>
      <c r="AV189" s="14" t="s">
        <v>87</v>
      </c>
      <c r="AW189" s="14" t="s">
        <v>32</v>
      </c>
      <c r="AX189" s="14" t="s">
        <v>77</v>
      </c>
      <c r="AY189" s="199" t="s">
        <v>148</v>
      </c>
    </row>
    <row r="190" s="15" customFormat="1">
      <c r="A190" s="15"/>
      <c r="B190" s="206"/>
      <c r="C190" s="15"/>
      <c r="D190" s="186" t="s">
        <v>159</v>
      </c>
      <c r="E190" s="207" t="s">
        <v>1</v>
      </c>
      <c r="F190" s="208" t="s">
        <v>176</v>
      </c>
      <c r="G190" s="15"/>
      <c r="H190" s="209">
        <v>14</v>
      </c>
      <c r="I190" s="210"/>
      <c r="J190" s="15"/>
      <c r="K190" s="15"/>
      <c r="L190" s="206"/>
      <c r="M190" s="211"/>
      <c r="N190" s="212"/>
      <c r="O190" s="212"/>
      <c r="P190" s="212"/>
      <c r="Q190" s="212"/>
      <c r="R190" s="212"/>
      <c r="S190" s="212"/>
      <c r="T190" s="21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07" t="s">
        <v>159</v>
      </c>
      <c r="AU190" s="207" t="s">
        <v>87</v>
      </c>
      <c r="AV190" s="15" t="s">
        <v>155</v>
      </c>
      <c r="AW190" s="15" t="s">
        <v>32</v>
      </c>
      <c r="AX190" s="15" t="s">
        <v>85</v>
      </c>
      <c r="AY190" s="207" t="s">
        <v>148</v>
      </c>
    </row>
    <row r="191" s="2" customFormat="1" ht="24.15" customHeight="1">
      <c r="A191" s="37"/>
      <c r="B191" s="171"/>
      <c r="C191" s="214" t="s">
        <v>167</v>
      </c>
      <c r="D191" s="214" t="s">
        <v>219</v>
      </c>
      <c r="E191" s="215" t="s">
        <v>225</v>
      </c>
      <c r="F191" s="216" t="s">
        <v>226</v>
      </c>
      <c r="G191" s="217" t="s">
        <v>200</v>
      </c>
      <c r="H191" s="218">
        <v>2</v>
      </c>
      <c r="I191" s="219"/>
      <c r="J191" s="220">
        <f>ROUND(I191*H191,2)</f>
        <v>0</v>
      </c>
      <c r="K191" s="221"/>
      <c r="L191" s="222"/>
      <c r="M191" s="223" t="s">
        <v>1</v>
      </c>
      <c r="N191" s="224" t="s">
        <v>42</v>
      </c>
      <c r="O191" s="76"/>
      <c r="P191" s="182">
        <f>O191*H191</f>
        <v>0</v>
      </c>
      <c r="Q191" s="182">
        <v>0.012489999999999999</v>
      </c>
      <c r="R191" s="182">
        <f>Q191*H191</f>
        <v>0.024979999999999999</v>
      </c>
      <c r="S191" s="182">
        <v>0</v>
      </c>
      <c r="T191" s="18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4" t="s">
        <v>211</v>
      </c>
      <c r="AT191" s="184" t="s">
        <v>219</v>
      </c>
      <c r="AU191" s="184" t="s">
        <v>87</v>
      </c>
      <c r="AY191" s="18" t="s">
        <v>148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8" t="s">
        <v>85</v>
      </c>
      <c r="BK191" s="185">
        <f>ROUND(I191*H191,2)</f>
        <v>0</v>
      </c>
      <c r="BL191" s="18" t="s">
        <v>155</v>
      </c>
      <c r="BM191" s="184" t="s">
        <v>227</v>
      </c>
    </row>
    <row r="192" s="2" customFormat="1">
      <c r="A192" s="37"/>
      <c r="B192" s="38"/>
      <c r="C192" s="37"/>
      <c r="D192" s="186" t="s">
        <v>157</v>
      </c>
      <c r="E192" s="37"/>
      <c r="F192" s="187" t="s">
        <v>226</v>
      </c>
      <c r="G192" s="37"/>
      <c r="H192" s="37"/>
      <c r="I192" s="188"/>
      <c r="J192" s="37"/>
      <c r="K192" s="37"/>
      <c r="L192" s="38"/>
      <c r="M192" s="189"/>
      <c r="N192" s="190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157</v>
      </c>
      <c r="AU192" s="18" t="s">
        <v>87</v>
      </c>
    </row>
    <row r="193" s="13" customFormat="1">
      <c r="A193" s="13"/>
      <c r="B193" s="191"/>
      <c r="C193" s="13"/>
      <c r="D193" s="186" t="s">
        <v>159</v>
      </c>
      <c r="E193" s="192" t="s">
        <v>1</v>
      </c>
      <c r="F193" s="193" t="s">
        <v>223</v>
      </c>
      <c r="G193" s="13"/>
      <c r="H193" s="192" t="s">
        <v>1</v>
      </c>
      <c r="I193" s="194"/>
      <c r="J193" s="13"/>
      <c r="K193" s="13"/>
      <c r="L193" s="191"/>
      <c r="M193" s="195"/>
      <c r="N193" s="196"/>
      <c r="O193" s="196"/>
      <c r="P193" s="196"/>
      <c r="Q193" s="196"/>
      <c r="R193" s="196"/>
      <c r="S193" s="196"/>
      <c r="T193" s="19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2" t="s">
        <v>159</v>
      </c>
      <c r="AU193" s="192" t="s">
        <v>87</v>
      </c>
      <c r="AV193" s="13" t="s">
        <v>85</v>
      </c>
      <c r="AW193" s="13" t="s">
        <v>32</v>
      </c>
      <c r="AX193" s="13" t="s">
        <v>77</v>
      </c>
      <c r="AY193" s="192" t="s">
        <v>148</v>
      </c>
    </row>
    <row r="194" s="14" customFormat="1">
      <c r="A194" s="14"/>
      <c r="B194" s="198"/>
      <c r="C194" s="14"/>
      <c r="D194" s="186" t="s">
        <v>159</v>
      </c>
      <c r="E194" s="199" t="s">
        <v>1</v>
      </c>
      <c r="F194" s="200" t="s">
        <v>85</v>
      </c>
      <c r="G194" s="14"/>
      <c r="H194" s="201">
        <v>1</v>
      </c>
      <c r="I194" s="202"/>
      <c r="J194" s="14"/>
      <c r="K194" s="14"/>
      <c r="L194" s="198"/>
      <c r="M194" s="203"/>
      <c r="N194" s="204"/>
      <c r="O194" s="204"/>
      <c r="P194" s="204"/>
      <c r="Q194" s="204"/>
      <c r="R194" s="204"/>
      <c r="S194" s="204"/>
      <c r="T194" s="20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9" t="s">
        <v>159</v>
      </c>
      <c r="AU194" s="199" t="s">
        <v>87</v>
      </c>
      <c r="AV194" s="14" t="s">
        <v>87</v>
      </c>
      <c r="AW194" s="14" t="s">
        <v>32</v>
      </c>
      <c r="AX194" s="14" t="s">
        <v>77</v>
      </c>
      <c r="AY194" s="199" t="s">
        <v>148</v>
      </c>
    </row>
    <row r="195" s="13" customFormat="1">
      <c r="A195" s="13"/>
      <c r="B195" s="191"/>
      <c r="C195" s="13"/>
      <c r="D195" s="186" t="s">
        <v>159</v>
      </c>
      <c r="E195" s="192" t="s">
        <v>1</v>
      </c>
      <c r="F195" s="193" t="s">
        <v>224</v>
      </c>
      <c r="G195" s="13"/>
      <c r="H195" s="192" t="s">
        <v>1</v>
      </c>
      <c r="I195" s="194"/>
      <c r="J195" s="13"/>
      <c r="K195" s="13"/>
      <c r="L195" s="191"/>
      <c r="M195" s="195"/>
      <c r="N195" s="196"/>
      <c r="O195" s="196"/>
      <c r="P195" s="196"/>
      <c r="Q195" s="196"/>
      <c r="R195" s="196"/>
      <c r="S195" s="196"/>
      <c r="T195" s="19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2" t="s">
        <v>159</v>
      </c>
      <c r="AU195" s="192" t="s">
        <v>87</v>
      </c>
      <c r="AV195" s="13" t="s">
        <v>85</v>
      </c>
      <c r="AW195" s="13" t="s">
        <v>32</v>
      </c>
      <c r="AX195" s="13" t="s">
        <v>77</v>
      </c>
      <c r="AY195" s="192" t="s">
        <v>148</v>
      </c>
    </row>
    <row r="196" s="14" customFormat="1">
      <c r="A196" s="14"/>
      <c r="B196" s="198"/>
      <c r="C196" s="14"/>
      <c r="D196" s="186" t="s">
        <v>159</v>
      </c>
      <c r="E196" s="199" t="s">
        <v>1</v>
      </c>
      <c r="F196" s="200" t="s">
        <v>85</v>
      </c>
      <c r="G196" s="14"/>
      <c r="H196" s="201">
        <v>1</v>
      </c>
      <c r="I196" s="202"/>
      <c r="J196" s="14"/>
      <c r="K196" s="14"/>
      <c r="L196" s="198"/>
      <c r="M196" s="203"/>
      <c r="N196" s="204"/>
      <c r="O196" s="204"/>
      <c r="P196" s="204"/>
      <c r="Q196" s="204"/>
      <c r="R196" s="204"/>
      <c r="S196" s="204"/>
      <c r="T196" s="20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9" t="s">
        <v>159</v>
      </c>
      <c r="AU196" s="199" t="s">
        <v>87</v>
      </c>
      <c r="AV196" s="14" t="s">
        <v>87</v>
      </c>
      <c r="AW196" s="14" t="s">
        <v>32</v>
      </c>
      <c r="AX196" s="14" t="s">
        <v>77</v>
      </c>
      <c r="AY196" s="199" t="s">
        <v>148</v>
      </c>
    </row>
    <row r="197" s="15" customFormat="1">
      <c r="A197" s="15"/>
      <c r="B197" s="206"/>
      <c r="C197" s="15"/>
      <c r="D197" s="186" t="s">
        <v>159</v>
      </c>
      <c r="E197" s="207" t="s">
        <v>1</v>
      </c>
      <c r="F197" s="208" t="s">
        <v>176</v>
      </c>
      <c r="G197" s="15"/>
      <c r="H197" s="209">
        <v>2</v>
      </c>
      <c r="I197" s="210"/>
      <c r="J197" s="15"/>
      <c r="K197" s="15"/>
      <c r="L197" s="206"/>
      <c r="M197" s="211"/>
      <c r="N197" s="212"/>
      <c r="O197" s="212"/>
      <c r="P197" s="212"/>
      <c r="Q197" s="212"/>
      <c r="R197" s="212"/>
      <c r="S197" s="212"/>
      <c r="T197" s="21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07" t="s">
        <v>159</v>
      </c>
      <c r="AU197" s="207" t="s">
        <v>87</v>
      </c>
      <c r="AV197" s="15" t="s">
        <v>155</v>
      </c>
      <c r="AW197" s="15" t="s">
        <v>32</v>
      </c>
      <c r="AX197" s="15" t="s">
        <v>85</v>
      </c>
      <c r="AY197" s="207" t="s">
        <v>148</v>
      </c>
    </row>
    <row r="198" s="2" customFormat="1" ht="24.15" customHeight="1">
      <c r="A198" s="37"/>
      <c r="B198" s="171"/>
      <c r="C198" s="214" t="s">
        <v>228</v>
      </c>
      <c r="D198" s="214" t="s">
        <v>219</v>
      </c>
      <c r="E198" s="215" t="s">
        <v>229</v>
      </c>
      <c r="F198" s="216" t="s">
        <v>230</v>
      </c>
      <c r="G198" s="217" t="s">
        <v>200</v>
      </c>
      <c r="H198" s="218">
        <v>2</v>
      </c>
      <c r="I198" s="219"/>
      <c r="J198" s="220">
        <f>ROUND(I198*H198,2)</f>
        <v>0</v>
      </c>
      <c r="K198" s="221"/>
      <c r="L198" s="222"/>
      <c r="M198" s="223" t="s">
        <v>1</v>
      </c>
      <c r="N198" s="224" t="s">
        <v>42</v>
      </c>
      <c r="O198" s="76"/>
      <c r="P198" s="182">
        <f>O198*H198</f>
        <v>0</v>
      </c>
      <c r="Q198" s="182">
        <v>0.01521</v>
      </c>
      <c r="R198" s="182">
        <f>Q198*H198</f>
        <v>0.030419999999999999</v>
      </c>
      <c r="S198" s="182">
        <v>0</v>
      </c>
      <c r="T198" s="18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4" t="s">
        <v>211</v>
      </c>
      <c r="AT198" s="184" t="s">
        <v>219</v>
      </c>
      <c r="AU198" s="184" t="s">
        <v>87</v>
      </c>
      <c r="AY198" s="18" t="s">
        <v>148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8" t="s">
        <v>85</v>
      </c>
      <c r="BK198" s="185">
        <f>ROUND(I198*H198,2)</f>
        <v>0</v>
      </c>
      <c r="BL198" s="18" t="s">
        <v>155</v>
      </c>
      <c r="BM198" s="184" t="s">
        <v>231</v>
      </c>
    </row>
    <row r="199" s="2" customFormat="1">
      <c r="A199" s="37"/>
      <c r="B199" s="38"/>
      <c r="C199" s="37"/>
      <c r="D199" s="186" t="s">
        <v>157</v>
      </c>
      <c r="E199" s="37"/>
      <c r="F199" s="187" t="s">
        <v>230</v>
      </c>
      <c r="G199" s="37"/>
      <c r="H199" s="37"/>
      <c r="I199" s="188"/>
      <c r="J199" s="37"/>
      <c r="K199" s="37"/>
      <c r="L199" s="38"/>
      <c r="M199" s="189"/>
      <c r="N199" s="190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157</v>
      </c>
      <c r="AU199" s="18" t="s">
        <v>87</v>
      </c>
    </row>
    <row r="200" s="13" customFormat="1">
      <c r="A200" s="13"/>
      <c r="B200" s="191"/>
      <c r="C200" s="13"/>
      <c r="D200" s="186" t="s">
        <v>159</v>
      </c>
      <c r="E200" s="192" t="s">
        <v>1</v>
      </c>
      <c r="F200" s="193" t="s">
        <v>223</v>
      </c>
      <c r="G200" s="13"/>
      <c r="H200" s="192" t="s">
        <v>1</v>
      </c>
      <c r="I200" s="194"/>
      <c r="J200" s="13"/>
      <c r="K200" s="13"/>
      <c r="L200" s="191"/>
      <c r="M200" s="195"/>
      <c r="N200" s="196"/>
      <c r="O200" s="196"/>
      <c r="P200" s="196"/>
      <c r="Q200" s="196"/>
      <c r="R200" s="196"/>
      <c r="S200" s="196"/>
      <c r="T200" s="19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2" t="s">
        <v>159</v>
      </c>
      <c r="AU200" s="192" t="s">
        <v>87</v>
      </c>
      <c r="AV200" s="13" t="s">
        <v>85</v>
      </c>
      <c r="AW200" s="13" t="s">
        <v>32</v>
      </c>
      <c r="AX200" s="13" t="s">
        <v>77</v>
      </c>
      <c r="AY200" s="192" t="s">
        <v>148</v>
      </c>
    </row>
    <row r="201" s="14" customFormat="1">
      <c r="A201" s="14"/>
      <c r="B201" s="198"/>
      <c r="C201" s="14"/>
      <c r="D201" s="186" t="s">
        <v>159</v>
      </c>
      <c r="E201" s="199" t="s">
        <v>1</v>
      </c>
      <c r="F201" s="200" t="s">
        <v>85</v>
      </c>
      <c r="G201" s="14"/>
      <c r="H201" s="201">
        <v>1</v>
      </c>
      <c r="I201" s="202"/>
      <c r="J201" s="14"/>
      <c r="K201" s="14"/>
      <c r="L201" s="198"/>
      <c r="M201" s="203"/>
      <c r="N201" s="204"/>
      <c r="O201" s="204"/>
      <c r="P201" s="204"/>
      <c r="Q201" s="204"/>
      <c r="R201" s="204"/>
      <c r="S201" s="204"/>
      <c r="T201" s="20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9" t="s">
        <v>159</v>
      </c>
      <c r="AU201" s="199" t="s">
        <v>87</v>
      </c>
      <c r="AV201" s="14" t="s">
        <v>87</v>
      </c>
      <c r="AW201" s="14" t="s">
        <v>32</v>
      </c>
      <c r="AX201" s="14" t="s">
        <v>77</v>
      </c>
      <c r="AY201" s="199" t="s">
        <v>148</v>
      </c>
    </row>
    <row r="202" s="13" customFormat="1">
      <c r="A202" s="13"/>
      <c r="B202" s="191"/>
      <c r="C202" s="13"/>
      <c r="D202" s="186" t="s">
        <v>159</v>
      </c>
      <c r="E202" s="192" t="s">
        <v>1</v>
      </c>
      <c r="F202" s="193" t="s">
        <v>224</v>
      </c>
      <c r="G202" s="13"/>
      <c r="H202" s="192" t="s">
        <v>1</v>
      </c>
      <c r="I202" s="194"/>
      <c r="J202" s="13"/>
      <c r="K202" s="13"/>
      <c r="L202" s="191"/>
      <c r="M202" s="195"/>
      <c r="N202" s="196"/>
      <c r="O202" s="196"/>
      <c r="P202" s="196"/>
      <c r="Q202" s="196"/>
      <c r="R202" s="196"/>
      <c r="S202" s="196"/>
      <c r="T202" s="19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2" t="s">
        <v>159</v>
      </c>
      <c r="AU202" s="192" t="s">
        <v>87</v>
      </c>
      <c r="AV202" s="13" t="s">
        <v>85</v>
      </c>
      <c r="AW202" s="13" t="s">
        <v>32</v>
      </c>
      <c r="AX202" s="13" t="s">
        <v>77</v>
      </c>
      <c r="AY202" s="192" t="s">
        <v>148</v>
      </c>
    </row>
    <row r="203" s="14" customFormat="1">
      <c r="A203" s="14"/>
      <c r="B203" s="198"/>
      <c r="C203" s="14"/>
      <c r="D203" s="186" t="s">
        <v>159</v>
      </c>
      <c r="E203" s="199" t="s">
        <v>1</v>
      </c>
      <c r="F203" s="200" t="s">
        <v>85</v>
      </c>
      <c r="G203" s="14"/>
      <c r="H203" s="201">
        <v>1</v>
      </c>
      <c r="I203" s="202"/>
      <c r="J203" s="14"/>
      <c r="K203" s="14"/>
      <c r="L203" s="198"/>
      <c r="M203" s="203"/>
      <c r="N203" s="204"/>
      <c r="O203" s="204"/>
      <c r="P203" s="204"/>
      <c r="Q203" s="204"/>
      <c r="R203" s="204"/>
      <c r="S203" s="204"/>
      <c r="T203" s="20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9" t="s">
        <v>159</v>
      </c>
      <c r="AU203" s="199" t="s">
        <v>87</v>
      </c>
      <c r="AV203" s="14" t="s">
        <v>87</v>
      </c>
      <c r="AW203" s="14" t="s">
        <v>32</v>
      </c>
      <c r="AX203" s="14" t="s">
        <v>77</v>
      </c>
      <c r="AY203" s="199" t="s">
        <v>148</v>
      </c>
    </row>
    <row r="204" s="15" customFormat="1">
      <c r="A204" s="15"/>
      <c r="B204" s="206"/>
      <c r="C204" s="15"/>
      <c r="D204" s="186" t="s">
        <v>159</v>
      </c>
      <c r="E204" s="207" t="s">
        <v>1</v>
      </c>
      <c r="F204" s="208" t="s">
        <v>176</v>
      </c>
      <c r="G204" s="15"/>
      <c r="H204" s="209">
        <v>2</v>
      </c>
      <c r="I204" s="210"/>
      <c r="J204" s="15"/>
      <c r="K204" s="15"/>
      <c r="L204" s="206"/>
      <c r="M204" s="211"/>
      <c r="N204" s="212"/>
      <c r="O204" s="212"/>
      <c r="P204" s="212"/>
      <c r="Q204" s="212"/>
      <c r="R204" s="212"/>
      <c r="S204" s="212"/>
      <c r="T204" s="21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07" t="s">
        <v>159</v>
      </c>
      <c r="AU204" s="207" t="s">
        <v>87</v>
      </c>
      <c r="AV204" s="15" t="s">
        <v>155</v>
      </c>
      <c r="AW204" s="15" t="s">
        <v>32</v>
      </c>
      <c r="AX204" s="15" t="s">
        <v>85</v>
      </c>
      <c r="AY204" s="207" t="s">
        <v>148</v>
      </c>
    </row>
    <row r="205" s="2" customFormat="1" ht="24.15" customHeight="1">
      <c r="A205" s="37"/>
      <c r="B205" s="171"/>
      <c r="C205" s="172" t="s">
        <v>8</v>
      </c>
      <c r="D205" s="172" t="s">
        <v>151</v>
      </c>
      <c r="E205" s="173" t="s">
        <v>232</v>
      </c>
      <c r="F205" s="174" t="s">
        <v>233</v>
      </c>
      <c r="G205" s="175" t="s">
        <v>200</v>
      </c>
      <c r="H205" s="176">
        <v>1</v>
      </c>
      <c r="I205" s="177"/>
      <c r="J205" s="178">
        <f>ROUND(I205*H205,2)</f>
        <v>0</v>
      </c>
      <c r="K205" s="179"/>
      <c r="L205" s="38"/>
      <c r="M205" s="180" t="s">
        <v>1</v>
      </c>
      <c r="N205" s="181" t="s">
        <v>42</v>
      </c>
      <c r="O205" s="76"/>
      <c r="P205" s="182">
        <f>O205*H205</f>
        <v>0</v>
      </c>
      <c r="Q205" s="182">
        <v>0.00096000000000000002</v>
      </c>
      <c r="R205" s="182">
        <f>Q205*H205</f>
        <v>0.00096000000000000002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155</v>
      </c>
      <c r="AT205" s="184" t="s">
        <v>151</v>
      </c>
      <c r="AU205" s="184" t="s">
        <v>87</v>
      </c>
      <c r="AY205" s="18" t="s">
        <v>148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85</v>
      </c>
      <c r="BK205" s="185">
        <f>ROUND(I205*H205,2)</f>
        <v>0</v>
      </c>
      <c r="BL205" s="18" t="s">
        <v>155</v>
      </c>
      <c r="BM205" s="184" t="s">
        <v>234</v>
      </c>
    </row>
    <row r="206" s="2" customFormat="1">
      <c r="A206" s="37"/>
      <c r="B206" s="38"/>
      <c r="C206" s="37"/>
      <c r="D206" s="186" t="s">
        <v>157</v>
      </c>
      <c r="E206" s="37"/>
      <c r="F206" s="187" t="s">
        <v>235</v>
      </c>
      <c r="G206" s="37"/>
      <c r="H206" s="37"/>
      <c r="I206" s="188"/>
      <c r="J206" s="37"/>
      <c r="K206" s="37"/>
      <c r="L206" s="38"/>
      <c r="M206" s="189"/>
      <c r="N206" s="190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157</v>
      </c>
      <c r="AU206" s="18" t="s">
        <v>87</v>
      </c>
    </row>
    <row r="207" s="13" customFormat="1">
      <c r="A207" s="13"/>
      <c r="B207" s="191"/>
      <c r="C207" s="13"/>
      <c r="D207" s="186" t="s">
        <v>159</v>
      </c>
      <c r="E207" s="192" t="s">
        <v>1</v>
      </c>
      <c r="F207" s="193" t="s">
        <v>236</v>
      </c>
      <c r="G207" s="13"/>
      <c r="H207" s="192" t="s">
        <v>1</v>
      </c>
      <c r="I207" s="194"/>
      <c r="J207" s="13"/>
      <c r="K207" s="13"/>
      <c r="L207" s="191"/>
      <c r="M207" s="195"/>
      <c r="N207" s="196"/>
      <c r="O207" s="196"/>
      <c r="P207" s="196"/>
      <c r="Q207" s="196"/>
      <c r="R207" s="196"/>
      <c r="S207" s="196"/>
      <c r="T207" s="19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2" t="s">
        <v>159</v>
      </c>
      <c r="AU207" s="192" t="s">
        <v>87</v>
      </c>
      <c r="AV207" s="13" t="s">
        <v>85</v>
      </c>
      <c r="AW207" s="13" t="s">
        <v>32</v>
      </c>
      <c r="AX207" s="13" t="s">
        <v>77</v>
      </c>
      <c r="AY207" s="192" t="s">
        <v>148</v>
      </c>
    </row>
    <row r="208" s="14" customFormat="1">
      <c r="A208" s="14"/>
      <c r="B208" s="198"/>
      <c r="C208" s="14"/>
      <c r="D208" s="186" t="s">
        <v>159</v>
      </c>
      <c r="E208" s="199" t="s">
        <v>1</v>
      </c>
      <c r="F208" s="200" t="s">
        <v>85</v>
      </c>
      <c r="G208" s="14"/>
      <c r="H208" s="201">
        <v>1</v>
      </c>
      <c r="I208" s="202"/>
      <c r="J208" s="14"/>
      <c r="K208" s="14"/>
      <c r="L208" s="198"/>
      <c r="M208" s="203"/>
      <c r="N208" s="204"/>
      <c r="O208" s="204"/>
      <c r="P208" s="204"/>
      <c r="Q208" s="204"/>
      <c r="R208" s="204"/>
      <c r="S208" s="204"/>
      <c r="T208" s="20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9" t="s">
        <v>159</v>
      </c>
      <c r="AU208" s="199" t="s">
        <v>87</v>
      </c>
      <c r="AV208" s="14" t="s">
        <v>87</v>
      </c>
      <c r="AW208" s="14" t="s">
        <v>32</v>
      </c>
      <c r="AX208" s="14" t="s">
        <v>85</v>
      </c>
      <c r="AY208" s="199" t="s">
        <v>148</v>
      </c>
    </row>
    <row r="209" s="2" customFormat="1" ht="24.15" customHeight="1">
      <c r="A209" s="37"/>
      <c r="B209" s="171"/>
      <c r="C209" s="214" t="s">
        <v>237</v>
      </c>
      <c r="D209" s="214" t="s">
        <v>219</v>
      </c>
      <c r="E209" s="215" t="s">
        <v>238</v>
      </c>
      <c r="F209" s="216" t="s">
        <v>239</v>
      </c>
      <c r="G209" s="217" t="s">
        <v>200</v>
      </c>
      <c r="H209" s="218">
        <v>1</v>
      </c>
      <c r="I209" s="219"/>
      <c r="J209" s="220">
        <f>ROUND(I209*H209,2)</f>
        <v>0</v>
      </c>
      <c r="K209" s="221"/>
      <c r="L209" s="222"/>
      <c r="M209" s="223" t="s">
        <v>1</v>
      </c>
      <c r="N209" s="224" t="s">
        <v>42</v>
      </c>
      <c r="O209" s="76"/>
      <c r="P209" s="182">
        <f>O209*H209</f>
        <v>0</v>
      </c>
      <c r="Q209" s="182">
        <v>0.014579999999999999</v>
      </c>
      <c r="R209" s="182">
        <f>Q209*H209</f>
        <v>0.014579999999999999</v>
      </c>
      <c r="S209" s="182">
        <v>0</v>
      </c>
      <c r="T209" s="18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4" t="s">
        <v>211</v>
      </c>
      <c r="AT209" s="184" t="s">
        <v>219</v>
      </c>
      <c r="AU209" s="184" t="s">
        <v>87</v>
      </c>
      <c r="AY209" s="18" t="s">
        <v>148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8" t="s">
        <v>85</v>
      </c>
      <c r="BK209" s="185">
        <f>ROUND(I209*H209,2)</f>
        <v>0</v>
      </c>
      <c r="BL209" s="18" t="s">
        <v>155</v>
      </c>
      <c r="BM209" s="184" t="s">
        <v>240</v>
      </c>
    </row>
    <row r="210" s="2" customFormat="1">
      <c r="A210" s="37"/>
      <c r="B210" s="38"/>
      <c r="C210" s="37"/>
      <c r="D210" s="186" t="s">
        <v>157</v>
      </c>
      <c r="E210" s="37"/>
      <c r="F210" s="187" t="s">
        <v>239</v>
      </c>
      <c r="G210" s="37"/>
      <c r="H210" s="37"/>
      <c r="I210" s="188"/>
      <c r="J210" s="37"/>
      <c r="K210" s="37"/>
      <c r="L210" s="38"/>
      <c r="M210" s="189"/>
      <c r="N210" s="190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157</v>
      </c>
      <c r="AU210" s="18" t="s">
        <v>87</v>
      </c>
    </row>
    <row r="211" s="13" customFormat="1">
      <c r="A211" s="13"/>
      <c r="B211" s="191"/>
      <c r="C211" s="13"/>
      <c r="D211" s="186" t="s">
        <v>159</v>
      </c>
      <c r="E211" s="192" t="s">
        <v>1</v>
      </c>
      <c r="F211" s="193" t="s">
        <v>241</v>
      </c>
      <c r="G211" s="13"/>
      <c r="H211" s="192" t="s">
        <v>1</v>
      </c>
      <c r="I211" s="194"/>
      <c r="J211" s="13"/>
      <c r="K211" s="13"/>
      <c r="L211" s="191"/>
      <c r="M211" s="195"/>
      <c r="N211" s="196"/>
      <c r="O211" s="196"/>
      <c r="P211" s="196"/>
      <c r="Q211" s="196"/>
      <c r="R211" s="196"/>
      <c r="S211" s="196"/>
      <c r="T211" s="19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2" t="s">
        <v>159</v>
      </c>
      <c r="AU211" s="192" t="s">
        <v>87</v>
      </c>
      <c r="AV211" s="13" t="s">
        <v>85</v>
      </c>
      <c r="AW211" s="13" t="s">
        <v>32</v>
      </c>
      <c r="AX211" s="13" t="s">
        <v>77</v>
      </c>
      <c r="AY211" s="192" t="s">
        <v>148</v>
      </c>
    </row>
    <row r="212" s="14" customFormat="1">
      <c r="A212" s="14"/>
      <c r="B212" s="198"/>
      <c r="C212" s="14"/>
      <c r="D212" s="186" t="s">
        <v>159</v>
      </c>
      <c r="E212" s="199" t="s">
        <v>1</v>
      </c>
      <c r="F212" s="200" t="s">
        <v>85</v>
      </c>
      <c r="G212" s="14"/>
      <c r="H212" s="201">
        <v>1</v>
      </c>
      <c r="I212" s="202"/>
      <c r="J212" s="14"/>
      <c r="K212" s="14"/>
      <c r="L212" s="198"/>
      <c r="M212" s="203"/>
      <c r="N212" s="204"/>
      <c r="O212" s="204"/>
      <c r="P212" s="204"/>
      <c r="Q212" s="204"/>
      <c r="R212" s="204"/>
      <c r="S212" s="204"/>
      <c r="T212" s="20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9" t="s">
        <v>159</v>
      </c>
      <c r="AU212" s="199" t="s">
        <v>87</v>
      </c>
      <c r="AV212" s="14" t="s">
        <v>87</v>
      </c>
      <c r="AW212" s="14" t="s">
        <v>32</v>
      </c>
      <c r="AX212" s="14" t="s">
        <v>85</v>
      </c>
      <c r="AY212" s="199" t="s">
        <v>148</v>
      </c>
    </row>
    <row r="213" s="12" customFormat="1" ht="22.8" customHeight="1">
      <c r="A213" s="12"/>
      <c r="B213" s="158"/>
      <c r="C213" s="12"/>
      <c r="D213" s="159" t="s">
        <v>76</v>
      </c>
      <c r="E213" s="169" t="s">
        <v>242</v>
      </c>
      <c r="F213" s="169" t="s">
        <v>243</v>
      </c>
      <c r="G213" s="12"/>
      <c r="H213" s="12"/>
      <c r="I213" s="161"/>
      <c r="J213" s="170">
        <f>BK213</f>
        <v>0</v>
      </c>
      <c r="K213" s="12"/>
      <c r="L213" s="158"/>
      <c r="M213" s="163"/>
      <c r="N213" s="164"/>
      <c r="O213" s="164"/>
      <c r="P213" s="165">
        <f>SUM(P214:P263)</f>
        <v>0</v>
      </c>
      <c r="Q213" s="164"/>
      <c r="R213" s="165">
        <f>SUM(R214:R263)</f>
        <v>25.679041160000001</v>
      </c>
      <c r="S213" s="164"/>
      <c r="T213" s="166">
        <f>SUM(T214:T263)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59" t="s">
        <v>85</v>
      </c>
      <c r="AT213" s="167" t="s">
        <v>76</v>
      </c>
      <c r="AU213" s="167" t="s">
        <v>85</v>
      </c>
      <c r="AY213" s="159" t="s">
        <v>148</v>
      </c>
      <c r="BK213" s="168">
        <f>SUM(BK214:BK263)</f>
        <v>0</v>
      </c>
    </row>
    <row r="214" s="2" customFormat="1" ht="24.15" customHeight="1">
      <c r="A214" s="37"/>
      <c r="B214" s="171"/>
      <c r="C214" s="172" t="s">
        <v>244</v>
      </c>
      <c r="D214" s="172" t="s">
        <v>151</v>
      </c>
      <c r="E214" s="173" t="s">
        <v>245</v>
      </c>
      <c r="F214" s="174" t="s">
        <v>246</v>
      </c>
      <c r="G214" s="175" t="s">
        <v>164</v>
      </c>
      <c r="H214" s="176">
        <v>315</v>
      </c>
      <c r="I214" s="177"/>
      <c r="J214" s="178">
        <f>ROUND(I214*H214,2)</f>
        <v>0</v>
      </c>
      <c r="K214" s="179"/>
      <c r="L214" s="38"/>
      <c r="M214" s="180" t="s">
        <v>1</v>
      </c>
      <c r="N214" s="181" t="s">
        <v>42</v>
      </c>
      <c r="O214" s="76"/>
      <c r="P214" s="182">
        <f>O214*H214</f>
        <v>0</v>
      </c>
      <c r="Q214" s="182">
        <v>0.0147</v>
      </c>
      <c r="R214" s="182">
        <f>Q214*H214</f>
        <v>4.6304999999999996</v>
      </c>
      <c r="S214" s="182">
        <v>0</v>
      </c>
      <c r="T214" s="18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4" t="s">
        <v>155</v>
      </c>
      <c r="AT214" s="184" t="s">
        <v>151</v>
      </c>
      <c r="AU214" s="184" t="s">
        <v>87</v>
      </c>
      <c r="AY214" s="18" t="s">
        <v>148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8" t="s">
        <v>85</v>
      </c>
      <c r="BK214" s="185">
        <f>ROUND(I214*H214,2)</f>
        <v>0</v>
      </c>
      <c r="BL214" s="18" t="s">
        <v>155</v>
      </c>
      <c r="BM214" s="184" t="s">
        <v>247</v>
      </c>
    </row>
    <row r="215" s="2" customFormat="1">
      <c r="A215" s="37"/>
      <c r="B215" s="38"/>
      <c r="C215" s="37"/>
      <c r="D215" s="186" t="s">
        <v>157</v>
      </c>
      <c r="E215" s="37"/>
      <c r="F215" s="187" t="s">
        <v>248</v>
      </c>
      <c r="G215" s="37"/>
      <c r="H215" s="37"/>
      <c r="I215" s="188"/>
      <c r="J215" s="37"/>
      <c r="K215" s="37"/>
      <c r="L215" s="38"/>
      <c r="M215" s="189"/>
      <c r="N215" s="190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157</v>
      </c>
      <c r="AU215" s="18" t="s">
        <v>87</v>
      </c>
    </row>
    <row r="216" s="13" customFormat="1">
      <c r="A216" s="13"/>
      <c r="B216" s="191"/>
      <c r="C216" s="13"/>
      <c r="D216" s="186" t="s">
        <v>159</v>
      </c>
      <c r="E216" s="192" t="s">
        <v>1</v>
      </c>
      <c r="F216" s="193" t="s">
        <v>249</v>
      </c>
      <c r="G216" s="13"/>
      <c r="H216" s="192" t="s">
        <v>1</v>
      </c>
      <c r="I216" s="194"/>
      <c r="J216" s="13"/>
      <c r="K216" s="13"/>
      <c r="L216" s="191"/>
      <c r="M216" s="195"/>
      <c r="N216" s="196"/>
      <c r="O216" s="196"/>
      <c r="P216" s="196"/>
      <c r="Q216" s="196"/>
      <c r="R216" s="196"/>
      <c r="S216" s="196"/>
      <c r="T216" s="19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2" t="s">
        <v>159</v>
      </c>
      <c r="AU216" s="192" t="s">
        <v>87</v>
      </c>
      <c r="AV216" s="13" t="s">
        <v>85</v>
      </c>
      <c r="AW216" s="13" t="s">
        <v>32</v>
      </c>
      <c r="AX216" s="13" t="s">
        <v>77</v>
      </c>
      <c r="AY216" s="192" t="s">
        <v>148</v>
      </c>
    </row>
    <row r="217" s="14" customFormat="1">
      <c r="A217" s="14"/>
      <c r="B217" s="198"/>
      <c r="C217" s="14"/>
      <c r="D217" s="186" t="s">
        <v>159</v>
      </c>
      <c r="E217" s="199" t="s">
        <v>1</v>
      </c>
      <c r="F217" s="200" t="s">
        <v>250</v>
      </c>
      <c r="G217" s="14"/>
      <c r="H217" s="201">
        <v>315</v>
      </c>
      <c r="I217" s="202"/>
      <c r="J217" s="14"/>
      <c r="K217" s="14"/>
      <c r="L217" s="198"/>
      <c r="M217" s="203"/>
      <c r="N217" s="204"/>
      <c r="O217" s="204"/>
      <c r="P217" s="204"/>
      <c r="Q217" s="204"/>
      <c r="R217" s="204"/>
      <c r="S217" s="204"/>
      <c r="T217" s="20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9" t="s">
        <v>159</v>
      </c>
      <c r="AU217" s="199" t="s">
        <v>87</v>
      </c>
      <c r="AV217" s="14" t="s">
        <v>87</v>
      </c>
      <c r="AW217" s="14" t="s">
        <v>32</v>
      </c>
      <c r="AX217" s="14" t="s">
        <v>85</v>
      </c>
      <c r="AY217" s="199" t="s">
        <v>148</v>
      </c>
    </row>
    <row r="218" s="2" customFormat="1" ht="24.15" customHeight="1">
      <c r="A218" s="37"/>
      <c r="B218" s="171"/>
      <c r="C218" s="172" t="s">
        <v>251</v>
      </c>
      <c r="D218" s="172" t="s">
        <v>151</v>
      </c>
      <c r="E218" s="173" t="s">
        <v>252</v>
      </c>
      <c r="F218" s="174" t="s">
        <v>253</v>
      </c>
      <c r="G218" s="175" t="s">
        <v>164</v>
      </c>
      <c r="H218" s="176">
        <v>110</v>
      </c>
      <c r="I218" s="177"/>
      <c r="J218" s="178">
        <f>ROUND(I218*H218,2)</f>
        <v>0</v>
      </c>
      <c r="K218" s="179"/>
      <c r="L218" s="38"/>
      <c r="M218" s="180" t="s">
        <v>1</v>
      </c>
      <c r="N218" s="181" t="s">
        <v>42</v>
      </c>
      <c r="O218" s="76"/>
      <c r="P218" s="182">
        <f>O218*H218</f>
        <v>0</v>
      </c>
      <c r="Q218" s="182">
        <v>0.017330000000000002</v>
      </c>
      <c r="R218" s="182">
        <f>Q218*H218</f>
        <v>1.9063000000000001</v>
      </c>
      <c r="S218" s="182">
        <v>0</v>
      </c>
      <c r="T218" s="18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4" t="s">
        <v>155</v>
      </c>
      <c r="AT218" s="184" t="s">
        <v>151</v>
      </c>
      <c r="AU218" s="184" t="s">
        <v>87</v>
      </c>
      <c r="AY218" s="18" t="s">
        <v>148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8" t="s">
        <v>85</v>
      </c>
      <c r="BK218" s="185">
        <f>ROUND(I218*H218,2)</f>
        <v>0</v>
      </c>
      <c r="BL218" s="18" t="s">
        <v>155</v>
      </c>
      <c r="BM218" s="184" t="s">
        <v>254</v>
      </c>
    </row>
    <row r="219" s="2" customFormat="1">
      <c r="A219" s="37"/>
      <c r="B219" s="38"/>
      <c r="C219" s="37"/>
      <c r="D219" s="186" t="s">
        <v>157</v>
      </c>
      <c r="E219" s="37"/>
      <c r="F219" s="187" t="s">
        <v>255</v>
      </c>
      <c r="G219" s="37"/>
      <c r="H219" s="37"/>
      <c r="I219" s="188"/>
      <c r="J219" s="37"/>
      <c r="K219" s="37"/>
      <c r="L219" s="38"/>
      <c r="M219" s="189"/>
      <c r="N219" s="190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157</v>
      </c>
      <c r="AU219" s="18" t="s">
        <v>87</v>
      </c>
    </row>
    <row r="220" s="13" customFormat="1">
      <c r="A220" s="13"/>
      <c r="B220" s="191"/>
      <c r="C220" s="13"/>
      <c r="D220" s="186" t="s">
        <v>159</v>
      </c>
      <c r="E220" s="192" t="s">
        <v>1</v>
      </c>
      <c r="F220" s="193" t="s">
        <v>256</v>
      </c>
      <c r="G220" s="13"/>
      <c r="H220" s="192" t="s">
        <v>1</v>
      </c>
      <c r="I220" s="194"/>
      <c r="J220" s="13"/>
      <c r="K220" s="13"/>
      <c r="L220" s="191"/>
      <c r="M220" s="195"/>
      <c r="N220" s="196"/>
      <c r="O220" s="196"/>
      <c r="P220" s="196"/>
      <c r="Q220" s="196"/>
      <c r="R220" s="196"/>
      <c r="S220" s="196"/>
      <c r="T220" s="19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2" t="s">
        <v>159</v>
      </c>
      <c r="AU220" s="192" t="s">
        <v>87</v>
      </c>
      <c r="AV220" s="13" t="s">
        <v>85</v>
      </c>
      <c r="AW220" s="13" t="s">
        <v>32</v>
      </c>
      <c r="AX220" s="13" t="s">
        <v>77</v>
      </c>
      <c r="AY220" s="192" t="s">
        <v>148</v>
      </c>
    </row>
    <row r="221" s="14" customFormat="1">
      <c r="A221" s="14"/>
      <c r="B221" s="198"/>
      <c r="C221" s="14"/>
      <c r="D221" s="186" t="s">
        <v>159</v>
      </c>
      <c r="E221" s="199" t="s">
        <v>1</v>
      </c>
      <c r="F221" s="200" t="s">
        <v>257</v>
      </c>
      <c r="G221" s="14"/>
      <c r="H221" s="201">
        <v>110</v>
      </c>
      <c r="I221" s="202"/>
      <c r="J221" s="14"/>
      <c r="K221" s="14"/>
      <c r="L221" s="198"/>
      <c r="M221" s="203"/>
      <c r="N221" s="204"/>
      <c r="O221" s="204"/>
      <c r="P221" s="204"/>
      <c r="Q221" s="204"/>
      <c r="R221" s="204"/>
      <c r="S221" s="204"/>
      <c r="T221" s="20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9" t="s">
        <v>159</v>
      </c>
      <c r="AU221" s="199" t="s">
        <v>87</v>
      </c>
      <c r="AV221" s="14" t="s">
        <v>87</v>
      </c>
      <c r="AW221" s="14" t="s">
        <v>32</v>
      </c>
      <c r="AX221" s="14" t="s">
        <v>85</v>
      </c>
      <c r="AY221" s="199" t="s">
        <v>148</v>
      </c>
    </row>
    <row r="222" s="2" customFormat="1" ht="24.15" customHeight="1">
      <c r="A222" s="37"/>
      <c r="B222" s="171"/>
      <c r="C222" s="172" t="s">
        <v>258</v>
      </c>
      <c r="D222" s="172" t="s">
        <v>151</v>
      </c>
      <c r="E222" s="173" t="s">
        <v>259</v>
      </c>
      <c r="F222" s="174" t="s">
        <v>260</v>
      </c>
      <c r="G222" s="175" t="s">
        <v>164</v>
      </c>
      <c r="H222" s="176">
        <v>110</v>
      </c>
      <c r="I222" s="177"/>
      <c r="J222" s="178">
        <f>ROUND(I222*H222,2)</f>
        <v>0</v>
      </c>
      <c r="K222" s="179"/>
      <c r="L222" s="38"/>
      <c r="M222" s="180" t="s">
        <v>1</v>
      </c>
      <c r="N222" s="181" t="s">
        <v>42</v>
      </c>
      <c r="O222" s="76"/>
      <c r="P222" s="182">
        <f>O222*H222</f>
        <v>0</v>
      </c>
      <c r="Q222" s="182">
        <v>0.0043800000000000002</v>
      </c>
      <c r="R222" s="182">
        <f>Q222*H222</f>
        <v>0.48180000000000001</v>
      </c>
      <c r="S222" s="182">
        <v>0</v>
      </c>
      <c r="T222" s="18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4" t="s">
        <v>155</v>
      </c>
      <c r="AT222" s="184" t="s">
        <v>151</v>
      </c>
      <c r="AU222" s="184" t="s">
        <v>87</v>
      </c>
      <c r="AY222" s="18" t="s">
        <v>148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8" t="s">
        <v>85</v>
      </c>
      <c r="BK222" s="185">
        <f>ROUND(I222*H222,2)</f>
        <v>0</v>
      </c>
      <c r="BL222" s="18" t="s">
        <v>155</v>
      </c>
      <c r="BM222" s="184" t="s">
        <v>261</v>
      </c>
    </row>
    <row r="223" s="2" customFormat="1">
      <c r="A223" s="37"/>
      <c r="B223" s="38"/>
      <c r="C223" s="37"/>
      <c r="D223" s="186" t="s">
        <v>157</v>
      </c>
      <c r="E223" s="37"/>
      <c r="F223" s="187" t="s">
        <v>262</v>
      </c>
      <c r="G223" s="37"/>
      <c r="H223" s="37"/>
      <c r="I223" s="188"/>
      <c r="J223" s="37"/>
      <c r="K223" s="37"/>
      <c r="L223" s="38"/>
      <c r="M223" s="189"/>
      <c r="N223" s="190"/>
      <c r="O223" s="76"/>
      <c r="P223" s="76"/>
      <c r="Q223" s="76"/>
      <c r="R223" s="76"/>
      <c r="S223" s="76"/>
      <c r="T223" s="7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157</v>
      </c>
      <c r="AU223" s="18" t="s">
        <v>87</v>
      </c>
    </row>
    <row r="224" s="2" customFormat="1" ht="24.15" customHeight="1">
      <c r="A224" s="37"/>
      <c r="B224" s="171"/>
      <c r="C224" s="172" t="s">
        <v>263</v>
      </c>
      <c r="D224" s="172" t="s">
        <v>151</v>
      </c>
      <c r="E224" s="173" t="s">
        <v>264</v>
      </c>
      <c r="F224" s="174" t="s">
        <v>265</v>
      </c>
      <c r="G224" s="175" t="s">
        <v>164</v>
      </c>
      <c r="H224" s="176">
        <v>168</v>
      </c>
      <c r="I224" s="177"/>
      <c r="J224" s="178">
        <f>ROUND(I224*H224,2)</f>
        <v>0</v>
      </c>
      <c r="K224" s="179"/>
      <c r="L224" s="38"/>
      <c r="M224" s="180" t="s">
        <v>1</v>
      </c>
      <c r="N224" s="181" t="s">
        <v>42</v>
      </c>
      <c r="O224" s="76"/>
      <c r="P224" s="182">
        <f>O224*H224</f>
        <v>0</v>
      </c>
      <c r="Q224" s="182">
        <v>0.017330000000000002</v>
      </c>
      <c r="R224" s="182">
        <f>Q224*H224</f>
        <v>2.9114400000000002</v>
      </c>
      <c r="S224" s="182">
        <v>0</v>
      </c>
      <c r="T224" s="18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4" t="s">
        <v>155</v>
      </c>
      <c r="AT224" s="184" t="s">
        <v>151</v>
      </c>
      <c r="AU224" s="184" t="s">
        <v>87</v>
      </c>
      <c r="AY224" s="18" t="s">
        <v>148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8" t="s">
        <v>85</v>
      </c>
      <c r="BK224" s="185">
        <f>ROUND(I224*H224,2)</f>
        <v>0</v>
      </c>
      <c r="BL224" s="18" t="s">
        <v>155</v>
      </c>
      <c r="BM224" s="184" t="s">
        <v>266</v>
      </c>
    </row>
    <row r="225" s="2" customFormat="1">
      <c r="A225" s="37"/>
      <c r="B225" s="38"/>
      <c r="C225" s="37"/>
      <c r="D225" s="186" t="s">
        <v>157</v>
      </c>
      <c r="E225" s="37"/>
      <c r="F225" s="187" t="s">
        <v>267</v>
      </c>
      <c r="G225" s="37"/>
      <c r="H225" s="37"/>
      <c r="I225" s="188"/>
      <c r="J225" s="37"/>
      <c r="K225" s="37"/>
      <c r="L225" s="38"/>
      <c r="M225" s="189"/>
      <c r="N225" s="190"/>
      <c r="O225" s="76"/>
      <c r="P225" s="76"/>
      <c r="Q225" s="76"/>
      <c r="R225" s="76"/>
      <c r="S225" s="76"/>
      <c r="T225" s="7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8" t="s">
        <v>157</v>
      </c>
      <c r="AU225" s="18" t="s">
        <v>87</v>
      </c>
    </row>
    <row r="226" s="14" customFormat="1">
      <c r="A226" s="14"/>
      <c r="B226" s="198"/>
      <c r="C226" s="14"/>
      <c r="D226" s="186" t="s">
        <v>159</v>
      </c>
      <c r="E226" s="199" t="s">
        <v>1</v>
      </c>
      <c r="F226" s="200" t="s">
        <v>268</v>
      </c>
      <c r="G226" s="14"/>
      <c r="H226" s="201">
        <v>168</v>
      </c>
      <c r="I226" s="202"/>
      <c r="J226" s="14"/>
      <c r="K226" s="14"/>
      <c r="L226" s="198"/>
      <c r="M226" s="203"/>
      <c r="N226" s="204"/>
      <c r="O226" s="204"/>
      <c r="P226" s="204"/>
      <c r="Q226" s="204"/>
      <c r="R226" s="204"/>
      <c r="S226" s="204"/>
      <c r="T226" s="20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9" t="s">
        <v>159</v>
      </c>
      <c r="AU226" s="199" t="s">
        <v>87</v>
      </c>
      <c r="AV226" s="14" t="s">
        <v>87</v>
      </c>
      <c r="AW226" s="14" t="s">
        <v>32</v>
      </c>
      <c r="AX226" s="14" t="s">
        <v>85</v>
      </c>
      <c r="AY226" s="199" t="s">
        <v>148</v>
      </c>
    </row>
    <row r="227" s="2" customFormat="1" ht="24.15" customHeight="1">
      <c r="A227" s="37"/>
      <c r="B227" s="171"/>
      <c r="C227" s="172" t="s">
        <v>269</v>
      </c>
      <c r="D227" s="172" t="s">
        <v>151</v>
      </c>
      <c r="E227" s="173" t="s">
        <v>270</v>
      </c>
      <c r="F227" s="174" t="s">
        <v>271</v>
      </c>
      <c r="G227" s="175" t="s">
        <v>164</v>
      </c>
      <c r="H227" s="176">
        <v>65</v>
      </c>
      <c r="I227" s="177"/>
      <c r="J227" s="178">
        <f>ROUND(I227*H227,2)</f>
        <v>0</v>
      </c>
      <c r="K227" s="179"/>
      <c r="L227" s="38"/>
      <c r="M227" s="180" t="s">
        <v>1</v>
      </c>
      <c r="N227" s="181" t="s">
        <v>42</v>
      </c>
      <c r="O227" s="76"/>
      <c r="P227" s="182">
        <f>O227*H227</f>
        <v>0</v>
      </c>
      <c r="Q227" s="182">
        <v>0.017000000000000001</v>
      </c>
      <c r="R227" s="182">
        <f>Q227*H227</f>
        <v>1.105</v>
      </c>
      <c r="S227" s="182">
        <v>0</v>
      </c>
      <c r="T227" s="18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4" t="s">
        <v>155</v>
      </c>
      <c r="AT227" s="184" t="s">
        <v>151</v>
      </c>
      <c r="AU227" s="184" t="s">
        <v>87</v>
      </c>
      <c r="AY227" s="18" t="s">
        <v>148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8" t="s">
        <v>85</v>
      </c>
      <c r="BK227" s="185">
        <f>ROUND(I227*H227,2)</f>
        <v>0</v>
      </c>
      <c r="BL227" s="18" t="s">
        <v>155</v>
      </c>
      <c r="BM227" s="184" t="s">
        <v>272</v>
      </c>
    </row>
    <row r="228" s="2" customFormat="1">
      <c r="A228" s="37"/>
      <c r="B228" s="38"/>
      <c r="C228" s="37"/>
      <c r="D228" s="186" t="s">
        <v>157</v>
      </c>
      <c r="E228" s="37"/>
      <c r="F228" s="187" t="s">
        <v>273</v>
      </c>
      <c r="G228" s="37"/>
      <c r="H228" s="37"/>
      <c r="I228" s="188"/>
      <c r="J228" s="37"/>
      <c r="K228" s="37"/>
      <c r="L228" s="38"/>
      <c r="M228" s="189"/>
      <c r="N228" s="190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157</v>
      </c>
      <c r="AU228" s="18" t="s">
        <v>87</v>
      </c>
    </row>
    <row r="229" s="13" customFormat="1">
      <c r="A229" s="13"/>
      <c r="B229" s="191"/>
      <c r="C229" s="13"/>
      <c r="D229" s="186" t="s">
        <v>159</v>
      </c>
      <c r="E229" s="192" t="s">
        <v>1</v>
      </c>
      <c r="F229" s="193" t="s">
        <v>274</v>
      </c>
      <c r="G229" s="13"/>
      <c r="H229" s="192" t="s">
        <v>1</v>
      </c>
      <c r="I229" s="194"/>
      <c r="J229" s="13"/>
      <c r="K229" s="13"/>
      <c r="L229" s="191"/>
      <c r="M229" s="195"/>
      <c r="N229" s="196"/>
      <c r="O229" s="196"/>
      <c r="P229" s="196"/>
      <c r="Q229" s="196"/>
      <c r="R229" s="196"/>
      <c r="S229" s="196"/>
      <c r="T229" s="19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2" t="s">
        <v>159</v>
      </c>
      <c r="AU229" s="192" t="s">
        <v>87</v>
      </c>
      <c r="AV229" s="13" t="s">
        <v>85</v>
      </c>
      <c r="AW229" s="13" t="s">
        <v>32</v>
      </c>
      <c r="AX229" s="13" t="s">
        <v>77</v>
      </c>
      <c r="AY229" s="192" t="s">
        <v>148</v>
      </c>
    </row>
    <row r="230" s="13" customFormat="1">
      <c r="A230" s="13"/>
      <c r="B230" s="191"/>
      <c r="C230" s="13"/>
      <c r="D230" s="186" t="s">
        <v>159</v>
      </c>
      <c r="E230" s="192" t="s">
        <v>1</v>
      </c>
      <c r="F230" s="193" t="s">
        <v>275</v>
      </c>
      <c r="G230" s="13"/>
      <c r="H230" s="192" t="s">
        <v>1</v>
      </c>
      <c r="I230" s="194"/>
      <c r="J230" s="13"/>
      <c r="K230" s="13"/>
      <c r="L230" s="191"/>
      <c r="M230" s="195"/>
      <c r="N230" s="196"/>
      <c r="O230" s="196"/>
      <c r="P230" s="196"/>
      <c r="Q230" s="196"/>
      <c r="R230" s="196"/>
      <c r="S230" s="196"/>
      <c r="T230" s="19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2" t="s">
        <v>159</v>
      </c>
      <c r="AU230" s="192" t="s">
        <v>87</v>
      </c>
      <c r="AV230" s="13" t="s">
        <v>85</v>
      </c>
      <c r="AW230" s="13" t="s">
        <v>32</v>
      </c>
      <c r="AX230" s="13" t="s">
        <v>77</v>
      </c>
      <c r="AY230" s="192" t="s">
        <v>148</v>
      </c>
    </row>
    <row r="231" s="14" customFormat="1">
      <c r="A231" s="14"/>
      <c r="B231" s="198"/>
      <c r="C231" s="14"/>
      <c r="D231" s="186" t="s">
        <v>159</v>
      </c>
      <c r="E231" s="199" t="s">
        <v>1</v>
      </c>
      <c r="F231" s="200" t="s">
        <v>276</v>
      </c>
      <c r="G231" s="14"/>
      <c r="H231" s="201">
        <v>65</v>
      </c>
      <c r="I231" s="202"/>
      <c r="J231" s="14"/>
      <c r="K231" s="14"/>
      <c r="L231" s="198"/>
      <c r="M231" s="203"/>
      <c r="N231" s="204"/>
      <c r="O231" s="204"/>
      <c r="P231" s="204"/>
      <c r="Q231" s="204"/>
      <c r="R231" s="204"/>
      <c r="S231" s="204"/>
      <c r="T231" s="20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9" t="s">
        <v>159</v>
      </c>
      <c r="AU231" s="199" t="s">
        <v>87</v>
      </c>
      <c r="AV231" s="14" t="s">
        <v>87</v>
      </c>
      <c r="AW231" s="14" t="s">
        <v>32</v>
      </c>
      <c r="AX231" s="14" t="s">
        <v>85</v>
      </c>
      <c r="AY231" s="199" t="s">
        <v>148</v>
      </c>
    </row>
    <row r="232" s="2" customFormat="1" ht="24.15" customHeight="1">
      <c r="A232" s="37"/>
      <c r="B232" s="171"/>
      <c r="C232" s="172" t="s">
        <v>277</v>
      </c>
      <c r="D232" s="172" t="s">
        <v>151</v>
      </c>
      <c r="E232" s="173" t="s">
        <v>278</v>
      </c>
      <c r="F232" s="174" t="s">
        <v>279</v>
      </c>
      <c r="G232" s="175" t="s">
        <v>164</v>
      </c>
      <c r="H232" s="176">
        <v>6.7999999999999998</v>
      </c>
      <c r="I232" s="177"/>
      <c r="J232" s="178">
        <f>ROUND(I232*H232,2)</f>
        <v>0</v>
      </c>
      <c r="K232" s="179"/>
      <c r="L232" s="38"/>
      <c r="M232" s="180" t="s">
        <v>1</v>
      </c>
      <c r="N232" s="181" t="s">
        <v>42</v>
      </c>
      <c r="O232" s="76"/>
      <c r="P232" s="182">
        <f>O232*H232</f>
        <v>0</v>
      </c>
      <c r="Q232" s="182">
        <v>0.033579999999999999</v>
      </c>
      <c r="R232" s="182">
        <f>Q232*H232</f>
        <v>0.22834399999999999</v>
      </c>
      <c r="S232" s="182">
        <v>0</v>
      </c>
      <c r="T232" s="18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4" t="s">
        <v>155</v>
      </c>
      <c r="AT232" s="184" t="s">
        <v>151</v>
      </c>
      <c r="AU232" s="184" t="s">
        <v>87</v>
      </c>
      <c r="AY232" s="18" t="s">
        <v>148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8" t="s">
        <v>85</v>
      </c>
      <c r="BK232" s="185">
        <f>ROUND(I232*H232,2)</f>
        <v>0</v>
      </c>
      <c r="BL232" s="18" t="s">
        <v>155</v>
      </c>
      <c r="BM232" s="184" t="s">
        <v>280</v>
      </c>
    </row>
    <row r="233" s="2" customFormat="1">
      <c r="A233" s="37"/>
      <c r="B233" s="38"/>
      <c r="C233" s="37"/>
      <c r="D233" s="186" t="s">
        <v>157</v>
      </c>
      <c r="E233" s="37"/>
      <c r="F233" s="187" t="s">
        <v>281</v>
      </c>
      <c r="G233" s="37"/>
      <c r="H233" s="37"/>
      <c r="I233" s="188"/>
      <c r="J233" s="37"/>
      <c r="K233" s="37"/>
      <c r="L233" s="38"/>
      <c r="M233" s="189"/>
      <c r="N233" s="190"/>
      <c r="O233" s="76"/>
      <c r="P233" s="76"/>
      <c r="Q233" s="76"/>
      <c r="R233" s="76"/>
      <c r="S233" s="76"/>
      <c r="T233" s="7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8" t="s">
        <v>157</v>
      </c>
      <c r="AU233" s="18" t="s">
        <v>87</v>
      </c>
    </row>
    <row r="234" s="13" customFormat="1">
      <c r="A234" s="13"/>
      <c r="B234" s="191"/>
      <c r="C234" s="13"/>
      <c r="D234" s="186" t="s">
        <v>159</v>
      </c>
      <c r="E234" s="192" t="s">
        <v>1</v>
      </c>
      <c r="F234" s="193" t="s">
        <v>282</v>
      </c>
      <c r="G234" s="13"/>
      <c r="H234" s="192" t="s">
        <v>1</v>
      </c>
      <c r="I234" s="194"/>
      <c r="J234" s="13"/>
      <c r="K234" s="13"/>
      <c r="L234" s="191"/>
      <c r="M234" s="195"/>
      <c r="N234" s="196"/>
      <c r="O234" s="196"/>
      <c r="P234" s="196"/>
      <c r="Q234" s="196"/>
      <c r="R234" s="196"/>
      <c r="S234" s="196"/>
      <c r="T234" s="19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2" t="s">
        <v>159</v>
      </c>
      <c r="AU234" s="192" t="s">
        <v>87</v>
      </c>
      <c r="AV234" s="13" t="s">
        <v>85</v>
      </c>
      <c r="AW234" s="13" t="s">
        <v>32</v>
      </c>
      <c r="AX234" s="13" t="s">
        <v>77</v>
      </c>
      <c r="AY234" s="192" t="s">
        <v>148</v>
      </c>
    </row>
    <row r="235" s="14" customFormat="1">
      <c r="A235" s="14"/>
      <c r="B235" s="198"/>
      <c r="C235" s="14"/>
      <c r="D235" s="186" t="s">
        <v>159</v>
      </c>
      <c r="E235" s="199" t="s">
        <v>1</v>
      </c>
      <c r="F235" s="200" t="s">
        <v>283</v>
      </c>
      <c r="G235" s="14"/>
      <c r="H235" s="201">
        <v>6.7999999999999998</v>
      </c>
      <c r="I235" s="202"/>
      <c r="J235" s="14"/>
      <c r="K235" s="14"/>
      <c r="L235" s="198"/>
      <c r="M235" s="203"/>
      <c r="N235" s="204"/>
      <c r="O235" s="204"/>
      <c r="P235" s="204"/>
      <c r="Q235" s="204"/>
      <c r="R235" s="204"/>
      <c r="S235" s="204"/>
      <c r="T235" s="20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9" t="s">
        <v>159</v>
      </c>
      <c r="AU235" s="199" t="s">
        <v>87</v>
      </c>
      <c r="AV235" s="14" t="s">
        <v>87</v>
      </c>
      <c r="AW235" s="14" t="s">
        <v>32</v>
      </c>
      <c r="AX235" s="14" t="s">
        <v>85</v>
      </c>
      <c r="AY235" s="199" t="s">
        <v>148</v>
      </c>
    </row>
    <row r="236" s="2" customFormat="1" ht="21.75" customHeight="1">
      <c r="A236" s="37"/>
      <c r="B236" s="171"/>
      <c r="C236" s="172" t="s">
        <v>284</v>
      </c>
      <c r="D236" s="172" t="s">
        <v>151</v>
      </c>
      <c r="E236" s="173" t="s">
        <v>285</v>
      </c>
      <c r="F236" s="174" t="s">
        <v>286</v>
      </c>
      <c r="G236" s="175" t="s">
        <v>164</v>
      </c>
      <c r="H236" s="176">
        <v>5.5800000000000001</v>
      </c>
      <c r="I236" s="177"/>
      <c r="J236" s="178">
        <f>ROUND(I236*H236,2)</f>
        <v>0</v>
      </c>
      <c r="K236" s="179"/>
      <c r="L236" s="38"/>
      <c r="M236" s="180" t="s">
        <v>1</v>
      </c>
      <c r="N236" s="181" t="s">
        <v>42</v>
      </c>
      <c r="O236" s="76"/>
      <c r="P236" s="182">
        <f>O236*H236</f>
        <v>0</v>
      </c>
      <c r="Q236" s="182">
        <v>0.056000000000000001</v>
      </c>
      <c r="R236" s="182">
        <f>Q236*H236</f>
        <v>0.31248000000000004</v>
      </c>
      <c r="S236" s="182">
        <v>0</v>
      </c>
      <c r="T236" s="18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4" t="s">
        <v>155</v>
      </c>
      <c r="AT236" s="184" t="s">
        <v>151</v>
      </c>
      <c r="AU236" s="184" t="s">
        <v>87</v>
      </c>
      <c r="AY236" s="18" t="s">
        <v>148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8" t="s">
        <v>85</v>
      </c>
      <c r="BK236" s="185">
        <f>ROUND(I236*H236,2)</f>
        <v>0</v>
      </c>
      <c r="BL236" s="18" t="s">
        <v>155</v>
      </c>
      <c r="BM236" s="184" t="s">
        <v>287</v>
      </c>
    </row>
    <row r="237" s="2" customFormat="1">
      <c r="A237" s="37"/>
      <c r="B237" s="38"/>
      <c r="C237" s="37"/>
      <c r="D237" s="186" t="s">
        <v>157</v>
      </c>
      <c r="E237" s="37"/>
      <c r="F237" s="187" t="s">
        <v>288</v>
      </c>
      <c r="G237" s="37"/>
      <c r="H237" s="37"/>
      <c r="I237" s="188"/>
      <c r="J237" s="37"/>
      <c r="K237" s="37"/>
      <c r="L237" s="38"/>
      <c r="M237" s="189"/>
      <c r="N237" s="190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157</v>
      </c>
      <c r="AU237" s="18" t="s">
        <v>87</v>
      </c>
    </row>
    <row r="238" s="13" customFormat="1">
      <c r="A238" s="13"/>
      <c r="B238" s="191"/>
      <c r="C238" s="13"/>
      <c r="D238" s="186" t="s">
        <v>159</v>
      </c>
      <c r="E238" s="192" t="s">
        <v>1</v>
      </c>
      <c r="F238" s="193" t="s">
        <v>289</v>
      </c>
      <c r="G238" s="13"/>
      <c r="H238" s="192" t="s">
        <v>1</v>
      </c>
      <c r="I238" s="194"/>
      <c r="J238" s="13"/>
      <c r="K238" s="13"/>
      <c r="L238" s="191"/>
      <c r="M238" s="195"/>
      <c r="N238" s="196"/>
      <c r="O238" s="196"/>
      <c r="P238" s="196"/>
      <c r="Q238" s="196"/>
      <c r="R238" s="196"/>
      <c r="S238" s="196"/>
      <c r="T238" s="19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2" t="s">
        <v>159</v>
      </c>
      <c r="AU238" s="192" t="s">
        <v>87</v>
      </c>
      <c r="AV238" s="13" t="s">
        <v>85</v>
      </c>
      <c r="AW238" s="13" t="s">
        <v>32</v>
      </c>
      <c r="AX238" s="13" t="s">
        <v>77</v>
      </c>
      <c r="AY238" s="192" t="s">
        <v>148</v>
      </c>
    </row>
    <row r="239" s="14" customFormat="1">
      <c r="A239" s="14"/>
      <c r="B239" s="198"/>
      <c r="C239" s="14"/>
      <c r="D239" s="186" t="s">
        <v>159</v>
      </c>
      <c r="E239" s="199" t="s">
        <v>1</v>
      </c>
      <c r="F239" s="200" t="s">
        <v>290</v>
      </c>
      <c r="G239" s="14"/>
      <c r="H239" s="201">
        <v>5.5800000000000001</v>
      </c>
      <c r="I239" s="202"/>
      <c r="J239" s="14"/>
      <c r="K239" s="14"/>
      <c r="L239" s="198"/>
      <c r="M239" s="203"/>
      <c r="N239" s="204"/>
      <c r="O239" s="204"/>
      <c r="P239" s="204"/>
      <c r="Q239" s="204"/>
      <c r="R239" s="204"/>
      <c r="S239" s="204"/>
      <c r="T239" s="20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9" t="s">
        <v>159</v>
      </c>
      <c r="AU239" s="199" t="s">
        <v>87</v>
      </c>
      <c r="AV239" s="14" t="s">
        <v>87</v>
      </c>
      <c r="AW239" s="14" t="s">
        <v>32</v>
      </c>
      <c r="AX239" s="14" t="s">
        <v>85</v>
      </c>
      <c r="AY239" s="199" t="s">
        <v>148</v>
      </c>
    </row>
    <row r="240" s="2" customFormat="1" ht="24.15" customHeight="1">
      <c r="A240" s="37"/>
      <c r="B240" s="171"/>
      <c r="C240" s="172" t="s">
        <v>7</v>
      </c>
      <c r="D240" s="172" t="s">
        <v>151</v>
      </c>
      <c r="E240" s="173" t="s">
        <v>291</v>
      </c>
      <c r="F240" s="174" t="s">
        <v>292</v>
      </c>
      <c r="G240" s="175" t="s">
        <v>164</v>
      </c>
      <c r="H240" s="176">
        <v>5.5800000000000001</v>
      </c>
      <c r="I240" s="177"/>
      <c r="J240" s="178">
        <f>ROUND(I240*H240,2)</f>
        <v>0</v>
      </c>
      <c r="K240" s="179"/>
      <c r="L240" s="38"/>
      <c r="M240" s="180" t="s">
        <v>1</v>
      </c>
      <c r="N240" s="181" t="s">
        <v>42</v>
      </c>
      <c r="O240" s="76"/>
      <c r="P240" s="182">
        <f>O240*H240</f>
        <v>0</v>
      </c>
      <c r="Q240" s="182">
        <v>0.041529999999999997</v>
      </c>
      <c r="R240" s="182">
        <f>Q240*H240</f>
        <v>0.23173739999999998</v>
      </c>
      <c r="S240" s="182">
        <v>0</v>
      </c>
      <c r="T240" s="18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4" t="s">
        <v>155</v>
      </c>
      <c r="AT240" s="184" t="s">
        <v>151</v>
      </c>
      <c r="AU240" s="184" t="s">
        <v>87</v>
      </c>
      <c r="AY240" s="18" t="s">
        <v>148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8" t="s">
        <v>85</v>
      </c>
      <c r="BK240" s="185">
        <f>ROUND(I240*H240,2)</f>
        <v>0</v>
      </c>
      <c r="BL240" s="18" t="s">
        <v>155</v>
      </c>
      <c r="BM240" s="184" t="s">
        <v>293</v>
      </c>
    </row>
    <row r="241" s="2" customFormat="1">
      <c r="A241" s="37"/>
      <c r="B241" s="38"/>
      <c r="C241" s="37"/>
      <c r="D241" s="186" t="s">
        <v>157</v>
      </c>
      <c r="E241" s="37"/>
      <c r="F241" s="187" t="s">
        <v>294</v>
      </c>
      <c r="G241" s="37"/>
      <c r="H241" s="37"/>
      <c r="I241" s="188"/>
      <c r="J241" s="37"/>
      <c r="K241" s="37"/>
      <c r="L241" s="38"/>
      <c r="M241" s="189"/>
      <c r="N241" s="190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157</v>
      </c>
      <c r="AU241" s="18" t="s">
        <v>87</v>
      </c>
    </row>
    <row r="242" s="2" customFormat="1" ht="24.15" customHeight="1">
      <c r="A242" s="37"/>
      <c r="B242" s="171"/>
      <c r="C242" s="172" t="s">
        <v>295</v>
      </c>
      <c r="D242" s="172" t="s">
        <v>151</v>
      </c>
      <c r="E242" s="173" t="s">
        <v>296</v>
      </c>
      <c r="F242" s="174" t="s">
        <v>297</v>
      </c>
      <c r="G242" s="175" t="s">
        <v>154</v>
      </c>
      <c r="H242" s="176">
        <v>5.1299999999999999</v>
      </c>
      <c r="I242" s="177"/>
      <c r="J242" s="178">
        <f>ROUND(I242*H242,2)</f>
        <v>0</v>
      </c>
      <c r="K242" s="179"/>
      <c r="L242" s="38"/>
      <c r="M242" s="180" t="s">
        <v>1</v>
      </c>
      <c r="N242" s="181" t="s">
        <v>42</v>
      </c>
      <c r="O242" s="76"/>
      <c r="P242" s="182">
        <f>O242*H242</f>
        <v>0</v>
      </c>
      <c r="Q242" s="182">
        <v>2.3010199999999998</v>
      </c>
      <c r="R242" s="182">
        <f>Q242*H242</f>
        <v>11.804232599999999</v>
      </c>
      <c r="S242" s="182">
        <v>0</v>
      </c>
      <c r="T242" s="18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4" t="s">
        <v>155</v>
      </c>
      <c r="AT242" s="184" t="s">
        <v>151</v>
      </c>
      <c r="AU242" s="184" t="s">
        <v>87</v>
      </c>
      <c r="AY242" s="18" t="s">
        <v>148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8" t="s">
        <v>85</v>
      </c>
      <c r="BK242" s="185">
        <f>ROUND(I242*H242,2)</f>
        <v>0</v>
      </c>
      <c r="BL242" s="18" t="s">
        <v>155</v>
      </c>
      <c r="BM242" s="184" t="s">
        <v>298</v>
      </c>
    </row>
    <row r="243" s="2" customFormat="1">
      <c r="A243" s="37"/>
      <c r="B243" s="38"/>
      <c r="C243" s="37"/>
      <c r="D243" s="186" t="s">
        <v>157</v>
      </c>
      <c r="E243" s="37"/>
      <c r="F243" s="187" t="s">
        <v>299</v>
      </c>
      <c r="G243" s="37"/>
      <c r="H243" s="37"/>
      <c r="I243" s="188"/>
      <c r="J243" s="37"/>
      <c r="K243" s="37"/>
      <c r="L243" s="38"/>
      <c r="M243" s="189"/>
      <c r="N243" s="190"/>
      <c r="O243" s="76"/>
      <c r="P243" s="76"/>
      <c r="Q243" s="76"/>
      <c r="R243" s="76"/>
      <c r="S243" s="76"/>
      <c r="T243" s="7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157</v>
      </c>
      <c r="AU243" s="18" t="s">
        <v>87</v>
      </c>
    </row>
    <row r="244" s="13" customFormat="1">
      <c r="A244" s="13"/>
      <c r="B244" s="191"/>
      <c r="C244" s="13"/>
      <c r="D244" s="186" t="s">
        <v>159</v>
      </c>
      <c r="E244" s="192" t="s">
        <v>1</v>
      </c>
      <c r="F244" s="193" t="s">
        <v>300</v>
      </c>
      <c r="G244" s="13"/>
      <c r="H244" s="192" t="s">
        <v>1</v>
      </c>
      <c r="I244" s="194"/>
      <c r="J244" s="13"/>
      <c r="K244" s="13"/>
      <c r="L244" s="191"/>
      <c r="M244" s="195"/>
      <c r="N244" s="196"/>
      <c r="O244" s="196"/>
      <c r="P244" s="196"/>
      <c r="Q244" s="196"/>
      <c r="R244" s="196"/>
      <c r="S244" s="196"/>
      <c r="T244" s="19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2" t="s">
        <v>159</v>
      </c>
      <c r="AU244" s="192" t="s">
        <v>87</v>
      </c>
      <c r="AV244" s="13" t="s">
        <v>85</v>
      </c>
      <c r="AW244" s="13" t="s">
        <v>32</v>
      </c>
      <c r="AX244" s="13" t="s">
        <v>77</v>
      </c>
      <c r="AY244" s="192" t="s">
        <v>148</v>
      </c>
    </row>
    <row r="245" s="14" customFormat="1">
      <c r="A245" s="14"/>
      <c r="B245" s="198"/>
      <c r="C245" s="14"/>
      <c r="D245" s="186" t="s">
        <v>159</v>
      </c>
      <c r="E245" s="199" t="s">
        <v>1</v>
      </c>
      <c r="F245" s="200" t="s">
        <v>301</v>
      </c>
      <c r="G245" s="14"/>
      <c r="H245" s="201">
        <v>5.1299999999999999</v>
      </c>
      <c r="I245" s="202"/>
      <c r="J245" s="14"/>
      <c r="K245" s="14"/>
      <c r="L245" s="198"/>
      <c r="M245" s="203"/>
      <c r="N245" s="204"/>
      <c r="O245" s="204"/>
      <c r="P245" s="204"/>
      <c r="Q245" s="204"/>
      <c r="R245" s="204"/>
      <c r="S245" s="204"/>
      <c r="T245" s="20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9" t="s">
        <v>159</v>
      </c>
      <c r="AU245" s="199" t="s">
        <v>87</v>
      </c>
      <c r="AV245" s="14" t="s">
        <v>87</v>
      </c>
      <c r="AW245" s="14" t="s">
        <v>32</v>
      </c>
      <c r="AX245" s="14" t="s">
        <v>85</v>
      </c>
      <c r="AY245" s="199" t="s">
        <v>148</v>
      </c>
    </row>
    <row r="246" s="2" customFormat="1" ht="24.15" customHeight="1">
      <c r="A246" s="37"/>
      <c r="B246" s="171"/>
      <c r="C246" s="172" t="s">
        <v>302</v>
      </c>
      <c r="D246" s="172" t="s">
        <v>151</v>
      </c>
      <c r="E246" s="173" t="s">
        <v>303</v>
      </c>
      <c r="F246" s="174" t="s">
        <v>304</v>
      </c>
      <c r="G246" s="175" t="s">
        <v>154</v>
      </c>
      <c r="H246" s="176">
        <v>0.89400000000000002</v>
      </c>
      <c r="I246" s="177"/>
      <c r="J246" s="178">
        <f>ROUND(I246*H246,2)</f>
        <v>0</v>
      </c>
      <c r="K246" s="179"/>
      <c r="L246" s="38"/>
      <c r="M246" s="180" t="s">
        <v>1</v>
      </c>
      <c r="N246" s="181" t="s">
        <v>42</v>
      </c>
      <c r="O246" s="76"/>
      <c r="P246" s="182">
        <f>O246*H246</f>
        <v>0</v>
      </c>
      <c r="Q246" s="182">
        <v>2.3010199999999998</v>
      </c>
      <c r="R246" s="182">
        <f>Q246*H246</f>
        <v>2.0571118799999999</v>
      </c>
      <c r="S246" s="182">
        <v>0</v>
      </c>
      <c r="T246" s="18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4" t="s">
        <v>155</v>
      </c>
      <c r="AT246" s="184" t="s">
        <v>151</v>
      </c>
      <c r="AU246" s="184" t="s">
        <v>87</v>
      </c>
      <c r="AY246" s="18" t="s">
        <v>148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8" t="s">
        <v>85</v>
      </c>
      <c r="BK246" s="185">
        <f>ROUND(I246*H246,2)</f>
        <v>0</v>
      </c>
      <c r="BL246" s="18" t="s">
        <v>155</v>
      </c>
      <c r="BM246" s="184" t="s">
        <v>305</v>
      </c>
    </row>
    <row r="247" s="2" customFormat="1">
      <c r="A247" s="37"/>
      <c r="B247" s="38"/>
      <c r="C247" s="37"/>
      <c r="D247" s="186" t="s">
        <v>157</v>
      </c>
      <c r="E247" s="37"/>
      <c r="F247" s="187" t="s">
        <v>306</v>
      </c>
      <c r="G247" s="37"/>
      <c r="H247" s="37"/>
      <c r="I247" s="188"/>
      <c r="J247" s="37"/>
      <c r="K247" s="37"/>
      <c r="L247" s="38"/>
      <c r="M247" s="189"/>
      <c r="N247" s="190"/>
      <c r="O247" s="76"/>
      <c r="P247" s="76"/>
      <c r="Q247" s="76"/>
      <c r="R247" s="76"/>
      <c r="S247" s="76"/>
      <c r="T247" s="7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8" t="s">
        <v>157</v>
      </c>
      <c r="AU247" s="18" t="s">
        <v>87</v>
      </c>
    </row>
    <row r="248" s="13" customFormat="1">
      <c r="A248" s="13"/>
      <c r="B248" s="191"/>
      <c r="C248" s="13"/>
      <c r="D248" s="186" t="s">
        <v>159</v>
      </c>
      <c r="E248" s="192" t="s">
        <v>1</v>
      </c>
      <c r="F248" s="193" t="s">
        <v>307</v>
      </c>
      <c r="G248" s="13"/>
      <c r="H248" s="192" t="s">
        <v>1</v>
      </c>
      <c r="I248" s="194"/>
      <c r="J248" s="13"/>
      <c r="K248" s="13"/>
      <c r="L248" s="191"/>
      <c r="M248" s="195"/>
      <c r="N248" s="196"/>
      <c r="O248" s="196"/>
      <c r="P248" s="196"/>
      <c r="Q248" s="196"/>
      <c r="R248" s="196"/>
      <c r="S248" s="196"/>
      <c r="T248" s="19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2" t="s">
        <v>159</v>
      </c>
      <c r="AU248" s="192" t="s">
        <v>87</v>
      </c>
      <c r="AV248" s="13" t="s">
        <v>85</v>
      </c>
      <c r="AW248" s="13" t="s">
        <v>32</v>
      </c>
      <c r="AX248" s="13" t="s">
        <v>77</v>
      </c>
      <c r="AY248" s="192" t="s">
        <v>148</v>
      </c>
    </row>
    <row r="249" s="14" customFormat="1">
      <c r="A249" s="14"/>
      <c r="B249" s="198"/>
      <c r="C249" s="14"/>
      <c r="D249" s="186" t="s">
        <v>159</v>
      </c>
      <c r="E249" s="199" t="s">
        <v>1</v>
      </c>
      <c r="F249" s="200" t="s">
        <v>308</v>
      </c>
      <c r="G249" s="14"/>
      <c r="H249" s="201">
        <v>0.89400000000000002</v>
      </c>
      <c r="I249" s="202"/>
      <c r="J249" s="14"/>
      <c r="K249" s="14"/>
      <c r="L249" s="198"/>
      <c r="M249" s="203"/>
      <c r="N249" s="204"/>
      <c r="O249" s="204"/>
      <c r="P249" s="204"/>
      <c r="Q249" s="204"/>
      <c r="R249" s="204"/>
      <c r="S249" s="204"/>
      <c r="T249" s="20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99" t="s">
        <v>159</v>
      </c>
      <c r="AU249" s="199" t="s">
        <v>87</v>
      </c>
      <c r="AV249" s="14" t="s">
        <v>87</v>
      </c>
      <c r="AW249" s="14" t="s">
        <v>32</v>
      </c>
      <c r="AX249" s="14" t="s">
        <v>85</v>
      </c>
      <c r="AY249" s="199" t="s">
        <v>148</v>
      </c>
    </row>
    <row r="250" s="2" customFormat="1" ht="21.75" customHeight="1">
      <c r="A250" s="37"/>
      <c r="B250" s="171"/>
      <c r="C250" s="172" t="s">
        <v>309</v>
      </c>
      <c r="D250" s="172" t="s">
        <v>151</v>
      </c>
      <c r="E250" s="173" t="s">
        <v>310</v>
      </c>
      <c r="F250" s="174" t="s">
        <v>311</v>
      </c>
      <c r="G250" s="175" t="s">
        <v>164</v>
      </c>
      <c r="H250" s="176">
        <v>0.56799999999999995</v>
      </c>
      <c r="I250" s="177"/>
      <c r="J250" s="178">
        <f>ROUND(I250*H250,2)</f>
        <v>0</v>
      </c>
      <c r="K250" s="179"/>
      <c r="L250" s="38"/>
      <c r="M250" s="180" t="s">
        <v>1</v>
      </c>
      <c r="N250" s="181" t="s">
        <v>42</v>
      </c>
      <c r="O250" s="76"/>
      <c r="P250" s="182">
        <f>O250*H250</f>
        <v>0</v>
      </c>
      <c r="Q250" s="182">
        <v>0.0057099999999999998</v>
      </c>
      <c r="R250" s="182">
        <f>Q250*H250</f>
        <v>0.0032432799999999994</v>
      </c>
      <c r="S250" s="182">
        <v>0</v>
      </c>
      <c r="T250" s="18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4" t="s">
        <v>155</v>
      </c>
      <c r="AT250" s="184" t="s">
        <v>151</v>
      </c>
      <c r="AU250" s="184" t="s">
        <v>87</v>
      </c>
      <c r="AY250" s="18" t="s">
        <v>148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8" t="s">
        <v>85</v>
      </c>
      <c r="BK250" s="185">
        <f>ROUND(I250*H250,2)</f>
        <v>0</v>
      </c>
      <c r="BL250" s="18" t="s">
        <v>155</v>
      </c>
      <c r="BM250" s="184" t="s">
        <v>312</v>
      </c>
    </row>
    <row r="251" s="2" customFormat="1">
      <c r="A251" s="37"/>
      <c r="B251" s="38"/>
      <c r="C251" s="37"/>
      <c r="D251" s="186" t="s">
        <v>157</v>
      </c>
      <c r="E251" s="37"/>
      <c r="F251" s="187" t="s">
        <v>313</v>
      </c>
      <c r="G251" s="37"/>
      <c r="H251" s="37"/>
      <c r="I251" s="188"/>
      <c r="J251" s="37"/>
      <c r="K251" s="37"/>
      <c r="L251" s="38"/>
      <c r="M251" s="189"/>
      <c r="N251" s="190"/>
      <c r="O251" s="76"/>
      <c r="P251" s="76"/>
      <c r="Q251" s="76"/>
      <c r="R251" s="76"/>
      <c r="S251" s="76"/>
      <c r="T251" s="7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157</v>
      </c>
      <c r="AU251" s="18" t="s">
        <v>87</v>
      </c>
    </row>
    <row r="252" s="13" customFormat="1">
      <c r="A252" s="13"/>
      <c r="B252" s="191"/>
      <c r="C252" s="13"/>
      <c r="D252" s="186" t="s">
        <v>159</v>
      </c>
      <c r="E252" s="192" t="s">
        <v>1</v>
      </c>
      <c r="F252" s="193" t="s">
        <v>314</v>
      </c>
      <c r="G252" s="13"/>
      <c r="H252" s="192" t="s">
        <v>1</v>
      </c>
      <c r="I252" s="194"/>
      <c r="J252" s="13"/>
      <c r="K252" s="13"/>
      <c r="L252" s="191"/>
      <c r="M252" s="195"/>
      <c r="N252" s="196"/>
      <c r="O252" s="196"/>
      <c r="P252" s="196"/>
      <c r="Q252" s="196"/>
      <c r="R252" s="196"/>
      <c r="S252" s="196"/>
      <c r="T252" s="19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2" t="s">
        <v>159</v>
      </c>
      <c r="AU252" s="192" t="s">
        <v>87</v>
      </c>
      <c r="AV252" s="13" t="s">
        <v>85</v>
      </c>
      <c r="AW252" s="13" t="s">
        <v>32</v>
      </c>
      <c r="AX252" s="13" t="s">
        <v>77</v>
      </c>
      <c r="AY252" s="192" t="s">
        <v>148</v>
      </c>
    </row>
    <row r="253" s="14" customFormat="1">
      <c r="A253" s="14"/>
      <c r="B253" s="198"/>
      <c r="C253" s="14"/>
      <c r="D253" s="186" t="s">
        <v>159</v>
      </c>
      <c r="E253" s="199" t="s">
        <v>1</v>
      </c>
      <c r="F253" s="200" t="s">
        <v>315</v>
      </c>
      <c r="G253" s="14"/>
      <c r="H253" s="201">
        <v>0.33800000000000002</v>
      </c>
      <c r="I253" s="202"/>
      <c r="J253" s="14"/>
      <c r="K253" s="14"/>
      <c r="L253" s="198"/>
      <c r="M253" s="203"/>
      <c r="N253" s="204"/>
      <c r="O253" s="204"/>
      <c r="P253" s="204"/>
      <c r="Q253" s="204"/>
      <c r="R253" s="204"/>
      <c r="S253" s="204"/>
      <c r="T253" s="20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9" t="s">
        <v>159</v>
      </c>
      <c r="AU253" s="199" t="s">
        <v>87</v>
      </c>
      <c r="AV253" s="14" t="s">
        <v>87</v>
      </c>
      <c r="AW253" s="14" t="s">
        <v>32</v>
      </c>
      <c r="AX253" s="14" t="s">
        <v>77</v>
      </c>
      <c r="AY253" s="199" t="s">
        <v>148</v>
      </c>
    </row>
    <row r="254" s="14" customFormat="1">
      <c r="A254" s="14"/>
      <c r="B254" s="198"/>
      <c r="C254" s="14"/>
      <c r="D254" s="186" t="s">
        <v>159</v>
      </c>
      <c r="E254" s="199" t="s">
        <v>1</v>
      </c>
      <c r="F254" s="200" t="s">
        <v>316</v>
      </c>
      <c r="G254" s="14"/>
      <c r="H254" s="201">
        <v>0.080000000000000002</v>
      </c>
      <c r="I254" s="202"/>
      <c r="J254" s="14"/>
      <c r="K254" s="14"/>
      <c r="L254" s="198"/>
      <c r="M254" s="203"/>
      <c r="N254" s="204"/>
      <c r="O254" s="204"/>
      <c r="P254" s="204"/>
      <c r="Q254" s="204"/>
      <c r="R254" s="204"/>
      <c r="S254" s="204"/>
      <c r="T254" s="20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9" t="s">
        <v>159</v>
      </c>
      <c r="AU254" s="199" t="s">
        <v>87</v>
      </c>
      <c r="AV254" s="14" t="s">
        <v>87</v>
      </c>
      <c r="AW254" s="14" t="s">
        <v>32</v>
      </c>
      <c r="AX254" s="14" t="s">
        <v>77</v>
      </c>
      <c r="AY254" s="199" t="s">
        <v>148</v>
      </c>
    </row>
    <row r="255" s="13" customFormat="1">
      <c r="A255" s="13"/>
      <c r="B255" s="191"/>
      <c r="C255" s="13"/>
      <c r="D255" s="186" t="s">
        <v>159</v>
      </c>
      <c r="E255" s="192" t="s">
        <v>1</v>
      </c>
      <c r="F255" s="193" t="s">
        <v>317</v>
      </c>
      <c r="G255" s="13"/>
      <c r="H255" s="192" t="s">
        <v>1</v>
      </c>
      <c r="I255" s="194"/>
      <c r="J255" s="13"/>
      <c r="K255" s="13"/>
      <c r="L255" s="191"/>
      <c r="M255" s="195"/>
      <c r="N255" s="196"/>
      <c r="O255" s="196"/>
      <c r="P255" s="196"/>
      <c r="Q255" s="196"/>
      <c r="R255" s="196"/>
      <c r="S255" s="196"/>
      <c r="T255" s="19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2" t="s">
        <v>159</v>
      </c>
      <c r="AU255" s="192" t="s">
        <v>87</v>
      </c>
      <c r="AV255" s="13" t="s">
        <v>85</v>
      </c>
      <c r="AW255" s="13" t="s">
        <v>32</v>
      </c>
      <c r="AX255" s="13" t="s">
        <v>77</v>
      </c>
      <c r="AY255" s="192" t="s">
        <v>148</v>
      </c>
    </row>
    <row r="256" s="14" customFormat="1">
      <c r="A256" s="14"/>
      <c r="B256" s="198"/>
      <c r="C256" s="14"/>
      <c r="D256" s="186" t="s">
        <v>159</v>
      </c>
      <c r="E256" s="199" t="s">
        <v>1</v>
      </c>
      <c r="F256" s="200" t="s">
        <v>318</v>
      </c>
      <c r="G256" s="14"/>
      <c r="H256" s="201">
        <v>0.050000000000000003</v>
      </c>
      <c r="I256" s="202"/>
      <c r="J256" s="14"/>
      <c r="K256" s="14"/>
      <c r="L256" s="198"/>
      <c r="M256" s="203"/>
      <c r="N256" s="204"/>
      <c r="O256" s="204"/>
      <c r="P256" s="204"/>
      <c r="Q256" s="204"/>
      <c r="R256" s="204"/>
      <c r="S256" s="204"/>
      <c r="T256" s="20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9" t="s">
        <v>159</v>
      </c>
      <c r="AU256" s="199" t="s">
        <v>87</v>
      </c>
      <c r="AV256" s="14" t="s">
        <v>87</v>
      </c>
      <c r="AW256" s="14" t="s">
        <v>32</v>
      </c>
      <c r="AX256" s="14" t="s">
        <v>77</v>
      </c>
      <c r="AY256" s="199" t="s">
        <v>148</v>
      </c>
    </row>
    <row r="257" s="13" customFormat="1">
      <c r="A257" s="13"/>
      <c r="B257" s="191"/>
      <c r="C257" s="13"/>
      <c r="D257" s="186" t="s">
        <v>159</v>
      </c>
      <c r="E257" s="192" t="s">
        <v>1</v>
      </c>
      <c r="F257" s="193" t="s">
        <v>319</v>
      </c>
      <c r="G257" s="13"/>
      <c r="H257" s="192" t="s">
        <v>1</v>
      </c>
      <c r="I257" s="194"/>
      <c r="J257" s="13"/>
      <c r="K257" s="13"/>
      <c r="L257" s="191"/>
      <c r="M257" s="195"/>
      <c r="N257" s="196"/>
      <c r="O257" s="196"/>
      <c r="P257" s="196"/>
      <c r="Q257" s="196"/>
      <c r="R257" s="196"/>
      <c r="S257" s="196"/>
      <c r="T257" s="19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2" t="s">
        <v>159</v>
      </c>
      <c r="AU257" s="192" t="s">
        <v>87</v>
      </c>
      <c r="AV257" s="13" t="s">
        <v>85</v>
      </c>
      <c r="AW257" s="13" t="s">
        <v>32</v>
      </c>
      <c r="AX257" s="13" t="s">
        <v>77</v>
      </c>
      <c r="AY257" s="192" t="s">
        <v>148</v>
      </c>
    </row>
    <row r="258" s="14" customFormat="1">
      <c r="A258" s="14"/>
      <c r="B258" s="198"/>
      <c r="C258" s="14"/>
      <c r="D258" s="186" t="s">
        <v>159</v>
      </c>
      <c r="E258" s="199" t="s">
        <v>1</v>
      </c>
      <c r="F258" s="200" t="s">
        <v>320</v>
      </c>
      <c r="G258" s="14"/>
      <c r="H258" s="201">
        <v>0.10000000000000001</v>
      </c>
      <c r="I258" s="202"/>
      <c r="J258" s="14"/>
      <c r="K258" s="14"/>
      <c r="L258" s="198"/>
      <c r="M258" s="203"/>
      <c r="N258" s="204"/>
      <c r="O258" s="204"/>
      <c r="P258" s="204"/>
      <c r="Q258" s="204"/>
      <c r="R258" s="204"/>
      <c r="S258" s="204"/>
      <c r="T258" s="20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9" t="s">
        <v>159</v>
      </c>
      <c r="AU258" s="199" t="s">
        <v>87</v>
      </c>
      <c r="AV258" s="14" t="s">
        <v>87</v>
      </c>
      <c r="AW258" s="14" t="s">
        <v>32</v>
      </c>
      <c r="AX258" s="14" t="s">
        <v>77</v>
      </c>
      <c r="AY258" s="199" t="s">
        <v>148</v>
      </c>
    </row>
    <row r="259" s="15" customFormat="1">
      <c r="A259" s="15"/>
      <c r="B259" s="206"/>
      <c r="C259" s="15"/>
      <c r="D259" s="186" t="s">
        <v>159</v>
      </c>
      <c r="E259" s="207" t="s">
        <v>1</v>
      </c>
      <c r="F259" s="208" t="s">
        <v>176</v>
      </c>
      <c r="G259" s="15"/>
      <c r="H259" s="209">
        <v>0.56799999999999995</v>
      </c>
      <c r="I259" s="210"/>
      <c r="J259" s="15"/>
      <c r="K259" s="15"/>
      <c r="L259" s="206"/>
      <c r="M259" s="211"/>
      <c r="N259" s="212"/>
      <c r="O259" s="212"/>
      <c r="P259" s="212"/>
      <c r="Q259" s="212"/>
      <c r="R259" s="212"/>
      <c r="S259" s="212"/>
      <c r="T259" s="21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07" t="s">
        <v>159</v>
      </c>
      <c r="AU259" s="207" t="s">
        <v>87</v>
      </c>
      <c r="AV259" s="15" t="s">
        <v>155</v>
      </c>
      <c r="AW259" s="15" t="s">
        <v>32</v>
      </c>
      <c r="AX259" s="15" t="s">
        <v>85</v>
      </c>
      <c r="AY259" s="207" t="s">
        <v>148</v>
      </c>
    </row>
    <row r="260" s="2" customFormat="1" ht="21.75" customHeight="1">
      <c r="A260" s="37"/>
      <c r="B260" s="171"/>
      <c r="C260" s="172" t="s">
        <v>321</v>
      </c>
      <c r="D260" s="172" t="s">
        <v>151</v>
      </c>
      <c r="E260" s="173" t="s">
        <v>322</v>
      </c>
      <c r="F260" s="174" t="s">
        <v>323</v>
      </c>
      <c r="G260" s="175" t="s">
        <v>164</v>
      </c>
      <c r="H260" s="176">
        <v>1.2</v>
      </c>
      <c r="I260" s="177"/>
      <c r="J260" s="178">
        <f>ROUND(I260*H260,2)</f>
        <v>0</v>
      </c>
      <c r="K260" s="179"/>
      <c r="L260" s="38"/>
      <c r="M260" s="180" t="s">
        <v>1</v>
      </c>
      <c r="N260" s="181" t="s">
        <v>42</v>
      </c>
      <c r="O260" s="76"/>
      <c r="P260" s="182">
        <f>O260*H260</f>
        <v>0</v>
      </c>
      <c r="Q260" s="182">
        <v>0.0057099999999999998</v>
      </c>
      <c r="R260" s="182">
        <f>Q260*H260</f>
        <v>0.0068519999999999996</v>
      </c>
      <c r="S260" s="182">
        <v>0</v>
      </c>
      <c r="T260" s="18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4" t="s">
        <v>155</v>
      </c>
      <c r="AT260" s="184" t="s">
        <v>151</v>
      </c>
      <c r="AU260" s="184" t="s">
        <v>87</v>
      </c>
      <c r="AY260" s="18" t="s">
        <v>148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8" t="s">
        <v>85</v>
      </c>
      <c r="BK260" s="185">
        <f>ROUND(I260*H260,2)</f>
        <v>0</v>
      </c>
      <c r="BL260" s="18" t="s">
        <v>155</v>
      </c>
      <c r="BM260" s="184" t="s">
        <v>324</v>
      </c>
    </row>
    <row r="261" s="2" customFormat="1">
      <c r="A261" s="37"/>
      <c r="B261" s="38"/>
      <c r="C261" s="37"/>
      <c r="D261" s="186" t="s">
        <v>157</v>
      </c>
      <c r="E261" s="37"/>
      <c r="F261" s="187" t="s">
        <v>325</v>
      </c>
      <c r="G261" s="37"/>
      <c r="H261" s="37"/>
      <c r="I261" s="188"/>
      <c r="J261" s="37"/>
      <c r="K261" s="37"/>
      <c r="L261" s="38"/>
      <c r="M261" s="189"/>
      <c r="N261" s="190"/>
      <c r="O261" s="76"/>
      <c r="P261" s="76"/>
      <c r="Q261" s="76"/>
      <c r="R261" s="76"/>
      <c r="S261" s="76"/>
      <c r="T261" s="7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157</v>
      </c>
      <c r="AU261" s="18" t="s">
        <v>87</v>
      </c>
    </row>
    <row r="262" s="13" customFormat="1">
      <c r="A262" s="13"/>
      <c r="B262" s="191"/>
      <c r="C262" s="13"/>
      <c r="D262" s="186" t="s">
        <v>159</v>
      </c>
      <c r="E262" s="192" t="s">
        <v>1</v>
      </c>
      <c r="F262" s="193" t="s">
        <v>326</v>
      </c>
      <c r="G262" s="13"/>
      <c r="H262" s="192" t="s">
        <v>1</v>
      </c>
      <c r="I262" s="194"/>
      <c r="J262" s="13"/>
      <c r="K262" s="13"/>
      <c r="L262" s="191"/>
      <c r="M262" s="195"/>
      <c r="N262" s="196"/>
      <c r="O262" s="196"/>
      <c r="P262" s="196"/>
      <c r="Q262" s="196"/>
      <c r="R262" s="196"/>
      <c r="S262" s="196"/>
      <c r="T262" s="19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2" t="s">
        <v>159</v>
      </c>
      <c r="AU262" s="192" t="s">
        <v>87</v>
      </c>
      <c r="AV262" s="13" t="s">
        <v>85</v>
      </c>
      <c r="AW262" s="13" t="s">
        <v>32</v>
      </c>
      <c r="AX262" s="13" t="s">
        <v>77</v>
      </c>
      <c r="AY262" s="192" t="s">
        <v>148</v>
      </c>
    </row>
    <row r="263" s="14" customFormat="1">
      <c r="A263" s="14"/>
      <c r="B263" s="198"/>
      <c r="C263" s="14"/>
      <c r="D263" s="186" t="s">
        <v>159</v>
      </c>
      <c r="E263" s="199" t="s">
        <v>1</v>
      </c>
      <c r="F263" s="200" t="s">
        <v>327</v>
      </c>
      <c r="G263" s="14"/>
      <c r="H263" s="201">
        <v>1.2</v>
      </c>
      <c r="I263" s="202"/>
      <c r="J263" s="14"/>
      <c r="K263" s="14"/>
      <c r="L263" s="198"/>
      <c r="M263" s="203"/>
      <c r="N263" s="204"/>
      <c r="O263" s="204"/>
      <c r="P263" s="204"/>
      <c r="Q263" s="204"/>
      <c r="R263" s="204"/>
      <c r="S263" s="204"/>
      <c r="T263" s="20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9" t="s">
        <v>159</v>
      </c>
      <c r="AU263" s="199" t="s">
        <v>87</v>
      </c>
      <c r="AV263" s="14" t="s">
        <v>87</v>
      </c>
      <c r="AW263" s="14" t="s">
        <v>32</v>
      </c>
      <c r="AX263" s="14" t="s">
        <v>85</v>
      </c>
      <c r="AY263" s="199" t="s">
        <v>148</v>
      </c>
    </row>
    <row r="264" s="12" customFormat="1" ht="22.8" customHeight="1">
      <c r="A264" s="12"/>
      <c r="B264" s="158"/>
      <c r="C264" s="12"/>
      <c r="D264" s="159" t="s">
        <v>76</v>
      </c>
      <c r="E264" s="169" t="s">
        <v>328</v>
      </c>
      <c r="F264" s="169" t="s">
        <v>329</v>
      </c>
      <c r="G264" s="12"/>
      <c r="H264" s="12"/>
      <c r="I264" s="161"/>
      <c r="J264" s="170">
        <f>BK264</f>
        <v>0</v>
      </c>
      <c r="K264" s="12"/>
      <c r="L264" s="158"/>
      <c r="M264" s="163"/>
      <c r="N264" s="164"/>
      <c r="O264" s="164"/>
      <c r="P264" s="165">
        <f>SUM(P265:P275)</f>
        <v>0</v>
      </c>
      <c r="Q264" s="164"/>
      <c r="R264" s="165">
        <f>SUM(R265:R275)</f>
        <v>21.673690000000001</v>
      </c>
      <c r="S264" s="164"/>
      <c r="T264" s="166">
        <f>SUM(T265:T275)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59" t="s">
        <v>85</v>
      </c>
      <c r="AT264" s="167" t="s">
        <v>76</v>
      </c>
      <c r="AU264" s="167" t="s">
        <v>85</v>
      </c>
      <c r="AY264" s="159" t="s">
        <v>148</v>
      </c>
      <c r="BK264" s="168">
        <f>SUM(BK265:BK275)</f>
        <v>0</v>
      </c>
    </row>
    <row r="265" s="2" customFormat="1" ht="24.15" customHeight="1">
      <c r="A265" s="37"/>
      <c r="B265" s="171"/>
      <c r="C265" s="172" t="s">
        <v>330</v>
      </c>
      <c r="D265" s="172" t="s">
        <v>151</v>
      </c>
      <c r="E265" s="173" t="s">
        <v>331</v>
      </c>
      <c r="F265" s="174" t="s">
        <v>332</v>
      </c>
      <c r="G265" s="175" t="s">
        <v>164</v>
      </c>
      <c r="H265" s="176">
        <v>195</v>
      </c>
      <c r="I265" s="177"/>
      <c r="J265" s="178">
        <f>ROUND(I265*H265,2)</f>
        <v>0</v>
      </c>
      <c r="K265" s="179"/>
      <c r="L265" s="38"/>
      <c r="M265" s="180" t="s">
        <v>1</v>
      </c>
      <c r="N265" s="181" t="s">
        <v>42</v>
      </c>
      <c r="O265" s="76"/>
      <c r="P265" s="182">
        <f>O265*H265</f>
        <v>0</v>
      </c>
      <c r="Q265" s="182">
        <v>0.11</v>
      </c>
      <c r="R265" s="182">
        <f>Q265*H265</f>
        <v>21.449999999999999</v>
      </c>
      <c r="S265" s="182">
        <v>0</v>
      </c>
      <c r="T265" s="18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4" t="s">
        <v>155</v>
      </c>
      <c r="AT265" s="184" t="s">
        <v>151</v>
      </c>
      <c r="AU265" s="184" t="s">
        <v>87</v>
      </c>
      <c r="AY265" s="18" t="s">
        <v>148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8" t="s">
        <v>85</v>
      </c>
      <c r="BK265" s="185">
        <f>ROUND(I265*H265,2)</f>
        <v>0</v>
      </c>
      <c r="BL265" s="18" t="s">
        <v>155</v>
      </c>
      <c r="BM265" s="184" t="s">
        <v>333</v>
      </c>
    </row>
    <row r="266" s="2" customFormat="1">
      <c r="A266" s="37"/>
      <c r="B266" s="38"/>
      <c r="C266" s="37"/>
      <c r="D266" s="186" t="s">
        <v>157</v>
      </c>
      <c r="E266" s="37"/>
      <c r="F266" s="187" t="s">
        <v>334</v>
      </c>
      <c r="G266" s="37"/>
      <c r="H266" s="37"/>
      <c r="I266" s="188"/>
      <c r="J266" s="37"/>
      <c r="K266" s="37"/>
      <c r="L266" s="38"/>
      <c r="M266" s="189"/>
      <c r="N266" s="190"/>
      <c r="O266" s="76"/>
      <c r="P266" s="76"/>
      <c r="Q266" s="76"/>
      <c r="R266" s="76"/>
      <c r="S266" s="76"/>
      <c r="T266" s="7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157</v>
      </c>
      <c r="AU266" s="18" t="s">
        <v>87</v>
      </c>
    </row>
    <row r="267" s="13" customFormat="1">
      <c r="A267" s="13"/>
      <c r="B267" s="191"/>
      <c r="C267" s="13"/>
      <c r="D267" s="186" t="s">
        <v>159</v>
      </c>
      <c r="E267" s="192" t="s">
        <v>1</v>
      </c>
      <c r="F267" s="193" t="s">
        <v>335</v>
      </c>
      <c r="G267" s="13"/>
      <c r="H267" s="192" t="s">
        <v>1</v>
      </c>
      <c r="I267" s="194"/>
      <c r="J267" s="13"/>
      <c r="K267" s="13"/>
      <c r="L267" s="191"/>
      <c r="M267" s="195"/>
      <c r="N267" s="196"/>
      <c r="O267" s="196"/>
      <c r="P267" s="196"/>
      <c r="Q267" s="196"/>
      <c r="R267" s="196"/>
      <c r="S267" s="196"/>
      <c r="T267" s="19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2" t="s">
        <v>159</v>
      </c>
      <c r="AU267" s="192" t="s">
        <v>87</v>
      </c>
      <c r="AV267" s="13" t="s">
        <v>85</v>
      </c>
      <c r="AW267" s="13" t="s">
        <v>32</v>
      </c>
      <c r="AX267" s="13" t="s">
        <v>77</v>
      </c>
      <c r="AY267" s="192" t="s">
        <v>148</v>
      </c>
    </row>
    <row r="268" s="14" customFormat="1">
      <c r="A268" s="14"/>
      <c r="B268" s="198"/>
      <c r="C268" s="14"/>
      <c r="D268" s="186" t="s">
        <v>159</v>
      </c>
      <c r="E268" s="199" t="s">
        <v>1</v>
      </c>
      <c r="F268" s="200" t="s">
        <v>336</v>
      </c>
      <c r="G268" s="14"/>
      <c r="H268" s="201">
        <v>195</v>
      </c>
      <c r="I268" s="202"/>
      <c r="J268" s="14"/>
      <c r="K268" s="14"/>
      <c r="L268" s="198"/>
      <c r="M268" s="203"/>
      <c r="N268" s="204"/>
      <c r="O268" s="204"/>
      <c r="P268" s="204"/>
      <c r="Q268" s="204"/>
      <c r="R268" s="204"/>
      <c r="S268" s="204"/>
      <c r="T268" s="20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9" t="s">
        <v>159</v>
      </c>
      <c r="AU268" s="199" t="s">
        <v>87</v>
      </c>
      <c r="AV268" s="14" t="s">
        <v>87</v>
      </c>
      <c r="AW268" s="14" t="s">
        <v>32</v>
      </c>
      <c r="AX268" s="14" t="s">
        <v>85</v>
      </c>
      <c r="AY268" s="199" t="s">
        <v>148</v>
      </c>
    </row>
    <row r="269" s="2" customFormat="1" ht="16.5" customHeight="1">
      <c r="A269" s="37"/>
      <c r="B269" s="171"/>
      <c r="C269" s="172" t="s">
        <v>337</v>
      </c>
      <c r="D269" s="172" t="s">
        <v>151</v>
      </c>
      <c r="E269" s="173" t="s">
        <v>338</v>
      </c>
      <c r="F269" s="174" t="s">
        <v>339</v>
      </c>
      <c r="G269" s="175" t="s">
        <v>164</v>
      </c>
      <c r="H269" s="176">
        <v>195</v>
      </c>
      <c r="I269" s="177"/>
      <c r="J269" s="178">
        <f>ROUND(I269*H269,2)</f>
        <v>0</v>
      </c>
      <c r="K269" s="179"/>
      <c r="L269" s="38"/>
      <c r="M269" s="180" t="s">
        <v>1</v>
      </c>
      <c r="N269" s="181" t="s">
        <v>42</v>
      </c>
      <c r="O269" s="76"/>
      <c r="P269" s="182">
        <f>O269*H269</f>
        <v>0</v>
      </c>
      <c r="Q269" s="182">
        <v>0.001</v>
      </c>
      <c r="R269" s="182">
        <f>Q269*H269</f>
        <v>0.19500000000000001</v>
      </c>
      <c r="S269" s="182">
        <v>0</v>
      </c>
      <c r="T269" s="18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4" t="s">
        <v>155</v>
      </c>
      <c r="AT269" s="184" t="s">
        <v>151</v>
      </c>
      <c r="AU269" s="184" t="s">
        <v>87</v>
      </c>
      <c r="AY269" s="18" t="s">
        <v>148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8" t="s">
        <v>85</v>
      </c>
      <c r="BK269" s="185">
        <f>ROUND(I269*H269,2)</f>
        <v>0</v>
      </c>
      <c r="BL269" s="18" t="s">
        <v>155</v>
      </c>
      <c r="BM269" s="184" t="s">
        <v>340</v>
      </c>
    </row>
    <row r="270" s="2" customFormat="1">
      <c r="A270" s="37"/>
      <c r="B270" s="38"/>
      <c r="C270" s="37"/>
      <c r="D270" s="186" t="s">
        <v>157</v>
      </c>
      <c r="E270" s="37"/>
      <c r="F270" s="187" t="s">
        <v>341</v>
      </c>
      <c r="G270" s="37"/>
      <c r="H270" s="37"/>
      <c r="I270" s="188"/>
      <c r="J270" s="37"/>
      <c r="K270" s="37"/>
      <c r="L270" s="38"/>
      <c r="M270" s="189"/>
      <c r="N270" s="190"/>
      <c r="O270" s="76"/>
      <c r="P270" s="76"/>
      <c r="Q270" s="76"/>
      <c r="R270" s="76"/>
      <c r="S270" s="76"/>
      <c r="T270" s="7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8" t="s">
        <v>157</v>
      </c>
      <c r="AU270" s="18" t="s">
        <v>87</v>
      </c>
    </row>
    <row r="271" s="2" customFormat="1" ht="16.5" customHeight="1">
      <c r="A271" s="37"/>
      <c r="B271" s="171"/>
      <c r="C271" s="172" t="s">
        <v>342</v>
      </c>
      <c r="D271" s="172" t="s">
        <v>151</v>
      </c>
      <c r="E271" s="173" t="s">
        <v>343</v>
      </c>
      <c r="F271" s="174" t="s">
        <v>344</v>
      </c>
      <c r="G271" s="175" t="s">
        <v>164</v>
      </c>
      <c r="H271" s="176">
        <v>195</v>
      </c>
      <c r="I271" s="177"/>
      <c r="J271" s="178">
        <f>ROUND(I271*H271,2)</f>
        <v>0</v>
      </c>
      <c r="K271" s="179"/>
      <c r="L271" s="38"/>
      <c r="M271" s="180" t="s">
        <v>1</v>
      </c>
      <c r="N271" s="181" t="s">
        <v>42</v>
      </c>
      <c r="O271" s="76"/>
      <c r="P271" s="182">
        <f>O271*H271</f>
        <v>0</v>
      </c>
      <c r="Q271" s="182">
        <v>0.00012999999999999999</v>
      </c>
      <c r="R271" s="182">
        <f>Q271*H271</f>
        <v>0.025349999999999998</v>
      </c>
      <c r="S271" s="182">
        <v>0</v>
      </c>
      <c r="T271" s="18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4" t="s">
        <v>155</v>
      </c>
      <c r="AT271" s="184" t="s">
        <v>151</v>
      </c>
      <c r="AU271" s="184" t="s">
        <v>87</v>
      </c>
      <c r="AY271" s="18" t="s">
        <v>148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8" t="s">
        <v>85</v>
      </c>
      <c r="BK271" s="185">
        <f>ROUND(I271*H271,2)</f>
        <v>0</v>
      </c>
      <c r="BL271" s="18" t="s">
        <v>155</v>
      </c>
      <c r="BM271" s="184" t="s">
        <v>345</v>
      </c>
    </row>
    <row r="272" s="2" customFormat="1">
      <c r="A272" s="37"/>
      <c r="B272" s="38"/>
      <c r="C272" s="37"/>
      <c r="D272" s="186" t="s">
        <v>157</v>
      </c>
      <c r="E272" s="37"/>
      <c r="F272" s="187" t="s">
        <v>346</v>
      </c>
      <c r="G272" s="37"/>
      <c r="H272" s="37"/>
      <c r="I272" s="188"/>
      <c r="J272" s="37"/>
      <c r="K272" s="37"/>
      <c r="L272" s="38"/>
      <c r="M272" s="189"/>
      <c r="N272" s="190"/>
      <c r="O272" s="76"/>
      <c r="P272" s="76"/>
      <c r="Q272" s="76"/>
      <c r="R272" s="76"/>
      <c r="S272" s="76"/>
      <c r="T272" s="7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8" t="s">
        <v>157</v>
      </c>
      <c r="AU272" s="18" t="s">
        <v>87</v>
      </c>
    </row>
    <row r="273" s="2" customFormat="1" ht="33" customHeight="1">
      <c r="A273" s="37"/>
      <c r="B273" s="171"/>
      <c r="C273" s="172" t="s">
        <v>347</v>
      </c>
      <c r="D273" s="172" t="s">
        <v>151</v>
      </c>
      <c r="E273" s="173" t="s">
        <v>348</v>
      </c>
      <c r="F273" s="174" t="s">
        <v>349</v>
      </c>
      <c r="G273" s="175" t="s">
        <v>189</v>
      </c>
      <c r="H273" s="176">
        <v>167</v>
      </c>
      <c r="I273" s="177"/>
      <c r="J273" s="178">
        <f>ROUND(I273*H273,2)</f>
        <v>0</v>
      </c>
      <c r="K273" s="179"/>
      <c r="L273" s="38"/>
      <c r="M273" s="180" t="s">
        <v>1</v>
      </c>
      <c r="N273" s="181" t="s">
        <v>42</v>
      </c>
      <c r="O273" s="76"/>
      <c r="P273" s="182">
        <f>O273*H273</f>
        <v>0</v>
      </c>
      <c r="Q273" s="182">
        <v>2.0000000000000002E-05</v>
      </c>
      <c r="R273" s="182">
        <f>Q273*H273</f>
        <v>0.0033400000000000001</v>
      </c>
      <c r="S273" s="182">
        <v>0</v>
      </c>
      <c r="T273" s="183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4" t="s">
        <v>155</v>
      </c>
      <c r="AT273" s="184" t="s">
        <v>151</v>
      </c>
      <c r="AU273" s="184" t="s">
        <v>87</v>
      </c>
      <c r="AY273" s="18" t="s">
        <v>148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8" t="s">
        <v>85</v>
      </c>
      <c r="BK273" s="185">
        <f>ROUND(I273*H273,2)</f>
        <v>0</v>
      </c>
      <c r="BL273" s="18" t="s">
        <v>155</v>
      </c>
      <c r="BM273" s="184" t="s">
        <v>350</v>
      </c>
    </row>
    <row r="274" s="2" customFormat="1">
      <c r="A274" s="37"/>
      <c r="B274" s="38"/>
      <c r="C274" s="37"/>
      <c r="D274" s="186" t="s">
        <v>157</v>
      </c>
      <c r="E274" s="37"/>
      <c r="F274" s="187" t="s">
        <v>351</v>
      </c>
      <c r="G274" s="37"/>
      <c r="H274" s="37"/>
      <c r="I274" s="188"/>
      <c r="J274" s="37"/>
      <c r="K274" s="37"/>
      <c r="L274" s="38"/>
      <c r="M274" s="189"/>
      <c r="N274" s="190"/>
      <c r="O274" s="76"/>
      <c r="P274" s="76"/>
      <c r="Q274" s="76"/>
      <c r="R274" s="76"/>
      <c r="S274" s="76"/>
      <c r="T274" s="7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8" t="s">
        <v>157</v>
      </c>
      <c r="AU274" s="18" t="s">
        <v>87</v>
      </c>
    </row>
    <row r="275" s="14" customFormat="1">
      <c r="A275" s="14"/>
      <c r="B275" s="198"/>
      <c r="C275" s="14"/>
      <c r="D275" s="186" t="s">
        <v>159</v>
      </c>
      <c r="E275" s="199" t="s">
        <v>1</v>
      </c>
      <c r="F275" s="200" t="s">
        <v>352</v>
      </c>
      <c r="G275" s="14"/>
      <c r="H275" s="201">
        <v>167</v>
      </c>
      <c r="I275" s="202"/>
      <c r="J275" s="14"/>
      <c r="K275" s="14"/>
      <c r="L275" s="198"/>
      <c r="M275" s="203"/>
      <c r="N275" s="204"/>
      <c r="O275" s="204"/>
      <c r="P275" s="204"/>
      <c r="Q275" s="204"/>
      <c r="R275" s="204"/>
      <c r="S275" s="204"/>
      <c r="T275" s="20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9" t="s">
        <v>159</v>
      </c>
      <c r="AU275" s="199" t="s">
        <v>87</v>
      </c>
      <c r="AV275" s="14" t="s">
        <v>87</v>
      </c>
      <c r="AW275" s="14" t="s">
        <v>32</v>
      </c>
      <c r="AX275" s="14" t="s">
        <v>85</v>
      </c>
      <c r="AY275" s="199" t="s">
        <v>148</v>
      </c>
    </row>
    <row r="276" s="12" customFormat="1" ht="22.8" customHeight="1">
      <c r="A276" s="12"/>
      <c r="B276" s="158"/>
      <c r="C276" s="12"/>
      <c r="D276" s="159" t="s">
        <v>76</v>
      </c>
      <c r="E276" s="169" t="s">
        <v>353</v>
      </c>
      <c r="F276" s="169" t="s">
        <v>354</v>
      </c>
      <c r="G276" s="12"/>
      <c r="H276" s="12"/>
      <c r="I276" s="161"/>
      <c r="J276" s="170">
        <f>BK276</f>
        <v>0</v>
      </c>
      <c r="K276" s="12"/>
      <c r="L276" s="158"/>
      <c r="M276" s="163"/>
      <c r="N276" s="164"/>
      <c r="O276" s="164"/>
      <c r="P276" s="165">
        <f>SUM(P277:P283)</f>
        <v>0</v>
      </c>
      <c r="Q276" s="164"/>
      <c r="R276" s="165">
        <f>SUM(R277:R283)</f>
        <v>0.014559999999999998</v>
      </c>
      <c r="S276" s="164"/>
      <c r="T276" s="166">
        <f>SUM(T277:T283)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59" t="s">
        <v>85</v>
      </c>
      <c r="AT276" s="167" t="s">
        <v>76</v>
      </c>
      <c r="AU276" s="167" t="s">
        <v>85</v>
      </c>
      <c r="AY276" s="159" t="s">
        <v>148</v>
      </c>
      <c r="BK276" s="168">
        <f>SUM(BK277:BK283)</f>
        <v>0</v>
      </c>
    </row>
    <row r="277" s="2" customFormat="1" ht="33" customHeight="1">
      <c r="A277" s="37"/>
      <c r="B277" s="171"/>
      <c r="C277" s="172" t="s">
        <v>355</v>
      </c>
      <c r="D277" s="172" t="s">
        <v>151</v>
      </c>
      <c r="E277" s="173" t="s">
        <v>356</v>
      </c>
      <c r="F277" s="174" t="s">
        <v>357</v>
      </c>
      <c r="G277" s="175" t="s">
        <v>164</v>
      </c>
      <c r="H277" s="176">
        <v>112</v>
      </c>
      <c r="I277" s="177"/>
      <c r="J277" s="178">
        <f>ROUND(I277*H277,2)</f>
        <v>0</v>
      </c>
      <c r="K277" s="179"/>
      <c r="L277" s="38"/>
      <c r="M277" s="180" t="s">
        <v>1</v>
      </c>
      <c r="N277" s="181" t="s">
        <v>42</v>
      </c>
      <c r="O277" s="76"/>
      <c r="P277" s="182">
        <f>O277*H277</f>
        <v>0</v>
      </c>
      <c r="Q277" s="182">
        <v>0.00012999999999999999</v>
      </c>
      <c r="R277" s="182">
        <f>Q277*H277</f>
        <v>0.014559999999999998</v>
      </c>
      <c r="S277" s="182">
        <v>0</v>
      </c>
      <c r="T277" s="18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4" t="s">
        <v>155</v>
      </c>
      <c r="AT277" s="184" t="s">
        <v>151</v>
      </c>
      <c r="AU277" s="184" t="s">
        <v>87</v>
      </c>
      <c r="AY277" s="18" t="s">
        <v>148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8" t="s">
        <v>85</v>
      </c>
      <c r="BK277" s="185">
        <f>ROUND(I277*H277,2)</f>
        <v>0</v>
      </c>
      <c r="BL277" s="18" t="s">
        <v>155</v>
      </c>
      <c r="BM277" s="184" t="s">
        <v>358</v>
      </c>
    </row>
    <row r="278" s="2" customFormat="1">
      <c r="A278" s="37"/>
      <c r="B278" s="38"/>
      <c r="C278" s="37"/>
      <c r="D278" s="186" t="s">
        <v>157</v>
      </c>
      <c r="E278" s="37"/>
      <c r="F278" s="187" t="s">
        <v>359</v>
      </c>
      <c r="G278" s="37"/>
      <c r="H278" s="37"/>
      <c r="I278" s="188"/>
      <c r="J278" s="37"/>
      <c r="K278" s="37"/>
      <c r="L278" s="38"/>
      <c r="M278" s="189"/>
      <c r="N278" s="190"/>
      <c r="O278" s="76"/>
      <c r="P278" s="76"/>
      <c r="Q278" s="76"/>
      <c r="R278" s="76"/>
      <c r="S278" s="76"/>
      <c r="T278" s="7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8" t="s">
        <v>157</v>
      </c>
      <c r="AU278" s="18" t="s">
        <v>87</v>
      </c>
    </row>
    <row r="279" s="13" customFormat="1">
      <c r="A279" s="13"/>
      <c r="B279" s="191"/>
      <c r="C279" s="13"/>
      <c r="D279" s="186" t="s">
        <v>159</v>
      </c>
      <c r="E279" s="192" t="s">
        <v>1</v>
      </c>
      <c r="F279" s="193" t="s">
        <v>360</v>
      </c>
      <c r="G279" s="13"/>
      <c r="H279" s="192" t="s">
        <v>1</v>
      </c>
      <c r="I279" s="194"/>
      <c r="J279" s="13"/>
      <c r="K279" s="13"/>
      <c r="L279" s="191"/>
      <c r="M279" s="195"/>
      <c r="N279" s="196"/>
      <c r="O279" s="196"/>
      <c r="P279" s="196"/>
      <c r="Q279" s="196"/>
      <c r="R279" s="196"/>
      <c r="S279" s="196"/>
      <c r="T279" s="19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2" t="s">
        <v>159</v>
      </c>
      <c r="AU279" s="192" t="s">
        <v>87</v>
      </c>
      <c r="AV279" s="13" t="s">
        <v>85</v>
      </c>
      <c r="AW279" s="13" t="s">
        <v>32</v>
      </c>
      <c r="AX279" s="13" t="s">
        <v>77</v>
      </c>
      <c r="AY279" s="192" t="s">
        <v>148</v>
      </c>
    </row>
    <row r="280" s="14" customFormat="1">
      <c r="A280" s="14"/>
      <c r="B280" s="198"/>
      <c r="C280" s="14"/>
      <c r="D280" s="186" t="s">
        <v>159</v>
      </c>
      <c r="E280" s="199" t="s">
        <v>1</v>
      </c>
      <c r="F280" s="200" t="s">
        <v>167</v>
      </c>
      <c r="G280" s="14"/>
      <c r="H280" s="201">
        <v>10</v>
      </c>
      <c r="I280" s="202"/>
      <c r="J280" s="14"/>
      <c r="K280" s="14"/>
      <c r="L280" s="198"/>
      <c r="M280" s="203"/>
      <c r="N280" s="204"/>
      <c r="O280" s="204"/>
      <c r="P280" s="204"/>
      <c r="Q280" s="204"/>
      <c r="R280" s="204"/>
      <c r="S280" s="204"/>
      <c r="T280" s="20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9" t="s">
        <v>159</v>
      </c>
      <c r="AU280" s="199" t="s">
        <v>87</v>
      </c>
      <c r="AV280" s="14" t="s">
        <v>87</v>
      </c>
      <c r="AW280" s="14" t="s">
        <v>32</v>
      </c>
      <c r="AX280" s="14" t="s">
        <v>77</v>
      </c>
      <c r="AY280" s="199" t="s">
        <v>148</v>
      </c>
    </row>
    <row r="281" s="14" customFormat="1">
      <c r="A281" s="14"/>
      <c r="B281" s="198"/>
      <c r="C281" s="14"/>
      <c r="D281" s="186" t="s">
        <v>159</v>
      </c>
      <c r="E281" s="199" t="s">
        <v>1</v>
      </c>
      <c r="F281" s="200" t="s">
        <v>361</v>
      </c>
      <c r="G281" s="14"/>
      <c r="H281" s="201">
        <v>76</v>
      </c>
      <c r="I281" s="202"/>
      <c r="J281" s="14"/>
      <c r="K281" s="14"/>
      <c r="L281" s="198"/>
      <c r="M281" s="203"/>
      <c r="N281" s="204"/>
      <c r="O281" s="204"/>
      <c r="P281" s="204"/>
      <c r="Q281" s="204"/>
      <c r="R281" s="204"/>
      <c r="S281" s="204"/>
      <c r="T281" s="20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199" t="s">
        <v>159</v>
      </c>
      <c r="AU281" s="199" t="s">
        <v>87</v>
      </c>
      <c r="AV281" s="14" t="s">
        <v>87</v>
      </c>
      <c r="AW281" s="14" t="s">
        <v>32</v>
      </c>
      <c r="AX281" s="14" t="s">
        <v>77</v>
      </c>
      <c r="AY281" s="199" t="s">
        <v>148</v>
      </c>
    </row>
    <row r="282" s="14" customFormat="1">
      <c r="A282" s="14"/>
      <c r="B282" s="198"/>
      <c r="C282" s="14"/>
      <c r="D282" s="186" t="s">
        <v>159</v>
      </c>
      <c r="E282" s="199" t="s">
        <v>1</v>
      </c>
      <c r="F282" s="200" t="s">
        <v>330</v>
      </c>
      <c r="G282" s="14"/>
      <c r="H282" s="201">
        <v>26</v>
      </c>
      <c r="I282" s="202"/>
      <c r="J282" s="14"/>
      <c r="K282" s="14"/>
      <c r="L282" s="198"/>
      <c r="M282" s="203"/>
      <c r="N282" s="204"/>
      <c r="O282" s="204"/>
      <c r="P282" s="204"/>
      <c r="Q282" s="204"/>
      <c r="R282" s="204"/>
      <c r="S282" s="204"/>
      <c r="T282" s="20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9" t="s">
        <v>159</v>
      </c>
      <c r="AU282" s="199" t="s">
        <v>87</v>
      </c>
      <c r="AV282" s="14" t="s">
        <v>87</v>
      </c>
      <c r="AW282" s="14" t="s">
        <v>32</v>
      </c>
      <c r="AX282" s="14" t="s">
        <v>77</v>
      </c>
      <c r="AY282" s="199" t="s">
        <v>148</v>
      </c>
    </row>
    <row r="283" s="15" customFormat="1">
      <c r="A283" s="15"/>
      <c r="B283" s="206"/>
      <c r="C283" s="15"/>
      <c r="D283" s="186" t="s">
        <v>159</v>
      </c>
      <c r="E283" s="207" t="s">
        <v>1</v>
      </c>
      <c r="F283" s="208" t="s">
        <v>176</v>
      </c>
      <c r="G283" s="15"/>
      <c r="H283" s="209">
        <v>112</v>
      </c>
      <c r="I283" s="210"/>
      <c r="J283" s="15"/>
      <c r="K283" s="15"/>
      <c r="L283" s="206"/>
      <c r="M283" s="211"/>
      <c r="N283" s="212"/>
      <c r="O283" s="212"/>
      <c r="P283" s="212"/>
      <c r="Q283" s="212"/>
      <c r="R283" s="212"/>
      <c r="S283" s="212"/>
      <c r="T283" s="21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07" t="s">
        <v>159</v>
      </c>
      <c r="AU283" s="207" t="s">
        <v>87</v>
      </c>
      <c r="AV283" s="15" t="s">
        <v>155</v>
      </c>
      <c r="AW283" s="15" t="s">
        <v>32</v>
      </c>
      <c r="AX283" s="15" t="s">
        <v>85</v>
      </c>
      <c r="AY283" s="207" t="s">
        <v>148</v>
      </c>
    </row>
    <row r="284" s="12" customFormat="1" ht="22.8" customHeight="1">
      <c r="A284" s="12"/>
      <c r="B284" s="158"/>
      <c r="C284" s="12"/>
      <c r="D284" s="159" t="s">
        <v>76</v>
      </c>
      <c r="E284" s="169" t="s">
        <v>362</v>
      </c>
      <c r="F284" s="169" t="s">
        <v>363</v>
      </c>
      <c r="G284" s="12"/>
      <c r="H284" s="12"/>
      <c r="I284" s="161"/>
      <c r="J284" s="170">
        <f>BK284</f>
        <v>0</v>
      </c>
      <c r="K284" s="12"/>
      <c r="L284" s="158"/>
      <c r="M284" s="163"/>
      <c r="N284" s="164"/>
      <c r="O284" s="164"/>
      <c r="P284" s="165">
        <f>SUM(P285:P362)</f>
        <v>0</v>
      </c>
      <c r="Q284" s="164"/>
      <c r="R284" s="165">
        <f>SUM(R285:R362)</f>
        <v>0</v>
      </c>
      <c r="S284" s="164"/>
      <c r="T284" s="166">
        <f>SUM(T285:T362)</f>
        <v>149.21025800000001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59" t="s">
        <v>85</v>
      </c>
      <c r="AT284" s="167" t="s">
        <v>76</v>
      </c>
      <c r="AU284" s="167" t="s">
        <v>85</v>
      </c>
      <c r="AY284" s="159" t="s">
        <v>148</v>
      </c>
      <c r="BK284" s="168">
        <f>SUM(BK285:BK362)</f>
        <v>0</v>
      </c>
    </row>
    <row r="285" s="2" customFormat="1" ht="24.15" customHeight="1">
      <c r="A285" s="37"/>
      <c r="B285" s="171"/>
      <c r="C285" s="172" t="s">
        <v>364</v>
      </c>
      <c r="D285" s="172" t="s">
        <v>151</v>
      </c>
      <c r="E285" s="173" t="s">
        <v>365</v>
      </c>
      <c r="F285" s="174" t="s">
        <v>366</v>
      </c>
      <c r="G285" s="175" t="s">
        <v>200</v>
      </c>
      <c r="H285" s="176">
        <v>40</v>
      </c>
      <c r="I285" s="177"/>
      <c r="J285" s="178">
        <f>ROUND(I285*H285,2)</f>
        <v>0</v>
      </c>
      <c r="K285" s="179"/>
      <c r="L285" s="38"/>
      <c r="M285" s="180" t="s">
        <v>1</v>
      </c>
      <c r="N285" s="181" t="s">
        <v>42</v>
      </c>
      <c r="O285" s="76"/>
      <c r="P285" s="182">
        <f>O285*H285</f>
        <v>0</v>
      </c>
      <c r="Q285" s="182">
        <v>0</v>
      </c>
      <c r="R285" s="182">
        <f>Q285*H285</f>
        <v>0</v>
      </c>
      <c r="S285" s="182">
        <v>0.024</v>
      </c>
      <c r="T285" s="183">
        <f>S285*H285</f>
        <v>0.95999999999999996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4" t="s">
        <v>258</v>
      </c>
      <c r="AT285" s="184" t="s">
        <v>151</v>
      </c>
      <c r="AU285" s="184" t="s">
        <v>87</v>
      </c>
      <c r="AY285" s="18" t="s">
        <v>148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8" t="s">
        <v>85</v>
      </c>
      <c r="BK285" s="185">
        <f>ROUND(I285*H285,2)</f>
        <v>0</v>
      </c>
      <c r="BL285" s="18" t="s">
        <v>258</v>
      </c>
      <c r="BM285" s="184" t="s">
        <v>367</v>
      </c>
    </row>
    <row r="286" s="2" customFormat="1">
      <c r="A286" s="37"/>
      <c r="B286" s="38"/>
      <c r="C286" s="37"/>
      <c r="D286" s="186" t="s">
        <v>157</v>
      </c>
      <c r="E286" s="37"/>
      <c r="F286" s="187" t="s">
        <v>368</v>
      </c>
      <c r="G286" s="37"/>
      <c r="H286" s="37"/>
      <c r="I286" s="188"/>
      <c r="J286" s="37"/>
      <c r="K286" s="37"/>
      <c r="L286" s="38"/>
      <c r="M286" s="189"/>
      <c r="N286" s="190"/>
      <c r="O286" s="76"/>
      <c r="P286" s="76"/>
      <c r="Q286" s="76"/>
      <c r="R286" s="76"/>
      <c r="S286" s="76"/>
      <c r="T286" s="7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8" t="s">
        <v>157</v>
      </c>
      <c r="AU286" s="18" t="s">
        <v>87</v>
      </c>
    </row>
    <row r="287" s="14" customFormat="1">
      <c r="A287" s="14"/>
      <c r="B287" s="198"/>
      <c r="C287" s="14"/>
      <c r="D287" s="186" t="s">
        <v>159</v>
      </c>
      <c r="E287" s="199" t="s">
        <v>1</v>
      </c>
      <c r="F287" s="200" t="s">
        <v>369</v>
      </c>
      <c r="G287" s="14"/>
      <c r="H287" s="201">
        <v>40</v>
      </c>
      <c r="I287" s="202"/>
      <c r="J287" s="14"/>
      <c r="K287" s="14"/>
      <c r="L287" s="198"/>
      <c r="M287" s="203"/>
      <c r="N287" s="204"/>
      <c r="O287" s="204"/>
      <c r="P287" s="204"/>
      <c r="Q287" s="204"/>
      <c r="R287" s="204"/>
      <c r="S287" s="204"/>
      <c r="T287" s="20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9" t="s">
        <v>159</v>
      </c>
      <c r="AU287" s="199" t="s">
        <v>87</v>
      </c>
      <c r="AV287" s="14" t="s">
        <v>87</v>
      </c>
      <c r="AW287" s="14" t="s">
        <v>32</v>
      </c>
      <c r="AX287" s="14" t="s">
        <v>85</v>
      </c>
      <c r="AY287" s="199" t="s">
        <v>148</v>
      </c>
    </row>
    <row r="288" s="2" customFormat="1" ht="21.75" customHeight="1">
      <c r="A288" s="37"/>
      <c r="B288" s="171"/>
      <c r="C288" s="172" t="s">
        <v>370</v>
      </c>
      <c r="D288" s="172" t="s">
        <v>151</v>
      </c>
      <c r="E288" s="173" t="s">
        <v>371</v>
      </c>
      <c r="F288" s="174" t="s">
        <v>372</v>
      </c>
      <c r="G288" s="175" t="s">
        <v>164</v>
      </c>
      <c r="H288" s="176">
        <v>28.800000000000001</v>
      </c>
      <c r="I288" s="177"/>
      <c r="J288" s="178">
        <f>ROUND(I288*H288,2)</f>
        <v>0</v>
      </c>
      <c r="K288" s="179"/>
      <c r="L288" s="38"/>
      <c r="M288" s="180" t="s">
        <v>1</v>
      </c>
      <c r="N288" s="181" t="s">
        <v>42</v>
      </c>
      <c r="O288" s="76"/>
      <c r="P288" s="182">
        <f>O288*H288</f>
        <v>0</v>
      </c>
      <c r="Q288" s="182">
        <v>0</v>
      </c>
      <c r="R288" s="182">
        <f>Q288*H288</f>
        <v>0</v>
      </c>
      <c r="S288" s="182">
        <v>0.075999999999999998</v>
      </c>
      <c r="T288" s="183">
        <f>S288*H288</f>
        <v>2.1888000000000001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4" t="s">
        <v>155</v>
      </c>
      <c r="AT288" s="184" t="s">
        <v>151</v>
      </c>
      <c r="AU288" s="184" t="s">
        <v>87</v>
      </c>
      <c r="AY288" s="18" t="s">
        <v>148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8" t="s">
        <v>85</v>
      </c>
      <c r="BK288" s="185">
        <f>ROUND(I288*H288,2)</f>
        <v>0</v>
      </c>
      <c r="BL288" s="18" t="s">
        <v>155</v>
      </c>
      <c r="BM288" s="184" t="s">
        <v>373</v>
      </c>
    </row>
    <row r="289" s="2" customFormat="1">
      <c r="A289" s="37"/>
      <c r="B289" s="38"/>
      <c r="C289" s="37"/>
      <c r="D289" s="186" t="s">
        <v>157</v>
      </c>
      <c r="E289" s="37"/>
      <c r="F289" s="187" t="s">
        <v>374</v>
      </c>
      <c r="G289" s="37"/>
      <c r="H289" s="37"/>
      <c r="I289" s="188"/>
      <c r="J289" s="37"/>
      <c r="K289" s="37"/>
      <c r="L289" s="38"/>
      <c r="M289" s="189"/>
      <c r="N289" s="190"/>
      <c r="O289" s="76"/>
      <c r="P289" s="76"/>
      <c r="Q289" s="76"/>
      <c r="R289" s="76"/>
      <c r="S289" s="76"/>
      <c r="T289" s="7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8" t="s">
        <v>157</v>
      </c>
      <c r="AU289" s="18" t="s">
        <v>87</v>
      </c>
    </row>
    <row r="290" s="13" customFormat="1">
      <c r="A290" s="13"/>
      <c r="B290" s="191"/>
      <c r="C290" s="13"/>
      <c r="D290" s="186" t="s">
        <v>159</v>
      </c>
      <c r="E290" s="192" t="s">
        <v>1</v>
      </c>
      <c r="F290" s="193" t="s">
        <v>375</v>
      </c>
      <c r="G290" s="13"/>
      <c r="H290" s="192" t="s">
        <v>1</v>
      </c>
      <c r="I290" s="194"/>
      <c r="J290" s="13"/>
      <c r="K290" s="13"/>
      <c r="L290" s="191"/>
      <c r="M290" s="195"/>
      <c r="N290" s="196"/>
      <c r="O290" s="196"/>
      <c r="P290" s="196"/>
      <c r="Q290" s="196"/>
      <c r="R290" s="196"/>
      <c r="S290" s="196"/>
      <c r="T290" s="19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2" t="s">
        <v>159</v>
      </c>
      <c r="AU290" s="192" t="s">
        <v>87</v>
      </c>
      <c r="AV290" s="13" t="s">
        <v>85</v>
      </c>
      <c r="AW290" s="13" t="s">
        <v>32</v>
      </c>
      <c r="AX290" s="13" t="s">
        <v>77</v>
      </c>
      <c r="AY290" s="192" t="s">
        <v>148</v>
      </c>
    </row>
    <row r="291" s="14" customFormat="1">
      <c r="A291" s="14"/>
      <c r="B291" s="198"/>
      <c r="C291" s="14"/>
      <c r="D291" s="186" t="s">
        <v>159</v>
      </c>
      <c r="E291" s="199" t="s">
        <v>1</v>
      </c>
      <c r="F291" s="200" t="s">
        <v>376</v>
      </c>
      <c r="G291" s="14"/>
      <c r="H291" s="201">
        <v>3.2000000000000002</v>
      </c>
      <c r="I291" s="202"/>
      <c r="J291" s="14"/>
      <c r="K291" s="14"/>
      <c r="L291" s="198"/>
      <c r="M291" s="203"/>
      <c r="N291" s="204"/>
      <c r="O291" s="204"/>
      <c r="P291" s="204"/>
      <c r="Q291" s="204"/>
      <c r="R291" s="204"/>
      <c r="S291" s="204"/>
      <c r="T291" s="20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9" t="s">
        <v>159</v>
      </c>
      <c r="AU291" s="199" t="s">
        <v>87</v>
      </c>
      <c r="AV291" s="14" t="s">
        <v>87</v>
      </c>
      <c r="AW291" s="14" t="s">
        <v>32</v>
      </c>
      <c r="AX291" s="14" t="s">
        <v>77</v>
      </c>
      <c r="AY291" s="199" t="s">
        <v>148</v>
      </c>
    </row>
    <row r="292" s="14" customFormat="1">
      <c r="A292" s="14"/>
      <c r="B292" s="198"/>
      <c r="C292" s="14"/>
      <c r="D292" s="186" t="s">
        <v>159</v>
      </c>
      <c r="E292" s="199" t="s">
        <v>1</v>
      </c>
      <c r="F292" s="200" t="s">
        <v>377</v>
      </c>
      <c r="G292" s="14"/>
      <c r="H292" s="201">
        <v>12.800000000000001</v>
      </c>
      <c r="I292" s="202"/>
      <c r="J292" s="14"/>
      <c r="K292" s="14"/>
      <c r="L292" s="198"/>
      <c r="M292" s="203"/>
      <c r="N292" s="204"/>
      <c r="O292" s="204"/>
      <c r="P292" s="204"/>
      <c r="Q292" s="204"/>
      <c r="R292" s="204"/>
      <c r="S292" s="204"/>
      <c r="T292" s="20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9" t="s">
        <v>159</v>
      </c>
      <c r="AU292" s="199" t="s">
        <v>87</v>
      </c>
      <c r="AV292" s="14" t="s">
        <v>87</v>
      </c>
      <c r="AW292" s="14" t="s">
        <v>32</v>
      </c>
      <c r="AX292" s="14" t="s">
        <v>77</v>
      </c>
      <c r="AY292" s="199" t="s">
        <v>148</v>
      </c>
    </row>
    <row r="293" s="14" customFormat="1">
      <c r="A293" s="14"/>
      <c r="B293" s="198"/>
      <c r="C293" s="14"/>
      <c r="D293" s="186" t="s">
        <v>159</v>
      </c>
      <c r="E293" s="199" t="s">
        <v>1</v>
      </c>
      <c r="F293" s="200" t="s">
        <v>377</v>
      </c>
      <c r="G293" s="14"/>
      <c r="H293" s="201">
        <v>12.800000000000001</v>
      </c>
      <c r="I293" s="202"/>
      <c r="J293" s="14"/>
      <c r="K293" s="14"/>
      <c r="L293" s="198"/>
      <c r="M293" s="203"/>
      <c r="N293" s="204"/>
      <c r="O293" s="204"/>
      <c r="P293" s="204"/>
      <c r="Q293" s="204"/>
      <c r="R293" s="204"/>
      <c r="S293" s="204"/>
      <c r="T293" s="20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9" t="s">
        <v>159</v>
      </c>
      <c r="AU293" s="199" t="s">
        <v>87</v>
      </c>
      <c r="AV293" s="14" t="s">
        <v>87</v>
      </c>
      <c r="AW293" s="14" t="s">
        <v>32</v>
      </c>
      <c r="AX293" s="14" t="s">
        <v>77</v>
      </c>
      <c r="AY293" s="199" t="s">
        <v>148</v>
      </c>
    </row>
    <row r="294" s="15" customFormat="1">
      <c r="A294" s="15"/>
      <c r="B294" s="206"/>
      <c r="C294" s="15"/>
      <c r="D294" s="186" t="s">
        <v>159</v>
      </c>
      <c r="E294" s="207" t="s">
        <v>1</v>
      </c>
      <c r="F294" s="208" t="s">
        <v>176</v>
      </c>
      <c r="G294" s="15"/>
      <c r="H294" s="209">
        <v>28.800000000000001</v>
      </c>
      <c r="I294" s="210"/>
      <c r="J294" s="15"/>
      <c r="K294" s="15"/>
      <c r="L294" s="206"/>
      <c r="M294" s="211"/>
      <c r="N294" s="212"/>
      <c r="O294" s="212"/>
      <c r="P294" s="212"/>
      <c r="Q294" s="212"/>
      <c r="R294" s="212"/>
      <c r="S294" s="212"/>
      <c r="T294" s="21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07" t="s">
        <v>159</v>
      </c>
      <c r="AU294" s="207" t="s">
        <v>87</v>
      </c>
      <c r="AV294" s="15" t="s">
        <v>155</v>
      </c>
      <c r="AW294" s="15" t="s">
        <v>32</v>
      </c>
      <c r="AX294" s="15" t="s">
        <v>85</v>
      </c>
      <c r="AY294" s="207" t="s">
        <v>148</v>
      </c>
    </row>
    <row r="295" s="2" customFormat="1" ht="21.75" customHeight="1">
      <c r="A295" s="37"/>
      <c r="B295" s="171"/>
      <c r="C295" s="172" t="s">
        <v>378</v>
      </c>
      <c r="D295" s="172" t="s">
        <v>151</v>
      </c>
      <c r="E295" s="173" t="s">
        <v>379</v>
      </c>
      <c r="F295" s="174" t="s">
        <v>380</v>
      </c>
      <c r="G295" s="175" t="s">
        <v>164</v>
      </c>
      <c r="H295" s="176">
        <v>274.92000000000002</v>
      </c>
      <c r="I295" s="177"/>
      <c r="J295" s="178">
        <f>ROUND(I295*H295,2)</f>
        <v>0</v>
      </c>
      <c r="K295" s="179"/>
      <c r="L295" s="38"/>
      <c r="M295" s="180" t="s">
        <v>1</v>
      </c>
      <c r="N295" s="181" t="s">
        <v>42</v>
      </c>
      <c r="O295" s="76"/>
      <c r="P295" s="182">
        <f>O295*H295</f>
        <v>0</v>
      </c>
      <c r="Q295" s="182">
        <v>0</v>
      </c>
      <c r="R295" s="182">
        <f>Q295*H295</f>
        <v>0</v>
      </c>
      <c r="S295" s="182">
        <v>0.26100000000000001</v>
      </c>
      <c r="T295" s="183">
        <f>S295*H295</f>
        <v>71.75412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4" t="s">
        <v>155</v>
      </c>
      <c r="AT295" s="184" t="s">
        <v>151</v>
      </c>
      <c r="AU295" s="184" t="s">
        <v>87</v>
      </c>
      <c r="AY295" s="18" t="s">
        <v>148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8" t="s">
        <v>85</v>
      </c>
      <c r="BK295" s="185">
        <f>ROUND(I295*H295,2)</f>
        <v>0</v>
      </c>
      <c r="BL295" s="18" t="s">
        <v>155</v>
      </c>
      <c r="BM295" s="184" t="s">
        <v>381</v>
      </c>
    </row>
    <row r="296" s="2" customFormat="1">
      <c r="A296" s="37"/>
      <c r="B296" s="38"/>
      <c r="C296" s="37"/>
      <c r="D296" s="186" t="s">
        <v>157</v>
      </c>
      <c r="E296" s="37"/>
      <c r="F296" s="187" t="s">
        <v>382</v>
      </c>
      <c r="G296" s="37"/>
      <c r="H296" s="37"/>
      <c r="I296" s="188"/>
      <c r="J296" s="37"/>
      <c r="K296" s="37"/>
      <c r="L296" s="38"/>
      <c r="M296" s="189"/>
      <c r="N296" s="190"/>
      <c r="O296" s="76"/>
      <c r="P296" s="76"/>
      <c r="Q296" s="76"/>
      <c r="R296" s="76"/>
      <c r="S296" s="76"/>
      <c r="T296" s="7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8" t="s">
        <v>157</v>
      </c>
      <c r="AU296" s="18" t="s">
        <v>87</v>
      </c>
    </row>
    <row r="297" s="13" customFormat="1">
      <c r="A297" s="13"/>
      <c r="B297" s="191"/>
      <c r="C297" s="13"/>
      <c r="D297" s="186" t="s">
        <v>159</v>
      </c>
      <c r="E297" s="192" t="s">
        <v>1</v>
      </c>
      <c r="F297" s="193" t="s">
        <v>383</v>
      </c>
      <c r="G297" s="13"/>
      <c r="H297" s="192" t="s">
        <v>1</v>
      </c>
      <c r="I297" s="194"/>
      <c r="J297" s="13"/>
      <c r="K297" s="13"/>
      <c r="L297" s="191"/>
      <c r="M297" s="195"/>
      <c r="N297" s="196"/>
      <c r="O297" s="196"/>
      <c r="P297" s="196"/>
      <c r="Q297" s="196"/>
      <c r="R297" s="196"/>
      <c r="S297" s="196"/>
      <c r="T297" s="19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2" t="s">
        <v>159</v>
      </c>
      <c r="AU297" s="192" t="s">
        <v>87</v>
      </c>
      <c r="AV297" s="13" t="s">
        <v>85</v>
      </c>
      <c r="AW297" s="13" t="s">
        <v>32</v>
      </c>
      <c r="AX297" s="13" t="s">
        <v>77</v>
      </c>
      <c r="AY297" s="192" t="s">
        <v>148</v>
      </c>
    </row>
    <row r="298" s="14" customFormat="1">
      <c r="A298" s="14"/>
      <c r="B298" s="198"/>
      <c r="C298" s="14"/>
      <c r="D298" s="186" t="s">
        <v>159</v>
      </c>
      <c r="E298" s="199" t="s">
        <v>1</v>
      </c>
      <c r="F298" s="200" t="s">
        <v>384</v>
      </c>
      <c r="G298" s="14"/>
      <c r="H298" s="201">
        <v>12.615</v>
      </c>
      <c r="I298" s="202"/>
      <c r="J298" s="14"/>
      <c r="K298" s="14"/>
      <c r="L298" s="198"/>
      <c r="M298" s="203"/>
      <c r="N298" s="204"/>
      <c r="O298" s="204"/>
      <c r="P298" s="204"/>
      <c r="Q298" s="204"/>
      <c r="R298" s="204"/>
      <c r="S298" s="204"/>
      <c r="T298" s="20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9" t="s">
        <v>159</v>
      </c>
      <c r="AU298" s="199" t="s">
        <v>87</v>
      </c>
      <c r="AV298" s="14" t="s">
        <v>87</v>
      </c>
      <c r="AW298" s="14" t="s">
        <v>32</v>
      </c>
      <c r="AX298" s="14" t="s">
        <v>77</v>
      </c>
      <c r="AY298" s="199" t="s">
        <v>148</v>
      </c>
    </row>
    <row r="299" s="14" customFormat="1">
      <c r="A299" s="14"/>
      <c r="B299" s="198"/>
      <c r="C299" s="14"/>
      <c r="D299" s="186" t="s">
        <v>159</v>
      </c>
      <c r="E299" s="199" t="s">
        <v>1</v>
      </c>
      <c r="F299" s="200" t="s">
        <v>385</v>
      </c>
      <c r="G299" s="14"/>
      <c r="H299" s="201">
        <v>217.5</v>
      </c>
      <c r="I299" s="202"/>
      <c r="J299" s="14"/>
      <c r="K299" s="14"/>
      <c r="L299" s="198"/>
      <c r="M299" s="203"/>
      <c r="N299" s="204"/>
      <c r="O299" s="204"/>
      <c r="P299" s="204"/>
      <c r="Q299" s="204"/>
      <c r="R299" s="204"/>
      <c r="S299" s="204"/>
      <c r="T299" s="20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9" t="s">
        <v>159</v>
      </c>
      <c r="AU299" s="199" t="s">
        <v>87</v>
      </c>
      <c r="AV299" s="14" t="s">
        <v>87</v>
      </c>
      <c r="AW299" s="14" t="s">
        <v>32</v>
      </c>
      <c r="AX299" s="14" t="s">
        <v>77</v>
      </c>
      <c r="AY299" s="199" t="s">
        <v>148</v>
      </c>
    </row>
    <row r="300" s="14" customFormat="1">
      <c r="A300" s="14"/>
      <c r="B300" s="198"/>
      <c r="C300" s="14"/>
      <c r="D300" s="186" t="s">
        <v>159</v>
      </c>
      <c r="E300" s="199" t="s">
        <v>1</v>
      </c>
      <c r="F300" s="200" t="s">
        <v>386</v>
      </c>
      <c r="G300" s="14"/>
      <c r="H300" s="201">
        <v>44.805</v>
      </c>
      <c r="I300" s="202"/>
      <c r="J300" s="14"/>
      <c r="K300" s="14"/>
      <c r="L300" s="198"/>
      <c r="M300" s="203"/>
      <c r="N300" s="204"/>
      <c r="O300" s="204"/>
      <c r="P300" s="204"/>
      <c r="Q300" s="204"/>
      <c r="R300" s="204"/>
      <c r="S300" s="204"/>
      <c r="T300" s="20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9" t="s">
        <v>159</v>
      </c>
      <c r="AU300" s="199" t="s">
        <v>87</v>
      </c>
      <c r="AV300" s="14" t="s">
        <v>87</v>
      </c>
      <c r="AW300" s="14" t="s">
        <v>32</v>
      </c>
      <c r="AX300" s="14" t="s">
        <v>77</v>
      </c>
      <c r="AY300" s="199" t="s">
        <v>148</v>
      </c>
    </row>
    <row r="301" s="15" customFormat="1">
      <c r="A301" s="15"/>
      <c r="B301" s="206"/>
      <c r="C301" s="15"/>
      <c r="D301" s="186" t="s">
        <v>159</v>
      </c>
      <c r="E301" s="207" t="s">
        <v>1</v>
      </c>
      <c r="F301" s="208" t="s">
        <v>176</v>
      </c>
      <c r="G301" s="15"/>
      <c r="H301" s="209">
        <v>274.92000000000002</v>
      </c>
      <c r="I301" s="210"/>
      <c r="J301" s="15"/>
      <c r="K301" s="15"/>
      <c r="L301" s="206"/>
      <c r="M301" s="211"/>
      <c r="N301" s="212"/>
      <c r="O301" s="212"/>
      <c r="P301" s="212"/>
      <c r="Q301" s="212"/>
      <c r="R301" s="212"/>
      <c r="S301" s="212"/>
      <c r="T301" s="21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07" t="s">
        <v>159</v>
      </c>
      <c r="AU301" s="207" t="s">
        <v>87</v>
      </c>
      <c r="AV301" s="15" t="s">
        <v>155</v>
      </c>
      <c r="AW301" s="15" t="s">
        <v>32</v>
      </c>
      <c r="AX301" s="15" t="s">
        <v>85</v>
      </c>
      <c r="AY301" s="207" t="s">
        <v>148</v>
      </c>
    </row>
    <row r="302" s="2" customFormat="1" ht="21.75" customHeight="1">
      <c r="A302" s="37"/>
      <c r="B302" s="171"/>
      <c r="C302" s="172" t="s">
        <v>387</v>
      </c>
      <c r="D302" s="172" t="s">
        <v>151</v>
      </c>
      <c r="E302" s="173" t="s">
        <v>388</v>
      </c>
      <c r="F302" s="174" t="s">
        <v>389</v>
      </c>
      <c r="G302" s="175" t="s">
        <v>164</v>
      </c>
      <c r="H302" s="176">
        <v>197.75999999999999</v>
      </c>
      <c r="I302" s="177"/>
      <c r="J302" s="178">
        <f>ROUND(I302*H302,2)</f>
        <v>0</v>
      </c>
      <c r="K302" s="179"/>
      <c r="L302" s="38"/>
      <c r="M302" s="180" t="s">
        <v>1</v>
      </c>
      <c r="N302" s="181" t="s">
        <v>42</v>
      </c>
      <c r="O302" s="76"/>
      <c r="P302" s="182">
        <f>O302*H302</f>
        <v>0</v>
      </c>
      <c r="Q302" s="182">
        <v>0</v>
      </c>
      <c r="R302" s="182">
        <f>Q302*H302</f>
        <v>0</v>
      </c>
      <c r="S302" s="182">
        <v>0.044999999999999998</v>
      </c>
      <c r="T302" s="183">
        <f>S302*H302</f>
        <v>8.8991999999999987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4" t="s">
        <v>155</v>
      </c>
      <c r="AT302" s="184" t="s">
        <v>151</v>
      </c>
      <c r="AU302" s="184" t="s">
        <v>87</v>
      </c>
      <c r="AY302" s="18" t="s">
        <v>148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8" t="s">
        <v>85</v>
      </c>
      <c r="BK302" s="185">
        <f>ROUND(I302*H302,2)</f>
        <v>0</v>
      </c>
      <c r="BL302" s="18" t="s">
        <v>155</v>
      </c>
      <c r="BM302" s="184" t="s">
        <v>390</v>
      </c>
    </row>
    <row r="303" s="2" customFormat="1">
      <c r="A303" s="37"/>
      <c r="B303" s="38"/>
      <c r="C303" s="37"/>
      <c r="D303" s="186" t="s">
        <v>157</v>
      </c>
      <c r="E303" s="37"/>
      <c r="F303" s="187" t="s">
        <v>391</v>
      </c>
      <c r="G303" s="37"/>
      <c r="H303" s="37"/>
      <c r="I303" s="188"/>
      <c r="J303" s="37"/>
      <c r="K303" s="37"/>
      <c r="L303" s="38"/>
      <c r="M303" s="189"/>
      <c r="N303" s="190"/>
      <c r="O303" s="76"/>
      <c r="P303" s="76"/>
      <c r="Q303" s="76"/>
      <c r="R303" s="76"/>
      <c r="S303" s="76"/>
      <c r="T303" s="7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8" t="s">
        <v>157</v>
      </c>
      <c r="AU303" s="18" t="s">
        <v>87</v>
      </c>
    </row>
    <row r="304" s="13" customFormat="1">
      <c r="A304" s="13"/>
      <c r="B304" s="191"/>
      <c r="C304" s="13"/>
      <c r="D304" s="186" t="s">
        <v>159</v>
      </c>
      <c r="E304" s="192" t="s">
        <v>1</v>
      </c>
      <c r="F304" s="193" t="s">
        <v>392</v>
      </c>
      <c r="G304" s="13"/>
      <c r="H304" s="192" t="s">
        <v>1</v>
      </c>
      <c r="I304" s="194"/>
      <c r="J304" s="13"/>
      <c r="K304" s="13"/>
      <c r="L304" s="191"/>
      <c r="M304" s="195"/>
      <c r="N304" s="196"/>
      <c r="O304" s="196"/>
      <c r="P304" s="196"/>
      <c r="Q304" s="196"/>
      <c r="R304" s="196"/>
      <c r="S304" s="196"/>
      <c r="T304" s="19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2" t="s">
        <v>159</v>
      </c>
      <c r="AU304" s="192" t="s">
        <v>87</v>
      </c>
      <c r="AV304" s="13" t="s">
        <v>85</v>
      </c>
      <c r="AW304" s="13" t="s">
        <v>32</v>
      </c>
      <c r="AX304" s="13" t="s">
        <v>77</v>
      </c>
      <c r="AY304" s="192" t="s">
        <v>148</v>
      </c>
    </row>
    <row r="305" s="14" customFormat="1">
      <c r="A305" s="14"/>
      <c r="B305" s="198"/>
      <c r="C305" s="14"/>
      <c r="D305" s="186" t="s">
        <v>159</v>
      </c>
      <c r="E305" s="199" t="s">
        <v>1</v>
      </c>
      <c r="F305" s="200" t="s">
        <v>393</v>
      </c>
      <c r="G305" s="14"/>
      <c r="H305" s="201">
        <v>197.75999999999999</v>
      </c>
      <c r="I305" s="202"/>
      <c r="J305" s="14"/>
      <c r="K305" s="14"/>
      <c r="L305" s="198"/>
      <c r="M305" s="203"/>
      <c r="N305" s="204"/>
      <c r="O305" s="204"/>
      <c r="P305" s="204"/>
      <c r="Q305" s="204"/>
      <c r="R305" s="204"/>
      <c r="S305" s="204"/>
      <c r="T305" s="20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199" t="s">
        <v>159</v>
      </c>
      <c r="AU305" s="199" t="s">
        <v>87</v>
      </c>
      <c r="AV305" s="14" t="s">
        <v>87</v>
      </c>
      <c r="AW305" s="14" t="s">
        <v>32</v>
      </c>
      <c r="AX305" s="14" t="s">
        <v>85</v>
      </c>
      <c r="AY305" s="199" t="s">
        <v>148</v>
      </c>
    </row>
    <row r="306" s="2" customFormat="1" ht="37.8" customHeight="1">
      <c r="A306" s="37"/>
      <c r="B306" s="171"/>
      <c r="C306" s="172" t="s">
        <v>394</v>
      </c>
      <c r="D306" s="172" t="s">
        <v>151</v>
      </c>
      <c r="E306" s="173" t="s">
        <v>395</v>
      </c>
      <c r="F306" s="174" t="s">
        <v>396</v>
      </c>
      <c r="G306" s="175" t="s">
        <v>154</v>
      </c>
      <c r="H306" s="176">
        <v>15.821</v>
      </c>
      <c r="I306" s="177"/>
      <c r="J306" s="178">
        <f>ROUND(I306*H306,2)</f>
        <v>0</v>
      </c>
      <c r="K306" s="179"/>
      <c r="L306" s="38"/>
      <c r="M306" s="180" t="s">
        <v>1</v>
      </c>
      <c r="N306" s="181" t="s">
        <v>42</v>
      </c>
      <c r="O306" s="76"/>
      <c r="P306" s="182">
        <f>O306*H306</f>
        <v>0</v>
      </c>
      <c r="Q306" s="182">
        <v>0</v>
      </c>
      <c r="R306" s="182">
        <f>Q306*H306</f>
        <v>0</v>
      </c>
      <c r="S306" s="182">
        <v>2.2000000000000002</v>
      </c>
      <c r="T306" s="183">
        <f>S306*H306</f>
        <v>34.806200000000004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4" t="s">
        <v>155</v>
      </c>
      <c r="AT306" s="184" t="s">
        <v>151</v>
      </c>
      <c r="AU306" s="184" t="s">
        <v>87</v>
      </c>
      <c r="AY306" s="18" t="s">
        <v>148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18" t="s">
        <v>85</v>
      </c>
      <c r="BK306" s="185">
        <f>ROUND(I306*H306,2)</f>
        <v>0</v>
      </c>
      <c r="BL306" s="18" t="s">
        <v>155</v>
      </c>
      <c r="BM306" s="184" t="s">
        <v>397</v>
      </c>
    </row>
    <row r="307" s="2" customFormat="1">
      <c r="A307" s="37"/>
      <c r="B307" s="38"/>
      <c r="C307" s="37"/>
      <c r="D307" s="186" t="s">
        <v>157</v>
      </c>
      <c r="E307" s="37"/>
      <c r="F307" s="187" t="s">
        <v>398</v>
      </c>
      <c r="G307" s="37"/>
      <c r="H307" s="37"/>
      <c r="I307" s="188"/>
      <c r="J307" s="37"/>
      <c r="K307" s="37"/>
      <c r="L307" s="38"/>
      <c r="M307" s="189"/>
      <c r="N307" s="190"/>
      <c r="O307" s="76"/>
      <c r="P307" s="76"/>
      <c r="Q307" s="76"/>
      <c r="R307" s="76"/>
      <c r="S307" s="76"/>
      <c r="T307" s="7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8" t="s">
        <v>157</v>
      </c>
      <c r="AU307" s="18" t="s">
        <v>87</v>
      </c>
    </row>
    <row r="308" s="13" customFormat="1">
      <c r="A308" s="13"/>
      <c r="B308" s="191"/>
      <c r="C308" s="13"/>
      <c r="D308" s="186" t="s">
        <v>159</v>
      </c>
      <c r="E308" s="192" t="s">
        <v>1</v>
      </c>
      <c r="F308" s="193" t="s">
        <v>399</v>
      </c>
      <c r="G308" s="13"/>
      <c r="H308" s="192" t="s">
        <v>1</v>
      </c>
      <c r="I308" s="194"/>
      <c r="J308" s="13"/>
      <c r="K308" s="13"/>
      <c r="L308" s="191"/>
      <c r="M308" s="195"/>
      <c r="N308" s="196"/>
      <c r="O308" s="196"/>
      <c r="P308" s="196"/>
      <c r="Q308" s="196"/>
      <c r="R308" s="196"/>
      <c r="S308" s="196"/>
      <c r="T308" s="19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2" t="s">
        <v>159</v>
      </c>
      <c r="AU308" s="192" t="s">
        <v>87</v>
      </c>
      <c r="AV308" s="13" t="s">
        <v>85</v>
      </c>
      <c r="AW308" s="13" t="s">
        <v>32</v>
      </c>
      <c r="AX308" s="13" t="s">
        <v>77</v>
      </c>
      <c r="AY308" s="192" t="s">
        <v>148</v>
      </c>
    </row>
    <row r="309" s="14" customFormat="1">
      <c r="A309" s="14"/>
      <c r="B309" s="198"/>
      <c r="C309" s="14"/>
      <c r="D309" s="186" t="s">
        <v>159</v>
      </c>
      <c r="E309" s="199" t="s">
        <v>1</v>
      </c>
      <c r="F309" s="200" t="s">
        <v>400</v>
      </c>
      <c r="G309" s="14"/>
      <c r="H309" s="201">
        <v>15.821</v>
      </c>
      <c r="I309" s="202"/>
      <c r="J309" s="14"/>
      <c r="K309" s="14"/>
      <c r="L309" s="198"/>
      <c r="M309" s="203"/>
      <c r="N309" s="204"/>
      <c r="O309" s="204"/>
      <c r="P309" s="204"/>
      <c r="Q309" s="204"/>
      <c r="R309" s="204"/>
      <c r="S309" s="204"/>
      <c r="T309" s="20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199" t="s">
        <v>159</v>
      </c>
      <c r="AU309" s="199" t="s">
        <v>87</v>
      </c>
      <c r="AV309" s="14" t="s">
        <v>87</v>
      </c>
      <c r="AW309" s="14" t="s">
        <v>32</v>
      </c>
      <c r="AX309" s="14" t="s">
        <v>85</v>
      </c>
      <c r="AY309" s="199" t="s">
        <v>148</v>
      </c>
    </row>
    <row r="310" s="2" customFormat="1" ht="16.5" customHeight="1">
      <c r="A310" s="37"/>
      <c r="B310" s="171"/>
      <c r="C310" s="172" t="s">
        <v>401</v>
      </c>
      <c r="D310" s="172" t="s">
        <v>151</v>
      </c>
      <c r="E310" s="173" t="s">
        <v>402</v>
      </c>
      <c r="F310" s="174" t="s">
        <v>403</v>
      </c>
      <c r="G310" s="175" t="s">
        <v>189</v>
      </c>
      <c r="H310" s="176">
        <v>101.75</v>
      </c>
      <c r="I310" s="177"/>
      <c r="J310" s="178">
        <f>ROUND(I310*H310,2)</f>
        <v>0</v>
      </c>
      <c r="K310" s="179"/>
      <c r="L310" s="38"/>
      <c r="M310" s="180" t="s">
        <v>1</v>
      </c>
      <c r="N310" s="181" t="s">
        <v>42</v>
      </c>
      <c r="O310" s="76"/>
      <c r="P310" s="182">
        <f>O310*H310</f>
        <v>0</v>
      </c>
      <c r="Q310" s="182">
        <v>0</v>
      </c>
      <c r="R310" s="182">
        <f>Q310*H310</f>
        <v>0</v>
      </c>
      <c r="S310" s="182">
        <v>0.0089999999999999993</v>
      </c>
      <c r="T310" s="183">
        <f>S310*H310</f>
        <v>0.91574999999999995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84" t="s">
        <v>155</v>
      </c>
      <c r="AT310" s="184" t="s">
        <v>151</v>
      </c>
      <c r="AU310" s="184" t="s">
        <v>87</v>
      </c>
      <c r="AY310" s="18" t="s">
        <v>148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18" t="s">
        <v>85</v>
      </c>
      <c r="BK310" s="185">
        <f>ROUND(I310*H310,2)</f>
        <v>0</v>
      </c>
      <c r="BL310" s="18" t="s">
        <v>155</v>
      </c>
      <c r="BM310" s="184" t="s">
        <v>404</v>
      </c>
    </row>
    <row r="311" s="2" customFormat="1">
      <c r="A311" s="37"/>
      <c r="B311" s="38"/>
      <c r="C311" s="37"/>
      <c r="D311" s="186" t="s">
        <v>157</v>
      </c>
      <c r="E311" s="37"/>
      <c r="F311" s="187" t="s">
        <v>405</v>
      </c>
      <c r="G311" s="37"/>
      <c r="H311" s="37"/>
      <c r="I311" s="188"/>
      <c r="J311" s="37"/>
      <c r="K311" s="37"/>
      <c r="L311" s="38"/>
      <c r="M311" s="189"/>
      <c r="N311" s="190"/>
      <c r="O311" s="76"/>
      <c r="P311" s="76"/>
      <c r="Q311" s="76"/>
      <c r="R311" s="76"/>
      <c r="S311" s="76"/>
      <c r="T311" s="7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8" t="s">
        <v>157</v>
      </c>
      <c r="AU311" s="18" t="s">
        <v>87</v>
      </c>
    </row>
    <row r="312" s="14" customFormat="1">
      <c r="A312" s="14"/>
      <c r="B312" s="198"/>
      <c r="C312" s="14"/>
      <c r="D312" s="186" t="s">
        <v>159</v>
      </c>
      <c r="E312" s="199" t="s">
        <v>1</v>
      </c>
      <c r="F312" s="200" t="s">
        <v>406</v>
      </c>
      <c r="G312" s="14"/>
      <c r="H312" s="201">
        <v>101.75</v>
      </c>
      <c r="I312" s="202"/>
      <c r="J312" s="14"/>
      <c r="K312" s="14"/>
      <c r="L312" s="198"/>
      <c r="M312" s="203"/>
      <c r="N312" s="204"/>
      <c r="O312" s="204"/>
      <c r="P312" s="204"/>
      <c r="Q312" s="204"/>
      <c r="R312" s="204"/>
      <c r="S312" s="204"/>
      <c r="T312" s="20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9" t="s">
        <v>159</v>
      </c>
      <c r="AU312" s="199" t="s">
        <v>87</v>
      </c>
      <c r="AV312" s="14" t="s">
        <v>87</v>
      </c>
      <c r="AW312" s="14" t="s">
        <v>32</v>
      </c>
      <c r="AX312" s="14" t="s">
        <v>85</v>
      </c>
      <c r="AY312" s="199" t="s">
        <v>148</v>
      </c>
    </row>
    <row r="313" s="2" customFormat="1" ht="24.15" customHeight="1">
      <c r="A313" s="37"/>
      <c r="B313" s="171"/>
      <c r="C313" s="172" t="s">
        <v>407</v>
      </c>
      <c r="D313" s="172" t="s">
        <v>151</v>
      </c>
      <c r="E313" s="173" t="s">
        <v>408</v>
      </c>
      <c r="F313" s="174" t="s">
        <v>409</v>
      </c>
      <c r="G313" s="175" t="s">
        <v>164</v>
      </c>
      <c r="H313" s="176">
        <v>12.539999999999999</v>
      </c>
      <c r="I313" s="177"/>
      <c r="J313" s="178">
        <f>ROUND(I313*H313,2)</f>
        <v>0</v>
      </c>
      <c r="K313" s="179"/>
      <c r="L313" s="38"/>
      <c r="M313" s="180" t="s">
        <v>1</v>
      </c>
      <c r="N313" s="181" t="s">
        <v>42</v>
      </c>
      <c r="O313" s="76"/>
      <c r="P313" s="182">
        <f>O313*H313</f>
        <v>0</v>
      </c>
      <c r="Q313" s="182">
        <v>0</v>
      </c>
      <c r="R313" s="182">
        <f>Q313*H313</f>
        <v>0</v>
      </c>
      <c r="S313" s="182">
        <v>0.055</v>
      </c>
      <c r="T313" s="183">
        <f>S313*H313</f>
        <v>0.68969999999999998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84" t="s">
        <v>155</v>
      </c>
      <c r="AT313" s="184" t="s">
        <v>151</v>
      </c>
      <c r="AU313" s="184" t="s">
        <v>87</v>
      </c>
      <c r="AY313" s="18" t="s">
        <v>148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8" t="s">
        <v>85</v>
      </c>
      <c r="BK313" s="185">
        <f>ROUND(I313*H313,2)</f>
        <v>0</v>
      </c>
      <c r="BL313" s="18" t="s">
        <v>155</v>
      </c>
      <c r="BM313" s="184" t="s">
        <v>410</v>
      </c>
    </row>
    <row r="314" s="2" customFormat="1">
      <c r="A314" s="37"/>
      <c r="B314" s="38"/>
      <c r="C314" s="37"/>
      <c r="D314" s="186" t="s">
        <v>157</v>
      </c>
      <c r="E314" s="37"/>
      <c r="F314" s="187" t="s">
        <v>411</v>
      </c>
      <c r="G314" s="37"/>
      <c r="H314" s="37"/>
      <c r="I314" s="188"/>
      <c r="J314" s="37"/>
      <c r="K314" s="37"/>
      <c r="L314" s="38"/>
      <c r="M314" s="189"/>
      <c r="N314" s="190"/>
      <c r="O314" s="76"/>
      <c r="P314" s="76"/>
      <c r="Q314" s="76"/>
      <c r="R314" s="76"/>
      <c r="S314" s="76"/>
      <c r="T314" s="7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8" t="s">
        <v>157</v>
      </c>
      <c r="AU314" s="18" t="s">
        <v>87</v>
      </c>
    </row>
    <row r="315" s="13" customFormat="1">
      <c r="A315" s="13"/>
      <c r="B315" s="191"/>
      <c r="C315" s="13"/>
      <c r="D315" s="186" t="s">
        <v>159</v>
      </c>
      <c r="E315" s="192" t="s">
        <v>1</v>
      </c>
      <c r="F315" s="193" t="s">
        <v>412</v>
      </c>
      <c r="G315" s="13"/>
      <c r="H315" s="192" t="s">
        <v>1</v>
      </c>
      <c r="I315" s="194"/>
      <c r="J315" s="13"/>
      <c r="K315" s="13"/>
      <c r="L315" s="191"/>
      <c r="M315" s="195"/>
      <c r="N315" s="196"/>
      <c r="O315" s="196"/>
      <c r="P315" s="196"/>
      <c r="Q315" s="196"/>
      <c r="R315" s="196"/>
      <c r="S315" s="196"/>
      <c r="T315" s="19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2" t="s">
        <v>159</v>
      </c>
      <c r="AU315" s="192" t="s">
        <v>87</v>
      </c>
      <c r="AV315" s="13" t="s">
        <v>85</v>
      </c>
      <c r="AW315" s="13" t="s">
        <v>32</v>
      </c>
      <c r="AX315" s="13" t="s">
        <v>77</v>
      </c>
      <c r="AY315" s="192" t="s">
        <v>148</v>
      </c>
    </row>
    <row r="316" s="14" customFormat="1">
      <c r="A316" s="14"/>
      <c r="B316" s="198"/>
      <c r="C316" s="14"/>
      <c r="D316" s="186" t="s">
        <v>159</v>
      </c>
      <c r="E316" s="199" t="s">
        <v>1</v>
      </c>
      <c r="F316" s="200" t="s">
        <v>413</v>
      </c>
      <c r="G316" s="14"/>
      <c r="H316" s="201">
        <v>0.87</v>
      </c>
      <c r="I316" s="202"/>
      <c r="J316" s="14"/>
      <c r="K316" s="14"/>
      <c r="L316" s="198"/>
      <c r="M316" s="203"/>
      <c r="N316" s="204"/>
      <c r="O316" s="204"/>
      <c r="P316" s="204"/>
      <c r="Q316" s="204"/>
      <c r="R316" s="204"/>
      <c r="S316" s="204"/>
      <c r="T316" s="20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9" t="s">
        <v>159</v>
      </c>
      <c r="AU316" s="199" t="s">
        <v>87</v>
      </c>
      <c r="AV316" s="14" t="s">
        <v>87</v>
      </c>
      <c r="AW316" s="14" t="s">
        <v>32</v>
      </c>
      <c r="AX316" s="14" t="s">
        <v>77</v>
      </c>
      <c r="AY316" s="199" t="s">
        <v>148</v>
      </c>
    </row>
    <row r="317" s="14" customFormat="1">
      <c r="A317" s="14"/>
      <c r="B317" s="198"/>
      <c r="C317" s="14"/>
      <c r="D317" s="186" t="s">
        <v>159</v>
      </c>
      <c r="E317" s="199" t="s">
        <v>1</v>
      </c>
      <c r="F317" s="200" t="s">
        <v>414</v>
      </c>
      <c r="G317" s="14"/>
      <c r="H317" s="201">
        <v>8.5800000000000001</v>
      </c>
      <c r="I317" s="202"/>
      <c r="J317" s="14"/>
      <c r="K317" s="14"/>
      <c r="L317" s="198"/>
      <c r="M317" s="203"/>
      <c r="N317" s="204"/>
      <c r="O317" s="204"/>
      <c r="P317" s="204"/>
      <c r="Q317" s="204"/>
      <c r="R317" s="204"/>
      <c r="S317" s="204"/>
      <c r="T317" s="20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9" t="s">
        <v>159</v>
      </c>
      <c r="AU317" s="199" t="s">
        <v>87</v>
      </c>
      <c r="AV317" s="14" t="s">
        <v>87</v>
      </c>
      <c r="AW317" s="14" t="s">
        <v>32</v>
      </c>
      <c r="AX317" s="14" t="s">
        <v>77</v>
      </c>
      <c r="AY317" s="199" t="s">
        <v>148</v>
      </c>
    </row>
    <row r="318" s="14" customFormat="1">
      <c r="A318" s="14"/>
      <c r="B318" s="198"/>
      <c r="C318" s="14"/>
      <c r="D318" s="186" t="s">
        <v>159</v>
      </c>
      <c r="E318" s="199" t="s">
        <v>1</v>
      </c>
      <c r="F318" s="200" t="s">
        <v>415</v>
      </c>
      <c r="G318" s="14"/>
      <c r="H318" s="201">
        <v>3.0899999999999999</v>
      </c>
      <c r="I318" s="202"/>
      <c r="J318" s="14"/>
      <c r="K318" s="14"/>
      <c r="L318" s="198"/>
      <c r="M318" s="203"/>
      <c r="N318" s="204"/>
      <c r="O318" s="204"/>
      <c r="P318" s="204"/>
      <c r="Q318" s="204"/>
      <c r="R318" s="204"/>
      <c r="S318" s="204"/>
      <c r="T318" s="20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9" t="s">
        <v>159</v>
      </c>
      <c r="AU318" s="199" t="s">
        <v>87</v>
      </c>
      <c r="AV318" s="14" t="s">
        <v>87</v>
      </c>
      <c r="AW318" s="14" t="s">
        <v>32</v>
      </c>
      <c r="AX318" s="14" t="s">
        <v>77</v>
      </c>
      <c r="AY318" s="199" t="s">
        <v>148</v>
      </c>
    </row>
    <row r="319" s="15" customFormat="1">
      <c r="A319" s="15"/>
      <c r="B319" s="206"/>
      <c r="C319" s="15"/>
      <c r="D319" s="186" t="s">
        <v>159</v>
      </c>
      <c r="E319" s="207" t="s">
        <v>1</v>
      </c>
      <c r="F319" s="208" t="s">
        <v>176</v>
      </c>
      <c r="G319" s="15"/>
      <c r="H319" s="209">
        <v>12.539999999999999</v>
      </c>
      <c r="I319" s="210"/>
      <c r="J319" s="15"/>
      <c r="K319" s="15"/>
      <c r="L319" s="206"/>
      <c r="M319" s="211"/>
      <c r="N319" s="212"/>
      <c r="O319" s="212"/>
      <c r="P319" s="212"/>
      <c r="Q319" s="212"/>
      <c r="R319" s="212"/>
      <c r="S319" s="212"/>
      <c r="T319" s="213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07" t="s">
        <v>159</v>
      </c>
      <c r="AU319" s="207" t="s">
        <v>87</v>
      </c>
      <c r="AV319" s="15" t="s">
        <v>155</v>
      </c>
      <c r="AW319" s="15" t="s">
        <v>32</v>
      </c>
      <c r="AX319" s="15" t="s">
        <v>85</v>
      </c>
      <c r="AY319" s="207" t="s">
        <v>148</v>
      </c>
    </row>
    <row r="320" s="2" customFormat="1" ht="24.15" customHeight="1">
      <c r="A320" s="37"/>
      <c r="B320" s="171"/>
      <c r="C320" s="172" t="s">
        <v>416</v>
      </c>
      <c r="D320" s="172" t="s">
        <v>151</v>
      </c>
      <c r="E320" s="173" t="s">
        <v>417</v>
      </c>
      <c r="F320" s="174" t="s">
        <v>418</v>
      </c>
      <c r="G320" s="175" t="s">
        <v>189</v>
      </c>
      <c r="H320" s="176">
        <v>27.899999999999999</v>
      </c>
      <c r="I320" s="177"/>
      <c r="J320" s="178">
        <f>ROUND(I320*H320,2)</f>
        <v>0</v>
      </c>
      <c r="K320" s="179"/>
      <c r="L320" s="38"/>
      <c r="M320" s="180" t="s">
        <v>1</v>
      </c>
      <c r="N320" s="181" t="s">
        <v>42</v>
      </c>
      <c r="O320" s="76"/>
      <c r="P320" s="182">
        <f>O320*H320</f>
        <v>0</v>
      </c>
      <c r="Q320" s="182">
        <v>0</v>
      </c>
      <c r="R320" s="182">
        <f>Q320*H320</f>
        <v>0</v>
      </c>
      <c r="S320" s="182">
        <v>0.019</v>
      </c>
      <c r="T320" s="183">
        <f>S320*H320</f>
        <v>0.5300999999999999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4" t="s">
        <v>155</v>
      </c>
      <c r="AT320" s="184" t="s">
        <v>151</v>
      </c>
      <c r="AU320" s="184" t="s">
        <v>87</v>
      </c>
      <c r="AY320" s="18" t="s">
        <v>148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8" t="s">
        <v>85</v>
      </c>
      <c r="BK320" s="185">
        <f>ROUND(I320*H320,2)</f>
        <v>0</v>
      </c>
      <c r="BL320" s="18" t="s">
        <v>155</v>
      </c>
      <c r="BM320" s="184" t="s">
        <v>419</v>
      </c>
    </row>
    <row r="321" s="2" customFormat="1">
      <c r="A321" s="37"/>
      <c r="B321" s="38"/>
      <c r="C321" s="37"/>
      <c r="D321" s="186" t="s">
        <v>157</v>
      </c>
      <c r="E321" s="37"/>
      <c r="F321" s="187" t="s">
        <v>420</v>
      </c>
      <c r="G321" s="37"/>
      <c r="H321" s="37"/>
      <c r="I321" s="188"/>
      <c r="J321" s="37"/>
      <c r="K321" s="37"/>
      <c r="L321" s="38"/>
      <c r="M321" s="189"/>
      <c r="N321" s="190"/>
      <c r="O321" s="76"/>
      <c r="P321" s="76"/>
      <c r="Q321" s="76"/>
      <c r="R321" s="76"/>
      <c r="S321" s="76"/>
      <c r="T321" s="7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157</v>
      </c>
      <c r="AU321" s="18" t="s">
        <v>87</v>
      </c>
    </row>
    <row r="322" s="14" customFormat="1">
      <c r="A322" s="14"/>
      <c r="B322" s="198"/>
      <c r="C322" s="14"/>
      <c r="D322" s="186" t="s">
        <v>159</v>
      </c>
      <c r="E322" s="199" t="s">
        <v>1</v>
      </c>
      <c r="F322" s="200" t="s">
        <v>421</v>
      </c>
      <c r="G322" s="14"/>
      <c r="H322" s="201">
        <v>7.9900000000000002</v>
      </c>
      <c r="I322" s="202"/>
      <c r="J322" s="14"/>
      <c r="K322" s="14"/>
      <c r="L322" s="198"/>
      <c r="M322" s="203"/>
      <c r="N322" s="204"/>
      <c r="O322" s="204"/>
      <c r="P322" s="204"/>
      <c r="Q322" s="204"/>
      <c r="R322" s="204"/>
      <c r="S322" s="204"/>
      <c r="T322" s="20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199" t="s">
        <v>159</v>
      </c>
      <c r="AU322" s="199" t="s">
        <v>87</v>
      </c>
      <c r="AV322" s="14" t="s">
        <v>87</v>
      </c>
      <c r="AW322" s="14" t="s">
        <v>32</v>
      </c>
      <c r="AX322" s="14" t="s">
        <v>77</v>
      </c>
      <c r="AY322" s="199" t="s">
        <v>148</v>
      </c>
    </row>
    <row r="323" s="14" customFormat="1">
      <c r="A323" s="14"/>
      <c r="B323" s="198"/>
      <c r="C323" s="14"/>
      <c r="D323" s="186" t="s">
        <v>159</v>
      </c>
      <c r="E323" s="199" t="s">
        <v>1</v>
      </c>
      <c r="F323" s="200" t="s">
        <v>422</v>
      </c>
      <c r="G323" s="14"/>
      <c r="H323" s="201">
        <v>8.7100000000000009</v>
      </c>
      <c r="I323" s="202"/>
      <c r="J323" s="14"/>
      <c r="K323" s="14"/>
      <c r="L323" s="198"/>
      <c r="M323" s="203"/>
      <c r="N323" s="204"/>
      <c r="O323" s="204"/>
      <c r="P323" s="204"/>
      <c r="Q323" s="204"/>
      <c r="R323" s="204"/>
      <c r="S323" s="204"/>
      <c r="T323" s="20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99" t="s">
        <v>159</v>
      </c>
      <c r="AU323" s="199" t="s">
        <v>87</v>
      </c>
      <c r="AV323" s="14" t="s">
        <v>87</v>
      </c>
      <c r="AW323" s="14" t="s">
        <v>32</v>
      </c>
      <c r="AX323" s="14" t="s">
        <v>77</v>
      </c>
      <c r="AY323" s="199" t="s">
        <v>148</v>
      </c>
    </row>
    <row r="324" s="14" customFormat="1">
      <c r="A324" s="14"/>
      <c r="B324" s="198"/>
      <c r="C324" s="14"/>
      <c r="D324" s="186" t="s">
        <v>159</v>
      </c>
      <c r="E324" s="199" t="s">
        <v>1</v>
      </c>
      <c r="F324" s="200" t="s">
        <v>423</v>
      </c>
      <c r="G324" s="14"/>
      <c r="H324" s="201">
        <v>11.199999999999999</v>
      </c>
      <c r="I324" s="202"/>
      <c r="J324" s="14"/>
      <c r="K324" s="14"/>
      <c r="L324" s="198"/>
      <c r="M324" s="203"/>
      <c r="N324" s="204"/>
      <c r="O324" s="204"/>
      <c r="P324" s="204"/>
      <c r="Q324" s="204"/>
      <c r="R324" s="204"/>
      <c r="S324" s="204"/>
      <c r="T324" s="20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9" t="s">
        <v>159</v>
      </c>
      <c r="AU324" s="199" t="s">
        <v>87</v>
      </c>
      <c r="AV324" s="14" t="s">
        <v>87</v>
      </c>
      <c r="AW324" s="14" t="s">
        <v>32</v>
      </c>
      <c r="AX324" s="14" t="s">
        <v>77</v>
      </c>
      <c r="AY324" s="199" t="s">
        <v>148</v>
      </c>
    </row>
    <row r="325" s="15" customFormat="1">
      <c r="A325" s="15"/>
      <c r="B325" s="206"/>
      <c r="C325" s="15"/>
      <c r="D325" s="186" t="s">
        <v>159</v>
      </c>
      <c r="E325" s="207" t="s">
        <v>1</v>
      </c>
      <c r="F325" s="208" t="s">
        <v>176</v>
      </c>
      <c r="G325" s="15"/>
      <c r="H325" s="209">
        <v>27.899999999999999</v>
      </c>
      <c r="I325" s="210"/>
      <c r="J325" s="15"/>
      <c r="K325" s="15"/>
      <c r="L325" s="206"/>
      <c r="M325" s="211"/>
      <c r="N325" s="212"/>
      <c r="O325" s="212"/>
      <c r="P325" s="212"/>
      <c r="Q325" s="212"/>
      <c r="R325" s="212"/>
      <c r="S325" s="212"/>
      <c r="T325" s="21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07" t="s">
        <v>159</v>
      </c>
      <c r="AU325" s="207" t="s">
        <v>87</v>
      </c>
      <c r="AV325" s="15" t="s">
        <v>155</v>
      </c>
      <c r="AW325" s="15" t="s">
        <v>32</v>
      </c>
      <c r="AX325" s="15" t="s">
        <v>85</v>
      </c>
      <c r="AY325" s="207" t="s">
        <v>148</v>
      </c>
    </row>
    <row r="326" s="2" customFormat="1" ht="24.15" customHeight="1">
      <c r="A326" s="37"/>
      <c r="B326" s="171"/>
      <c r="C326" s="172" t="s">
        <v>424</v>
      </c>
      <c r="D326" s="172" t="s">
        <v>151</v>
      </c>
      <c r="E326" s="173" t="s">
        <v>425</v>
      </c>
      <c r="F326" s="174" t="s">
        <v>426</v>
      </c>
      <c r="G326" s="175" t="s">
        <v>164</v>
      </c>
      <c r="H326" s="176">
        <v>331.99200000000002</v>
      </c>
      <c r="I326" s="177"/>
      <c r="J326" s="178">
        <f>ROUND(I326*H326,2)</f>
        <v>0</v>
      </c>
      <c r="K326" s="179"/>
      <c r="L326" s="38"/>
      <c r="M326" s="180" t="s">
        <v>1</v>
      </c>
      <c r="N326" s="181" t="s">
        <v>42</v>
      </c>
      <c r="O326" s="76"/>
      <c r="P326" s="182">
        <f>O326*H326</f>
        <v>0</v>
      </c>
      <c r="Q326" s="182">
        <v>0</v>
      </c>
      <c r="R326" s="182">
        <f>Q326*H326</f>
        <v>0</v>
      </c>
      <c r="S326" s="182">
        <v>0.081500000000000003</v>
      </c>
      <c r="T326" s="183">
        <f>S326*H326</f>
        <v>27.057348000000001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84" t="s">
        <v>258</v>
      </c>
      <c r="AT326" s="184" t="s">
        <v>151</v>
      </c>
      <c r="AU326" s="184" t="s">
        <v>87</v>
      </c>
      <c r="AY326" s="18" t="s">
        <v>148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8" t="s">
        <v>85</v>
      </c>
      <c r="BK326" s="185">
        <f>ROUND(I326*H326,2)</f>
        <v>0</v>
      </c>
      <c r="BL326" s="18" t="s">
        <v>258</v>
      </c>
      <c r="BM326" s="184" t="s">
        <v>427</v>
      </c>
    </row>
    <row r="327" s="2" customFormat="1">
      <c r="A327" s="37"/>
      <c r="B327" s="38"/>
      <c r="C327" s="37"/>
      <c r="D327" s="186" t="s">
        <v>157</v>
      </c>
      <c r="E327" s="37"/>
      <c r="F327" s="187" t="s">
        <v>428</v>
      </c>
      <c r="G327" s="37"/>
      <c r="H327" s="37"/>
      <c r="I327" s="188"/>
      <c r="J327" s="37"/>
      <c r="K327" s="37"/>
      <c r="L327" s="38"/>
      <c r="M327" s="189"/>
      <c r="N327" s="190"/>
      <c r="O327" s="76"/>
      <c r="P327" s="76"/>
      <c r="Q327" s="76"/>
      <c r="R327" s="76"/>
      <c r="S327" s="76"/>
      <c r="T327" s="7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8" t="s">
        <v>157</v>
      </c>
      <c r="AU327" s="18" t="s">
        <v>87</v>
      </c>
    </row>
    <row r="328" s="13" customFormat="1">
      <c r="A328" s="13"/>
      <c r="B328" s="191"/>
      <c r="C328" s="13"/>
      <c r="D328" s="186" t="s">
        <v>159</v>
      </c>
      <c r="E328" s="192" t="s">
        <v>1</v>
      </c>
      <c r="F328" s="193" t="s">
        <v>429</v>
      </c>
      <c r="G328" s="13"/>
      <c r="H328" s="192" t="s">
        <v>1</v>
      </c>
      <c r="I328" s="194"/>
      <c r="J328" s="13"/>
      <c r="K328" s="13"/>
      <c r="L328" s="191"/>
      <c r="M328" s="195"/>
      <c r="N328" s="196"/>
      <c r="O328" s="196"/>
      <c r="P328" s="196"/>
      <c r="Q328" s="196"/>
      <c r="R328" s="196"/>
      <c r="S328" s="196"/>
      <c r="T328" s="19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2" t="s">
        <v>159</v>
      </c>
      <c r="AU328" s="192" t="s">
        <v>87</v>
      </c>
      <c r="AV328" s="13" t="s">
        <v>85</v>
      </c>
      <c r="AW328" s="13" t="s">
        <v>32</v>
      </c>
      <c r="AX328" s="13" t="s">
        <v>77</v>
      </c>
      <c r="AY328" s="192" t="s">
        <v>148</v>
      </c>
    </row>
    <row r="329" s="14" customFormat="1">
      <c r="A329" s="14"/>
      <c r="B329" s="198"/>
      <c r="C329" s="14"/>
      <c r="D329" s="186" t="s">
        <v>159</v>
      </c>
      <c r="E329" s="199" t="s">
        <v>1</v>
      </c>
      <c r="F329" s="200" t="s">
        <v>430</v>
      </c>
      <c r="G329" s="14"/>
      <c r="H329" s="201">
        <v>11.43</v>
      </c>
      <c r="I329" s="202"/>
      <c r="J329" s="14"/>
      <c r="K329" s="14"/>
      <c r="L329" s="198"/>
      <c r="M329" s="203"/>
      <c r="N329" s="204"/>
      <c r="O329" s="204"/>
      <c r="P329" s="204"/>
      <c r="Q329" s="204"/>
      <c r="R329" s="204"/>
      <c r="S329" s="204"/>
      <c r="T329" s="20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9" t="s">
        <v>159</v>
      </c>
      <c r="AU329" s="199" t="s">
        <v>87</v>
      </c>
      <c r="AV329" s="14" t="s">
        <v>87</v>
      </c>
      <c r="AW329" s="14" t="s">
        <v>32</v>
      </c>
      <c r="AX329" s="14" t="s">
        <v>77</v>
      </c>
      <c r="AY329" s="199" t="s">
        <v>148</v>
      </c>
    </row>
    <row r="330" s="14" customFormat="1">
      <c r="A330" s="14"/>
      <c r="B330" s="198"/>
      <c r="C330" s="14"/>
      <c r="D330" s="186" t="s">
        <v>159</v>
      </c>
      <c r="E330" s="199" t="s">
        <v>1</v>
      </c>
      <c r="F330" s="200" t="s">
        <v>431</v>
      </c>
      <c r="G330" s="14"/>
      <c r="H330" s="201">
        <v>104.868</v>
      </c>
      <c r="I330" s="202"/>
      <c r="J330" s="14"/>
      <c r="K330" s="14"/>
      <c r="L330" s="198"/>
      <c r="M330" s="203"/>
      <c r="N330" s="204"/>
      <c r="O330" s="204"/>
      <c r="P330" s="204"/>
      <c r="Q330" s="204"/>
      <c r="R330" s="204"/>
      <c r="S330" s="204"/>
      <c r="T330" s="20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9" t="s">
        <v>159</v>
      </c>
      <c r="AU330" s="199" t="s">
        <v>87</v>
      </c>
      <c r="AV330" s="14" t="s">
        <v>87</v>
      </c>
      <c r="AW330" s="14" t="s">
        <v>32</v>
      </c>
      <c r="AX330" s="14" t="s">
        <v>77</v>
      </c>
      <c r="AY330" s="199" t="s">
        <v>148</v>
      </c>
    </row>
    <row r="331" s="14" customFormat="1">
      <c r="A331" s="14"/>
      <c r="B331" s="198"/>
      <c r="C331" s="14"/>
      <c r="D331" s="186" t="s">
        <v>159</v>
      </c>
      <c r="E331" s="199" t="s">
        <v>1</v>
      </c>
      <c r="F331" s="200" t="s">
        <v>432</v>
      </c>
      <c r="G331" s="14"/>
      <c r="H331" s="201">
        <v>150.12000000000001</v>
      </c>
      <c r="I331" s="202"/>
      <c r="J331" s="14"/>
      <c r="K331" s="14"/>
      <c r="L331" s="198"/>
      <c r="M331" s="203"/>
      <c r="N331" s="204"/>
      <c r="O331" s="204"/>
      <c r="P331" s="204"/>
      <c r="Q331" s="204"/>
      <c r="R331" s="204"/>
      <c r="S331" s="204"/>
      <c r="T331" s="20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9" t="s">
        <v>159</v>
      </c>
      <c r="AU331" s="199" t="s">
        <v>87</v>
      </c>
      <c r="AV331" s="14" t="s">
        <v>87</v>
      </c>
      <c r="AW331" s="14" t="s">
        <v>32</v>
      </c>
      <c r="AX331" s="14" t="s">
        <v>77</v>
      </c>
      <c r="AY331" s="199" t="s">
        <v>148</v>
      </c>
    </row>
    <row r="332" s="14" customFormat="1">
      <c r="A332" s="14"/>
      <c r="B332" s="198"/>
      <c r="C332" s="14"/>
      <c r="D332" s="186" t="s">
        <v>159</v>
      </c>
      <c r="E332" s="199" t="s">
        <v>1</v>
      </c>
      <c r="F332" s="200" t="s">
        <v>433</v>
      </c>
      <c r="G332" s="14"/>
      <c r="H332" s="201">
        <v>65.573999999999998</v>
      </c>
      <c r="I332" s="202"/>
      <c r="J332" s="14"/>
      <c r="K332" s="14"/>
      <c r="L332" s="198"/>
      <c r="M332" s="203"/>
      <c r="N332" s="204"/>
      <c r="O332" s="204"/>
      <c r="P332" s="204"/>
      <c r="Q332" s="204"/>
      <c r="R332" s="204"/>
      <c r="S332" s="204"/>
      <c r="T332" s="20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9" t="s">
        <v>159</v>
      </c>
      <c r="AU332" s="199" t="s">
        <v>87</v>
      </c>
      <c r="AV332" s="14" t="s">
        <v>87</v>
      </c>
      <c r="AW332" s="14" t="s">
        <v>32</v>
      </c>
      <c r="AX332" s="14" t="s">
        <v>77</v>
      </c>
      <c r="AY332" s="199" t="s">
        <v>148</v>
      </c>
    </row>
    <row r="333" s="15" customFormat="1">
      <c r="A333" s="15"/>
      <c r="B333" s="206"/>
      <c r="C333" s="15"/>
      <c r="D333" s="186" t="s">
        <v>159</v>
      </c>
      <c r="E333" s="207" t="s">
        <v>1</v>
      </c>
      <c r="F333" s="208" t="s">
        <v>176</v>
      </c>
      <c r="G333" s="15"/>
      <c r="H333" s="209">
        <v>331.99200000000002</v>
      </c>
      <c r="I333" s="210"/>
      <c r="J333" s="15"/>
      <c r="K333" s="15"/>
      <c r="L333" s="206"/>
      <c r="M333" s="211"/>
      <c r="N333" s="212"/>
      <c r="O333" s="212"/>
      <c r="P333" s="212"/>
      <c r="Q333" s="212"/>
      <c r="R333" s="212"/>
      <c r="S333" s="212"/>
      <c r="T333" s="21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07" t="s">
        <v>159</v>
      </c>
      <c r="AU333" s="207" t="s">
        <v>87</v>
      </c>
      <c r="AV333" s="15" t="s">
        <v>155</v>
      </c>
      <c r="AW333" s="15" t="s">
        <v>32</v>
      </c>
      <c r="AX333" s="15" t="s">
        <v>85</v>
      </c>
      <c r="AY333" s="207" t="s">
        <v>148</v>
      </c>
    </row>
    <row r="334" s="2" customFormat="1" ht="24.15" customHeight="1">
      <c r="A334" s="37"/>
      <c r="B334" s="171"/>
      <c r="C334" s="172" t="s">
        <v>434</v>
      </c>
      <c r="D334" s="172" t="s">
        <v>151</v>
      </c>
      <c r="E334" s="173" t="s">
        <v>435</v>
      </c>
      <c r="F334" s="174" t="s">
        <v>436</v>
      </c>
      <c r="G334" s="175" t="s">
        <v>164</v>
      </c>
      <c r="H334" s="176">
        <v>331.99200000000002</v>
      </c>
      <c r="I334" s="177"/>
      <c r="J334" s="178">
        <f>ROUND(I334*H334,2)</f>
        <v>0</v>
      </c>
      <c r="K334" s="179"/>
      <c r="L334" s="38"/>
      <c r="M334" s="180" t="s">
        <v>1</v>
      </c>
      <c r="N334" s="181" t="s">
        <v>42</v>
      </c>
      <c r="O334" s="76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4" t="s">
        <v>258</v>
      </c>
      <c r="AT334" s="184" t="s">
        <v>151</v>
      </c>
      <c r="AU334" s="184" t="s">
        <v>87</v>
      </c>
      <c r="AY334" s="18" t="s">
        <v>148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8" t="s">
        <v>85</v>
      </c>
      <c r="BK334" s="185">
        <f>ROUND(I334*H334,2)</f>
        <v>0</v>
      </c>
      <c r="BL334" s="18" t="s">
        <v>258</v>
      </c>
      <c r="BM334" s="184" t="s">
        <v>437</v>
      </c>
    </row>
    <row r="335" s="2" customFormat="1">
      <c r="A335" s="37"/>
      <c r="B335" s="38"/>
      <c r="C335" s="37"/>
      <c r="D335" s="186" t="s">
        <v>157</v>
      </c>
      <c r="E335" s="37"/>
      <c r="F335" s="187" t="s">
        <v>438</v>
      </c>
      <c r="G335" s="37"/>
      <c r="H335" s="37"/>
      <c r="I335" s="188"/>
      <c r="J335" s="37"/>
      <c r="K335" s="37"/>
      <c r="L335" s="38"/>
      <c r="M335" s="189"/>
      <c r="N335" s="190"/>
      <c r="O335" s="76"/>
      <c r="P335" s="76"/>
      <c r="Q335" s="76"/>
      <c r="R335" s="76"/>
      <c r="S335" s="76"/>
      <c r="T335" s="7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8" t="s">
        <v>157</v>
      </c>
      <c r="AU335" s="18" t="s">
        <v>87</v>
      </c>
    </row>
    <row r="336" s="14" customFormat="1">
      <c r="A336" s="14"/>
      <c r="B336" s="198"/>
      <c r="C336" s="14"/>
      <c r="D336" s="186" t="s">
        <v>159</v>
      </c>
      <c r="E336" s="199" t="s">
        <v>1</v>
      </c>
      <c r="F336" s="200" t="s">
        <v>439</v>
      </c>
      <c r="G336" s="14"/>
      <c r="H336" s="201">
        <v>331.99200000000002</v>
      </c>
      <c r="I336" s="202"/>
      <c r="J336" s="14"/>
      <c r="K336" s="14"/>
      <c r="L336" s="198"/>
      <c r="M336" s="203"/>
      <c r="N336" s="204"/>
      <c r="O336" s="204"/>
      <c r="P336" s="204"/>
      <c r="Q336" s="204"/>
      <c r="R336" s="204"/>
      <c r="S336" s="204"/>
      <c r="T336" s="20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9" t="s">
        <v>159</v>
      </c>
      <c r="AU336" s="199" t="s">
        <v>87</v>
      </c>
      <c r="AV336" s="14" t="s">
        <v>87</v>
      </c>
      <c r="AW336" s="14" t="s">
        <v>32</v>
      </c>
      <c r="AX336" s="14" t="s">
        <v>85</v>
      </c>
      <c r="AY336" s="199" t="s">
        <v>148</v>
      </c>
    </row>
    <row r="337" s="2" customFormat="1" ht="24.15" customHeight="1">
      <c r="A337" s="37"/>
      <c r="B337" s="171"/>
      <c r="C337" s="172" t="s">
        <v>440</v>
      </c>
      <c r="D337" s="172" t="s">
        <v>151</v>
      </c>
      <c r="E337" s="173" t="s">
        <v>441</v>
      </c>
      <c r="F337" s="174" t="s">
        <v>442</v>
      </c>
      <c r="G337" s="175" t="s">
        <v>200</v>
      </c>
      <c r="H337" s="176">
        <v>13</v>
      </c>
      <c r="I337" s="177"/>
      <c r="J337" s="178">
        <f>ROUND(I337*H337,2)</f>
        <v>0</v>
      </c>
      <c r="K337" s="179"/>
      <c r="L337" s="38"/>
      <c r="M337" s="180" t="s">
        <v>1</v>
      </c>
      <c r="N337" s="181" t="s">
        <v>42</v>
      </c>
      <c r="O337" s="76"/>
      <c r="P337" s="182">
        <f>O337*H337</f>
        <v>0</v>
      </c>
      <c r="Q337" s="182">
        <v>0</v>
      </c>
      <c r="R337" s="182">
        <f>Q337*H337</f>
        <v>0</v>
      </c>
      <c r="S337" s="182">
        <v>0.0040000000000000001</v>
      </c>
      <c r="T337" s="183">
        <f>S337*H337</f>
        <v>0.052000000000000005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4" t="s">
        <v>258</v>
      </c>
      <c r="AT337" s="184" t="s">
        <v>151</v>
      </c>
      <c r="AU337" s="184" t="s">
        <v>87</v>
      </c>
      <c r="AY337" s="18" t="s">
        <v>148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8" t="s">
        <v>85</v>
      </c>
      <c r="BK337" s="185">
        <f>ROUND(I337*H337,2)</f>
        <v>0</v>
      </c>
      <c r="BL337" s="18" t="s">
        <v>258</v>
      </c>
      <c r="BM337" s="184" t="s">
        <v>443</v>
      </c>
    </row>
    <row r="338" s="2" customFormat="1">
      <c r="A338" s="37"/>
      <c r="B338" s="38"/>
      <c r="C338" s="37"/>
      <c r="D338" s="186" t="s">
        <v>157</v>
      </c>
      <c r="E338" s="37"/>
      <c r="F338" s="187" t="s">
        <v>444</v>
      </c>
      <c r="G338" s="37"/>
      <c r="H338" s="37"/>
      <c r="I338" s="188"/>
      <c r="J338" s="37"/>
      <c r="K338" s="37"/>
      <c r="L338" s="38"/>
      <c r="M338" s="189"/>
      <c r="N338" s="190"/>
      <c r="O338" s="76"/>
      <c r="P338" s="76"/>
      <c r="Q338" s="76"/>
      <c r="R338" s="76"/>
      <c r="S338" s="76"/>
      <c r="T338" s="7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8" t="s">
        <v>157</v>
      </c>
      <c r="AU338" s="18" t="s">
        <v>87</v>
      </c>
    </row>
    <row r="339" s="13" customFormat="1">
      <c r="A339" s="13"/>
      <c r="B339" s="191"/>
      <c r="C339" s="13"/>
      <c r="D339" s="186" t="s">
        <v>159</v>
      </c>
      <c r="E339" s="192" t="s">
        <v>1</v>
      </c>
      <c r="F339" s="193" t="s">
        <v>445</v>
      </c>
      <c r="G339" s="13"/>
      <c r="H339" s="192" t="s">
        <v>1</v>
      </c>
      <c r="I339" s="194"/>
      <c r="J339" s="13"/>
      <c r="K339" s="13"/>
      <c r="L339" s="191"/>
      <c r="M339" s="195"/>
      <c r="N339" s="196"/>
      <c r="O339" s="196"/>
      <c r="P339" s="196"/>
      <c r="Q339" s="196"/>
      <c r="R339" s="196"/>
      <c r="S339" s="196"/>
      <c r="T339" s="19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2" t="s">
        <v>159</v>
      </c>
      <c r="AU339" s="192" t="s">
        <v>87</v>
      </c>
      <c r="AV339" s="13" t="s">
        <v>85</v>
      </c>
      <c r="AW339" s="13" t="s">
        <v>32</v>
      </c>
      <c r="AX339" s="13" t="s">
        <v>77</v>
      </c>
      <c r="AY339" s="192" t="s">
        <v>148</v>
      </c>
    </row>
    <row r="340" s="13" customFormat="1">
      <c r="A340" s="13"/>
      <c r="B340" s="191"/>
      <c r="C340" s="13"/>
      <c r="D340" s="186" t="s">
        <v>159</v>
      </c>
      <c r="E340" s="192" t="s">
        <v>1</v>
      </c>
      <c r="F340" s="193" t="s">
        <v>446</v>
      </c>
      <c r="G340" s="13"/>
      <c r="H340" s="192" t="s">
        <v>1</v>
      </c>
      <c r="I340" s="194"/>
      <c r="J340" s="13"/>
      <c r="K340" s="13"/>
      <c r="L340" s="191"/>
      <c r="M340" s="195"/>
      <c r="N340" s="196"/>
      <c r="O340" s="196"/>
      <c r="P340" s="196"/>
      <c r="Q340" s="196"/>
      <c r="R340" s="196"/>
      <c r="S340" s="196"/>
      <c r="T340" s="19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2" t="s">
        <v>159</v>
      </c>
      <c r="AU340" s="192" t="s">
        <v>87</v>
      </c>
      <c r="AV340" s="13" t="s">
        <v>85</v>
      </c>
      <c r="AW340" s="13" t="s">
        <v>32</v>
      </c>
      <c r="AX340" s="13" t="s">
        <v>77</v>
      </c>
      <c r="AY340" s="192" t="s">
        <v>148</v>
      </c>
    </row>
    <row r="341" s="14" customFormat="1">
      <c r="A341" s="14"/>
      <c r="B341" s="198"/>
      <c r="C341" s="14"/>
      <c r="D341" s="186" t="s">
        <v>159</v>
      </c>
      <c r="E341" s="199" t="s">
        <v>1</v>
      </c>
      <c r="F341" s="200" t="s">
        <v>85</v>
      </c>
      <c r="G341" s="14"/>
      <c r="H341" s="201">
        <v>1</v>
      </c>
      <c r="I341" s="202"/>
      <c r="J341" s="14"/>
      <c r="K341" s="14"/>
      <c r="L341" s="198"/>
      <c r="M341" s="203"/>
      <c r="N341" s="204"/>
      <c r="O341" s="204"/>
      <c r="P341" s="204"/>
      <c r="Q341" s="204"/>
      <c r="R341" s="204"/>
      <c r="S341" s="204"/>
      <c r="T341" s="20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9" t="s">
        <v>159</v>
      </c>
      <c r="AU341" s="199" t="s">
        <v>87</v>
      </c>
      <c r="AV341" s="14" t="s">
        <v>87</v>
      </c>
      <c r="AW341" s="14" t="s">
        <v>32</v>
      </c>
      <c r="AX341" s="14" t="s">
        <v>77</v>
      </c>
      <c r="AY341" s="199" t="s">
        <v>148</v>
      </c>
    </row>
    <row r="342" s="14" customFormat="1">
      <c r="A342" s="14"/>
      <c r="B342" s="198"/>
      <c r="C342" s="14"/>
      <c r="D342" s="186" t="s">
        <v>159</v>
      </c>
      <c r="E342" s="199" t="s">
        <v>1</v>
      </c>
      <c r="F342" s="200" t="s">
        <v>167</v>
      </c>
      <c r="G342" s="14"/>
      <c r="H342" s="201">
        <v>10</v>
      </c>
      <c r="I342" s="202"/>
      <c r="J342" s="14"/>
      <c r="K342" s="14"/>
      <c r="L342" s="198"/>
      <c r="M342" s="203"/>
      <c r="N342" s="204"/>
      <c r="O342" s="204"/>
      <c r="P342" s="204"/>
      <c r="Q342" s="204"/>
      <c r="R342" s="204"/>
      <c r="S342" s="204"/>
      <c r="T342" s="20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9" t="s">
        <v>159</v>
      </c>
      <c r="AU342" s="199" t="s">
        <v>87</v>
      </c>
      <c r="AV342" s="14" t="s">
        <v>87</v>
      </c>
      <c r="AW342" s="14" t="s">
        <v>32</v>
      </c>
      <c r="AX342" s="14" t="s">
        <v>77</v>
      </c>
      <c r="AY342" s="199" t="s">
        <v>148</v>
      </c>
    </row>
    <row r="343" s="14" customFormat="1">
      <c r="A343" s="14"/>
      <c r="B343" s="198"/>
      <c r="C343" s="14"/>
      <c r="D343" s="186" t="s">
        <v>159</v>
      </c>
      <c r="E343" s="199" t="s">
        <v>1</v>
      </c>
      <c r="F343" s="200" t="s">
        <v>87</v>
      </c>
      <c r="G343" s="14"/>
      <c r="H343" s="201">
        <v>2</v>
      </c>
      <c r="I343" s="202"/>
      <c r="J343" s="14"/>
      <c r="K343" s="14"/>
      <c r="L343" s="198"/>
      <c r="M343" s="203"/>
      <c r="N343" s="204"/>
      <c r="O343" s="204"/>
      <c r="P343" s="204"/>
      <c r="Q343" s="204"/>
      <c r="R343" s="204"/>
      <c r="S343" s="204"/>
      <c r="T343" s="20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9" t="s">
        <v>159</v>
      </c>
      <c r="AU343" s="199" t="s">
        <v>87</v>
      </c>
      <c r="AV343" s="14" t="s">
        <v>87</v>
      </c>
      <c r="AW343" s="14" t="s">
        <v>32</v>
      </c>
      <c r="AX343" s="14" t="s">
        <v>77</v>
      </c>
      <c r="AY343" s="199" t="s">
        <v>148</v>
      </c>
    </row>
    <row r="344" s="15" customFormat="1">
      <c r="A344" s="15"/>
      <c r="B344" s="206"/>
      <c r="C344" s="15"/>
      <c r="D344" s="186" t="s">
        <v>159</v>
      </c>
      <c r="E344" s="207" t="s">
        <v>1</v>
      </c>
      <c r="F344" s="208" t="s">
        <v>176</v>
      </c>
      <c r="G344" s="15"/>
      <c r="H344" s="209">
        <v>13</v>
      </c>
      <c r="I344" s="210"/>
      <c r="J344" s="15"/>
      <c r="K344" s="15"/>
      <c r="L344" s="206"/>
      <c r="M344" s="211"/>
      <c r="N344" s="212"/>
      <c r="O344" s="212"/>
      <c r="P344" s="212"/>
      <c r="Q344" s="212"/>
      <c r="R344" s="212"/>
      <c r="S344" s="212"/>
      <c r="T344" s="21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07" t="s">
        <v>159</v>
      </c>
      <c r="AU344" s="207" t="s">
        <v>87</v>
      </c>
      <c r="AV344" s="15" t="s">
        <v>155</v>
      </c>
      <c r="AW344" s="15" t="s">
        <v>32</v>
      </c>
      <c r="AX344" s="15" t="s">
        <v>85</v>
      </c>
      <c r="AY344" s="207" t="s">
        <v>148</v>
      </c>
    </row>
    <row r="345" s="2" customFormat="1" ht="24.15" customHeight="1">
      <c r="A345" s="37"/>
      <c r="B345" s="171"/>
      <c r="C345" s="172" t="s">
        <v>447</v>
      </c>
      <c r="D345" s="172" t="s">
        <v>151</v>
      </c>
      <c r="E345" s="173" t="s">
        <v>448</v>
      </c>
      <c r="F345" s="174" t="s">
        <v>449</v>
      </c>
      <c r="G345" s="175" t="s">
        <v>200</v>
      </c>
      <c r="H345" s="176">
        <v>2</v>
      </c>
      <c r="I345" s="177"/>
      <c r="J345" s="178">
        <f>ROUND(I345*H345,2)</f>
        <v>0</v>
      </c>
      <c r="K345" s="179"/>
      <c r="L345" s="38"/>
      <c r="M345" s="180" t="s">
        <v>1</v>
      </c>
      <c r="N345" s="181" t="s">
        <v>42</v>
      </c>
      <c r="O345" s="76"/>
      <c r="P345" s="182">
        <f>O345*H345</f>
        <v>0</v>
      </c>
      <c r="Q345" s="182">
        <v>0</v>
      </c>
      <c r="R345" s="182">
        <f>Q345*H345</f>
        <v>0</v>
      </c>
      <c r="S345" s="182">
        <v>0.0080000000000000002</v>
      </c>
      <c r="T345" s="183">
        <f>S345*H345</f>
        <v>0.016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84" t="s">
        <v>258</v>
      </c>
      <c r="AT345" s="184" t="s">
        <v>151</v>
      </c>
      <c r="AU345" s="184" t="s">
        <v>87</v>
      </c>
      <c r="AY345" s="18" t="s">
        <v>148</v>
      </c>
      <c r="BE345" s="185">
        <f>IF(N345="základní",J345,0)</f>
        <v>0</v>
      </c>
      <c r="BF345" s="185">
        <f>IF(N345="snížená",J345,0)</f>
        <v>0</v>
      </c>
      <c r="BG345" s="185">
        <f>IF(N345="zákl. přenesená",J345,0)</f>
        <v>0</v>
      </c>
      <c r="BH345" s="185">
        <f>IF(N345="sníž. přenesená",J345,0)</f>
        <v>0</v>
      </c>
      <c r="BI345" s="185">
        <f>IF(N345="nulová",J345,0)</f>
        <v>0</v>
      </c>
      <c r="BJ345" s="18" t="s">
        <v>85</v>
      </c>
      <c r="BK345" s="185">
        <f>ROUND(I345*H345,2)</f>
        <v>0</v>
      </c>
      <c r="BL345" s="18" t="s">
        <v>258</v>
      </c>
      <c r="BM345" s="184" t="s">
        <v>450</v>
      </c>
    </row>
    <row r="346" s="2" customFormat="1">
      <c r="A346" s="37"/>
      <c r="B346" s="38"/>
      <c r="C346" s="37"/>
      <c r="D346" s="186" t="s">
        <v>157</v>
      </c>
      <c r="E346" s="37"/>
      <c r="F346" s="187" t="s">
        <v>451</v>
      </c>
      <c r="G346" s="37"/>
      <c r="H346" s="37"/>
      <c r="I346" s="188"/>
      <c r="J346" s="37"/>
      <c r="K346" s="37"/>
      <c r="L346" s="38"/>
      <c r="M346" s="189"/>
      <c r="N346" s="190"/>
      <c r="O346" s="76"/>
      <c r="P346" s="76"/>
      <c r="Q346" s="76"/>
      <c r="R346" s="76"/>
      <c r="S346" s="76"/>
      <c r="T346" s="7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8" t="s">
        <v>157</v>
      </c>
      <c r="AU346" s="18" t="s">
        <v>87</v>
      </c>
    </row>
    <row r="347" s="13" customFormat="1">
      <c r="A347" s="13"/>
      <c r="B347" s="191"/>
      <c r="C347" s="13"/>
      <c r="D347" s="186" t="s">
        <v>159</v>
      </c>
      <c r="E347" s="192" t="s">
        <v>1</v>
      </c>
      <c r="F347" s="193" t="s">
        <v>445</v>
      </c>
      <c r="G347" s="13"/>
      <c r="H347" s="192" t="s">
        <v>1</v>
      </c>
      <c r="I347" s="194"/>
      <c r="J347" s="13"/>
      <c r="K347" s="13"/>
      <c r="L347" s="191"/>
      <c r="M347" s="195"/>
      <c r="N347" s="196"/>
      <c r="O347" s="196"/>
      <c r="P347" s="196"/>
      <c r="Q347" s="196"/>
      <c r="R347" s="196"/>
      <c r="S347" s="196"/>
      <c r="T347" s="19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2" t="s">
        <v>159</v>
      </c>
      <c r="AU347" s="192" t="s">
        <v>87</v>
      </c>
      <c r="AV347" s="13" t="s">
        <v>85</v>
      </c>
      <c r="AW347" s="13" t="s">
        <v>32</v>
      </c>
      <c r="AX347" s="13" t="s">
        <v>77</v>
      </c>
      <c r="AY347" s="192" t="s">
        <v>148</v>
      </c>
    </row>
    <row r="348" s="13" customFormat="1">
      <c r="A348" s="13"/>
      <c r="B348" s="191"/>
      <c r="C348" s="13"/>
      <c r="D348" s="186" t="s">
        <v>159</v>
      </c>
      <c r="E348" s="192" t="s">
        <v>1</v>
      </c>
      <c r="F348" s="193" t="s">
        <v>446</v>
      </c>
      <c r="G348" s="13"/>
      <c r="H348" s="192" t="s">
        <v>1</v>
      </c>
      <c r="I348" s="194"/>
      <c r="J348" s="13"/>
      <c r="K348" s="13"/>
      <c r="L348" s="191"/>
      <c r="M348" s="195"/>
      <c r="N348" s="196"/>
      <c r="O348" s="196"/>
      <c r="P348" s="196"/>
      <c r="Q348" s="196"/>
      <c r="R348" s="196"/>
      <c r="S348" s="196"/>
      <c r="T348" s="19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2" t="s">
        <v>159</v>
      </c>
      <c r="AU348" s="192" t="s">
        <v>87</v>
      </c>
      <c r="AV348" s="13" t="s">
        <v>85</v>
      </c>
      <c r="AW348" s="13" t="s">
        <v>32</v>
      </c>
      <c r="AX348" s="13" t="s">
        <v>77</v>
      </c>
      <c r="AY348" s="192" t="s">
        <v>148</v>
      </c>
    </row>
    <row r="349" s="14" customFormat="1">
      <c r="A349" s="14"/>
      <c r="B349" s="198"/>
      <c r="C349" s="14"/>
      <c r="D349" s="186" t="s">
        <v>159</v>
      </c>
      <c r="E349" s="199" t="s">
        <v>1</v>
      </c>
      <c r="F349" s="200" t="s">
        <v>87</v>
      </c>
      <c r="G349" s="14"/>
      <c r="H349" s="201">
        <v>2</v>
      </c>
      <c r="I349" s="202"/>
      <c r="J349" s="14"/>
      <c r="K349" s="14"/>
      <c r="L349" s="198"/>
      <c r="M349" s="203"/>
      <c r="N349" s="204"/>
      <c r="O349" s="204"/>
      <c r="P349" s="204"/>
      <c r="Q349" s="204"/>
      <c r="R349" s="204"/>
      <c r="S349" s="204"/>
      <c r="T349" s="20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9" t="s">
        <v>159</v>
      </c>
      <c r="AU349" s="199" t="s">
        <v>87</v>
      </c>
      <c r="AV349" s="14" t="s">
        <v>87</v>
      </c>
      <c r="AW349" s="14" t="s">
        <v>32</v>
      </c>
      <c r="AX349" s="14" t="s">
        <v>85</v>
      </c>
      <c r="AY349" s="199" t="s">
        <v>148</v>
      </c>
    </row>
    <row r="350" s="2" customFormat="1" ht="24.15" customHeight="1">
      <c r="A350" s="37"/>
      <c r="B350" s="171"/>
      <c r="C350" s="172" t="s">
        <v>452</v>
      </c>
      <c r="D350" s="172" t="s">
        <v>151</v>
      </c>
      <c r="E350" s="173" t="s">
        <v>453</v>
      </c>
      <c r="F350" s="174" t="s">
        <v>454</v>
      </c>
      <c r="G350" s="175" t="s">
        <v>200</v>
      </c>
      <c r="H350" s="176">
        <v>2</v>
      </c>
      <c r="I350" s="177"/>
      <c r="J350" s="178">
        <f>ROUND(I350*H350,2)</f>
        <v>0</v>
      </c>
      <c r="K350" s="179"/>
      <c r="L350" s="38"/>
      <c r="M350" s="180" t="s">
        <v>1</v>
      </c>
      <c r="N350" s="181" t="s">
        <v>42</v>
      </c>
      <c r="O350" s="76"/>
      <c r="P350" s="182">
        <f>O350*H350</f>
        <v>0</v>
      </c>
      <c r="Q350" s="182">
        <v>0</v>
      </c>
      <c r="R350" s="182">
        <f>Q350*H350</f>
        <v>0</v>
      </c>
      <c r="S350" s="182">
        <v>0.025000000000000001</v>
      </c>
      <c r="T350" s="183">
        <f>S350*H350</f>
        <v>0.050000000000000003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84" t="s">
        <v>258</v>
      </c>
      <c r="AT350" s="184" t="s">
        <v>151</v>
      </c>
      <c r="AU350" s="184" t="s">
        <v>87</v>
      </c>
      <c r="AY350" s="18" t="s">
        <v>148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18" t="s">
        <v>85</v>
      </c>
      <c r="BK350" s="185">
        <f>ROUND(I350*H350,2)</f>
        <v>0</v>
      </c>
      <c r="BL350" s="18" t="s">
        <v>258</v>
      </c>
      <c r="BM350" s="184" t="s">
        <v>455</v>
      </c>
    </row>
    <row r="351" s="2" customFormat="1">
      <c r="A351" s="37"/>
      <c r="B351" s="38"/>
      <c r="C351" s="37"/>
      <c r="D351" s="186" t="s">
        <v>157</v>
      </c>
      <c r="E351" s="37"/>
      <c r="F351" s="187" t="s">
        <v>456</v>
      </c>
      <c r="G351" s="37"/>
      <c r="H351" s="37"/>
      <c r="I351" s="188"/>
      <c r="J351" s="37"/>
      <c r="K351" s="37"/>
      <c r="L351" s="38"/>
      <c r="M351" s="189"/>
      <c r="N351" s="190"/>
      <c r="O351" s="76"/>
      <c r="P351" s="76"/>
      <c r="Q351" s="76"/>
      <c r="R351" s="76"/>
      <c r="S351" s="76"/>
      <c r="T351" s="7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8" t="s">
        <v>157</v>
      </c>
      <c r="AU351" s="18" t="s">
        <v>87</v>
      </c>
    </row>
    <row r="352" s="13" customFormat="1">
      <c r="A352" s="13"/>
      <c r="B352" s="191"/>
      <c r="C352" s="13"/>
      <c r="D352" s="186" t="s">
        <v>159</v>
      </c>
      <c r="E352" s="192" t="s">
        <v>1</v>
      </c>
      <c r="F352" s="193" t="s">
        <v>445</v>
      </c>
      <c r="G352" s="13"/>
      <c r="H352" s="192" t="s">
        <v>1</v>
      </c>
      <c r="I352" s="194"/>
      <c r="J352" s="13"/>
      <c r="K352" s="13"/>
      <c r="L352" s="191"/>
      <c r="M352" s="195"/>
      <c r="N352" s="196"/>
      <c r="O352" s="196"/>
      <c r="P352" s="196"/>
      <c r="Q352" s="196"/>
      <c r="R352" s="196"/>
      <c r="S352" s="196"/>
      <c r="T352" s="19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2" t="s">
        <v>159</v>
      </c>
      <c r="AU352" s="192" t="s">
        <v>87</v>
      </c>
      <c r="AV352" s="13" t="s">
        <v>85</v>
      </c>
      <c r="AW352" s="13" t="s">
        <v>32</v>
      </c>
      <c r="AX352" s="13" t="s">
        <v>77</v>
      </c>
      <c r="AY352" s="192" t="s">
        <v>148</v>
      </c>
    </row>
    <row r="353" s="13" customFormat="1">
      <c r="A353" s="13"/>
      <c r="B353" s="191"/>
      <c r="C353" s="13"/>
      <c r="D353" s="186" t="s">
        <v>159</v>
      </c>
      <c r="E353" s="192" t="s">
        <v>1</v>
      </c>
      <c r="F353" s="193" t="s">
        <v>457</v>
      </c>
      <c r="G353" s="13"/>
      <c r="H353" s="192" t="s">
        <v>1</v>
      </c>
      <c r="I353" s="194"/>
      <c r="J353" s="13"/>
      <c r="K353" s="13"/>
      <c r="L353" s="191"/>
      <c r="M353" s="195"/>
      <c r="N353" s="196"/>
      <c r="O353" s="196"/>
      <c r="P353" s="196"/>
      <c r="Q353" s="196"/>
      <c r="R353" s="196"/>
      <c r="S353" s="196"/>
      <c r="T353" s="19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2" t="s">
        <v>159</v>
      </c>
      <c r="AU353" s="192" t="s">
        <v>87</v>
      </c>
      <c r="AV353" s="13" t="s">
        <v>85</v>
      </c>
      <c r="AW353" s="13" t="s">
        <v>32</v>
      </c>
      <c r="AX353" s="13" t="s">
        <v>77</v>
      </c>
      <c r="AY353" s="192" t="s">
        <v>148</v>
      </c>
    </row>
    <row r="354" s="14" customFormat="1">
      <c r="A354" s="14"/>
      <c r="B354" s="198"/>
      <c r="C354" s="14"/>
      <c r="D354" s="186" t="s">
        <v>159</v>
      </c>
      <c r="E354" s="199" t="s">
        <v>1</v>
      </c>
      <c r="F354" s="200" t="s">
        <v>87</v>
      </c>
      <c r="G354" s="14"/>
      <c r="H354" s="201">
        <v>2</v>
      </c>
      <c r="I354" s="202"/>
      <c r="J354" s="14"/>
      <c r="K354" s="14"/>
      <c r="L354" s="198"/>
      <c r="M354" s="203"/>
      <c r="N354" s="204"/>
      <c r="O354" s="204"/>
      <c r="P354" s="204"/>
      <c r="Q354" s="204"/>
      <c r="R354" s="204"/>
      <c r="S354" s="204"/>
      <c r="T354" s="20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199" t="s">
        <v>159</v>
      </c>
      <c r="AU354" s="199" t="s">
        <v>87</v>
      </c>
      <c r="AV354" s="14" t="s">
        <v>87</v>
      </c>
      <c r="AW354" s="14" t="s">
        <v>32</v>
      </c>
      <c r="AX354" s="14" t="s">
        <v>85</v>
      </c>
      <c r="AY354" s="199" t="s">
        <v>148</v>
      </c>
    </row>
    <row r="355" s="2" customFormat="1" ht="24.15" customHeight="1">
      <c r="A355" s="37"/>
      <c r="B355" s="171"/>
      <c r="C355" s="172" t="s">
        <v>458</v>
      </c>
      <c r="D355" s="172" t="s">
        <v>151</v>
      </c>
      <c r="E355" s="173" t="s">
        <v>459</v>
      </c>
      <c r="F355" s="174" t="s">
        <v>460</v>
      </c>
      <c r="G355" s="175" t="s">
        <v>200</v>
      </c>
      <c r="H355" s="176">
        <v>20</v>
      </c>
      <c r="I355" s="177"/>
      <c r="J355" s="178">
        <f>ROUND(I355*H355,2)</f>
        <v>0</v>
      </c>
      <c r="K355" s="179"/>
      <c r="L355" s="38"/>
      <c r="M355" s="180" t="s">
        <v>1</v>
      </c>
      <c r="N355" s="181" t="s">
        <v>42</v>
      </c>
      <c r="O355" s="76"/>
      <c r="P355" s="182">
        <f>O355*H355</f>
        <v>0</v>
      </c>
      <c r="Q355" s="182">
        <v>0</v>
      </c>
      <c r="R355" s="182">
        <f>Q355*H355</f>
        <v>0</v>
      </c>
      <c r="S355" s="182">
        <v>0.025000000000000001</v>
      </c>
      <c r="T355" s="183">
        <f>S355*H355</f>
        <v>0.5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84" t="s">
        <v>258</v>
      </c>
      <c r="AT355" s="184" t="s">
        <v>151</v>
      </c>
      <c r="AU355" s="184" t="s">
        <v>87</v>
      </c>
      <c r="AY355" s="18" t="s">
        <v>148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18" t="s">
        <v>85</v>
      </c>
      <c r="BK355" s="185">
        <f>ROUND(I355*H355,2)</f>
        <v>0</v>
      </c>
      <c r="BL355" s="18" t="s">
        <v>258</v>
      </c>
      <c r="BM355" s="184" t="s">
        <v>461</v>
      </c>
    </row>
    <row r="356" s="2" customFormat="1">
      <c r="A356" s="37"/>
      <c r="B356" s="38"/>
      <c r="C356" s="37"/>
      <c r="D356" s="186" t="s">
        <v>157</v>
      </c>
      <c r="E356" s="37"/>
      <c r="F356" s="187" t="s">
        <v>462</v>
      </c>
      <c r="G356" s="37"/>
      <c r="H356" s="37"/>
      <c r="I356" s="188"/>
      <c r="J356" s="37"/>
      <c r="K356" s="37"/>
      <c r="L356" s="38"/>
      <c r="M356" s="189"/>
      <c r="N356" s="190"/>
      <c r="O356" s="76"/>
      <c r="P356" s="76"/>
      <c r="Q356" s="76"/>
      <c r="R356" s="76"/>
      <c r="S356" s="76"/>
      <c r="T356" s="7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8" t="s">
        <v>157</v>
      </c>
      <c r="AU356" s="18" t="s">
        <v>87</v>
      </c>
    </row>
    <row r="357" s="13" customFormat="1">
      <c r="A357" s="13"/>
      <c r="B357" s="191"/>
      <c r="C357" s="13"/>
      <c r="D357" s="186" t="s">
        <v>159</v>
      </c>
      <c r="E357" s="192" t="s">
        <v>1</v>
      </c>
      <c r="F357" s="193" t="s">
        <v>463</v>
      </c>
      <c r="G357" s="13"/>
      <c r="H357" s="192" t="s">
        <v>1</v>
      </c>
      <c r="I357" s="194"/>
      <c r="J357" s="13"/>
      <c r="K357" s="13"/>
      <c r="L357" s="191"/>
      <c r="M357" s="195"/>
      <c r="N357" s="196"/>
      <c r="O357" s="196"/>
      <c r="P357" s="196"/>
      <c r="Q357" s="196"/>
      <c r="R357" s="196"/>
      <c r="S357" s="196"/>
      <c r="T357" s="19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2" t="s">
        <v>159</v>
      </c>
      <c r="AU357" s="192" t="s">
        <v>87</v>
      </c>
      <c r="AV357" s="13" t="s">
        <v>85</v>
      </c>
      <c r="AW357" s="13" t="s">
        <v>32</v>
      </c>
      <c r="AX357" s="13" t="s">
        <v>77</v>
      </c>
      <c r="AY357" s="192" t="s">
        <v>148</v>
      </c>
    </row>
    <row r="358" s="14" customFormat="1">
      <c r="A358" s="14"/>
      <c r="B358" s="198"/>
      <c r="C358" s="14"/>
      <c r="D358" s="186" t="s">
        <v>159</v>
      </c>
      <c r="E358" s="199" t="s">
        <v>1</v>
      </c>
      <c r="F358" s="200" t="s">
        <v>464</v>
      </c>
      <c r="G358" s="14"/>
      <c r="H358" s="201">
        <v>20</v>
      </c>
      <c r="I358" s="202"/>
      <c r="J358" s="14"/>
      <c r="K358" s="14"/>
      <c r="L358" s="198"/>
      <c r="M358" s="203"/>
      <c r="N358" s="204"/>
      <c r="O358" s="204"/>
      <c r="P358" s="204"/>
      <c r="Q358" s="204"/>
      <c r="R358" s="204"/>
      <c r="S358" s="204"/>
      <c r="T358" s="20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199" t="s">
        <v>159</v>
      </c>
      <c r="AU358" s="199" t="s">
        <v>87</v>
      </c>
      <c r="AV358" s="14" t="s">
        <v>87</v>
      </c>
      <c r="AW358" s="14" t="s">
        <v>32</v>
      </c>
      <c r="AX358" s="14" t="s">
        <v>85</v>
      </c>
      <c r="AY358" s="199" t="s">
        <v>148</v>
      </c>
    </row>
    <row r="359" s="2" customFormat="1" ht="16.5" customHeight="1">
      <c r="A359" s="37"/>
      <c r="B359" s="171"/>
      <c r="C359" s="172" t="s">
        <v>465</v>
      </c>
      <c r="D359" s="172" t="s">
        <v>151</v>
      </c>
      <c r="E359" s="173" t="s">
        <v>466</v>
      </c>
      <c r="F359" s="174" t="s">
        <v>467</v>
      </c>
      <c r="G359" s="175" t="s">
        <v>164</v>
      </c>
      <c r="H359" s="176">
        <v>197.75999999999999</v>
      </c>
      <c r="I359" s="177"/>
      <c r="J359" s="178">
        <f>ROUND(I359*H359,2)</f>
        <v>0</v>
      </c>
      <c r="K359" s="179"/>
      <c r="L359" s="38"/>
      <c r="M359" s="180" t="s">
        <v>1</v>
      </c>
      <c r="N359" s="181" t="s">
        <v>42</v>
      </c>
      <c r="O359" s="76"/>
      <c r="P359" s="182">
        <f>O359*H359</f>
        <v>0</v>
      </c>
      <c r="Q359" s="182">
        <v>0</v>
      </c>
      <c r="R359" s="182">
        <f>Q359*H359</f>
        <v>0</v>
      </c>
      <c r="S359" s="182">
        <v>0.0040000000000000001</v>
      </c>
      <c r="T359" s="183">
        <f>S359*H359</f>
        <v>0.79103999999999997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84" t="s">
        <v>258</v>
      </c>
      <c r="AT359" s="184" t="s">
        <v>151</v>
      </c>
      <c r="AU359" s="184" t="s">
        <v>87</v>
      </c>
      <c r="AY359" s="18" t="s">
        <v>148</v>
      </c>
      <c r="BE359" s="185">
        <f>IF(N359="základní",J359,0)</f>
        <v>0</v>
      </c>
      <c r="BF359" s="185">
        <f>IF(N359="snížená",J359,0)</f>
        <v>0</v>
      </c>
      <c r="BG359" s="185">
        <f>IF(N359="zákl. přenesená",J359,0)</f>
        <v>0</v>
      </c>
      <c r="BH359" s="185">
        <f>IF(N359="sníž. přenesená",J359,0)</f>
        <v>0</v>
      </c>
      <c r="BI359" s="185">
        <f>IF(N359="nulová",J359,0)</f>
        <v>0</v>
      </c>
      <c r="BJ359" s="18" t="s">
        <v>85</v>
      </c>
      <c r="BK359" s="185">
        <f>ROUND(I359*H359,2)</f>
        <v>0</v>
      </c>
      <c r="BL359" s="18" t="s">
        <v>258</v>
      </c>
      <c r="BM359" s="184" t="s">
        <v>468</v>
      </c>
    </row>
    <row r="360" s="2" customFormat="1">
      <c r="A360" s="37"/>
      <c r="B360" s="38"/>
      <c r="C360" s="37"/>
      <c r="D360" s="186" t="s">
        <v>157</v>
      </c>
      <c r="E360" s="37"/>
      <c r="F360" s="187" t="s">
        <v>469</v>
      </c>
      <c r="G360" s="37"/>
      <c r="H360" s="37"/>
      <c r="I360" s="188"/>
      <c r="J360" s="37"/>
      <c r="K360" s="37"/>
      <c r="L360" s="38"/>
      <c r="M360" s="189"/>
      <c r="N360" s="190"/>
      <c r="O360" s="76"/>
      <c r="P360" s="76"/>
      <c r="Q360" s="76"/>
      <c r="R360" s="76"/>
      <c r="S360" s="76"/>
      <c r="T360" s="7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8" t="s">
        <v>157</v>
      </c>
      <c r="AU360" s="18" t="s">
        <v>87</v>
      </c>
    </row>
    <row r="361" s="13" customFormat="1">
      <c r="A361" s="13"/>
      <c r="B361" s="191"/>
      <c r="C361" s="13"/>
      <c r="D361" s="186" t="s">
        <v>159</v>
      </c>
      <c r="E361" s="192" t="s">
        <v>1</v>
      </c>
      <c r="F361" s="193" t="s">
        <v>470</v>
      </c>
      <c r="G361" s="13"/>
      <c r="H361" s="192" t="s">
        <v>1</v>
      </c>
      <c r="I361" s="194"/>
      <c r="J361" s="13"/>
      <c r="K361" s="13"/>
      <c r="L361" s="191"/>
      <c r="M361" s="195"/>
      <c r="N361" s="196"/>
      <c r="O361" s="196"/>
      <c r="P361" s="196"/>
      <c r="Q361" s="196"/>
      <c r="R361" s="196"/>
      <c r="S361" s="196"/>
      <c r="T361" s="19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2" t="s">
        <v>159</v>
      </c>
      <c r="AU361" s="192" t="s">
        <v>87</v>
      </c>
      <c r="AV361" s="13" t="s">
        <v>85</v>
      </c>
      <c r="AW361" s="13" t="s">
        <v>32</v>
      </c>
      <c r="AX361" s="13" t="s">
        <v>77</v>
      </c>
      <c r="AY361" s="192" t="s">
        <v>148</v>
      </c>
    </row>
    <row r="362" s="14" customFormat="1">
      <c r="A362" s="14"/>
      <c r="B362" s="198"/>
      <c r="C362" s="14"/>
      <c r="D362" s="186" t="s">
        <v>159</v>
      </c>
      <c r="E362" s="199" t="s">
        <v>1</v>
      </c>
      <c r="F362" s="200" t="s">
        <v>393</v>
      </c>
      <c r="G362" s="14"/>
      <c r="H362" s="201">
        <v>197.75999999999999</v>
      </c>
      <c r="I362" s="202"/>
      <c r="J362" s="14"/>
      <c r="K362" s="14"/>
      <c r="L362" s="198"/>
      <c r="M362" s="203"/>
      <c r="N362" s="204"/>
      <c r="O362" s="204"/>
      <c r="P362" s="204"/>
      <c r="Q362" s="204"/>
      <c r="R362" s="204"/>
      <c r="S362" s="204"/>
      <c r="T362" s="20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199" t="s">
        <v>159</v>
      </c>
      <c r="AU362" s="199" t="s">
        <v>87</v>
      </c>
      <c r="AV362" s="14" t="s">
        <v>87</v>
      </c>
      <c r="AW362" s="14" t="s">
        <v>32</v>
      </c>
      <c r="AX362" s="14" t="s">
        <v>85</v>
      </c>
      <c r="AY362" s="199" t="s">
        <v>148</v>
      </c>
    </row>
    <row r="363" s="12" customFormat="1" ht="22.8" customHeight="1">
      <c r="A363" s="12"/>
      <c r="B363" s="158"/>
      <c r="C363" s="12"/>
      <c r="D363" s="159" t="s">
        <v>76</v>
      </c>
      <c r="E363" s="169" t="s">
        <v>471</v>
      </c>
      <c r="F363" s="169" t="s">
        <v>472</v>
      </c>
      <c r="G363" s="12"/>
      <c r="H363" s="12"/>
      <c r="I363" s="161"/>
      <c r="J363" s="170">
        <f>BK363</f>
        <v>0</v>
      </c>
      <c r="K363" s="12"/>
      <c r="L363" s="158"/>
      <c r="M363" s="163"/>
      <c r="N363" s="164"/>
      <c r="O363" s="164"/>
      <c r="P363" s="165">
        <f>SUM(P364:P372)</f>
        <v>0</v>
      </c>
      <c r="Q363" s="164"/>
      <c r="R363" s="165">
        <f>SUM(R364:R372)</f>
        <v>0</v>
      </c>
      <c r="S363" s="164"/>
      <c r="T363" s="166">
        <f>SUM(T364:T372)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59" t="s">
        <v>85</v>
      </c>
      <c r="AT363" s="167" t="s">
        <v>76</v>
      </c>
      <c r="AU363" s="167" t="s">
        <v>85</v>
      </c>
      <c r="AY363" s="159" t="s">
        <v>148</v>
      </c>
      <c r="BK363" s="168">
        <f>SUM(BK364:BK372)</f>
        <v>0</v>
      </c>
    </row>
    <row r="364" s="2" customFormat="1" ht="33" customHeight="1">
      <c r="A364" s="37"/>
      <c r="B364" s="171"/>
      <c r="C364" s="172" t="s">
        <v>473</v>
      </c>
      <c r="D364" s="172" t="s">
        <v>151</v>
      </c>
      <c r="E364" s="173" t="s">
        <v>474</v>
      </c>
      <c r="F364" s="174" t="s">
        <v>475</v>
      </c>
      <c r="G364" s="175" t="s">
        <v>476</v>
      </c>
      <c r="H364" s="176">
        <v>149.63900000000001</v>
      </c>
      <c r="I364" s="177"/>
      <c r="J364" s="178">
        <f>ROUND(I364*H364,2)</f>
        <v>0</v>
      </c>
      <c r="K364" s="179"/>
      <c r="L364" s="38"/>
      <c r="M364" s="180" t="s">
        <v>1</v>
      </c>
      <c r="N364" s="181" t="s">
        <v>42</v>
      </c>
      <c r="O364" s="76"/>
      <c r="P364" s="182">
        <f>O364*H364</f>
        <v>0</v>
      </c>
      <c r="Q364" s="182">
        <v>0</v>
      </c>
      <c r="R364" s="182">
        <f>Q364*H364</f>
        <v>0</v>
      </c>
      <c r="S364" s="182">
        <v>0</v>
      </c>
      <c r="T364" s="183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4" t="s">
        <v>155</v>
      </c>
      <c r="AT364" s="184" t="s">
        <v>151</v>
      </c>
      <c r="AU364" s="184" t="s">
        <v>87</v>
      </c>
      <c r="AY364" s="18" t="s">
        <v>148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18" t="s">
        <v>85</v>
      </c>
      <c r="BK364" s="185">
        <f>ROUND(I364*H364,2)</f>
        <v>0</v>
      </c>
      <c r="BL364" s="18" t="s">
        <v>155</v>
      </c>
      <c r="BM364" s="184" t="s">
        <v>477</v>
      </c>
    </row>
    <row r="365" s="2" customFormat="1">
      <c r="A365" s="37"/>
      <c r="B365" s="38"/>
      <c r="C365" s="37"/>
      <c r="D365" s="186" t="s">
        <v>157</v>
      </c>
      <c r="E365" s="37"/>
      <c r="F365" s="187" t="s">
        <v>478</v>
      </c>
      <c r="G365" s="37"/>
      <c r="H365" s="37"/>
      <c r="I365" s="188"/>
      <c r="J365" s="37"/>
      <c r="K365" s="37"/>
      <c r="L365" s="38"/>
      <c r="M365" s="189"/>
      <c r="N365" s="190"/>
      <c r="O365" s="76"/>
      <c r="P365" s="76"/>
      <c r="Q365" s="76"/>
      <c r="R365" s="76"/>
      <c r="S365" s="76"/>
      <c r="T365" s="7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8" t="s">
        <v>157</v>
      </c>
      <c r="AU365" s="18" t="s">
        <v>87</v>
      </c>
    </row>
    <row r="366" s="2" customFormat="1" ht="24.15" customHeight="1">
      <c r="A366" s="37"/>
      <c r="B366" s="171"/>
      <c r="C366" s="172" t="s">
        <v>479</v>
      </c>
      <c r="D366" s="172" t="s">
        <v>151</v>
      </c>
      <c r="E366" s="173" t="s">
        <v>480</v>
      </c>
      <c r="F366" s="174" t="s">
        <v>481</v>
      </c>
      <c r="G366" s="175" t="s">
        <v>476</v>
      </c>
      <c r="H366" s="176">
        <v>1346.751</v>
      </c>
      <c r="I366" s="177"/>
      <c r="J366" s="178">
        <f>ROUND(I366*H366,2)</f>
        <v>0</v>
      </c>
      <c r="K366" s="179"/>
      <c r="L366" s="38"/>
      <c r="M366" s="180" t="s">
        <v>1</v>
      </c>
      <c r="N366" s="181" t="s">
        <v>42</v>
      </c>
      <c r="O366" s="76"/>
      <c r="P366" s="182">
        <f>O366*H366</f>
        <v>0</v>
      </c>
      <c r="Q366" s="182">
        <v>0</v>
      </c>
      <c r="R366" s="182">
        <f>Q366*H366</f>
        <v>0</v>
      </c>
      <c r="S366" s="182">
        <v>0</v>
      </c>
      <c r="T366" s="183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4" t="s">
        <v>155</v>
      </c>
      <c r="AT366" s="184" t="s">
        <v>151</v>
      </c>
      <c r="AU366" s="184" t="s">
        <v>87</v>
      </c>
      <c r="AY366" s="18" t="s">
        <v>148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18" t="s">
        <v>85</v>
      </c>
      <c r="BK366" s="185">
        <f>ROUND(I366*H366,2)</f>
        <v>0</v>
      </c>
      <c r="BL366" s="18" t="s">
        <v>155</v>
      </c>
      <c r="BM366" s="184" t="s">
        <v>482</v>
      </c>
    </row>
    <row r="367" s="2" customFormat="1">
      <c r="A367" s="37"/>
      <c r="B367" s="38"/>
      <c r="C367" s="37"/>
      <c r="D367" s="186" t="s">
        <v>157</v>
      </c>
      <c r="E367" s="37"/>
      <c r="F367" s="187" t="s">
        <v>483</v>
      </c>
      <c r="G367" s="37"/>
      <c r="H367" s="37"/>
      <c r="I367" s="188"/>
      <c r="J367" s="37"/>
      <c r="K367" s="37"/>
      <c r="L367" s="38"/>
      <c r="M367" s="189"/>
      <c r="N367" s="190"/>
      <c r="O367" s="76"/>
      <c r="P367" s="76"/>
      <c r="Q367" s="76"/>
      <c r="R367" s="76"/>
      <c r="S367" s="76"/>
      <c r="T367" s="7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8" t="s">
        <v>157</v>
      </c>
      <c r="AU367" s="18" t="s">
        <v>87</v>
      </c>
    </row>
    <row r="368" s="14" customFormat="1">
      <c r="A368" s="14"/>
      <c r="B368" s="198"/>
      <c r="C368" s="14"/>
      <c r="D368" s="186" t="s">
        <v>159</v>
      </c>
      <c r="E368" s="14"/>
      <c r="F368" s="200" t="s">
        <v>484</v>
      </c>
      <c r="G368" s="14"/>
      <c r="H368" s="201">
        <v>1346.751</v>
      </c>
      <c r="I368" s="202"/>
      <c r="J368" s="14"/>
      <c r="K368" s="14"/>
      <c r="L368" s="198"/>
      <c r="M368" s="203"/>
      <c r="N368" s="204"/>
      <c r="O368" s="204"/>
      <c r="P368" s="204"/>
      <c r="Q368" s="204"/>
      <c r="R368" s="204"/>
      <c r="S368" s="204"/>
      <c r="T368" s="20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9" t="s">
        <v>159</v>
      </c>
      <c r="AU368" s="199" t="s">
        <v>87</v>
      </c>
      <c r="AV368" s="14" t="s">
        <v>87</v>
      </c>
      <c r="AW368" s="14" t="s">
        <v>3</v>
      </c>
      <c r="AX368" s="14" t="s">
        <v>85</v>
      </c>
      <c r="AY368" s="199" t="s">
        <v>148</v>
      </c>
    </row>
    <row r="369" s="2" customFormat="1" ht="33" customHeight="1">
      <c r="A369" s="37"/>
      <c r="B369" s="171"/>
      <c r="C369" s="172" t="s">
        <v>485</v>
      </c>
      <c r="D369" s="172" t="s">
        <v>151</v>
      </c>
      <c r="E369" s="173" t="s">
        <v>486</v>
      </c>
      <c r="F369" s="174" t="s">
        <v>487</v>
      </c>
      <c r="G369" s="175" t="s">
        <v>476</v>
      </c>
      <c r="H369" s="176">
        <v>149.63900000000001</v>
      </c>
      <c r="I369" s="177"/>
      <c r="J369" s="178">
        <f>ROUND(I369*H369,2)</f>
        <v>0</v>
      </c>
      <c r="K369" s="179"/>
      <c r="L369" s="38"/>
      <c r="M369" s="180" t="s">
        <v>1</v>
      </c>
      <c r="N369" s="181" t="s">
        <v>42</v>
      </c>
      <c r="O369" s="76"/>
      <c r="P369" s="182">
        <f>O369*H369</f>
        <v>0</v>
      </c>
      <c r="Q369" s="182">
        <v>0</v>
      </c>
      <c r="R369" s="182">
        <f>Q369*H369</f>
        <v>0</v>
      </c>
      <c r="S369" s="182">
        <v>0</v>
      </c>
      <c r="T369" s="183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4" t="s">
        <v>155</v>
      </c>
      <c r="AT369" s="184" t="s">
        <v>151</v>
      </c>
      <c r="AU369" s="184" t="s">
        <v>87</v>
      </c>
      <c r="AY369" s="18" t="s">
        <v>148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18" t="s">
        <v>85</v>
      </c>
      <c r="BK369" s="185">
        <f>ROUND(I369*H369,2)</f>
        <v>0</v>
      </c>
      <c r="BL369" s="18" t="s">
        <v>155</v>
      </c>
      <c r="BM369" s="184" t="s">
        <v>488</v>
      </c>
    </row>
    <row r="370" s="2" customFormat="1">
      <c r="A370" s="37"/>
      <c r="B370" s="38"/>
      <c r="C370" s="37"/>
      <c r="D370" s="186" t="s">
        <v>157</v>
      </c>
      <c r="E370" s="37"/>
      <c r="F370" s="187" t="s">
        <v>489</v>
      </c>
      <c r="G370" s="37"/>
      <c r="H370" s="37"/>
      <c r="I370" s="188"/>
      <c r="J370" s="37"/>
      <c r="K370" s="37"/>
      <c r="L370" s="38"/>
      <c r="M370" s="189"/>
      <c r="N370" s="190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157</v>
      </c>
      <c r="AU370" s="18" t="s">
        <v>87</v>
      </c>
    </row>
    <row r="371" s="2" customFormat="1" ht="44.25" customHeight="1">
      <c r="A371" s="37"/>
      <c r="B371" s="171"/>
      <c r="C371" s="172" t="s">
        <v>490</v>
      </c>
      <c r="D371" s="172" t="s">
        <v>151</v>
      </c>
      <c r="E371" s="173" t="s">
        <v>491</v>
      </c>
      <c r="F371" s="174" t="s">
        <v>492</v>
      </c>
      <c r="G371" s="175" t="s">
        <v>476</v>
      </c>
      <c r="H371" s="176">
        <v>149.63900000000001</v>
      </c>
      <c r="I371" s="177"/>
      <c r="J371" s="178">
        <f>ROUND(I371*H371,2)</f>
        <v>0</v>
      </c>
      <c r="K371" s="179"/>
      <c r="L371" s="38"/>
      <c r="M371" s="180" t="s">
        <v>1</v>
      </c>
      <c r="N371" s="181" t="s">
        <v>42</v>
      </c>
      <c r="O371" s="76"/>
      <c r="P371" s="182">
        <f>O371*H371</f>
        <v>0</v>
      </c>
      <c r="Q371" s="182">
        <v>0</v>
      </c>
      <c r="R371" s="182">
        <f>Q371*H371</f>
        <v>0</v>
      </c>
      <c r="S371" s="182">
        <v>0</v>
      </c>
      <c r="T371" s="183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84" t="s">
        <v>155</v>
      </c>
      <c r="AT371" s="184" t="s">
        <v>151</v>
      </c>
      <c r="AU371" s="184" t="s">
        <v>87</v>
      </c>
      <c r="AY371" s="18" t="s">
        <v>148</v>
      </c>
      <c r="BE371" s="185">
        <f>IF(N371="základní",J371,0)</f>
        <v>0</v>
      </c>
      <c r="BF371" s="185">
        <f>IF(N371="snížená",J371,0)</f>
        <v>0</v>
      </c>
      <c r="BG371" s="185">
        <f>IF(N371="zákl. přenesená",J371,0)</f>
        <v>0</v>
      </c>
      <c r="BH371" s="185">
        <f>IF(N371="sníž. přenesená",J371,0)</f>
        <v>0</v>
      </c>
      <c r="BI371" s="185">
        <f>IF(N371="nulová",J371,0)</f>
        <v>0</v>
      </c>
      <c r="BJ371" s="18" t="s">
        <v>85</v>
      </c>
      <c r="BK371" s="185">
        <f>ROUND(I371*H371,2)</f>
        <v>0</v>
      </c>
      <c r="BL371" s="18" t="s">
        <v>155</v>
      </c>
      <c r="BM371" s="184" t="s">
        <v>493</v>
      </c>
    </row>
    <row r="372" s="2" customFormat="1">
      <c r="A372" s="37"/>
      <c r="B372" s="38"/>
      <c r="C372" s="37"/>
      <c r="D372" s="186" t="s">
        <v>157</v>
      </c>
      <c r="E372" s="37"/>
      <c r="F372" s="187" t="s">
        <v>494</v>
      </c>
      <c r="G372" s="37"/>
      <c r="H372" s="37"/>
      <c r="I372" s="188"/>
      <c r="J372" s="37"/>
      <c r="K372" s="37"/>
      <c r="L372" s="38"/>
      <c r="M372" s="189"/>
      <c r="N372" s="190"/>
      <c r="O372" s="76"/>
      <c r="P372" s="76"/>
      <c r="Q372" s="76"/>
      <c r="R372" s="76"/>
      <c r="S372" s="76"/>
      <c r="T372" s="77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8" t="s">
        <v>157</v>
      </c>
      <c r="AU372" s="18" t="s">
        <v>87</v>
      </c>
    </row>
    <row r="373" s="12" customFormat="1" ht="22.8" customHeight="1">
      <c r="A373" s="12"/>
      <c r="B373" s="158"/>
      <c r="C373" s="12"/>
      <c r="D373" s="159" t="s">
        <v>76</v>
      </c>
      <c r="E373" s="169" t="s">
        <v>495</v>
      </c>
      <c r="F373" s="169" t="s">
        <v>496</v>
      </c>
      <c r="G373" s="12"/>
      <c r="H373" s="12"/>
      <c r="I373" s="161"/>
      <c r="J373" s="170">
        <f>BK373</f>
        <v>0</v>
      </c>
      <c r="K373" s="12"/>
      <c r="L373" s="158"/>
      <c r="M373" s="163"/>
      <c r="N373" s="164"/>
      <c r="O373" s="164"/>
      <c r="P373" s="165">
        <f>SUM(P374:P375)</f>
        <v>0</v>
      </c>
      <c r="Q373" s="164"/>
      <c r="R373" s="165">
        <f>SUM(R374:R375)</f>
        <v>0</v>
      </c>
      <c r="S373" s="164"/>
      <c r="T373" s="166">
        <f>SUM(T374:T375)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159" t="s">
        <v>85</v>
      </c>
      <c r="AT373" s="167" t="s">
        <v>76</v>
      </c>
      <c r="AU373" s="167" t="s">
        <v>85</v>
      </c>
      <c r="AY373" s="159" t="s">
        <v>148</v>
      </c>
      <c r="BK373" s="168">
        <f>SUM(BK374:BK375)</f>
        <v>0</v>
      </c>
    </row>
    <row r="374" s="2" customFormat="1" ht="16.5" customHeight="1">
      <c r="A374" s="37"/>
      <c r="B374" s="171"/>
      <c r="C374" s="172" t="s">
        <v>497</v>
      </c>
      <c r="D374" s="172" t="s">
        <v>151</v>
      </c>
      <c r="E374" s="173" t="s">
        <v>498</v>
      </c>
      <c r="F374" s="174" t="s">
        <v>499</v>
      </c>
      <c r="G374" s="175" t="s">
        <v>476</v>
      </c>
      <c r="H374" s="176">
        <v>63.125999999999998</v>
      </c>
      <c r="I374" s="177"/>
      <c r="J374" s="178">
        <f>ROUND(I374*H374,2)</f>
        <v>0</v>
      </c>
      <c r="K374" s="179"/>
      <c r="L374" s="38"/>
      <c r="M374" s="180" t="s">
        <v>1</v>
      </c>
      <c r="N374" s="181" t="s">
        <v>42</v>
      </c>
      <c r="O374" s="76"/>
      <c r="P374" s="182">
        <f>O374*H374</f>
        <v>0</v>
      </c>
      <c r="Q374" s="182">
        <v>0</v>
      </c>
      <c r="R374" s="182">
        <f>Q374*H374</f>
        <v>0</v>
      </c>
      <c r="S374" s="182">
        <v>0</v>
      </c>
      <c r="T374" s="183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4" t="s">
        <v>155</v>
      </c>
      <c r="AT374" s="184" t="s">
        <v>151</v>
      </c>
      <c r="AU374" s="184" t="s">
        <v>87</v>
      </c>
      <c r="AY374" s="18" t="s">
        <v>148</v>
      </c>
      <c r="BE374" s="185">
        <f>IF(N374="základní",J374,0)</f>
        <v>0</v>
      </c>
      <c r="BF374" s="185">
        <f>IF(N374="snížená",J374,0)</f>
        <v>0</v>
      </c>
      <c r="BG374" s="185">
        <f>IF(N374="zákl. přenesená",J374,0)</f>
        <v>0</v>
      </c>
      <c r="BH374" s="185">
        <f>IF(N374="sníž. přenesená",J374,0)</f>
        <v>0</v>
      </c>
      <c r="BI374" s="185">
        <f>IF(N374="nulová",J374,0)</f>
        <v>0</v>
      </c>
      <c r="BJ374" s="18" t="s">
        <v>85</v>
      </c>
      <c r="BK374" s="185">
        <f>ROUND(I374*H374,2)</f>
        <v>0</v>
      </c>
      <c r="BL374" s="18" t="s">
        <v>155</v>
      </c>
      <c r="BM374" s="184" t="s">
        <v>500</v>
      </c>
    </row>
    <row r="375" s="2" customFormat="1">
      <c r="A375" s="37"/>
      <c r="B375" s="38"/>
      <c r="C375" s="37"/>
      <c r="D375" s="186" t="s">
        <v>157</v>
      </c>
      <c r="E375" s="37"/>
      <c r="F375" s="187" t="s">
        <v>501</v>
      </c>
      <c r="G375" s="37"/>
      <c r="H375" s="37"/>
      <c r="I375" s="188"/>
      <c r="J375" s="37"/>
      <c r="K375" s="37"/>
      <c r="L375" s="38"/>
      <c r="M375" s="189"/>
      <c r="N375" s="190"/>
      <c r="O375" s="76"/>
      <c r="P375" s="76"/>
      <c r="Q375" s="76"/>
      <c r="R375" s="76"/>
      <c r="S375" s="76"/>
      <c r="T375" s="7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8" t="s">
        <v>157</v>
      </c>
      <c r="AU375" s="18" t="s">
        <v>87</v>
      </c>
    </row>
    <row r="376" s="12" customFormat="1" ht="25.92" customHeight="1">
      <c r="A376" s="12"/>
      <c r="B376" s="158"/>
      <c r="C376" s="12"/>
      <c r="D376" s="159" t="s">
        <v>76</v>
      </c>
      <c r="E376" s="160" t="s">
        <v>502</v>
      </c>
      <c r="F376" s="160" t="s">
        <v>503</v>
      </c>
      <c r="G376" s="12"/>
      <c r="H376" s="12"/>
      <c r="I376" s="161"/>
      <c r="J376" s="162">
        <f>BK376</f>
        <v>0</v>
      </c>
      <c r="K376" s="12"/>
      <c r="L376" s="158"/>
      <c r="M376" s="163"/>
      <c r="N376" s="164"/>
      <c r="O376" s="164"/>
      <c r="P376" s="165">
        <f>P377+P394+P404+P412+P438+P500+P532+P565+P574+P584</f>
        <v>0</v>
      </c>
      <c r="Q376" s="164"/>
      <c r="R376" s="165">
        <f>R377+R394+R404+R412+R438+R500+R532+R565+R574+R584</f>
        <v>22.069449249999995</v>
      </c>
      <c r="S376" s="164"/>
      <c r="T376" s="166">
        <f>T377+T394+T404+T412+T438+T500+T532+T565+T574+T584</f>
        <v>0.42881999999999998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59" t="s">
        <v>87</v>
      </c>
      <c r="AT376" s="167" t="s">
        <v>76</v>
      </c>
      <c r="AU376" s="167" t="s">
        <v>77</v>
      </c>
      <c r="AY376" s="159" t="s">
        <v>148</v>
      </c>
      <c r="BK376" s="168">
        <f>BK377+BK394+BK404+BK412+BK438+BK500+BK532+BK565+BK574+BK584</f>
        <v>0</v>
      </c>
    </row>
    <row r="377" s="12" customFormat="1" ht="22.8" customHeight="1">
      <c r="A377" s="12"/>
      <c r="B377" s="158"/>
      <c r="C377" s="12"/>
      <c r="D377" s="159" t="s">
        <v>76</v>
      </c>
      <c r="E377" s="169" t="s">
        <v>504</v>
      </c>
      <c r="F377" s="169" t="s">
        <v>505</v>
      </c>
      <c r="G377" s="12"/>
      <c r="H377" s="12"/>
      <c r="I377" s="161"/>
      <c r="J377" s="170">
        <f>BK377</f>
        <v>0</v>
      </c>
      <c r="K377" s="12"/>
      <c r="L377" s="158"/>
      <c r="M377" s="163"/>
      <c r="N377" s="164"/>
      <c r="O377" s="164"/>
      <c r="P377" s="165">
        <f>SUM(P378:P393)</f>
        <v>0</v>
      </c>
      <c r="Q377" s="164"/>
      <c r="R377" s="165">
        <f>SUM(R378:R393)</f>
        <v>1.0043249999999999</v>
      </c>
      <c r="S377" s="164"/>
      <c r="T377" s="166">
        <f>SUM(T378:T393)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159" t="s">
        <v>87</v>
      </c>
      <c r="AT377" s="167" t="s">
        <v>76</v>
      </c>
      <c r="AU377" s="167" t="s">
        <v>85</v>
      </c>
      <c r="AY377" s="159" t="s">
        <v>148</v>
      </c>
      <c r="BK377" s="168">
        <f>SUM(BK378:BK393)</f>
        <v>0</v>
      </c>
    </row>
    <row r="378" s="2" customFormat="1" ht="24.15" customHeight="1">
      <c r="A378" s="37"/>
      <c r="B378" s="171"/>
      <c r="C378" s="172" t="s">
        <v>506</v>
      </c>
      <c r="D378" s="172" t="s">
        <v>151</v>
      </c>
      <c r="E378" s="173" t="s">
        <v>507</v>
      </c>
      <c r="F378" s="174" t="s">
        <v>508</v>
      </c>
      <c r="G378" s="175" t="s">
        <v>164</v>
      </c>
      <c r="H378" s="176">
        <v>171</v>
      </c>
      <c r="I378" s="177"/>
      <c r="J378" s="178">
        <f>ROUND(I378*H378,2)</f>
        <v>0</v>
      </c>
      <c r="K378" s="179"/>
      <c r="L378" s="38"/>
      <c r="M378" s="180" t="s">
        <v>1</v>
      </c>
      <c r="N378" s="181" t="s">
        <v>42</v>
      </c>
      <c r="O378" s="76"/>
      <c r="P378" s="182">
        <f>O378*H378</f>
        <v>0</v>
      </c>
      <c r="Q378" s="182">
        <v>0</v>
      </c>
      <c r="R378" s="182">
        <f>Q378*H378</f>
        <v>0</v>
      </c>
      <c r="S378" s="182">
        <v>0</v>
      </c>
      <c r="T378" s="183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84" t="s">
        <v>258</v>
      </c>
      <c r="AT378" s="184" t="s">
        <v>151</v>
      </c>
      <c r="AU378" s="184" t="s">
        <v>87</v>
      </c>
      <c r="AY378" s="18" t="s">
        <v>148</v>
      </c>
      <c r="BE378" s="185">
        <f>IF(N378="základní",J378,0)</f>
        <v>0</v>
      </c>
      <c r="BF378" s="185">
        <f>IF(N378="snížená",J378,0)</f>
        <v>0</v>
      </c>
      <c r="BG378" s="185">
        <f>IF(N378="zákl. přenesená",J378,0)</f>
        <v>0</v>
      </c>
      <c r="BH378" s="185">
        <f>IF(N378="sníž. přenesená",J378,0)</f>
        <v>0</v>
      </c>
      <c r="BI378" s="185">
        <f>IF(N378="nulová",J378,0)</f>
        <v>0</v>
      </c>
      <c r="BJ378" s="18" t="s">
        <v>85</v>
      </c>
      <c r="BK378" s="185">
        <f>ROUND(I378*H378,2)</f>
        <v>0</v>
      </c>
      <c r="BL378" s="18" t="s">
        <v>258</v>
      </c>
      <c r="BM378" s="184" t="s">
        <v>509</v>
      </c>
    </row>
    <row r="379" s="2" customFormat="1">
      <c r="A379" s="37"/>
      <c r="B379" s="38"/>
      <c r="C379" s="37"/>
      <c r="D379" s="186" t="s">
        <v>157</v>
      </c>
      <c r="E379" s="37"/>
      <c r="F379" s="187" t="s">
        <v>510</v>
      </c>
      <c r="G379" s="37"/>
      <c r="H379" s="37"/>
      <c r="I379" s="188"/>
      <c r="J379" s="37"/>
      <c r="K379" s="37"/>
      <c r="L379" s="38"/>
      <c r="M379" s="189"/>
      <c r="N379" s="190"/>
      <c r="O379" s="76"/>
      <c r="P379" s="76"/>
      <c r="Q379" s="76"/>
      <c r="R379" s="76"/>
      <c r="S379" s="76"/>
      <c r="T379" s="77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8" t="s">
        <v>157</v>
      </c>
      <c r="AU379" s="18" t="s">
        <v>87</v>
      </c>
    </row>
    <row r="380" s="14" customFormat="1">
      <c r="A380" s="14"/>
      <c r="B380" s="198"/>
      <c r="C380" s="14"/>
      <c r="D380" s="186" t="s">
        <v>159</v>
      </c>
      <c r="E380" s="199" t="s">
        <v>1</v>
      </c>
      <c r="F380" s="200" t="s">
        <v>511</v>
      </c>
      <c r="G380" s="14"/>
      <c r="H380" s="201">
        <v>171</v>
      </c>
      <c r="I380" s="202"/>
      <c r="J380" s="14"/>
      <c r="K380" s="14"/>
      <c r="L380" s="198"/>
      <c r="M380" s="203"/>
      <c r="N380" s="204"/>
      <c r="O380" s="204"/>
      <c r="P380" s="204"/>
      <c r="Q380" s="204"/>
      <c r="R380" s="204"/>
      <c r="S380" s="204"/>
      <c r="T380" s="20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199" t="s">
        <v>159</v>
      </c>
      <c r="AU380" s="199" t="s">
        <v>87</v>
      </c>
      <c r="AV380" s="14" t="s">
        <v>87</v>
      </c>
      <c r="AW380" s="14" t="s">
        <v>32</v>
      </c>
      <c r="AX380" s="14" t="s">
        <v>85</v>
      </c>
      <c r="AY380" s="199" t="s">
        <v>148</v>
      </c>
    </row>
    <row r="381" s="2" customFormat="1" ht="16.5" customHeight="1">
      <c r="A381" s="37"/>
      <c r="B381" s="171"/>
      <c r="C381" s="214" t="s">
        <v>512</v>
      </c>
      <c r="D381" s="214" t="s">
        <v>219</v>
      </c>
      <c r="E381" s="215" t="s">
        <v>513</v>
      </c>
      <c r="F381" s="216" t="s">
        <v>514</v>
      </c>
      <c r="G381" s="217" t="s">
        <v>476</v>
      </c>
      <c r="H381" s="218">
        <v>0.050999999999999997</v>
      </c>
      <c r="I381" s="219"/>
      <c r="J381" s="220">
        <f>ROUND(I381*H381,2)</f>
        <v>0</v>
      </c>
      <c r="K381" s="221"/>
      <c r="L381" s="222"/>
      <c r="M381" s="223" t="s">
        <v>1</v>
      </c>
      <c r="N381" s="224" t="s">
        <v>42</v>
      </c>
      <c r="O381" s="76"/>
      <c r="P381" s="182">
        <f>O381*H381</f>
        <v>0</v>
      </c>
      <c r="Q381" s="182">
        <v>1</v>
      </c>
      <c r="R381" s="182">
        <f>Q381*H381</f>
        <v>0.050999999999999997</v>
      </c>
      <c r="S381" s="182">
        <v>0</v>
      </c>
      <c r="T381" s="183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84" t="s">
        <v>370</v>
      </c>
      <c r="AT381" s="184" t="s">
        <v>219</v>
      </c>
      <c r="AU381" s="184" t="s">
        <v>87</v>
      </c>
      <c r="AY381" s="18" t="s">
        <v>148</v>
      </c>
      <c r="BE381" s="185">
        <f>IF(N381="základní",J381,0)</f>
        <v>0</v>
      </c>
      <c r="BF381" s="185">
        <f>IF(N381="snížená",J381,0)</f>
        <v>0</v>
      </c>
      <c r="BG381" s="185">
        <f>IF(N381="zákl. přenesená",J381,0)</f>
        <v>0</v>
      </c>
      <c r="BH381" s="185">
        <f>IF(N381="sníž. přenesená",J381,0)</f>
        <v>0</v>
      </c>
      <c r="BI381" s="185">
        <f>IF(N381="nulová",J381,0)</f>
        <v>0</v>
      </c>
      <c r="BJ381" s="18" t="s">
        <v>85</v>
      </c>
      <c r="BK381" s="185">
        <f>ROUND(I381*H381,2)</f>
        <v>0</v>
      </c>
      <c r="BL381" s="18" t="s">
        <v>258</v>
      </c>
      <c r="BM381" s="184" t="s">
        <v>515</v>
      </c>
    </row>
    <row r="382" s="2" customFormat="1">
      <c r="A382" s="37"/>
      <c r="B382" s="38"/>
      <c r="C382" s="37"/>
      <c r="D382" s="186" t="s">
        <v>157</v>
      </c>
      <c r="E382" s="37"/>
      <c r="F382" s="187" t="s">
        <v>514</v>
      </c>
      <c r="G382" s="37"/>
      <c r="H382" s="37"/>
      <c r="I382" s="188"/>
      <c r="J382" s="37"/>
      <c r="K382" s="37"/>
      <c r="L382" s="38"/>
      <c r="M382" s="189"/>
      <c r="N382" s="190"/>
      <c r="O382" s="76"/>
      <c r="P382" s="76"/>
      <c r="Q382" s="76"/>
      <c r="R382" s="76"/>
      <c r="S382" s="76"/>
      <c r="T382" s="7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8" t="s">
        <v>157</v>
      </c>
      <c r="AU382" s="18" t="s">
        <v>87</v>
      </c>
    </row>
    <row r="383" s="14" customFormat="1">
      <c r="A383" s="14"/>
      <c r="B383" s="198"/>
      <c r="C383" s="14"/>
      <c r="D383" s="186" t="s">
        <v>159</v>
      </c>
      <c r="E383" s="14"/>
      <c r="F383" s="200" t="s">
        <v>516</v>
      </c>
      <c r="G383" s="14"/>
      <c r="H383" s="201">
        <v>0.050999999999999997</v>
      </c>
      <c r="I383" s="202"/>
      <c r="J383" s="14"/>
      <c r="K383" s="14"/>
      <c r="L383" s="198"/>
      <c r="M383" s="203"/>
      <c r="N383" s="204"/>
      <c r="O383" s="204"/>
      <c r="P383" s="204"/>
      <c r="Q383" s="204"/>
      <c r="R383" s="204"/>
      <c r="S383" s="204"/>
      <c r="T383" s="20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9" t="s">
        <v>159</v>
      </c>
      <c r="AU383" s="199" t="s">
        <v>87</v>
      </c>
      <c r="AV383" s="14" t="s">
        <v>87</v>
      </c>
      <c r="AW383" s="14" t="s">
        <v>3</v>
      </c>
      <c r="AX383" s="14" t="s">
        <v>85</v>
      </c>
      <c r="AY383" s="199" t="s">
        <v>148</v>
      </c>
    </row>
    <row r="384" s="2" customFormat="1" ht="24.15" customHeight="1">
      <c r="A384" s="37"/>
      <c r="B384" s="171"/>
      <c r="C384" s="172" t="s">
        <v>517</v>
      </c>
      <c r="D384" s="172" t="s">
        <v>151</v>
      </c>
      <c r="E384" s="173" t="s">
        <v>518</v>
      </c>
      <c r="F384" s="174" t="s">
        <v>519</v>
      </c>
      <c r="G384" s="175" t="s">
        <v>164</v>
      </c>
      <c r="H384" s="176">
        <v>171</v>
      </c>
      <c r="I384" s="177"/>
      <c r="J384" s="178">
        <f>ROUND(I384*H384,2)</f>
        <v>0</v>
      </c>
      <c r="K384" s="179"/>
      <c r="L384" s="38"/>
      <c r="M384" s="180" t="s">
        <v>1</v>
      </c>
      <c r="N384" s="181" t="s">
        <v>42</v>
      </c>
      <c r="O384" s="76"/>
      <c r="P384" s="182">
        <f>O384*H384</f>
        <v>0</v>
      </c>
      <c r="Q384" s="182">
        <v>0.00040000000000000002</v>
      </c>
      <c r="R384" s="182">
        <f>Q384*H384</f>
        <v>0.068400000000000002</v>
      </c>
      <c r="S384" s="182">
        <v>0</v>
      </c>
      <c r="T384" s="183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84" t="s">
        <v>258</v>
      </c>
      <c r="AT384" s="184" t="s">
        <v>151</v>
      </c>
      <c r="AU384" s="184" t="s">
        <v>87</v>
      </c>
      <c r="AY384" s="18" t="s">
        <v>148</v>
      </c>
      <c r="BE384" s="185">
        <f>IF(N384="základní",J384,0)</f>
        <v>0</v>
      </c>
      <c r="BF384" s="185">
        <f>IF(N384="snížená",J384,0)</f>
        <v>0</v>
      </c>
      <c r="BG384" s="185">
        <f>IF(N384="zákl. přenesená",J384,0)</f>
        <v>0</v>
      </c>
      <c r="BH384" s="185">
        <f>IF(N384="sníž. přenesená",J384,0)</f>
        <v>0</v>
      </c>
      <c r="BI384" s="185">
        <f>IF(N384="nulová",J384,0)</f>
        <v>0</v>
      </c>
      <c r="BJ384" s="18" t="s">
        <v>85</v>
      </c>
      <c r="BK384" s="185">
        <f>ROUND(I384*H384,2)</f>
        <v>0</v>
      </c>
      <c r="BL384" s="18" t="s">
        <v>258</v>
      </c>
      <c r="BM384" s="184" t="s">
        <v>520</v>
      </c>
    </row>
    <row r="385" s="2" customFormat="1">
      <c r="A385" s="37"/>
      <c r="B385" s="38"/>
      <c r="C385" s="37"/>
      <c r="D385" s="186" t="s">
        <v>157</v>
      </c>
      <c r="E385" s="37"/>
      <c r="F385" s="187" t="s">
        <v>521</v>
      </c>
      <c r="G385" s="37"/>
      <c r="H385" s="37"/>
      <c r="I385" s="188"/>
      <c r="J385" s="37"/>
      <c r="K385" s="37"/>
      <c r="L385" s="38"/>
      <c r="M385" s="189"/>
      <c r="N385" s="190"/>
      <c r="O385" s="76"/>
      <c r="P385" s="76"/>
      <c r="Q385" s="76"/>
      <c r="R385" s="76"/>
      <c r="S385" s="76"/>
      <c r="T385" s="7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8" t="s">
        <v>157</v>
      </c>
      <c r="AU385" s="18" t="s">
        <v>87</v>
      </c>
    </row>
    <row r="386" s="14" customFormat="1">
      <c r="A386" s="14"/>
      <c r="B386" s="198"/>
      <c r="C386" s="14"/>
      <c r="D386" s="186" t="s">
        <v>159</v>
      </c>
      <c r="E386" s="199" t="s">
        <v>1</v>
      </c>
      <c r="F386" s="200" t="s">
        <v>511</v>
      </c>
      <c r="G386" s="14"/>
      <c r="H386" s="201">
        <v>171</v>
      </c>
      <c r="I386" s="202"/>
      <c r="J386" s="14"/>
      <c r="K386" s="14"/>
      <c r="L386" s="198"/>
      <c r="M386" s="203"/>
      <c r="N386" s="204"/>
      <c r="O386" s="204"/>
      <c r="P386" s="204"/>
      <c r="Q386" s="204"/>
      <c r="R386" s="204"/>
      <c r="S386" s="204"/>
      <c r="T386" s="20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99" t="s">
        <v>159</v>
      </c>
      <c r="AU386" s="199" t="s">
        <v>87</v>
      </c>
      <c r="AV386" s="14" t="s">
        <v>87</v>
      </c>
      <c r="AW386" s="14" t="s">
        <v>32</v>
      </c>
      <c r="AX386" s="14" t="s">
        <v>85</v>
      </c>
      <c r="AY386" s="199" t="s">
        <v>148</v>
      </c>
    </row>
    <row r="387" s="2" customFormat="1" ht="37.8" customHeight="1">
      <c r="A387" s="37"/>
      <c r="B387" s="171"/>
      <c r="C387" s="214" t="s">
        <v>522</v>
      </c>
      <c r="D387" s="214" t="s">
        <v>219</v>
      </c>
      <c r="E387" s="215" t="s">
        <v>523</v>
      </c>
      <c r="F387" s="216" t="s">
        <v>524</v>
      </c>
      <c r="G387" s="217" t="s">
        <v>164</v>
      </c>
      <c r="H387" s="218">
        <v>196.65000000000001</v>
      </c>
      <c r="I387" s="219"/>
      <c r="J387" s="220">
        <f>ROUND(I387*H387,2)</f>
        <v>0</v>
      </c>
      <c r="K387" s="221"/>
      <c r="L387" s="222"/>
      <c r="M387" s="223" t="s">
        <v>1</v>
      </c>
      <c r="N387" s="224" t="s">
        <v>42</v>
      </c>
      <c r="O387" s="76"/>
      <c r="P387" s="182">
        <f>O387*H387</f>
        <v>0</v>
      </c>
      <c r="Q387" s="182">
        <v>0.0044999999999999997</v>
      </c>
      <c r="R387" s="182">
        <f>Q387*H387</f>
        <v>0.88492499999999996</v>
      </c>
      <c r="S387" s="182">
        <v>0</v>
      </c>
      <c r="T387" s="183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84" t="s">
        <v>370</v>
      </c>
      <c r="AT387" s="184" t="s">
        <v>219</v>
      </c>
      <c r="AU387" s="184" t="s">
        <v>87</v>
      </c>
      <c r="AY387" s="18" t="s">
        <v>148</v>
      </c>
      <c r="BE387" s="185">
        <f>IF(N387="základní",J387,0)</f>
        <v>0</v>
      </c>
      <c r="BF387" s="185">
        <f>IF(N387="snížená",J387,0)</f>
        <v>0</v>
      </c>
      <c r="BG387" s="185">
        <f>IF(N387="zákl. přenesená",J387,0)</f>
        <v>0</v>
      </c>
      <c r="BH387" s="185">
        <f>IF(N387="sníž. přenesená",J387,0)</f>
        <v>0</v>
      </c>
      <c r="BI387" s="185">
        <f>IF(N387="nulová",J387,0)</f>
        <v>0</v>
      </c>
      <c r="BJ387" s="18" t="s">
        <v>85</v>
      </c>
      <c r="BK387" s="185">
        <f>ROUND(I387*H387,2)</f>
        <v>0</v>
      </c>
      <c r="BL387" s="18" t="s">
        <v>258</v>
      </c>
      <c r="BM387" s="184" t="s">
        <v>525</v>
      </c>
    </row>
    <row r="388" s="2" customFormat="1">
      <c r="A388" s="37"/>
      <c r="B388" s="38"/>
      <c r="C388" s="37"/>
      <c r="D388" s="186" t="s">
        <v>157</v>
      </c>
      <c r="E388" s="37"/>
      <c r="F388" s="187" t="s">
        <v>524</v>
      </c>
      <c r="G388" s="37"/>
      <c r="H388" s="37"/>
      <c r="I388" s="188"/>
      <c r="J388" s="37"/>
      <c r="K388" s="37"/>
      <c r="L388" s="38"/>
      <c r="M388" s="189"/>
      <c r="N388" s="190"/>
      <c r="O388" s="76"/>
      <c r="P388" s="76"/>
      <c r="Q388" s="76"/>
      <c r="R388" s="76"/>
      <c r="S388" s="76"/>
      <c r="T388" s="7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8" t="s">
        <v>157</v>
      </c>
      <c r="AU388" s="18" t="s">
        <v>87</v>
      </c>
    </row>
    <row r="389" s="13" customFormat="1">
      <c r="A389" s="13"/>
      <c r="B389" s="191"/>
      <c r="C389" s="13"/>
      <c r="D389" s="186" t="s">
        <v>159</v>
      </c>
      <c r="E389" s="192" t="s">
        <v>1</v>
      </c>
      <c r="F389" s="193" t="s">
        <v>526</v>
      </c>
      <c r="G389" s="13"/>
      <c r="H389" s="192" t="s">
        <v>1</v>
      </c>
      <c r="I389" s="194"/>
      <c r="J389" s="13"/>
      <c r="K389" s="13"/>
      <c r="L389" s="191"/>
      <c r="M389" s="195"/>
      <c r="N389" s="196"/>
      <c r="O389" s="196"/>
      <c r="P389" s="196"/>
      <c r="Q389" s="196"/>
      <c r="R389" s="196"/>
      <c r="S389" s="196"/>
      <c r="T389" s="19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2" t="s">
        <v>159</v>
      </c>
      <c r="AU389" s="192" t="s">
        <v>87</v>
      </c>
      <c r="AV389" s="13" t="s">
        <v>85</v>
      </c>
      <c r="AW389" s="13" t="s">
        <v>32</v>
      </c>
      <c r="AX389" s="13" t="s">
        <v>77</v>
      </c>
      <c r="AY389" s="192" t="s">
        <v>148</v>
      </c>
    </row>
    <row r="390" s="14" customFormat="1">
      <c r="A390" s="14"/>
      <c r="B390" s="198"/>
      <c r="C390" s="14"/>
      <c r="D390" s="186" t="s">
        <v>159</v>
      </c>
      <c r="E390" s="199" t="s">
        <v>1</v>
      </c>
      <c r="F390" s="200" t="s">
        <v>511</v>
      </c>
      <c r="G390" s="14"/>
      <c r="H390" s="201">
        <v>171</v>
      </c>
      <c r="I390" s="202"/>
      <c r="J390" s="14"/>
      <c r="K390" s="14"/>
      <c r="L390" s="198"/>
      <c r="M390" s="203"/>
      <c r="N390" s="204"/>
      <c r="O390" s="204"/>
      <c r="P390" s="204"/>
      <c r="Q390" s="204"/>
      <c r="R390" s="204"/>
      <c r="S390" s="204"/>
      <c r="T390" s="20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9" t="s">
        <v>159</v>
      </c>
      <c r="AU390" s="199" t="s">
        <v>87</v>
      </c>
      <c r="AV390" s="14" t="s">
        <v>87</v>
      </c>
      <c r="AW390" s="14" t="s">
        <v>32</v>
      </c>
      <c r="AX390" s="14" t="s">
        <v>85</v>
      </c>
      <c r="AY390" s="199" t="s">
        <v>148</v>
      </c>
    </row>
    <row r="391" s="14" customFormat="1">
      <c r="A391" s="14"/>
      <c r="B391" s="198"/>
      <c r="C391" s="14"/>
      <c r="D391" s="186" t="s">
        <v>159</v>
      </c>
      <c r="E391" s="14"/>
      <c r="F391" s="200" t="s">
        <v>527</v>
      </c>
      <c r="G391" s="14"/>
      <c r="H391" s="201">
        <v>196.65000000000001</v>
      </c>
      <c r="I391" s="202"/>
      <c r="J391" s="14"/>
      <c r="K391" s="14"/>
      <c r="L391" s="198"/>
      <c r="M391" s="203"/>
      <c r="N391" s="204"/>
      <c r="O391" s="204"/>
      <c r="P391" s="204"/>
      <c r="Q391" s="204"/>
      <c r="R391" s="204"/>
      <c r="S391" s="204"/>
      <c r="T391" s="20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199" t="s">
        <v>159</v>
      </c>
      <c r="AU391" s="199" t="s">
        <v>87</v>
      </c>
      <c r="AV391" s="14" t="s">
        <v>87</v>
      </c>
      <c r="AW391" s="14" t="s">
        <v>3</v>
      </c>
      <c r="AX391" s="14" t="s">
        <v>85</v>
      </c>
      <c r="AY391" s="199" t="s">
        <v>148</v>
      </c>
    </row>
    <row r="392" s="2" customFormat="1" ht="24.15" customHeight="1">
      <c r="A392" s="37"/>
      <c r="B392" s="171"/>
      <c r="C392" s="172" t="s">
        <v>528</v>
      </c>
      <c r="D392" s="172" t="s">
        <v>151</v>
      </c>
      <c r="E392" s="173" t="s">
        <v>529</v>
      </c>
      <c r="F392" s="174" t="s">
        <v>530</v>
      </c>
      <c r="G392" s="175" t="s">
        <v>476</v>
      </c>
      <c r="H392" s="176">
        <v>1.004</v>
      </c>
      <c r="I392" s="177"/>
      <c r="J392" s="178">
        <f>ROUND(I392*H392,2)</f>
        <v>0</v>
      </c>
      <c r="K392" s="179"/>
      <c r="L392" s="38"/>
      <c r="M392" s="180" t="s">
        <v>1</v>
      </c>
      <c r="N392" s="181" t="s">
        <v>42</v>
      </c>
      <c r="O392" s="76"/>
      <c r="P392" s="182">
        <f>O392*H392</f>
        <v>0</v>
      </c>
      <c r="Q392" s="182">
        <v>0</v>
      </c>
      <c r="R392" s="182">
        <f>Q392*H392</f>
        <v>0</v>
      </c>
      <c r="S392" s="182">
        <v>0</v>
      </c>
      <c r="T392" s="183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84" t="s">
        <v>258</v>
      </c>
      <c r="AT392" s="184" t="s">
        <v>151</v>
      </c>
      <c r="AU392" s="184" t="s">
        <v>87</v>
      </c>
      <c r="AY392" s="18" t="s">
        <v>148</v>
      </c>
      <c r="BE392" s="185">
        <f>IF(N392="základní",J392,0)</f>
        <v>0</v>
      </c>
      <c r="BF392" s="185">
        <f>IF(N392="snížená",J392,0)</f>
        <v>0</v>
      </c>
      <c r="BG392" s="185">
        <f>IF(N392="zákl. přenesená",J392,0)</f>
        <v>0</v>
      </c>
      <c r="BH392" s="185">
        <f>IF(N392="sníž. přenesená",J392,0)</f>
        <v>0</v>
      </c>
      <c r="BI392" s="185">
        <f>IF(N392="nulová",J392,0)</f>
        <v>0</v>
      </c>
      <c r="BJ392" s="18" t="s">
        <v>85</v>
      </c>
      <c r="BK392" s="185">
        <f>ROUND(I392*H392,2)</f>
        <v>0</v>
      </c>
      <c r="BL392" s="18" t="s">
        <v>258</v>
      </c>
      <c r="BM392" s="184" t="s">
        <v>531</v>
      </c>
    </row>
    <row r="393" s="2" customFormat="1">
      <c r="A393" s="37"/>
      <c r="B393" s="38"/>
      <c r="C393" s="37"/>
      <c r="D393" s="186" t="s">
        <v>157</v>
      </c>
      <c r="E393" s="37"/>
      <c r="F393" s="187" t="s">
        <v>532</v>
      </c>
      <c r="G393" s="37"/>
      <c r="H393" s="37"/>
      <c r="I393" s="188"/>
      <c r="J393" s="37"/>
      <c r="K393" s="37"/>
      <c r="L393" s="38"/>
      <c r="M393" s="189"/>
      <c r="N393" s="190"/>
      <c r="O393" s="76"/>
      <c r="P393" s="76"/>
      <c r="Q393" s="76"/>
      <c r="R393" s="76"/>
      <c r="S393" s="76"/>
      <c r="T393" s="7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8" t="s">
        <v>157</v>
      </c>
      <c r="AU393" s="18" t="s">
        <v>87</v>
      </c>
    </row>
    <row r="394" s="12" customFormat="1" ht="22.8" customHeight="1">
      <c r="A394" s="12"/>
      <c r="B394" s="158"/>
      <c r="C394" s="12"/>
      <c r="D394" s="159" t="s">
        <v>76</v>
      </c>
      <c r="E394" s="169" t="s">
        <v>533</v>
      </c>
      <c r="F394" s="169" t="s">
        <v>534</v>
      </c>
      <c r="G394" s="12"/>
      <c r="H394" s="12"/>
      <c r="I394" s="161"/>
      <c r="J394" s="170">
        <f>BK394</f>
        <v>0</v>
      </c>
      <c r="K394" s="12"/>
      <c r="L394" s="158"/>
      <c r="M394" s="163"/>
      <c r="N394" s="164"/>
      <c r="O394" s="164"/>
      <c r="P394" s="165">
        <f>SUM(P395:P403)</f>
        <v>0</v>
      </c>
      <c r="Q394" s="164"/>
      <c r="R394" s="165">
        <f>SUM(R395:R403)</f>
        <v>0.25137000000000004</v>
      </c>
      <c r="S394" s="164"/>
      <c r="T394" s="166">
        <f>SUM(T395:T403)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159" t="s">
        <v>87</v>
      </c>
      <c r="AT394" s="167" t="s">
        <v>76</v>
      </c>
      <c r="AU394" s="167" t="s">
        <v>85</v>
      </c>
      <c r="AY394" s="159" t="s">
        <v>148</v>
      </c>
      <c r="BK394" s="168">
        <f>SUM(BK395:BK403)</f>
        <v>0</v>
      </c>
    </row>
    <row r="395" s="2" customFormat="1" ht="24.15" customHeight="1">
      <c r="A395" s="37"/>
      <c r="B395" s="171"/>
      <c r="C395" s="172" t="s">
        <v>535</v>
      </c>
      <c r="D395" s="172" t="s">
        <v>151</v>
      </c>
      <c r="E395" s="173" t="s">
        <v>536</v>
      </c>
      <c r="F395" s="174" t="s">
        <v>537</v>
      </c>
      <c r="G395" s="175" t="s">
        <v>164</v>
      </c>
      <c r="H395" s="176">
        <v>171</v>
      </c>
      <c r="I395" s="177"/>
      <c r="J395" s="178">
        <f>ROUND(I395*H395,2)</f>
        <v>0</v>
      </c>
      <c r="K395" s="179"/>
      <c r="L395" s="38"/>
      <c r="M395" s="180" t="s">
        <v>1</v>
      </c>
      <c r="N395" s="181" t="s">
        <v>42</v>
      </c>
      <c r="O395" s="76"/>
      <c r="P395" s="182">
        <f>O395*H395</f>
        <v>0</v>
      </c>
      <c r="Q395" s="182">
        <v>0</v>
      </c>
      <c r="R395" s="182">
        <f>Q395*H395</f>
        <v>0</v>
      </c>
      <c r="S395" s="182">
        <v>0</v>
      </c>
      <c r="T395" s="183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84" t="s">
        <v>258</v>
      </c>
      <c r="AT395" s="184" t="s">
        <v>151</v>
      </c>
      <c r="AU395" s="184" t="s">
        <v>87</v>
      </c>
      <c r="AY395" s="18" t="s">
        <v>148</v>
      </c>
      <c r="BE395" s="185">
        <f>IF(N395="základní",J395,0)</f>
        <v>0</v>
      </c>
      <c r="BF395" s="185">
        <f>IF(N395="snížená",J395,0)</f>
        <v>0</v>
      </c>
      <c r="BG395" s="185">
        <f>IF(N395="zákl. přenesená",J395,0)</f>
        <v>0</v>
      </c>
      <c r="BH395" s="185">
        <f>IF(N395="sníž. přenesená",J395,0)</f>
        <v>0</v>
      </c>
      <c r="BI395" s="185">
        <f>IF(N395="nulová",J395,0)</f>
        <v>0</v>
      </c>
      <c r="BJ395" s="18" t="s">
        <v>85</v>
      </c>
      <c r="BK395" s="185">
        <f>ROUND(I395*H395,2)</f>
        <v>0</v>
      </c>
      <c r="BL395" s="18" t="s">
        <v>258</v>
      </c>
      <c r="BM395" s="184" t="s">
        <v>538</v>
      </c>
    </row>
    <row r="396" s="2" customFormat="1">
      <c r="A396" s="37"/>
      <c r="B396" s="38"/>
      <c r="C396" s="37"/>
      <c r="D396" s="186" t="s">
        <v>157</v>
      </c>
      <c r="E396" s="37"/>
      <c r="F396" s="187" t="s">
        <v>539</v>
      </c>
      <c r="G396" s="37"/>
      <c r="H396" s="37"/>
      <c r="I396" s="188"/>
      <c r="J396" s="37"/>
      <c r="K396" s="37"/>
      <c r="L396" s="38"/>
      <c r="M396" s="189"/>
      <c r="N396" s="190"/>
      <c r="O396" s="76"/>
      <c r="P396" s="76"/>
      <c r="Q396" s="76"/>
      <c r="R396" s="76"/>
      <c r="S396" s="76"/>
      <c r="T396" s="77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8" t="s">
        <v>157</v>
      </c>
      <c r="AU396" s="18" t="s">
        <v>87</v>
      </c>
    </row>
    <row r="397" s="13" customFormat="1">
      <c r="A397" s="13"/>
      <c r="B397" s="191"/>
      <c r="C397" s="13"/>
      <c r="D397" s="186" t="s">
        <v>159</v>
      </c>
      <c r="E397" s="192" t="s">
        <v>1</v>
      </c>
      <c r="F397" s="193" t="s">
        <v>540</v>
      </c>
      <c r="G397" s="13"/>
      <c r="H397" s="192" t="s">
        <v>1</v>
      </c>
      <c r="I397" s="194"/>
      <c r="J397" s="13"/>
      <c r="K397" s="13"/>
      <c r="L397" s="191"/>
      <c r="M397" s="195"/>
      <c r="N397" s="196"/>
      <c r="O397" s="196"/>
      <c r="P397" s="196"/>
      <c r="Q397" s="196"/>
      <c r="R397" s="196"/>
      <c r="S397" s="196"/>
      <c r="T397" s="19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2" t="s">
        <v>159</v>
      </c>
      <c r="AU397" s="192" t="s">
        <v>87</v>
      </c>
      <c r="AV397" s="13" t="s">
        <v>85</v>
      </c>
      <c r="AW397" s="13" t="s">
        <v>32</v>
      </c>
      <c r="AX397" s="13" t="s">
        <v>77</v>
      </c>
      <c r="AY397" s="192" t="s">
        <v>148</v>
      </c>
    </row>
    <row r="398" s="14" customFormat="1">
      <c r="A398" s="14"/>
      <c r="B398" s="198"/>
      <c r="C398" s="14"/>
      <c r="D398" s="186" t="s">
        <v>159</v>
      </c>
      <c r="E398" s="199" t="s">
        <v>1</v>
      </c>
      <c r="F398" s="200" t="s">
        <v>511</v>
      </c>
      <c r="G398" s="14"/>
      <c r="H398" s="201">
        <v>171</v>
      </c>
      <c r="I398" s="202"/>
      <c r="J398" s="14"/>
      <c r="K398" s="14"/>
      <c r="L398" s="198"/>
      <c r="M398" s="203"/>
      <c r="N398" s="204"/>
      <c r="O398" s="204"/>
      <c r="P398" s="204"/>
      <c r="Q398" s="204"/>
      <c r="R398" s="204"/>
      <c r="S398" s="204"/>
      <c r="T398" s="20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199" t="s">
        <v>159</v>
      </c>
      <c r="AU398" s="199" t="s">
        <v>87</v>
      </c>
      <c r="AV398" s="14" t="s">
        <v>87</v>
      </c>
      <c r="AW398" s="14" t="s">
        <v>32</v>
      </c>
      <c r="AX398" s="14" t="s">
        <v>85</v>
      </c>
      <c r="AY398" s="199" t="s">
        <v>148</v>
      </c>
    </row>
    <row r="399" s="2" customFormat="1" ht="24.15" customHeight="1">
      <c r="A399" s="37"/>
      <c r="B399" s="171"/>
      <c r="C399" s="214" t="s">
        <v>541</v>
      </c>
      <c r="D399" s="214" t="s">
        <v>219</v>
      </c>
      <c r="E399" s="215" t="s">
        <v>542</v>
      </c>
      <c r="F399" s="216" t="s">
        <v>543</v>
      </c>
      <c r="G399" s="217" t="s">
        <v>164</v>
      </c>
      <c r="H399" s="218">
        <v>179.55000000000001</v>
      </c>
      <c r="I399" s="219"/>
      <c r="J399" s="220">
        <f>ROUND(I399*H399,2)</f>
        <v>0</v>
      </c>
      <c r="K399" s="221"/>
      <c r="L399" s="222"/>
      <c r="M399" s="223" t="s">
        <v>1</v>
      </c>
      <c r="N399" s="224" t="s">
        <v>42</v>
      </c>
      <c r="O399" s="76"/>
      <c r="P399" s="182">
        <f>O399*H399</f>
        <v>0</v>
      </c>
      <c r="Q399" s="182">
        <v>0.0014</v>
      </c>
      <c r="R399" s="182">
        <f>Q399*H399</f>
        <v>0.25137000000000004</v>
      </c>
      <c r="S399" s="182">
        <v>0</v>
      </c>
      <c r="T399" s="183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84" t="s">
        <v>370</v>
      </c>
      <c r="AT399" s="184" t="s">
        <v>219</v>
      </c>
      <c r="AU399" s="184" t="s">
        <v>87</v>
      </c>
      <c r="AY399" s="18" t="s">
        <v>148</v>
      </c>
      <c r="BE399" s="185">
        <f>IF(N399="základní",J399,0)</f>
        <v>0</v>
      </c>
      <c r="BF399" s="185">
        <f>IF(N399="snížená",J399,0)</f>
        <v>0</v>
      </c>
      <c r="BG399" s="185">
        <f>IF(N399="zákl. přenesená",J399,0)</f>
        <v>0</v>
      </c>
      <c r="BH399" s="185">
        <f>IF(N399="sníž. přenesená",J399,0)</f>
        <v>0</v>
      </c>
      <c r="BI399" s="185">
        <f>IF(N399="nulová",J399,0)</f>
        <v>0</v>
      </c>
      <c r="BJ399" s="18" t="s">
        <v>85</v>
      </c>
      <c r="BK399" s="185">
        <f>ROUND(I399*H399,2)</f>
        <v>0</v>
      </c>
      <c r="BL399" s="18" t="s">
        <v>258</v>
      </c>
      <c r="BM399" s="184" t="s">
        <v>544</v>
      </c>
    </row>
    <row r="400" s="2" customFormat="1">
      <c r="A400" s="37"/>
      <c r="B400" s="38"/>
      <c r="C400" s="37"/>
      <c r="D400" s="186" t="s">
        <v>157</v>
      </c>
      <c r="E400" s="37"/>
      <c r="F400" s="187" t="s">
        <v>543</v>
      </c>
      <c r="G400" s="37"/>
      <c r="H400" s="37"/>
      <c r="I400" s="188"/>
      <c r="J400" s="37"/>
      <c r="K400" s="37"/>
      <c r="L400" s="38"/>
      <c r="M400" s="189"/>
      <c r="N400" s="190"/>
      <c r="O400" s="76"/>
      <c r="P400" s="76"/>
      <c r="Q400" s="76"/>
      <c r="R400" s="76"/>
      <c r="S400" s="76"/>
      <c r="T400" s="77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8" t="s">
        <v>157</v>
      </c>
      <c r="AU400" s="18" t="s">
        <v>87</v>
      </c>
    </row>
    <row r="401" s="14" customFormat="1">
      <c r="A401" s="14"/>
      <c r="B401" s="198"/>
      <c r="C401" s="14"/>
      <c r="D401" s="186" t="s">
        <v>159</v>
      </c>
      <c r="E401" s="14"/>
      <c r="F401" s="200" t="s">
        <v>545</v>
      </c>
      <c r="G401" s="14"/>
      <c r="H401" s="201">
        <v>179.55000000000001</v>
      </c>
      <c r="I401" s="202"/>
      <c r="J401" s="14"/>
      <c r="K401" s="14"/>
      <c r="L401" s="198"/>
      <c r="M401" s="203"/>
      <c r="N401" s="204"/>
      <c r="O401" s="204"/>
      <c r="P401" s="204"/>
      <c r="Q401" s="204"/>
      <c r="R401" s="204"/>
      <c r="S401" s="204"/>
      <c r="T401" s="20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199" t="s">
        <v>159</v>
      </c>
      <c r="AU401" s="199" t="s">
        <v>87</v>
      </c>
      <c r="AV401" s="14" t="s">
        <v>87</v>
      </c>
      <c r="AW401" s="14" t="s">
        <v>3</v>
      </c>
      <c r="AX401" s="14" t="s">
        <v>85</v>
      </c>
      <c r="AY401" s="199" t="s">
        <v>148</v>
      </c>
    </row>
    <row r="402" s="2" customFormat="1" ht="24.15" customHeight="1">
      <c r="A402" s="37"/>
      <c r="B402" s="171"/>
      <c r="C402" s="172" t="s">
        <v>546</v>
      </c>
      <c r="D402" s="172" t="s">
        <v>151</v>
      </c>
      <c r="E402" s="173" t="s">
        <v>547</v>
      </c>
      <c r="F402" s="174" t="s">
        <v>548</v>
      </c>
      <c r="G402" s="175" t="s">
        <v>476</v>
      </c>
      <c r="H402" s="176">
        <v>0.251</v>
      </c>
      <c r="I402" s="177"/>
      <c r="J402" s="178">
        <f>ROUND(I402*H402,2)</f>
        <v>0</v>
      </c>
      <c r="K402" s="179"/>
      <c r="L402" s="38"/>
      <c r="M402" s="180" t="s">
        <v>1</v>
      </c>
      <c r="N402" s="181" t="s">
        <v>42</v>
      </c>
      <c r="O402" s="76"/>
      <c r="P402" s="182">
        <f>O402*H402</f>
        <v>0</v>
      </c>
      <c r="Q402" s="182">
        <v>0</v>
      </c>
      <c r="R402" s="182">
        <f>Q402*H402</f>
        <v>0</v>
      </c>
      <c r="S402" s="182">
        <v>0</v>
      </c>
      <c r="T402" s="183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84" t="s">
        <v>258</v>
      </c>
      <c r="AT402" s="184" t="s">
        <v>151</v>
      </c>
      <c r="AU402" s="184" t="s">
        <v>87</v>
      </c>
      <c r="AY402" s="18" t="s">
        <v>148</v>
      </c>
      <c r="BE402" s="185">
        <f>IF(N402="základní",J402,0)</f>
        <v>0</v>
      </c>
      <c r="BF402" s="185">
        <f>IF(N402="snížená",J402,0)</f>
        <v>0</v>
      </c>
      <c r="BG402" s="185">
        <f>IF(N402="zákl. přenesená",J402,0)</f>
        <v>0</v>
      </c>
      <c r="BH402" s="185">
        <f>IF(N402="sníž. přenesená",J402,0)</f>
        <v>0</v>
      </c>
      <c r="BI402" s="185">
        <f>IF(N402="nulová",J402,0)</f>
        <v>0</v>
      </c>
      <c r="BJ402" s="18" t="s">
        <v>85</v>
      </c>
      <c r="BK402" s="185">
        <f>ROUND(I402*H402,2)</f>
        <v>0</v>
      </c>
      <c r="BL402" s="18" t="s">
        <v>258</v>
      </c>
      <c r="BM402" s="184" t="s">
        <v>549</v>
      </c>
    </row>
    <row r="403" s="2" customFormat="1">
      <c r="A403" s="37"/>
      <c r="B403" s="38"/>
      <c r="C403" s="37"/>
      <c r="D403" s="186" t="s">
        <v>157</v>
      </c>
      <c r="E403" s="37"/>
      <c r="F403" s="187" t="s">
        <v>550</v>
      </c>
      <c r="G403" s="37"/>
      <c r="H403" s="37"/>
      <c r="I403" s="188"/>
      <c r="J403" s="37"/>
      <c r="K403" s="37"/>
      <c r="L403" s="38"/>
      <c r="M403" s="189"/>
      <c r="N403" s="190"/>
      <c r="O403" s="76"/>
      <c r="P403" s="76"/>
      <c r="Q403" s="76"/>
      <c r="R403" s="76"/>
      <c r="S403" s="76"/>
      <c r="T403" s="77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8" t="s">
        <v>157</v>
      </c>
      <c r="AU403" s="18" t="s">
        <v>87</v>
      </c>
    </row>
    <row r="404" s="12" customFormat="1" ht="22.8" customHeight="1">
      <c r="A404" s="12"/>
      <c r="B404" s="158"/>
      <c r="C404" s="12"/>
      <c r="D404" s="159" t="s">
        <v>76</v>
      </c>
      <c r="E404" s="169" t="s">
        <v>551</v>
      </c>
      <c r="F404" s="169" t="s">
        <v>552</v>
      </c>
      <c r="G404" s="12"/>
      <c r="H404" s="12"/>
      <c r="I404" s="161"/>
      <c r="J404" s="170">
        <f>BK404</f>
        <v>0</v>
      </c>
      <c r="K404" s="12"/>
      <c r="L404" s="158"/>
      <c r="M404" s="163"/>
      <c r="N404" s="164"/>
      <c r="O404" s="164"/>
      <c r="P404" s="165">
        <f>SUM(P405:P411)</f>
        <v>0</v>
      </c>
      <c r="Q404" s="164"/>
      <c r="R404" s="165">
        <f>SUM(R405:R411)</f>
        <v>1.0431382499999999</v>
      </c>
      <c r="S404" s="164"/>
      <c r="T404" s="166">
        <f>SUM(T405:T411)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159" t="s">
        <v>87</v>
      </c>
      <c r="AT404" s="167" t="s">
        <v>76</v>
      </c>
      <c r="AU404" s="167" t="s">
        <v>85</v>
      </c>
      <c r="AY404" s="159" t="s">
        <v>148</v>
      </c>
      <c r="BK404" s="168">
        <f>SUM(BK405:BK411)</f>
        <v>0</v>
      </c>
    </row>
    <row r="405" s="2" customFormat="1" ht="24.15" customHeight="1">
      <c r="A405" s="37"/>
      <c r="B405" s="171"/>
      <c r="C405" s="172" t="s">
        <v>553</v>
      </c>
      <c r="D405" s="172" t="s">
        <v>151</v>
      </c>
      <c r="E405" s="173" t="s">
        <v>554</v>
      </c>
      <c r="F405" s="174" t="s">
        <v>555</v>
      </c>
      <c r="G405" s="175" t="s">
        <v>164</v>
      </c>
      <c r="H405" s="176">
        <v>10.395</v>
      </c>
      <c r="I405" s="177"/>
      <c r="J405" s="178">
        <f>ROUND(I405*H405,2)</f>
        <v>0</v>
      </c>
      <c r="K405" s="179"/>
      <c r="L405" s="38"/>
      <c r="M405" s="180" t="s">
        <v>1</v>
      </c>
      <c r="N405" s="181" t="s">
        <v>42</v>
      </c>
      <c r="O405" s="76"/>
      <c r="P405" s="182">
        <f>O405*H405</f>
        <v>0</v>
      </c>
      <c r="Q405" s="182">
        <v>0.10035</v>
      </c>
      <c r="R405" s="182">
        <f>Q405*H405</f>
        <v>1.0431382499999999</v>
      </c>
      <c r="S405" s="182">
        <v>0</v>
      </c>
      <c r="T405" s="183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84" t="s">
        <v>258</v>
      </c>
      <c r="AT405" s="184" t="s">
        <v>151</v>
      </c>
      <c r="AU405" s="184" t="s">
        <v>87</v>
      </c>
      <c r="AY405" s="18" t="s">
        <v>148</v>
      </c>
      <c r="BE405" s="185">
        <f>IF(N405="základní",J405,0)</f>
        <v>0</v>
      </c>
      <c r="BF405" s="185">
        <f>IF(N405="snížená",J405,0)</f>
        <v>0</v>
      </c>
      <c r="BG405" s="185">
        <f>IF(N405="zákl. přenesená",J405,0)</f>
        <v>0</v>
      </c>
      <c r="BH405" s="185">
        <f>IF(N405="sníž. přenesená",J405,0)</f>
        <v>0</v>
      </c>
      <c r="BI405" s="185">
        <f>IF(N405="nulová",J405,0)</f>
        <v>0</v>
      </c>
      <c r="BJ405" s="18" t="s">
        <v>85</v>
      </c>
      <c r="BK405" s="185">
        <f>ROUND(I405*H405,2)</f>
        <v>0</v>
      </c>
      <c r="BL405" s="18" t="s">
        <v>258</v>
      </c>
      <c r="BM405" s="184" t="s">
        <v>556</v>
      </c>
    </row>
    <row r="406" s="2" customFormat="1">
      <c r="A406" s="37"/>
      <c r="B406" s="38"/>
      <c r="C406" s="37"/>
      <c r="D406" s="186" t="s">
        <v>157</v>
      </c>
      <c r="E406" s="37"/>
      <c r="F406" s="187" t="s">
        <v>557</v>
      </c>
      <c r="G406" s="37"/>
      <c r="H406" s="37"/>
      <c r="I406" s="188"/>
      <c r="J406" s="37"/>
      <c r="K406" s="37"/>
      <c r="L406" s="38"/>
      <c r="M406" s="189"/>
      <c r="N406" s="190"/>
      <c r="O406" s="76"/>
      <c r="P406" s="76"/>
      <c r="Q406" s="76"/>
      <c r="R406" s="76"/>
      <c r="S406" s="76"/>
      <c r="T406" s="77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8" t="s">
        <v>157</v>
      </c>
      <c r="AU406" s="18" t="s">
        <v>87</v>
      </c>
    </row>
    <row r="407" s="13" customFormat="1">
      <c r="A407" s="13"/>
      <c r="B407" s="191"/>
      <c r="C407" s="13"/>
      <c r="D407" s="186" t="s">
        <v>159</v>
      </c>
      <c r="E407" s="192" t="s">
        <v>1</v>
      </c>
      <c r="F407" s="193" t="s">
        <v>558</v>
      </c>
      <c r="G407" s="13"/>
      <c r="H407" s="192" t="s">
        <v>1</v>
      </c>
      <c r="I407" s="194"/>
      <c r="J407" s="13"/>
      <c r="K407" s="13"/>
      <c r="L407" s="191"/>
      <c r="M407" s="195"/>
      <c r="N407" s="196"/>
      <c r="O407" s="196"/>
      <c r="P407" s="196"/>
      <c r="Q407" s="196"/>
      <c r="R407" s="196"/>
      <c r="S407" s="196"/>
      <c r="T407" s="19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2" t="s">
        <v>159</v>
      </c>
      <c r="AU407" s="192" t="s">
        <v>87</v>
      </c>
      <c r="AV407" s="13" t="s">
        <v>85</v>
      </c>
      <c r="AW407" s="13" t="s">
        <v>32</v>
      </c>
      <c r="AX407" s="13" t="s">
        <v>77</v>
      </c>
      <c r="AY407" s="192" t="s">
        <v>148</v>
      </c>
    </row>
    <row r="408" s="14" customFormat="1">
      <c r="A408" s="14"/>
      <c r="B408" s="198"/>
      <c r="C408" s="14"/>
      <c r="D408" s="186" t="s">
        <v>159</v>
      </c>
      <c r="E408" s="199" t="s">
        <v>1</v>
      </c>
      <c r="F408" s="200" t="s">
        <v>559</v>
      </c>
      <c r="G408" s="14"/>
      <c r="H408" s="201">
        <v>1.125</v>
      </c>
      <c r="I408" s="202"/>
      <c r="J408" s="14"/>
      <c r="K408" s="14"/>
      <c r="L408" s="198"/>
      <c r="M408" s="203"/>
      <c r="N408" s="204"/>
      <c r="O408" s="204"/>
      <c r="P408" s="204"/>
      <c r="Q408" s="204"/>
      <c r="R408" s="204"/>
      <c r="S408" s="204"/>
      <c r="T408" s="20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199" t="s">
        <v>159</v>
      </c>
      <c r="AU408" s="199" t="s">
        <v>87</v>
      </c>
      <c r="AV408" s="14" t="s">
        <v>87</v>
      </c>
      <c r="AW408" s="14" t="s">
        <v>32</v>
      </c>
      <c r="AX408" s="14" t="s">
        <v>77</v>
      </c>
      <c r="AY408" s="199" t="s">
        <v>148</v>
      </c>
    </row>
    <row r="409" s="14" customFormat="1">
      <c r="A409" s="14"/>
      <c r="B409" s="198"/>
      <c r="C409" s="14"/>
      <c r="D409" s="186" t="s">
        <v>159</v>
      </c>
      <c r="E409" s="199" t="s">
        <v>1</v>
      </c>
      <c r="F409" s="200" t="s">
        <v>560</v>
      </c>
      <c r="G409" s="14"/>
      <c r="H409" s="201">
        <v>5.1299999999999999</v>
      </c>
      <c r="I409" s="202"/>
      <c r="J409" s="14"/>
      <c r="K409" s="14"/>
      <c r="L409" s="198"/>
      <c r="M409" s="203"/>
      <c r="N409" s="204"/>
      <c r="O409" s="204"/>
      <c r="P409" s="204"/>
      <c r="Q409" s="204"/>
      <c r="R409" s="204"/>
      <c r="S409" s="204"/>
      <c r="T409" s="20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199" t="s">
        <v>159</v>
      </c>
      <c r="AU409" s="199" t="s">
        <v>87</v>
      </c>
      <c r="AV409" s="14" t="s">
        <v>87</v>
      </c>
      <c r="AW409" s="14" t="s">
        <v>32</v>
      </c>
      <c r="AX409" s="14" t="s">
        <v>77</v>
      </c>
      <c r="AY409" s="199" t="s">
        <v>148</v>
      </c>
    </row>
    <row r="410" s="14" customFormat="1">
      <c r="A410" s="14"/>
      <c r="B410" s="198"/>
      <c r="C410" s="14"/>
      <c r="D410" s="186" t="s">
        <v>159</v>
      </c>
      <c r="E410" s="199" t="s">
        <v>1</v>
      </c>
      <c r="F410" s="200" t="s">
        <v>561</v>
      </c>
      <c r="G410" s="14"/>
      <c r="H410" s="201">
        <v>4.1399999999999997</v>
      </c>
      <c r="I410" s="202"/>
      <c r="J410" s="14"/>
      <c r="K410" s="14"/>
      <c r="L410" s="198"/>
      <c r="M410" s="203"/>
      <c r="N410" s="204"/>
      <c r="O410" s="204"/>
      <c r="P410" s="204"/>
      <c r="Q410" s="204"/>
      <c r="R410" s="204"/>
      <c r="S410" s="204"/>
      <c r="T410" s="20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199" t="s">
        <v>159</v>
      </c>
      <c r="AU410" s="199" t="s">
        <v>87</v>
      </c>
      <c r="AV410" s="14" t="s">
        <v>87</v>
      </c>
      <c r="AW410" s="14" t="s">
        <v>32</v>
      </c>
      <c r="AX410" s="14" t="s">
        <v>77</v>
      </c>
      <c r="AY410" s="199" t="s">
        <v>148</v>
      </c>
    </row>
    <row r="411" s="15" customFormat="1">
      <c r="A411" s="15"/>
      <c r="B411" s="206"/>
      <c r="C411" s="15"/>
      <c r="D411" s="186" t="s">
        <v>159</v>
      </c>
      <c r="E411" s="207" t="s">
        <v>1</v>
      </c>
      <c r="F411" s="208" t="s">
        <v>176</v>
      </c>
      <c r="G411" s="15"/>
      <c r="H411" s="209">
        <v>10.395</v>
      </c>
      <c r="I411" s="210"/>
      <c r="J411" s="15"/>
      <c r="K411" s="15"/>
      <c r="L411" s="206"/>
      <c r="M411" s="211"/>
      <c r="N411" s="212"/>
      <c r="O411" s="212"/>
      <c r="P411" s="212"/>
      <c r="Q411" s="212"/>
      <c r="R411" s="212"/>
      <c r="S411" s="212"/>
      <c r="T411" s="213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07" t="s">
        <v>159</v>
      </c>
      <c r="AU411" s="207" t="s">
        <v>87</v>
      </c>
      <c r="AV411" s="15" t="s">
        <v>155</v>
      </c>
      <c r="AW411" s="15" t="s">
        <v>32</v>
      </c>
      <c r="AX411" s="15" t="s">
        <v>85</v>
      </c>
      <c r="AY411" s="207" t="s">
        <v>148</v>
      </c>
    </row>
    <row r="412" s="12" customFormat="1" ht="22.8" customHeight="1">
      <c r="A412" s="12"/>
      <c r="B412" s="158"/>
      <c r="C412" s="12"/>
      <c r="D412" s="159" t="s">
        <v>76</v>
      </c>
      <c r="E412" s="169" t="s">
        <v>562</v>
      </c>
      <c r="F412" s="169" t="s">
        <v>563</v>
      </c>
      <c r="G412" s="12"/>
      <c r="H412" s="12"/>
      <c r="I412" s="161"/>
      <c r="J412" s="170">
        <f>BK412</f>
        <v>0</v>
      </c>
      <c r="K412" s="12"/>
      <c r="L412" s="158"/>
      <c r="M412" s="163"/>
      <c r="N412" s="164"/>
      <c r="O412" s="164"/>
      <c r="P412" s="165">
        <f>SUM(P413:P437)</f>
        <v>0</v>
      </c>
      <c r="Q412" s="164"/>
      <c r="R412" s="165">
        <f>SUM(R413:R437)</f>
        <v>1.4474274999999999</v>
      </c>
      <c r="S412" s="164"/>
      <c r="T412" s="166">
        <f>SUM(T413:T437)</f>
        <v>0.36232500000000001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159" t="s">
        <v>87</v>
      </c>
      <c r="AT412" s="167" t="s">
        <v>76</v>
      </c>
      <c r="AU412" s="167" t="s">
        <v>85</v>
      </c>
      <c r="AY412" s="159" t="s">
        <v>148</v>
      </c>
      <c r="BK412" s="168">
        <f>SUM(BK413:BK437)</f>
        <v>0</v>
      </c>
    </row>
    <row r="413" s="2" customFormat="1" ht="33" customHeight="1">
      <c r="A413" s="37"/>
      <c r="B413" s="171"/>
      <c r="C413" s="172" t="s">
        <v>564</v>
      </c>
      <c r="D413" s="172" t="s">
        <v>151</v>
      </c>
      <c r="E413" s="173" t="s">
        <v>565</v>
      </c>
      <c r="F413" s="174" t="s">
        <v>566</v>
      </c>
      <c r="G413" s="175" t="s">
        <v>164</v>
      </c>
      <c r="H413" s="176">
        <v>2.5</v>
      </c>
      <c r="I413" s="177"/>
      <c r="J413" s="178">
        <f>ROUND(I413*H413,2)</f>
        <v>0</v>
      </c>
      <c r="K413" s="179"/>
      <c r="L413" s="38"/>
      <c r="M413" s="180" t="s">
        <v>1</v>
      </c>
      <c r="N413" s="181" t="s">
        <v>42</v>
      </c>
      <c r="O413" s="76"/>
      <c r="P413" s="182">
        <f>O413*H413</f>
        <v>0</v>
      </c>
      <c r="Q413" s="182">
        <v>0.01213</v>
      </c>
      <c r="R413" s="182">
        <f>Q413*H413</f>
        <v>0.030325000000000001</v>
      </c>
      <c r="S413" s="182">
        <v>0</v>
      </c>
      <c r="T413" s="183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84" t="s">
        <v>258</v>
      </c>
      <c r="AT413" s="184" t="s">
        <v>151</v>
      </c>
      <c r="AU413" s="184" t="s">
        <v>87</v>
      </c>
      <c r="AY413" s="18" t="s">
        <v>148</v>
      </c>
      <c r="BE413" s="185">
        <f>IF(N413="základní",J413,0)</f>
        <v>0</v>
      </c>
      <c r="BF413" s="185">
        <f>IF(N413="snížená",J413,0)</f>
        <v>0</v>
      </c>
      <c r="BG413" s="185">
        <f>IF(N413="zákl. přenesená",J413,0)</f>
        <v>0</v>
      </c>
      <c r="BH413" s="185">
        <f>IF(N413="sníž. přenesená",J413,0)</f>
        <v>0</v>
      </c>
      <c r="BI413" s="185">
        <f>IF(N413="nulová",J413,0)</f>
        <v>0</v>
      </c>
      <c r="BJ413" s="18" t="s">
        <v>85</v>
      </c>
      <c r="BK413" s="185">
        <f>ROUND(I413*H413,2)</f>
        <v>0</v>
      </c>
      <c r="BL413" s="18" t="s">
        <v>258</v>
      </c>
      <c r="BM413" s="184" t="s">
        <v>567</v>
      </c>
    </row>
    <row r="414" s="2" customFormat="1">
      <c r="A414" s="37"/>
      <c r="B414" s="38"/>
      <c r="C414" s="37"/>
      <c r="D414" s="186" t="s">
        <v>157</v>
      </c>
      <c r="E414" s="37"/>
      <c r="F414" s="187" t="s">
        <v>568</v>
      </c>
      <c r="G414" s="37"/>
      <c r="H414" s="37"/>
      <c r="I414" s="188"/>
      <c r="J414" s="37"/>
      <c r="K414" s="37"/>
      <c r="L414" s="38"/>
      <c r="M414" s="189"/>
      <c r="N414" s="190"/>
      <c r="O414" s="76"/>
      <c r="P414" s="76"/>
      <c r="Q414" s="76"/>
      <c r="R414" s="76"/>
      <c r="S414" s="76"/>
      <c r="T414" s="7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8" t="s">
        <v>157</v>
      </c>
      <c r="AU414" s="18" t="s">
        <v>87</v>
      </c>
    </row>
    <row r="415" s="13" customFormat="1">
      <c r="A415" s="13"/>
      <c r="B415" s="191"/>
      <c r="C415" s="13"/>
      <c r="D415" s="186" t="s">
        <v>159</v>
      </c>
      <c r="E415" s="192" t="s">
        <v>1</v>
      </c>
      <c r="F415" s="193" t="s">
        <v>569</v>
      </c>
      <c r="G415" s="13"/>
      <c r="H415" s="192" t="s">
        <v>1</v>
      </c>
      <c r="I415" s="194"/>
      <c r="J415" s="13"/>
      <c r="K415" s="13"/>
      <c r="L415" s="191"/>
      <c r="M415" s="195"/>
      <c r="N415" s="196"/>
      <c r="O415" s="196"/>
      <c r="P415" s="196"/>
      <c r="Q415" s="196"/>
      <c r="R415" s="196"/>
      <c r="S415" s="196"/>
      <c r="T415" s="19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2" t="s">
        <v>159</v>
      </c>
      <c r="AU415" s="192" t="s">
        <v>87</v>
      </c>
      <c r="AV415" s="13" t="s">
        <v>85</v>
      </c>
      <c r="AW415" s="13" t="s">
        <v>32</v>
      </c>
      <c r="AX415" s="13" t="s">
        <v>77</v>
      </c>
      <c r="AY415" s="192" t="s">
        <v>148</v>
      </c>
    </row>
    <row r="416" s="14" customFormat="1">
      <c r="A416" s="14"/>
      <c r="B416" s="198"/>
      <c r="C416" s="14"/>
      <c r="D416" s="186" t="s">
        <v>159</v>
      </c>
      <c r="E416" s="199" t="s">
        <v>1</v>
      </c>
      <c r="F416" s="200" t="s">
        <v>194</v>
      </c>
      <c r="G416" s="14"/>
      <c r="H416" s="201">
        <v>2.5</v>
      </c>
      <c r="I416" s="202"/>
      <c r="J416" s="14"/>
      <c r="K416" s="14"/>
      <c r="L416" s="198"/>
      <c r="M416" s="203"/>
      <c r="N416" s="204"/>
      <c r="O416" s="204"/>
      <c r="P416" s="204"/>
      <c r="Q416" s="204"/>
      <c r="R416" s="204"/>
      <c r="S416" s="204"/>
      <c r="T416" s="20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199" t="s">
        <v>159</v>
      </c>
      <c r="AU416" s="199" t="s">
        <v>87</v>
      </c>
      <c r="AV416" s="14" t="s">
        <v>87</v>
      </c>
      <c r="AW416" s="14" t="s">
        <v>32</v>
      </c>
      <c r="AX416" s="14" t="s">
        <v>85</v>
      </c>
      <c r="AY416" s="199" t="s">
        <v>148</v>
      </c>
    </row>
    <row r="417" s="2" customFormat="1" ht="24.15" customHeight="1">
      <c r="A417" s="37"/>
      <c r="B417" s="171"/>
      <c r="C417" s="172" t="s">
        <v>242</v>
      </c>
      <c r="D417" s="172" t="s">
        <v>151</v>
      </c>
      <c r="E417" s="173" t="s">
        <v>570</v>
      </c>
      <c r="F417" s="174" t="s">
        <v>571</v>
      </c>
      <c r="G417" s="175" t="s">
        <v>164</v>
      </c>
      <c r="H417" s="176">
        <v>2.5</v>
      </c>
      <c r="I417" s="177"/>
      <c r="J417" s="178">
        <f>ROUND(I417*H417,2)</f>
        <v>0</v>
      </c>
      <c r="K417" s="179"/>
      <c r="L417" s="38"/>
      <c r="M417" s="180" t="s">
        <v>1</v>
      </c>
      <c r="N417" s="181" t="s">
        <v>42</v>
      </c>
      <c r="O417" s="76"/>
      <c r="P417" s="182">
        <f>O417*H417</f>
        <v>0</v>
      </c>
      <c r="Q417" s="182">
        <v>0</v>
      </c>
      <c r="R417" s="182">
        <f>Q417*H417</f>
        <v>0</v>
      </c>
      <c r="S417" s="182">
        <v>0.017250000000000001</v>
      </c>
      <c r="T417" s="183">
        <f>S417*H417</f>
        <v>0.043125000000000004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84" t="s">
        <v>258</v>
      </c>
      <c r="AT417" s="184" t="s">
        <v>151</v>
      </c>
      <c r="AU417" s="184" t="s">
        <v>87</v>
      </c>
      <c r="AY417" s="18" t="s">
        <v>148</v>
      </c>
      <c r="BE417" s="185">
        <f>IF(N417="základní",J417,0)</f>
        <v>0</v>
      </c>
      <c r="BF417" s="185">
        <f>IF(N417="snížená",J417,0)</f>
        <v>0</v>
      </c>
      <c r="BG417" s="185">
        <f>IF(N417="zákl. přenesená",J417,0)</f>
        <v>0</v>
      </c>
      <c r="BH417" s="185">
        <f>IF(N417="sníž. přenesená",J417,0)</f>
        <v>0</v>
      </c>
      <c r="BI417" s="185">
        <f>IF(N417="nulová",J417,0)</f>
        <v>0</v>
      </c>
      <c r="BJ417" s="18" t="s">
        <v>85</v>
      </c>
      <c r="BK417" s="185">
        <f>ROUND(I417*H417,2)</f>
        <v>0</v>
      </c>
      <c r="BL417" s="18" t="s">
        <v>258</v>
      </c>
      <c r="BM417" s="184" t="s">
        <v>572</v>
      </c>
    </row>
    <row r="418" s="2" customFormat="1">
      <c r="A418" s="37"/>
      <c r="B418" s="38"/>
      <c r="C418" s="37"/>
      <c r="D418" s="186" t="s">
        <v>157</v>
      </c>
      <c r="E418" s="37"/>
      <c r="F418" s="187" t="s">
        <v>573</v>
      </c>
      <c r="G418" s="37"/>
      <c r="H418" s="37"/>
      <c r="I418" s="188"/>
      <c r="J418" s="37"/>
      <c r="K418" s="37"/>
      <c r="L418" s="38"/>
      <c r="M418" s="189"/>
      <c r="N418" s="190"/>
      <c r="O418" s="76"/>
      <c r="P418" s="76"/>
      <c r="Q418" s="76"/>
      <c r="R418" s="76"/>
      <c r="S418" s="76"/>
      <c r="T418" s="77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8" t="s">
        <v>157</v>
      </c>
      <c r="AU418" s="18" t="s">
        <v>87</v>
      </c>
    </row>
    <row r="419" s="13" customFormat="1">
      <c r="A419" s="13"/>
      <c r="B419" s="191"/>
      <c r="C419" s="13"/>
      <c r="D419" s="186" t="s">
        <v>159</v>
      </c>
      <c r="E419" s="192" t="s">
        <v>1</v>
      </c>
      <c r="F419" s="193" t="s">
        <v>574</v>
      </c>
      <c r="G419" s="13"/>
      <c r="H419" s="192" t="s">
        <v>1</v>
      </c>
      <c r="I419" s="194"/>
      <c r="J419" s="13"/>
      <c r="K419" s="13"/>
      <c r="L419" s="191"/>
      <c r="M419" s="195"/>
      <c r="N419" s="196"/>
      <c r="O419" s="196"/>
      <c r="P419" s="196"/>
      <c r="Q419" s="196"/>
      <c r="R419" s="196"/>
      <c r="S419" s="196"/>
      <c r="T419" s="19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2" t="s">
        <v>159</v>
      </c>
      <c r="AU419" s="192" t="s">
        <v>87</v>
      </c>
      <c r="AV419" s="13" t="s">
        <v>85</v>
      </c>
      <c r="AW419" s="13" t="s">
        <v>32</v>
      </c>
      <c r="AX419" s="13" t="s">
        <v>77</v>
      </c>
      <c r="AY419" s="192" t="s">
        <v>148</v>
      </c>
    </row>
    <row r="420" s="14" customFormat="1">
      <c r="A420" s="14"/>
      <c r="B420" s="198"/>
      <c r="C420" s="14"/>
      <c r="D420" s="186" t="s">
        <v>159</v>
      </c>
      <c r="E420" s="199" t="s">
        <v>1</v>
      </c>
      <c r="F420" s="200" t="s">
        <v>575</v>
      </c>
      <c r="G420" s="14"/>
      <c r="H420" s="201">
        <v>2.5</v>
      </c>
      <c r="I420" s="202"/>
      <c r="J420" s="14"/>
      <c r="K420" s="14"/>
      <c r="L420" s="198"/>
      <c r="M420" s="203"/>
      <c r="N420" s="204"/>
      <c r="O420" s="204"/>
      <c r="P420" s="204"/>
      <c r="Q420" s="204"/>
      <c r="R420" s="204"/>
      <c r="S420" s="204"/>
      <c r="T420" s="20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199" t="s">
        <v>159</v>
      </c>
      <c r="AU420" s="199" t="s">
        <v>87</v>
      </c>
      <c r="AV420" s="14" t="s">
        <v>87</v>
      </c>
      <c r="AW420" s="14" t="s">
        <v>32</v>
      </c>
      <c r="AX420" s="14" t="s">
        <v>85</v>
      </c>
      <c r="AY420" s="199" t="s">
        <v>148</v>
      </c>
    </row>
    <row r="421" s="2" customFormat="1" ht="24.15" customHeight="1">
      <c r="A421" s="37"/>
      <c r="B421" s="171"/>
      <c r="C421" s="172" t="s">
        <v>576</v>
      </c>
      <c r="D421" s="172" t="s">
        <v>151</v>
      </c>
      <c r="E421" s="173" t="s">
        <v>577</v>
      </c>
      <c r="F421" s="174" t="s">
        <v>578</v>
      </c>
      <c r="G421" s="175" t="s">
        <v>164</v>
      </c>
      <c r="H421" s="176">
        <v>90</v>
      </c>
      <c r="I421" s="177"/>
      <c r="J421" s="178">
        <f>ROUND(I421*H421,2)</f>
        <v>0</v>
      </c>
      <c r="K421" s="179"/>
      <c r="L421" s="38"/>
      <c r="M421" s="180" t="s">
        <v>1</v>
      </c>
      <c r="N421" s="181" t="s">
        <v>42</v>
      </c>
      <c r="O421" s="76"/>
      <c r="P421" s="182">
        <f>O421*H421</f>
        <v>0</v>
      </c>
      <c r="Q421" s="182">
        <v>0.012590000000000001</v>
      </c>
      <c r="R421" s="182">
        <f>Q421*H421</f>
        <v>1.1331</v>
      </c>
      <c r="S421" s="182">
        <v>0</v>
      </c>
      <c r="T421" s="183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84" t="s">
        <v>258</v>
      </c>
      <c r="AT421" s="184" t="s">
        <v>151</v>
      </c>
      <c r="AU421" s="184" t="s">
        <v>87</v>
      </c>
      <c r="AY421" s="18" t="s">
        <v>148</v>
      </c>
      <c r="BE421" s="185">
        <f>IF(N421="základní",J421,0)</f>
        <v>0</v>
      </c>
      <c r="BF421" s="185">
        <f>IF(N421="snížená",J421,0)</f>
        <v>0</v>
      </c>
      <c r="BG421" s="185">
        <f>IF(N421="zákl. přenesená",J421,0)</f>
        <v>0</v>
      </c>
      <c r="BH421" s="185">
        <f>IF(N421="sníž. přenesená",J421,0)</f>
        <v>0</v>
      </c>
      <c r="BI421" s="185">
        <f>IF(N421="nulová",J421,0)</f>
        <v>0</v>
      </c>
      <c r="BJ421" s="18" t="s">
        <v>85</v>
      </c>
      <c r="BK421" s="185">
        <f>ROUND(I421*H421,2)</f>
        <v>0</v>
      </c>
      <c r="BL421" s="18" t="s">
        <v>258</v>
      </c>
      <c r="BM421" s="184" t="s">
        <v>579</v>
      </c>
    </row>
    <row r="422" s="2" customFormat="1">
      <c r="A422" s="37"/>
      <c r="B422" s="38"/>
      <c r="C422" s="37"/>
      <c r="D422" s="186" t="s">
        <v>157</v>
      </c>
      <c r="E422" s="37"/>
      <c r="F422" s="187" t="s">
        <v>580</v>
      </c>
      <c r="G422" s="37"/>
      <c r="H422" s="37"/>
      <c r="I422" s="188"/>
      <c r="J422" s="37"/>
      <c r="K422" s="37"/>
      <c r="L422" s="38"/>
      <c r="M422" s="189"/>
      <c r="N422" s="190"/>
      <c r="O422" s="76"/>
      <c r="P422" s="76"/>
      <c r="Q422" s="76"/>
      <c r="R422" s="76"/>
      <c r="S422" s="76"/>
      <c r="T422" s="7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8" t="s">
        <v>157</v>
      </c>
      <c r="AU422" s="18" t="s">
        <v>87</v>
      </c>
    </row>
    <row r="423" s="13" customFormat="1">
      <c r="A423" s="13"/>
      <c r="B423" s="191"/>
      <c r="C423" s="13"/>
      <c r="D423" s="186" t="s">
        <v>159</v>
      </c>
      <c r="E423" s="192" t="s">
        <v>1</v>
      </c>
      <c r="F423" s="193" t="s">
        <v>581</v>
      </c>
      <c r="G423" s="13"/>
      <c r="H423" s="192" t="s">
        <v>1</v>
      </c>
      <c r="I423" s="194"/>
      <c r="J423" s="13"/>
      <c r="K423" s="13"/>
      <c r="L423" s="191"/>
      <c r="M423" s="195"/>
      <c r="N423" s="196"/>
      <c r="O423" s="196"/>
      <c r="P423" s="196"/>
      <c r="Q423" s="196"/>
      <c r="R423" s="196"/>
      <c r="S423" s="196"/>
      <c r="T423" s="19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2" t="s">
        <v>159</v>
      </c>
      <c r="AU423" s="192" t="s">
        <v>87</v>
      </c>
      <c r="AV423" s="13" t="s">
        <v>85</v>
      </c>
      <c r="AW423" s="13" t="s">
        <v>32</v>
      </c>
      <c r="AX423" s="13" t="s">
        <v>77</v>
      </c>
      <c r="AY423" s="192" t="s">
        <v>148</v>
      </c>
    </row>
    <row r="424" s="14" customFormat="1">
      <c r="A424" s="14"/>
      <c r="B424" s="198"/>
      <c r="C424" s="14"/>
      <c r="D424" s="186" t="s">
        <v>159</v>
      </c>
      <c r="E424" s="199" t="s">
        <v>1</v>
      </c>
      <c r="F424" s="200" t="s">
        <v>582</v>
      </c>
      <c r="G424" s="14"/>
      <c r="H424" s="201">
        <v>90</v>
      </c>
      <c r="I424" s="202"/>
      <c r="J424" s="14"/>
      <c r="K424" s="14"/>
      <c r="L424" s="198"/>
      <c r="M424" s="203"/>
      <c r="N424" s="204"/>
      <c r="O424" s="204"/>
      <c r="P424" s="204"/>
      <c r="Q424" s="204"/>
      <c r="R424" s="204"/>
      <c r="S424" s="204"/>
      <c r="T424" s="20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199" t="s">
        <v>159</v>
      </c>
      <c r="AU424" s="199" t="s">
        <v>87</v>
      </c>
      <c r="AV424" s="14" t="s">
        <v>87</v>
      </c>
      <c r="AW424" s="14" t="s">
        <v>32</v>
      </c>
      <c r="AX424" s="14" t="s">
        <v>85</v>
      </c>
      <c r="AY424" s="199" t="s">
        <v>148</v>
      </c>
    </row>
    <row r="425" s="2" customFormat="1" ht="21.75" customHeight="1">
      <c r="A425" s="37"/>
      <c r="B425" s="171"/>
      <c r="C425" s="172" t="s">
        <v>328</v>
      </c>
      <c r="D425" s="172" t="s">
        <v>151</v>
      </c>
      <c r="E425" s="173" t="s">
        <v>583</v>
      </c>
      <c r="F425" s="174" t="s">
        <v>584</v>
      </c>
      <c r="G425" s="175" t="s">
        <v>164</v>
      </c>
      <c r="H425" s="176">
        <v>28.5</v>
      </c>
      <c r="I425" s="177"/>
      <c r="J425" s="178">
        <f>ROUND(I425*H425,2)</f>
        <v>0</v>
      </c>
      <c r="K425" s="179"/>
      <c r="L425" s="38"/>
      <c r="M425" s="180" t="s">
        <v>1</v>
      </c>
      <c r="N425" s="181" t="s">
        <v>42</v>
      </c>
      <c r="O425" s="76"/>
      <c r="P425" s="182">
        <f>O425*H425</f>
        <v>0</v>
      </c>
      <c r="Q425" s="182">
        <v>0</v>
      </c>
      <c r="R425" s="182">
        <f>Q425*H425</f>
        <v>0</v>
      </c>
      <c r="S425" s="182">
        <v>0.0112</v>
      </c>
      <c r="T425" s="183">
        <f>S425*H425</f>
        <v>0.31919999999999998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84" t="s">
        <v>258</v>
      </c>
      <c r="AT425" s="184" t="s">
        <v>151</v>
      </c>
      <c r="AU425" s="184" t="s">
        <v>87</v>
      </c>
      <c r="AY425" s="18" t="s">
        <v>148</v>
      </c>
      <c r="BE425" s="185">
        <f>IF(N425="základní",J425,0)</f>
        <v>0</v>
      </c>
      <c r="BF425" s="185">
        <f>IF(N425="snížená",J425,0)</f>
        <v>0</v>
      </c>
      <c r="BG425" s="185">
        <f>IF(N425="zákl. přenesená",J425,0)</f>
        <v>0</v>
      </c>
      <c r="BH425" s="185">
        <f>IF(N425="sníž. přenesená",J425,0)</f>
        <v>0</v>
      </c>
      <c r="BI425" s="185">
        <f>IF(N425="nulová",J425,0)</f>
        <v>0</v>
      </c>
      <c r="BJ425" s="18" t="s">
        <v>85</v>
      </c>
      <c r="BK425" s="185">
        <f>ROUND(I425*H425,2)</f>
        <v>0</v>
      </c>
      <c r="BL425" s="18" t="s">
        <v>258</v>
      </c>
      <c r="BM425" s="184" t="s">
        <v>585</v>
      </c>
    </row>
    <row r="426" s="2" customFormat="1">
      <c r="A426" s="37"/>
      <c r="B426" s="38"/>
      <c r="C426" s="37"/>
      <c r="D426" s="186" t="s">
        <v>157</v>
      </c>
      <c r="E426" s="37"/>
      <c r="F426" s="187" t="s">
        <v>586</v>
      </c>
      <c r="G426" s="37"/>
      <c r="H426" s="37"/>
      <c r="I426" s="188"/>
      <c r="J426" s="37"/>
      <c r="K426" s="37"/>
      <c r="L426" s="38"/>
      <c r="M426" s="189"/>
      <c r="N426" s="190"/>
      <c r="O426" s="76"/>
      <c r="P426" s="76"/>
      <c r="Q426" s="76"/>
      <c r="R426" s="76"/>
      <c r="S426" s="76"/>
      <c r="T426" s="7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8" t="s">
        <v>157</v>
      </c>
      <c r="AU426" s="18" t="s">
        <v>87</v>
      </c>
    </row>
    <row r="427" s="13" customFormat="1">
      <c r="A427" s="13"/>
      <c r="B427" s="191"/>
      <c r="C427" s="13"/>
      <c r="D427" s="186" t="s">
        <v>159</v>
      </c>
      <c r="E427" s="192" t="s">
        <v>1</v>
      </c>
      <c r="F427" s="193" t="s">
        <v>587</v>
      </c>
      <c r="G427" s="13"/>
      <c r="H427" s="192" t="s">
        <v>1</v>
      </c>
      <c r="I427" s="194"/>
      <c r="J427" s="13"/>
      <c r="K427" s="13"/>
      <c r="L427" s="191"/>
      <c r="M427" s="195"/>
      <c r="N427" s="196"/>
      <c r="O427" s="196"/>
      <c r="P427" s="196"/>
      <c r="Q427" s="196"/>
      <c r="R427" s="196"/>
      <c r="S427" s="196"/>
      <c r="T427" s="19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2" t="s">
        <v>159</v>
      </c>
      <c r="AU427" s="192" t="s">
        <v>87</v>
      </c>
      <c r="AV427" s="13" t="s">
        <v>85</v>
      </c>
      <c r="AW427" s="13" t="s">
        <v>32</v>
      </c>
      <c r="AX427" s="13" t="s">
        <v>77</v>
      </c>
      <c r="AY427" s="192" t="s">
        <v>148</v>
      </c>
    </row>
    <row r="428" s="14" customFormat="1">
      <c r="A428" s="14"/>
      <c r="B428" s="198"/>
      <c r="C428" s="14"/>
      <c r="D428" s="186" t="s">
        <v>159</v>
      </c>
      <c r="E428" s="199" t="s">
        <v>1</v>
      </c>
      <c r="F428" s="200" t="s">
        <v>588</v>
      </c>
      <c r="G428" s="14"/>
      <c r="H428" s="201">
        <v>28.5</v>
      </c>
      <c r="I428" s="202"/>
      <c r="J428" s="14"/>
      <c r="K428" s="14"/>
      <c r="L428" s="198"/>
      <c r="M428" s="203"/>
      <c r="N428" s="204"/>
      <c r="O428" s="204"/>
      <c r="P428" s="204"/>
      <c r="Q428" s="204"/>
      <c r="R428" s="204"/>
      <c r="S428" s="204"/>
      <c r="T428" s="20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199" t="s">
        <v>159</v>
      </c>
      <c r="AU428" s="199" t="s">
        <v>87</v>
      </c>
      <c r="AV428" s="14" t="s">
        <v>87</v>
      </c>
      <c r="AW428" s="14" t="s">
        <v>32</v>
      </c>
      <c r="AX428" s="14" t="s">
        <v>85</v>
      </c>
      <c r="AY428" s="199" t="s">
        <v>148</v>
      </c>
    </row>
    <row r="429" s="2" customFormat="1" ht="24.15" customHeight="1">
      <c r="A429" s="37"/>
      <c r="B429" s="171"/>
      <c r="C429" s="172" t="s">
        <v>589</v>
      </c>
      <c r="D429" s="172" t="s">
        <v>151</v>
      </c>
      <c r="E429" s="173" t="s">
        <v>590</v>
      </c>
      <c r="F429" s="174" t="s">
        <v>591</v>
      </c>
      <c r="G429" s="175" t="s">
        <v>164</v>
      </c>
      <c r="H429" s="176">
        <v>28.5</v>
      </c>
      <c r="I429" s="177"/>
      <c r="J429" s="178">
        <f>ROUND(I429*H429,2)</f>
        <v>0</v>
      </c>
      <c r="K429" s="179"/>
      <c r="L429" s="38"/>
      <c r="M429" s="180" t="s">
        <v>1</v>
      </c>
      <c r="N429" s="181" t="s">
        <v>42</v>
      </c>
      <c r="O429" s="76"/>
      <c r="P429" s="182">
        <f>O429*H429</f>
        <v>0</v>
      </c>
      <c r="Q429" s="182">
        <v>0.00020000000000000001</v>
      </c>
      <c r="R429" s="182">
        <f>Q429*H429</f>
        <v>0.0057000000000000002</v>
      </c>
      <c r="S429" s="182">
        <v>0</v>
      </c>
      <c r="T429" s="183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84" t="s">
        <v>258</v>
      </c>
      <c r="AT429" s="184" t="s">
        <v>151</v>
      </c>
      <c r="AU429" s="184" t="s">
        <v>87</v>
      </c>
      <c r="AY429" s="18" t="s">
        <v>148</v>
      </c>
      <c r="BE429" s="185">
        <f>IF(N429="základní",J429,0)</f>
        <v>0</v>
      </c>
      <c r="BF429" s="185">
        <f>IF(N429="snížená",J429,0)</f>
        <v>0</v>
      </c>
      <c r="BG429" s="185">
        <f>IF(N429="zákl. přenesená",J429,0)</f>
        <v>0</v>
      </c>
      <c r="BH429" s="185">
        <f>IF(N429="sníž. přenesená",J429,0)</f>
        <v>0</v>
      </c>
      <c r="BI429" s="185">
        <f>IF(N429="nulová",J429,0)</f>
        <v>0</v>
      </c>
      <c r="BJ429" s="18" t="s">
        <v>85</v>
      </c>
      <c r="BK429" s="185">
        <f>ROUND(I429*H429,2)</f>
        <v>0</v>
      </c>
      <c r="BL429" s="18" t="s">
        <v>258</v>
      </c>
      <c r="BM429" s="184" t="s">
        <v>592</v>
      </c>
    </row>
    <row r="430" s="2" customFormat="1">
      <c r="A430" s="37"/>
      <c r="B430" s="38"/>
      <c r="C430" s="37"/>
      <c r="D430" s="186" t="s">
        <v>157</v>
      </c>
      <c r="E430" s="37"/>
      <c r="F430" s="187" t="s">
        <v>593</v>
      </c>
      <c r="G430" s="37"/>
      <c r="H430" s="37"/>
      <c r="I430" s="188"/>
      <c r="J430" s="37"/>
      <c r="K430" s="37"/>
      <c r="L430" s="38"/>
      <c r="M430" s="189"/>
      <c r="N430" s="190"/>
      <c r="O430" s="76"/>
      <c r="P430" s="76"/>
      <c r="Q430" s="76"/>
      <c r="R430" s="76"/>
      <c r="S430" s="76"/>
      <c r="T430" s="7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8" t="s">
        <v>157</v>
      </c>
      <c r="AU430" s="18" t="s">
        <v>87</v>
      </c>
    </row>
    <row r="431" s="13" customFormat="1">
      <c r="A431" s="13"/>
      <c r="B431" s="191"/>
      <c r="C431" s="13"/>
      <c r="D431" s="186" t="s">
        <v>159</v>
      </c>
      <c r="E431" s="192" t="s">
        <v>1</v>
      </c>
      <c r="F431" s="193" t="s">
        <v>594</v>
      </c>
      <c r="G431" s="13"/>
      <c r="H431" s="192" t="s">
        <v>1</v>
      </c>
      <c r="I431" s="194"/>
      <c r="J431" s="13"/>
      <c r="K431" s="13"/>
      <c r="L431" s="191"/>
      <c r="M431" s="195"/>
      <c r="N431" s="196"/>
      <c r="O431" s="196"/>
      <c r="P431" s="196"/>
      <c r="Q431" s="196"/>
      <c r="R431" s="196"/>
      <c r="S431" s="196"/>
      <c r="T431" s="19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2" t="s">
        <v>159</v>
      </c>
      <c r="AU431" s="192" t="s">
        <v>87</v>
      </c>
      <c r="AV431" s="13" t="s">
        <v>85</v>
      </c>
      <c r="AW431" s="13" t="s">
        <v>32</v>
      </c>
      <c r="AX431" s="13" t="s">
        <v>77</v>
      </c>
      <c r="AY431" s="192" t="s">
        <v>148</v>
      </c>
    </row>
    <row r="432" s="14" customFormat="1">
      <c r="A432" s="14"/>
      <c r="B432" s="198"/>
      <c r="C432" s="14"/>
      <c r="D432" s="186" t="s">
        <v>159</v>
      </c>
      <c r="E432" s="199" t="s">
        <v>1</v>
      </c>
      <c r="F432" s="200" t="s">
        <v>588</v>
      </c>
      <c r="G432" s="14"/>
      <c r="H432" s="201">
        <v>28.5</v>
      </c>
      <c r="I432" s="202"/>
      <c r="J432" s="14"/>
      <c r="K432" s="14"/>
      <c r="L432" s="198"/>
      <c r="M432" s="203"/>
      <c r="N432" s="204"/>
      <c r="O432" s="204"/>
      <c r="P432" s="204"/>
      <c r="Q432" s="204"/>
      <c r="R432" s="204"/>
      <c r="S432" s="204"/>
      <c r="T432" s="20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199" t="s">
        <v>159</v>
      </c>
      <c r="AU432" s="199" t="s">
        <v>87</v>
      </c>
      <c r="AV432" s="14" t="s">
        <v>87</v>
      </c>
      <c r="AW432" s="14" t="s">
        <v>32</v>
      </c>
      <c r="AX432" s="14" t="s">
        <v>85</v>
      </c>
      <c r="AY432" s="199" t="s">
        <v>148</v>
      </c>
    </row>
    <row r="433" s="2" customFormat="1" ht="16.5" customHeight="1">
      <c r="A433" s="37"/>
      <c r="B433" s="171"/>
      <c r="C433" s="214" t="s">
        <v>276</v>
      </c>
      <c r="D433" s="214" t="s">
        <v>219</v>
      </c>
      <c r="E433" s="215" t="s">
        <v>595</v>
      </c>
      <c r="F433" s="216" t="s">
        <v>596</v>
      </c>
      <c r="G433" s="217" t="s">
        <v>164</v>
      </c>
      <c r="H433" s="218">
        <v>29.925000000000001</v>
      </c>
      <c r="I433" s="219"/>
      <c r="J433" s="220">
        <f>ROUND(I433*H433,2)</f>
        <v>0</v>
      </c>
      <c r="K433" s="221"/>
      <c r="L433" s="222"/>
      <c r="M433" s="223" t="s">
        <v>1</v>
      </c>
      <c r="N433" s="224" t="s">
        <v>42</v>
      </c>
      <c r="O433" s="76"/>
      <c r="P433" s="182">
        <f>O433*H433</f>
        <v>0</v>
      </c>
      <c r="Q433" s="182">
        <v>0.0092999999999999992</v>
      </c>
      <c r="R433" s="182">
        <f>Q433*H433</f>
        <v>0.27830250000000001</v>
      </c>
      <c r="S433" s="182">
        <v>0</v>
      </c>
      <c r="T433" s="183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84" t="s">
        <v>370</v>
      </c>
      <c r="AT433" s="184" t="s">
        <v>219</v>
      </c>
      <c r="AU433" s="184" t="s">
        <v>87</v>
      </c>
      <c r="AY433" s="18" t="s">
        <v>148</v>
      </c>
      <c r="BE433" s="185">
        <f>IF(N433="základní",J433,0)</f>
        <v>0</v>
      </c>
      <c r="BF433" s="185">
        <f>IF(N433="snížená",J433,0)</f>
        <v>0</v>
      </c>
      <c r="BG433" s="185">
        <f>IF(N433="zákl. přenesená",J433,0)</f>
        <v>0</v>
      </c>
      <c r="BH433" s="185">
        <f>IF(N433="sníž. přenesená",J433,0)</f>
        <v>0</v>
      </c>
      <c r="BI433" s="185">
        <f>IF(N433="nulová",J433,0)</f>
        <v>0</v>
      </c>
      <c r="BJ433" s="18" t="s">
        <v>85</v>
      </c>
      <c r="BK433" s="185">
        <f>ROUND(I433*H433,2)</f>
        <v>0</v>
      </c>
      <c r="BL433" s="18" t="s">
        <v>258</v>
      </c>
      <c r="BM433" s="184" t="s">
        <v>597</v>
      </c>
    </row>
    <row r="434" s="2" customFormat="1">
      <c r="A434" s="37"/>
      <c r="B434" s="38"/>
      <c r="C434" s="37"/>
      <c r="D434" s="186" t="s">
        <v>157</v>
      </c>
      <c r="E434" s="37"/>
      <c r="F434" s="187" t="s">
        <v>596</v>
      </c>
      <c r="G434" s="37"/>
      <c r="H434" s="37"/>
      <c r="I434" s="188"/>
      <c r="J434" s="37"/>
      <c r="K434" s="37"/>
      <c r="L434" s="38"/>
      <c r="M434" s="189"/>
      <c r="N434" s="190"/>
      <c r="O434" s="76"/>
      <c r="P434" s="76"/>
      <c r="Q434" s="76"/>
      <c r="R434" s="76"/>
      <c r="S434" s="76"/>
      <c r="T434" s="77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8" t="s">
        <v>157</v>
      </c>
      <c r="AU434" s="18" t="s">
        <v>87</v>
      </c>
    </row>
    <row r="435" s="14" customFormat="1">
      <c r="A435" s="14"/>
      <c r="B435" s="198"/>
      <c r="C435" s="14"/>
      <c r="D435" s="186" t="s">
        <v>159</v>
      </c>
      <c r="E435" s="14"/>
      <c r="F435" s="200" t="s">
        <v>598</v>
      </c>
      <c r="G435" s="14"/>
      <c r="H435" s="201">
        <v>29.925000000000001</v>
      </c>
      <c r="I435" s="202"/>
      <c r="J435" s="14"/>
      <c r="K435" s="14"/>
      <c r="L435" s="198"/>
      <c r="M435" s="203"/>
      <c r="N435" s="204"/>
      <c r="O435" s="204"/>
      <c r="P435" s="204"/>
      <c r="Q435" s="204"/>
      <c r="R435" s="204"/>
      <c r="S435" s="204"/>
      <c r="T435" s="20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199" t="s">
        <v>159</v>
      </c>
      <c r="AU435" s="199" t="s">
        <v>87</v>
      </c>
      <c r="AV435" s="14" t="s">
        <v>87</v>
      </c>
      <c r="AW435" s="14" t="s">
        <v>3</v>
      </c>
      <c r="AX435" s="14" t="s">
        <v>85</v>
      </c>
      <c r="AY435" s="199" t="s">
        <v>148</v>
      </c>
    </row>
    <row r="436" s="2" customFormat="1" ht="24.15" customHeight="1">
      <c r="A436" s="37"/>
      <c r="B436" s="171"/>
      <c r="C436" s="172" t="s">
        <v>599</v>
      </c>
      <c r="D436" s="172" t="s">
        <v>151</v>
      </c>
      <c r="E436" s="173" t="s">
        <v>600</v>
      </c>
      <c r="F436" s="174" t="s">
        <v>601</v>
      </c>
      <c r="G436" s="175" t="s">
        <v>476</v>
      </c>
      <c r="H436" s="176">
        <v>1.4470000000000001</v>
      </c>
      <c r="I436" s="177"/>
      <c r="J436" s="178">
        <f>ROUND(I436*H436,2)</f>
        <v>0</v>
      </c>
      <c r="K436" s="179"/>
      <c r="L436" s="38"/>
      <c r="M436" s="180" t="s">
        <v>1</v>
      </c>
      <c r="N436" s="181" t="s">
        <v>42</v>
      </c>
      <c r="O436" s="76"/>
      <c r="P436" s="182">
        <f>O436*H436</f>
        <v>0</v>
      </c>
      <c r="Q436" s="182">
        <v>0</v>
      </c>
      <c r="R436" s="182">
        <f>Q436*H436</f>
        <v>0</v>
      </c>
      <c r="S436" s="182">
        <v>0</v>
      </c>
      <c r="T436" s="183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84" t="s">
        <v>258</v>
      </c>
      <c r="AT436" s="184" t="s">
        <v>151</v>
      </c>
      <c r="AU436" s="184" t="s">
        <v>87</v>
      </c>
      <c r="AY436" s="18" t="s">
        <v>148</v>
      </c>
      <c r="BE436" s="185">
        <f>IF(N436="základní",J436,0)</f>
        <v>0</v>
      </c>
      <c r="BF436" s="185">
        <f>IF(N436="snížená",J436,0)</f>
        <v>0</v>
      </c>
      <c r="BG436" s="185">
        <f>IF(N436="zákl. přenesená",J436,0)</f>
        <v>0</v>
      </c>
      <c r="BH436" s="185">
        <f>IF(N436="sníž. přenesená",J436,0)</f>
        <v>0</v>
      </c>
      <c r="BI436" s="185">
        <f>IF(N436="nulová",J436,0)</f>
        <v>0</v>
      </c>
      <c r="BJ436" s="18" t="s">
        <v>85</v>
      </c>
      <c r="BK436" s="185">
        <f>ROUND(I436*H436,2)</f>
        <v>0</v>
      </c>
      <c r="BL436" s="18" t="s">
        <v>258</v>
      </c>
      <c r="BM436" s="184" t="s">
        <v>602</v>
      </c>
    </row>
    <row r="437" s="2" customFormat="1">
      <c r="A437" s="37"/>
      <c r="B437" s="38"/>
      <c r="C437" s="37"/>
      <c r="D437" s="186" t="s">
        <v>157</v>
      </c>
      <c r="E437" s="37"/>
      <c r="F437" s="187" t="s">
        <v>603</v>
      </c>
      <c r="G437" s="37"/>
      <c r="H437" s="37"/>
      <c r="I437" s="188"/>
      <c r="J437" s="37"/>
      <c r="K437" s="37"/>
      <c r="L437" s="38"/>
      <c r="M437" s="189"/>
      <c r="N437" s="190"/>
      <c r="O437" s="76"/>
      <c r="P437" s="76"/>
      <c r="Q437" s="76"/>
      <c r="R437" s="76"/>
      <c r="S437" s="76"/>
      <c r="T437" s="77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8" t="s">
        <v>157</v>
      </c>
      <c r="AU437" s="18" t="s">
        <v>87</v>
      </c>
    </row>
    <row r="438" s="12" customFormat="1" ht="22.8" customHeight="1">
      <c r="A438" s="12"/>
      <c r="B438" s="158"/>
      <c r="C438" s="12"/>
      <c r="D438" s="159" t="s">
        <v>76</v>
      </c>
      <c r="E438" s="169" t="s">
        <v>604</v>
      </c>
      <c r="F438" s="169" t="s">
        <v>605</v>
      </c>
      <c r="G438" s="12"/>
      <c r="H438" s="12"/>
      <c r="I438" s="161"/>
      <c r="J438" s="170">
        <f>BK438</f>
        <v>0</v>
      </c>
      <c r="K438" s="12"/>
      <c r="L438" s="158"/>
      <c r="M438" s="163"/>
      <c r="N438" s="164"/>
      <c r="O438" s="164"/>
      <c r="P438" s="165">
        <f>SUM(P439:P499)</f>
        <v>0</v>
      </c>
      <c r="Q438" s="164"/>
      <c r="R438" s="165">
        <f>SUM(R439:R499)</f>
        <v>0.84636999999999996</v>
      </c>
      <c r="S438" s="164"/>
      <c r="T438" s="166">
        <f>SUM(T439:T499)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159" t="s">
        <v>87</v>
      </c>
      <c r="AT438" s="167" t="s">
        <v>76</v>
      </c>
      <c r="AU438" s="167" t="s">
        <v>85</v>
      </c>
      <c r="AY438" s="159" t="s">
        <v>148</v>
      </c>
      <c r="BK438" s="168">
        <f>SUM(BK439:BK499)</f>
        <v>0</v>
      </c>
    </row>
    <row r="439" s="2" customFormat="1" ht="24.15" customHeight="1">
      <c r="A439" s="37"/>
      <c r="B439" s="171"/>
      <c r="C439" s="172" t="s">
        <v>606</v>
      </c>
      <c r="D439" s="172" t="s">
        <v>151</v>
      </c>
      <c r="E439" s="173" t="s">
        <v>607</v>
      </c>
      <c r="F439" s="174" t="s">
        <v>608</v>
      </c>
      <c r="G439" s="175" t="s">
        <v>200</v>
      </c>
      <c r="H439" s="176">
        <v>31</v>
      </c>
      <c r="I439" s="177"/>
      <c r="J439" s="178">
        <f>ROUND(I439*H439,2)</f>
        <v>0</v>
      </c>
      <c r="K439" s="179"/>
      <c r="L439" s="38"/>
      <c r="M439" s="180" t="s">
        <v>1</v>
      </c>
      <c r="N439" s="181" t="s">
        <v>42</v>
      </c>
      <c r="O439" s="76"/>
      <c r="P439" s="182">
        <f>O439*H439</f>
        <v>0</v>
      </c>
      <c r="Q439" s="182">
        <v>0</v>
      </c>
      <c r="R439" s="182">
        <f>Q439*H439</f>
        <v>0</v>
      </c>
      <c r="S439" s="182">
        <v>0</v>
      </c>
      <c r="T439" s="183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84" t="s">
        <v>258</v>
      </c>
      <c r="AT439" s="184" t="s">
        <v>151</v>
      </c>
      <c r="AU439" s="184" t="s">
        <v>87</v>
      </c>
      <c r="AY439" s="18" t="s">
        <v>148</v>
      </c>
      <c r="BE439" s="185">
        <f>IF(N439="základní",J439,0)</f>
        <v>0</v>
      </c>
      <c r="BF439" s="185">
        <f>IF(N439="snížená",J439,0)</f>
        <v>0</v>
      </c>
      <c r="BG439" s="185">
        <f>IF(N439="zákl. přenesená",J439,0)</f>
        <v>0</v>
      </c>
      <c r="BH439" s="185">
        <f>IF(N439="sníž. přenesená",J439,0)</f>
        <v>0</v>
      </c>
      <c r="BI439" s="185">
        <f>IF(N439="nulová",J439,0)</f>
        <v>0</v>
      </c>
      <c r="BJ439" s="18" t="s">
        <v>85</v>
      </c>
      <c r="BK439" s="185">
        <f>ROUND(I439*H439,2)</f>
        <v>0</v>
      </c>
      <c r="BL439" s="18" t="s">
        <v>258</v>
      </c>
      <c r="BM439" s="184" t="s">
        <v>609</v>
      </c>
    </row>
    <row r="440" s="2" customFormat="1">
      <c r="A440" s="37"/>
      <c r="B440" s="38"/>
      <c r="C440" s="37"/>
      <c r="D440" s="186" t="s">
        <v>157</v>
      </c>
      <c r="E440" s="37"/>
      <c r="F440" s="187" t="s">
        <v>610</v>
      </c>
      <c r="G440" s="37"/>
      <c r="H440" s="37"/>
      <c r="I440" s="188"/>
      <c r="J440" s="37"/>
      <c r="K440" s="37"/>
      <c r="L440" s="38"/>
      <c r="M440" s="189"/>
      <c r="N440" s="190"/>
      <c r="O440" s="76"/>
      <c r="P440" s="76"/>
      <c r="Q440" s="76"/>
      <c r="R440" s="76"/>
      <c r="S440" s="76"/>
      <c r="T440" s="77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8" t="s">
        <v>157</v>
      </c>
      <c r="AU440" s="18" t="s">
        <v>87</v>
      </c>
    </row>
    <row r="441" s="13" customFormat="1">
      <c r="A441" s="13"/>
      <c r="B441" s="191"/>
      <c r="C441" s="13"/>
      <c r="D441" s="186" t="s">
        <v>159</v>
      </c>
      <c r="E441" s="192" t="s">
        <v>1</v>
      </c>
      <c r="F441" s="193" t="s">
        <v>611</v>
      </c>
      <c r="G441" s="13"/>
      <c r="H441" s="192" t="s">
        <v>1</v>
      </c>
      <c r="I441" s="194"/>
      <c r="J441" s="13"/>
      <c r="K441" s="13"/>
      <c r="L441" s="191"/>
      <c r="M441" s="195"/>
      <c r="N441" s="196"/>
      <c r="O441" s="196"/>
      <c r="P441" s="196"/>
      <c r="Q441" s="196"/>
      <c r="R441" s="196"/>
      <c r="S441" s="196"/>
      <c r="T441" s="19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92" t="s">
        <v>159</v>
      </c>
      <c r="AU441" s="192" t="s">
        <v>87</v>
      </c>
      <c r="AV441" s="13" t="s">
        <v>85</v>
      </c>
      <c r="AW441" s="13" t="s">
        <v>32</v>
      </c>
      <c r="AX441" s="13" t="s">
        <v>77</v>
      </c>
      <c r="AY441" s="192" t="s">
        <v>148</v>
      </c>
    </row>
    <row r="442" s="14" customFormat="1">
      <c r="A442" s="14"/>
      <c r="B442" s="198"/>
      <c r="C442" s="14"/>
      <c r="D442" s="186" t="s">
        <v>159</v>
      </c>
      <c r="E442" s="199" t="s">
        <v>1</v>
      </c>
      <c r="F442" s="200" t="s">
        <v>217</v>
      </c>
      <c r="G442" s="14"/>
      <c r="H442" s="201">
        <v>18</v>
      </c>
      <c r="I442" s="202"/>
      <c r="J442" s="14"/>
      <c r="K442" s="14"/>
      <c r="L442" s="198"/>
      <c r="M442" s="203"/>
      <c r="N442" s="204"/>
      <c r="O442" s="204"/>
      <c r="P442" s="204"/>
      <c r="Q442" s="204"/>
      <c r="R442" s="204"/>
      <c r="S442" s="204"/>
      <c r="T442" s="205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199" t="s">
        <v>159</v>
      </c>
      <c r="AU442" s="199" t="s">
        <v>87</v>
      </c>
      <c r="AV442" s="14" t="s">
        <v>87</v>
      </c>
      <c r="AW442" s="14" t="s">
        <v>32</v>
      </c>
      <c r="AX442" s="14" t="s">
        <v>77</v>
      </c>
      <c r="AY442" s="199" t="s">
        <v>148</v>
      </c>
    </row>
    <row r="443" s="13" customFormat="1">
      <c r="A443" s="13"/>
      <c r="B443" s="191"/>
      <c r="C443" s="13"/>
      <c r="D443" s="186" t="s">
        <v>159</v>
      </c>
      <c r="E443" s="192" t="s">
        <v>1</v>
      </c>
      <c r="F443" s="193" t="s">
        <v>612</v>
      </c>
      <c r="G443" s="13"/>
      <c r="H443" s="192" t="s">
        <v>1</v>
      </c>
      <c r="I443" s="194"/>
      <c r="J443" s="13"/>
      <c r="K443" s="13"/>
      <c r="L443" s="191"/>
      <c r="M443" s="195"/>
      <c r="N443" s="196"/>
      <c r="O443" s="196"/>
      <c r="P443" s="196"/>
      <c r="Q443" s="196"/>
      <c r="R443" s="196"/>
      <c r="S443" s="196"/>
      <c r="T443" s="19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2" t="s">
        <v>159</v>
      </c>
      <c r="AU443" s="192" t="s">
        <v>87</v>
      </c>
      <c r="AV443" s="13" t="s">
        <v>85</v>
      </c>
      <c r="AW443" s="13" t="s">
        <v>32</v>
      </c>
      <c r="AX443" s="13" t="s">
        <v>77</v>
      </c>
      <c r="AY443" s="192" t="s">
        <v>148</v>
      </c>
    </row>
    <row r="444" s="14" customFormat="1">
      <c r="A444" s="14"/>
      <c r="B444" s="198"/>
      <c r="C444" s="14"/>
      <c r="D444" s="186" t="s">
        <v>159</v>
      </c>
      <c r="E444" s="199" t="s">
        <v>1</v>
      </c>
      <c r="F444" s="200" t="s">
        <v>613</v>
      </c>
      <c r="G444" s="14"/>
      <c r="H444" s="201">
        <v>13</v>
      </c>
      <c r="I444" s="202"/>
      <c r="J444" s="14"/>
      <c r="K444" s="14"/>
      <c r="L444" s="198"/>
      <c r="M444" s="203"/>
      <c r="N444" s="204"/>
      <c r="O444" s="204"/>
      <c r="P444" s="204"/>
      <c r="Q444" s="204"/>
      <c r="R444" s="204"/>
      <c r="S444" s="204"/>
      <c r="T444" s="20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199" t="s">
        <v>159</v>
      </c>
      <c r="AU444" s="199" t="s">
        <v>87</v>
      </c>
      <c r="AV444" s="14" t="s">
        <v>87</v>
      </c>
      <c r="AW444" s="14" t="s">
        <v>32</v>
      </c>
      <c r="AX444" s="14" t="s">
        <v>77</v>
      </c>
      <c r="AY444" s="199" t="s">
        <v>148</v>
      </c>
    </row>
    <row r="445" s="15" customFormat="1">
      <c r="A445" s="15"/>
      <c r="B445" s="206"/>
      <c r="C445" s="15"/>
      <c r="D445" s="186" t="s">
        <v>159</v>
      </c>
      <c r="E445" s="207" t="s">
        <v>1</v>
      </c>
      <c r="F445" s="208" t="s">
        <v>176</v>
      </c>
      <c r="G445" s="15"/>
      <c r="H445" s="209">
        <v>31</v>
      </c>
      <c r="I445" s="210"/>
      <c r="J445" s="15"/>
      <c r="K445" s="15"/>
      <c r="L445" s="206"/>
      <c r="M445" s="211"/>
      <c r="N445" s="212"/>
      <c r="O445" s="212"/>
      <c r="P445" s="212"/>
      <c r="Q445" s="212"/>
      <c r="R445" s="212"/>
      <c r="S445" s="212"/>
      <c r="T445" s="213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07" t="s">
        <v>159</v>
      </c>
      <c r="AU445" s="207" t="s">
        <v>87</v>
      </c>
      <c r="AV445" s="15" t="s">
        <v>155</v>
      </c>
      <c r="AW445" s="15" t="s">
        <v>32</v>
      </c>
      <c r="AX445" s="15" t="s">
        <v>85</v>
      </c>
      <c r="AY445" s="207" t="s">
        <v>148</v>
      </c>
    </row>
    <row r="446" s="2" customFormat="1" ht="24.15" customHeight="1">
      <c r="A446" s="37"/>
      <c r="B446" s="171"/>
      <c r="C446" s="214" t="s">
        <v>614</v>
      </c>
      <c r="D446" s="214" t="s">
        <v>219</v>
      </c>
      <c r="E446" s="215" t="s">
        <v>615</v>
      </c>
      <c r="F446" s="216" t="s">
        <v>616</v>
      </c>
      <c r="G446" s="217" t="s">
        <v>200</v>
      </c>
      <c r="H446" s="218">
        <v>21</v>
      </c>
      <c r="I446" s="219"/>
      <c r="J446" s="220">
        <f>ROUND(I446*H446,2)</f>
        <v>0</v>
      </c>
      <c r="K446" s="221"/>
      <c r="L446" s="222"/>
      <c r="M446" s="223" t="s">
        <v>1</v>
      </c>
      <c r="N446" s="224" t="s">
        <v>42</v>
      </c>
      <c r="O446" s="76"/>
      <c r="P446" s="182">
        <f>O446*H446</f>
        <v>0</v>
      </c>
      <c r="Q446" s="182">
        <v>0.012999999999999999</v>
      </c>
      <c r="R446" s="182">
        <f>Q446*H446</f>
        <v>0.27299999999999996</v>
      </c>
      <c r="S446" s="182">
        <v>0</v>
      </c>
      <c r="T446" s="183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84" t="s">
        <v>370</v>
      </c>
      <c r="AT446" s="184" t="s">
        <v>219</v>
      </c>
      <c r="AU446" s="184" t="s">
        <v>87</v>
      </c>
      <c r="AY446" s="18" t="s">
        <v>148</v>
      </c>
      <c r="BE446" s="185">
        <f>IF(N446="základní",J446,0)</f>
        <v>0</v>
      </c>
      <c r="BF446" s="185">
        <f>IF(N446="snížená",J446,0)</f>
        <v>0</v>
      </c>
      <c r="BG446" s="185">
        <f>IF(N446="zákl. přenesená",J446,0)</f>
        <v>0</v>
      </c>
      <c r="BH446" s="185">
        <f>IF(N446="sníž. přenesená",J446,0)</f>
        <v>0</v>
      </c>
      <c r="BI446" s="185">
        <f>IF(N446="nulová",J446,0)</f>
        <v>0</v>
      </c>
      <c r="BJ446" s="18" t="s">
        <v>85</v>
      </c>
      <c r="BK446" s="185">
        <f>ROUND(I446*H446,2)</f>
        <v>0</v>
      </c>
      <c r="BL446" s="18" t="s">
        <v>258</v>
      </c>
      <c r="BM446" s="184" t="s">
        <v>617</v>
      </c>
    </row>
    <row r="447" s="2" customFormat="1">
      <c r="A447" s="37"/>
      <c r="B447" s="38"/>
      <c r="C447" s="37"/>
      <c r="D447" s="186" t="s">
        <v>157</v>
      </c>
      <c r="E447" s="37"/>
      <c r="F447" s="187" t="s">
        <v>616</v>
      </c>
      <c r="G447" s="37"/>
      <c r="H447" s="37"/>
      <c r="I447" s="188"/>
      <c r="J447" s="37"/>
      <c r="K447" s="37"/>
      <c r="L447" s="38"/>
      <c r="M447" s="189"/>
      <c r="N447" s="190"/>
      <c r="O447" s="76"/>
      <c r="P447" s="76"/>
      <c r="Q447" s="76"/>
      <c r="R447" s="76"/>
      <c r="S447" s="76"/>
      <c r="T447" s="77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8" t="s">
        <v>157</v>
      </c>
      <c r="AU447" s="18" t="s">
        <v>87</v>
      </c>
    </row>
    <row r="448" s="13" customFormat="1">
      <c r="A448" s="13"/>
      <c r="B448" s="191"/>
      <c r="C448" s="13"/>
      <c r="D448" s="186" t="s">
        <v>159</v>
      </c>
      <c r="E448" s="192" t="s">
        <v>1</v>
      </c>
      <c r="F448" s="193" t="s">
        <v>223</v>
      </c>
      <c r="G448" s="13"/>
      <c r="H448" s="192" t="s">
        <v>1</v>
      </c>
      <c r="I448" s="194"/>
      <c r="J448" s="13"/>
      <c r="K448" s="13"/>
      <c r="L448" s="191"/>
      <c r="M448" s="195"/>
      <c r="N448" s="196"/>
      <c r="O448" s="196"/>
      <c r="P448" s="196"/>
      <c r="Q448" s="196"/>
      <c r="R448" s="196"/>
      <c r="S448" s="196"/>
      <c r="T448" s="19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2" t="s">
        <v>159</v>
      </c>
      <c r="AU448" s="192" t="s">
        <v>87</v>
      </c>
      <c r="AV448" s="13" t="s">
        <v>85</v>
      </c>
      <c r="AW448" s="13" t="s">
        <v>32</v>
      </c>
      <c r="AX448" s="13" t="s">
        <v>77</v>
      </c>
      <c r="AY448" s="192" t="s">
        <v>148</v>
      </c>
    </row>
    <row r="449" s="14" customFormat="1">
      <c r="A449" s="14"/>
      <c r="B449" s="198"/>
      <c r="C449" s="14"/>
      <c r="D449" s="186" t="s">
        <v>159</v>
      </c>
      <c r="E449" s="199" t="s">
        <v>1</v>
      </c>
      <c r="F449" s="200" t="s">
        <v>618</v>
      </c>
      <c r="G449" s="14"/>
      <c r="H449" s="201">
        <v>11</v>
      </c>
      <c r="I449" s="202"/>
      <c r="J449" s="14"/>
      <c r="K449" s="14"/>
      <c r="L449" s="198"/>
      <c r="M449" s="203"/>
      <c r="N449" s="204"/>
      <c r="O449" s="204"/>
      <c r="P449" s="204"/>
      <c r="Q449" s="204"/>
      <c r="R449" s="204"/>
      <c r="S449" s="204"/>
      <c r="T449" s="20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199" t="s">
        <v>159</v>
      </c>
      <c r="AU449" s="199" t="s">
        <v>87</v>
      </c>
      <c r="AV449" s="14" t="s">
        <v>87</v>
      </c>
      <c r="AW449" s="14" t="s">
        <v>32</v>
      </c>
      <c r="AX449" s="14" t="s">
        <v>77</v>
      </c>
      <c r="AY449" s="199" t="s">
        <v>148</v>
      </c>
    </row>
    <row r="450" s="13" customFormat="1">
      <c r="A450" s="13"/>
      <c r="B450" s="191"/>
      <c r="C450" s="13"/>
      <c r="D450" s="186" t="s">
        <v>159</v>
      </c>
      <c r="E450" s="192" t="s">
        <v>1</v>
      </c>
      <c r="F450" s="193" t="s">
        <v>224</v>
      </c>
      <c r="G450" s="13"/>
      <c r="H450" s="192" t="s">
        <v>1</v>
      </c>
      <c r="I450" s="194"/>
      <c r="J450" s="13"/>
      <c r="K450" s="13"/>
      <c r="L450" s="191"/>
      <c r="M450" s="195"/>
      <c r="N450" s="196"/>
      <c r="O450" s="196"/>
      <c r="P450" s="196"/>
      <c r="Q450" s="196"/>
      <c r="R450" s="196"/>
      <c r="S450" s="196"/>
      <c r="T450" s="19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92" t="s">
        <v>159</v>
      </c>
      <c r="AU450" s="192" t="s">
        <v>87</v>
      </c>
      <c r="AV450" s="13" t="s">
        <v>85</v>
      </c>
      <c r="AW450" s="13" t="s">
        <v>32</v>
      </c>
      <c r="AX450" s="13" t="s">
        <v>77</v>
      </c>
      <c r="AY450" s="192" t="s">
        <v>148</v>
      </c>
    </row>
    <row r="451" s="14" customFormat="1">
      <c r="A451" s="14"/>
      <c r="B451" s="198"/>
      <c r="C451" s="14"/>
      <c r="D451" s="186" t="s">
        <v>159</v>
      </c>
      <c r="E451" s="199" t="s">
        <v>1</v>
      </c>
      <c r="F451" s="200" t="s">
        <v>619</v>
      </c>
      <c r="G451" s="14"/>
      <c r="H451" s="201">
        <v>10</v>
      </c>
      <c r="I451" s="202"/>
      <c r="J451" s="14"/>
      <c r="K451" s="14"/>
      <c r="L451" s="198"/>
      <c r="M451" s="203"/>
      <c r="N451" s="204"/>
      <c r="O451" s="204"/>
      <c r="P451" s="204"/>
      <c r="Q451" s="204"/>
      <c r="R451" s="204"/>
      <c r="S451" s="204"/>
      <c r="T451" s="20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199" t="s">
        <v>159</v>
      </c>
      <c r="AU451" s="199" t="s">
        <v>87</v>
      </c>
      <c r="AV451" s="14" t="s">
        <v>87</v>
      </c>
      <c r="AW451" s="14" t="s">
        <v>32</v>
      </c>
      <c r="AX451" s="14" t="s">
        <v>77</v>
      </c>
      <c r="AY451" s="199" t="s">
        <v>148</v>
      </c>
    </row>
    <row r="452" s="15" customFormat="1">
      <c r="A452" s="15"/>
      <c r="B452" s="206"/>
      <c r="C452" s="15"/>
      <c r="D452" s="186" t="s">
        <v>159</v>
      </c>
      <c r="E452" s="207" t="s">
        <v>1</v>
      </c>
      <c r="F452" s="208" t="s">
        <v>176</v>
      </c>
      <c r="G452" s="15"/>
      <c r="H452" s="209">
        <v>21</v>
      </c>
      <c r="I452" s="210"/>
      <c r="J452" s="15"/>
      <c r="K452" s="15"/>
      <c r="L452" s="206"/>
      <c r="M452" s="211"/>
      <c r="N452" s="212"/>
      <c r="O452" s="212"/>
      <c r="P452" s="212"/>
      <c r="Q452" s="212"/>
      <c r="R452" s="212"/>
      <c r="S452" s="212"/>
      <c r="T452" s="213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07" t="s">
        <v>159</v>
      </c>
      <c r="AU452" s="207" t="s">
        <v>87</v>
      </c>
      <c r="AV452" s="15" t="s">
        <v>155</v>
      </c>
      <c r="AW452" s="15" t="s">
        <v>32</v>
      </c>
      <c r="AX452" s="15" t="s">
        <v>85</v>
      </c>
      <c r="AY452" s="207" t="s">
        <v>148</v>
      </c>
    </row>
    <row r="453" s="2" customFormat="1" ht="24.15" customHeight="1">
      <c r="A453" s="37"/>
      <c r="B453" s="171"/>
      <c r="C453" s="214" t="s">
        <v>620</v>
      </c>
      <c r="D453" s="214" t="s">
        <v>219</v>
      </c>
      <c r="E453" s="215" t="s">
        <v>621</v>
      </c>
      <c r="F453" s="216" t="s">
        <v>622</v>
      </c>
      <c r="G453" s="217" t="s">
        <v>200</v>
      </c>
      <c r="H453" s="218">
        <v>10</v>
      </c>
      <c r="I453" s="219"/>
      <c r="J453" s="220">
        <f>ROUND(I453*H453,2)</f>
        <v>0</v>
      </c>
      <c r="K453" s="221"/>
      <c r="L453" s="222"/>
      <c r="M453" s="223" t="s">
        <v>1</v>
      </c>
      <c r="N453" s="224" t="s">
        <v>42</v>
      </c>
      <c r="O453" s="76"/>
      <c r="P453" s="182">
        <f>O453*H453</f>
        <v>0</v>
      </c>
      <c r="Q453" s="182">
        <v>0.016</v>
      </c>
      <c r="R453" s="182">
        <f>Q453*H453</f>
        <v>0.16</v>
      </c>
      <c r="S453" s="182">
        <v>0</v>
      </c>
      <c r="T453" s="183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84" t="s">
        <v>370</v>
      </c>
      <c r="AT453" s="184" t="s">
        <v>219</v>
      </c>
      <c r="AU453" s="184" t="s">
        <v>87</v>
      </c>
      <c r="AY453" s="18" t="s">
        <v>148</v>
      </c>
      <c r="BE453" s="185">
        <f>IF(N453="základní",J453,0)</f>
        <v>0</v>
      </c>
      <c r="BF453" s="185">
        <f>IF(N453="snížená",J453,0)</f>
        <v>0</v>
      </c>
      <c r="BG453" s="185">
        <f>IF(N453="zákl. přenesená",J453,0)</f>
        <v>0</v>
      </c>
      <c r="BH453" s="185">
        <f>IF(N453="sníž. přenesená",J453,0)</f>
        <v>0</v>
      </c>
      <c r="BI453" s="185">
        <f>IF(N453="nulová",J453,0)</f>
        <v>0</v>
      </c>
      <c r="BJ453" s="18" t="s">
        <v>85</v>
      </c>
      <c r="BK453" s="185">
        <f>ROUND(I453*H453,2)</f>
        <v>0</v>
      </c>
      <c r="BL453" s="18" t="s">
        <v>258</v>
      </c>
      <c r="BM453" s="184" t="s">
        <v>623</v>
      </c>
    </row>
    <row r="454" s="2" customFormat="1">
      <c r="A454" s="37"/>
      <c r="B454" s="38"/>
      <c r="C454" s="37"/>
      <c r="D454" s="186" t="s">
        <v>157</v>
      </c>
      <c r="E454" s="37"/>
      <c r="F454" s="187" t="s">
        <v>622</v>
      </c>
      <c r="G454" s="37"/>
      <c r="H454" s="37"/>
      <c r="I454" s="188"/>
      <c r="J454" s="37"/>
      <c r="K454" s="37"/>
      <c r="L454" s="38"/>
      <c r="M454" s="189"/>
      <c r="N454" s="190"/>
      <c r="O454" s="76"/>
      <c r="P454" s="76"/>
      <c r="Q454" s="76"/>
      <c r="R454" s="76"/>
      <c r="S454" s="76"/>
      <c r="T454" s="7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8" t="s">
        <v>157</v>
      </c>
      <c r="AU454" s="18" t="s">
        <v>87</v>
      </c>
    </row>
    <row r="455" s="13" customFormat="1">
      <c r="A455" s="13"/>
      <c r="B455" s="191"/>
      <c r="C455" s="13"/>
      <c r="D455" s="186" t="s">
        <v>159</v>
      </c>
      <c r="E455" s="192" t="s">
        <v>1</v>
      </c>
      <c r="F455" s="193" t="s">
        <v>223</v>
      </c>
      <c r="G455" s="13"/>
      <c r="H455" s="192" t="s">
        <v>1</v>
      </c>
      <c r="I455" s="194"/>
      <c r="J455" s="13"/>
      <c r="K455" s="13"/>
      <c r="L455" s="191"/>
      <c r="M455" s="195"/>
      <c r="N455" s="196"/>
      <c r="O455" s="196"/>
      <c r="P455" s="196"/>
      <c r="Q455" s="196"/>
      <c r="R455" s="196"/>
      <c r="S455" s="196"/>
      <c r="T455" s="197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2" t="s">
        <v>159</v>
      </c>
      <c r="AU455" s="192" t="s">
        <v>87</v>
      </c>
      <c r="AV455" s="13" t="s">
        <v>85</v>
      </c>
      <c r="AW455" s="13" t="s">
        <v>32</v>
      </c>
      <c r="AX455" s="13" t="s">
        <v>77</v>
      </c>
      <c r="AY455" s="192" t="s">
        <v>148</v>
      </c>
    </row>
    <row r="456" s="14" customFormat="1">
      <c r="A456" s="14"/>
      <c r="B456" s="198"/>
      <c r="C456" s="14"/>
      <c r="D456" s="186" t="s">
        <v>159</v>
      </c>
      <c r="E456" s="199" t="s">
        <v>1</v>
      </c>
      <c r="F456" s="200" t="s">
        <v>624</v>
      </c>
      <c r="G456" s="14"/>
      <c r="H456" s="201">
        <v>3</v>
      </c>
      <c r="I456" s="202"/>
      <c r="J456" s="14"/>
      <c r="K456" s="14"/>
      <c r="L456" s="198"/>
      <c r="M456" s="203"/>
      <c r="N456" s="204"/>
      <c r="O456" s="204"/>
      <c r="P456" s="204"/>
      <c r="Q456" s="204"/>
      <c r="R456" s="204"/>
      <c r="S456" s="204"/>
      <c r="T456" s="20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199" t="s">
        <v>159</v>
      </c>
      <c r="AU456" s="199" t="s">
        <v>87</v>
      </c>
      <c r="AV456" s="14" t="s">
        <v>87</v>
      </c>
      <c r="AW456" s="14" t="s">
        <v>32</v>
      </c>
      <c r="AX456" s="14" t="s">
        <v>77</v>
      </c>
      <c r="AY456" s="199" t="s">
        <v>148</v>
      </c>
    </row>
    <row r="457" s="13" customFormat="1">
      <c r="A457" s="13"/>
      <c r="B457" s="191"/>
      <c r="C457" s="13"/>
      <c r="D457" s="186" t="s">
        <v>159</v>
      </c>
      <c r="E457" s="192" t="s">
        <v>1</v>
      </c>
      <c r="F457" s="193" t="s">
        <v>224</v>
      </c>
      <c r="G457" s="13"/>
      <c r="H457" s="192" t="s">
        <v>1</v>
      </c>
      <c r="I457" s="194"/>
      <c r="J457" s="13"/>
      <c r="K457" s="13"/>
      <c r="L457" s="191"/>
      <c r="M457" s="195"/>
      <c r="N457" s="196"/>
      <c r="O457" s="196"/>
      <c r="P457" s="196"/>
      <c r="Q457" s="196"/>
      <c r="R457" s="196"/>
      <c r="S457" s="196"/>
      <c r="T457" s="19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92" t="s">
        <v>159</v>
      </c>
      <c r="AU457" s="192" t="s">
        <v>87</v>
      </c>
      <c r="AV457" s="13" t="s">
        <v>85</v>
      </c>
      <c r="AW457" s="13" t="s">
        <v>32</v>
      </c>
      <c r="AX457" s="13" t="s">
        <v>77</v>
      </c>
      <c r="AY457" s="192" t="s">
        <v>148</v>
      </c>
    </row>
    <row r="458" s="14" customFormat="1">
      <c r="A458" s="14"/>
      <c r="B458" s="198"/>
      <c r="C458" s="14"/>
      <c r="D458" s="186" t="s">
        <v>159</v>
      </c>
      <c r="E458" s="199" t="s">
        <v>1</v>
      </c>
      <c r="F458" s="200" t="s">
        <v>625</v>
      </c>
      <c r="G458" s="14"/>
      <c r="H458" s="201">
        <v>7</v>
      </c>
      <c r="I458" s="202"/>
      <c r="J458" s="14"/>
      <c r="K458" s="14"/>
      <c r="L458" s="198"/>
      <c r="M458" s="203"/>
      <c r="N458" s="204"/>
      <c r="O458" s="204"/>
      <c r="P458" s="204"/>
      <c r="Q458" s="204"/>
      <c r="R458" s="204"/>
      <c r="S458" s="204"/>
      <c r="T458" s="20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199" t="s">
        <v>159</v>
      </c>
      <c r="AU458" s="199" t="s">
        <v>87</v>
      </c>
      <c r="AV458" s="14" t="s">
        <v>87</v>
      </c>
      <c r="AW458" s="14" t="s">
        <v>32</v>
      </c>
      <c r="AX458" s="14" t="s">
        <v>77</v>
      </c>
      <c r="AY458" s="199" t="s">
        <v>148</v>
      </c>
    </row>
    <row r="459" s="15" customFormat="1">
      <c r="A459" s="15"/>
      <c r="B459" s="206"/>
      <c r="C459" s="15"/>
      <c r="D459" s="186" t="s">
        <v>159</v>
      </c>
      <c r="E459" s="207" t="s">
        <v>1</v>
      </c>
      <c r="F459" s="208" t="s">
        <v>176</v>
      </c>
      <c r="G459" s="15"/>
      <c r="H459" s="209">
        <v>10</v>
      </c>
      <c r="I459" s="210"/>
      <c r="J459" s="15"/>
      <c r="K459" s="15"/>
      <c r="L459" s="206"/>
      <c r="M459" s="211"/>
      <c r="N459" s="212"/>
      <c r="O459" s="212"/>
      <c r="P459" s="212"/>
      <c r="Q459" s="212"/>
      <c r="R459" s="212"/>
      <c r="S459" s="212"/>
      <c r="T459" s="213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07" t="s">
        <v>159</v>
      </c>
      <c r="AU459" s="207" t="s">
        <v>87</v>
      </c>
      <c r="AV459" s="15" t="s">
        <v>155</v>
      </c>
      <c r="AW459" s="15" t="s">
        <v>32</v>
      </c>
      <c r="AX459" s="15" t="s">
        <v>85</v>
      </c>
      <c r="AY459" s="207" t="s">
        <v>148</v>
      </c>
    </row>
    <row r="460" s="2" customFormat="1" ht="24.15" customHeight="1">
      <c r="A460" s="37"/>
      <c r="B460" s="171"/>
      <c r="C460" s="172" t="s">
        <v>626</v>
      </c>
      <c r="D460" s="172" t="s">
        <v>151</v>
      </c>
      <c r="E460" s="173" t="s">
        <v>627</v>
      </c>
      <c r="F460" s="174" t="s">
        <v>628</v>
      </c>
      <c r="G460" s="175" t="s">
        <v>200</v>
      </c>
      <c r="H460" s="176">
        <v>2</v>
      </c>
      <c r="I460" s="177"/>
      <c r="J460" s="178">
        <f>ROUND(I460*H460,2)</f>
        <v>0</v>
      </c>
      <c r="K460" s="179"/>
      <c r="L460" s="38"/>
      <c r="M460" s="180" t="s">
        <v>1</v>
      </c>
      <c r="N460" s="181" t="s">
        <v>42</v>
      </c>
      <c r="O460" s="76"/>
      <c r="P460" s="182">
        <f>O460*H460</f>
        <v>0</v>
      </c>
      <c r="Q460" s="182">
        <v>0</v>
      </c>
      <c r="R460" s="182">
        <f>Q460*H460</f>
        <v>0</v>
      </c>
      <c r="S460" s="182">
        <v>0</v>
      </c>
      <c r="T460" s="183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84" t="s">
        <v>258</v>
      </c>
      <c r="AT460" s="184" t="s">
        <v>151</v>
      </c>
      <c r="AU460" s="184" t="s">
        <v>87</v>
      </c>
      <c r="AY460" s="18" t="s">
        <v>148</v>
      </c>
      <c r="BE460" s="185">
        <f>IF(N460="základní",J460,0)</f>
        <v>0</v>
      </c>
      <c r="BF460" s="185">
        <f>IF(N460="snížená",J460,0)</f>
        <v>0</v>
      </c>
      <c r="BG460" s="185">
        <f>IF(N460="zákl. přenesená",J460,0)</f>
        <v>0</v>
      </c>
      <c r="BH460" s="185">
        <f>IF(N460="sníž. přenesená",J460,0)</f>
        <v>0</v>
      </c>
      <c r="BI460" s="185">
        <f>IF(N460="nulová",J460,0)</f>
        <v>0</v>
      </c>
      <c r="BJ460" s="18" t="s">
        <v>85</v>
      </c>
      <c r="BK460" s="185">
        <f>ROUND(I460*H460,2)</f>
        <v>0</v>
      </c>
      <c r="BL460" s="18" t="s">
        <v>258</v>
      </c>
      <c r="BM460" s="184" t="s">
        <v>629</v>
      </c>
    </row>
    <row r="461" s="2" customFormat="1">
      <c r="A461" s="37"/>
      <c r="B461" s="38"/>
      <c r="C461" s="37"/>
      <c r="D461" s="186" t="s">
        <v>157</v>
      </c>
      <c r="E461" s="37"/>
      <c r="F461" s="187" t="s">
        <v>630</v>
      </c>
      <c r="G461" s="37"/>
      <c r="H461" s="37"/>
      <c r="I461" s="188"/>
      <c r="J461" s="37"/>
      <c r="K461" s="37"/>
      <c r="L461" s="38"/>
      <c r="M461" s="189"/>
      <c r="N461" s="190"/>
      <c r="O461" s="76"/>
      <c r="P461" s="76"/>
      <c r="Q461" s="76"/>
      <c r="R461" s="76"/>
      <c r="S461" s="76"/>
      <c r="T461" s="7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8" t="s">
        <v>157</v>
      </c>
      <c r="AU461" s="18" t="s">
        <v>87</v>
      </c>
    </row>
    <row r="462" s="2" customFormat="1" ht="24.15" customHeight="1">
      <c r="A462" s="37"/>
      <c r="B462" s="171"/>
      <c r="C462" s="214" t="s">
        <v>631</v>
      </c>
      <c r="D462" s="214" t="s">
        <v>219</v>
      </c>
      <c r="E462" s="215" t="s">
        <v>632</v>
      </c>
      <c r="F462" s="216" t="s">
        <v>633</v>
      </c>
      <c r="G462" s="217" t="s">
        <v>200</v>
      </c>
      <c r="H462" s="218">
        <v>2</v>
      </c>
      <c r="I462" s="219"/>
      <c r="J462" s="220">
        <f>ROUND(I462*H462,2)</f>
        <v>0</v>
      </c>
      <c r="K462" s="221"/>
      <c r="L462" s="222"/>
      <c r="M462" s="223" t="s">
        <v>1</v>
      </c>
      <c r="N462" s="224" t="s">
        <v>42</v>
      </c>
      <c r="O462" s="76"/>
      <c r="P462" s="182">
        <f>O462*H462</f>
        <v>0</v>
      </c>
      <c r="Q462" s="182">
        <v>0.017000000000000001</v>
      </c>
      <c r="R462" s="182">
        <f>Q462*H462</f>
        <v>0.034000000000000002</v>
      </c>
      <c r="S462" s="182">
        <v>0</v>
      </c>
      <c r="T462" s="183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84" t="s">
        <v>370</v>
      </c>
      <c r="AT462" s="184" t="s">
        <v>219</v>
      </c>
      <c r="AU462" s="184" t="s">
        <v>87</v>
      </c>
      <c r="AY462" s="18" t="s">
        <v>148</v>
      </c>
      <c r="BE462" s="185">
        <f>IF(N462="základní",J462,0)</f>
        <v>0</v>
      </c>
      <c r="BF462" s="185">
        <f>IF(N462="snížená",J462,0)</f>
        <v>0</v>
      </c>
      <c r="BG462" s="185">
        <f>IF(N462="zákl. přenesená",J462,0)</f>
        <v>0</v>
      </c>
      <c r="BH462" s="185">
        <f>IF(N462="sníž. přenesená",J462,0)</f>
        <v>0</v>
      </c>
      <c r="BI462" s="185">
        <f>IF(N462="nulová",J462,0)</f>
        <v>0</v>
      </c>
      <c r="BJ462" s="18" t="s">
        <v>85</v>
      </c>
      <c r="BK462" s="185">
        <f>ROUND(I462*H462,2)</f>
        <v>0</v>
      </c>
      <c r="BL462" s="18" t="s">
        <v>258</v>
      </c>
      <c r="BM462" s="184" t="s">
        <v>634</v>
      </c>
    </row>
    <row r="463" s="2" customFormat="1">
      <c r="A463" s="37"/>
      <c r="B463" s="38"/>
      <c r="C463" s="37"/>
      <c r="D463" s="186" t="s">
        <v>157</v>
      </c>
      <c r="E463" s="37"/>
      <c r="F463" s="187" t="s">
        <v>633</v>
      </c>
      <c r="G463" s="37"/>
      <c r="H463" s="37"/>
      <c r="I463" s="188"/>
      <c r="J463" s="37"/>
      <c r="K463" s="37"/>
      <c r="L463" s="38"/>
      <c r="M463" s="189"/>
      <c r="N463" s="190"/>
      <c r="O463" s="76"/>
      <c r="P463" s="76"/>
      <c r="Q463" s="76"/>
      <c r="R463" s="76"/>
      <c r="S463" s="76"/>
      <c r="T463" s="77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8" t="s">
        <v>157</v>
      </c>
      <c r="AU463" s="18" t="s">
        <v>87</v>
      </c>
    </row>
    <row r="464" s="2" customFormat="1" ht="16.5" customHeight="1">
      <c r="A464" s="37"/>
      <c r="B464" s="171"/>
      <c r="C464" s="172" t="s">
        <v>635</v>
      </c>
      <c r="D464" s="172" t="s">
        <v>151</v>
      </c>
      <c r="E464" s="173" t="s">
        <v>636</v>
      </c>
      <c r="F464" s="174" t="s">
        <v>637</v>
      </c>
      <c r="G464" s="175" t="s">
        <v>200</v>
      </c>
      <c r="H464" s="176">
        <v>35</v>
      </c>
      <c r="I464" s="177"/>
      <c r="J464" s="178">
        <f>ROUND(I464*H464,2)</f>
        <v>0</v>
      </c>
      <c r="K464" s="179"/>
      <c r="L464" s="38"/>
      <c r="M464" s="180" t="s">
        <v>1</v>
      </c>
      <c r="N464" s="181" t="s">
        <v>42</v>
      </c>
      <c r="O464" s="76"/>
      <c r="P464" s="182">
        <f>O464*H464</f>
        <v>0</v>
      </c>
      <c r="Q464" s="182">
        <v>0</v>
      </c>
      <c r="R464" s="182">
        <f>Q464*H464</f>
        <v>0</v>
      </c>
      <c r="S464" s="182">
        <v>0</v>
      </c>
      <c r="T464" s="183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84" t="s">
        <v>258</v>
      </c>
      <c r="AT464" s="184" t="s">
        <v>151</v>
      </c>
      <c r="AU464" s="184" t="s">
        <v>87</v>
      </c>
      <c r="AY464" s="18" t="s">
        <v>148</v>
      </c>
      <c r="BE464" s="185">
        <f>IF(N464="základní",J464,0)</f>
        <v>0</v>
      </c>
      <c r="BF464" s="185">
        <f>IF(N464="snížená",J464,0)</f>
        <v>0</v>
      </c>
      <c r="BG464" s="185">
        <f>IF(N464="zákl. přenesená",J464,0)</f>
        <v>0</v>
      </c>
      <c r="BH464" s="185">
        <f>IF(N464="sníž. přenesená",J464,0)</f>
        <v>0</v>
      </c>
      <c r="BI464" s="185">
        <f>IF(N464="nulová",J464,0)</f>
        <v>0</v>
      </c>
      <c r="BJ464" s="18" t="s">
        <v>85</v>
      </c>
      <c r="BK464" s="185">
        <f>ROUND(I464*H464,2)</f>
        <v>0</v>
      </c>
      <c r="BL464" s="18" t="s">
        <v>258</v>
      </c>
      <c r="BM464" s="184" t="s">
        <v>638</v>
      </c>
    </row>
    <row r="465" s="2" customFormat="1">
      <c r="A465" s="37"/>
      <c r="B465" s="38"/>
      <c r="C465" s="37"/>
      <c r="D465" s="186" t="s">
        <v>157</v>
      </c>
      <c r="E465" s="37"/>
      <c r="F465" s="187" t="s">
        <v>639</v>
      </c>
      <c r="G465" s="37"/>
      <c r="H465" s="37"/>
      <c r="I465" s="188"/>
      <c r="J465" s="37"/>
      <c r="K465" s="37"/>
      <c r="L465" s="38"/>
      <c r="M465" s="189"/>
      <c r="N465" s="190"/>
      <c r="O465" s="76"/>
      <c r="P465" s="76"/>
      <c r="Q465" s="76"/>
      <c r="R465" s="76"/>
      <c r="S465" s="76"/>
      <c r="T465" s="77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18" t="s">
        <v>157</v>
      </c>
      <c r="AU465" s="18" t="s">
        <v>87</v>
      </c>
    </row>
    <row r="466" s="13" customFormat="1">
      <c r="A466" s="13"/>
      <c r="B466" s="191"/>
      <c r="C466" s="13"/>
      <c r="D466" s="186" t="s">
        <v>159</v>
      </c>
      <c r="E466" s="192" t="s">
        <v>1</v>
      </c>
      <c r="F466" s="193" t="s">
        <v>640</v>
      </c>
      <c r="G466" s="13"/>
      <c r="H466" s="192" t="s">
        <v>1</v>
      </c>
      <c r="I466" s="194"/>
      <c r="J466" s="13"/>
      <c r="K466" s="13"/>
      <c r="L466" s="191"/>
      <c r="M466" s="195"/>
      <c r="N466" s="196"/>
      <c r="O466" s="196"/>
      <c r="P466" s="196"/>
      <c r="Q466" s="196"/>
      <c r="R466" s="196"/>
      <c r="S466" s="196"/>
      <c r="T466" s="19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2" t="s">
        <v>159</v>
      </c>
      <c r="AU466" s="192" t="s">
        <v>87</v>
      </c>
      <c r="AV466" s="13" t="s">
        <v>85</v>
      </c>
      <c r="AW466" s="13" t="s">
        <v>32</v>
      </c>
      <c r="AX466" s="13" t="s">
        <v>77</v>
      </c>
      <c r="AY466" s="192" t="s">
        <v>148</v>
      </c>
    </row>
    <row r="467" s="14" customFormat="1">
      <c r="A467" s="14"/>
      <c r="B467" s="198"/>
      <c r="C467" s="14"/>
      <c r="D467" s="186" t="s">
        <v>159</v>
      </c>
      <c r="E467" s="199" t="s">
        <v>1</v>
      </c>
      <c r="F467" s="200" t="s">
        <v>641</v>
      </c>
      <c r="G467" s="14"/>
      <c r="H467" s="201">
        <v>35</v>
      </c>
      <c r="I467" s="202"/>
      <c r="J467" s="14"/>
      <c r="K467" s="14"/>
      <c r="L467" s="198"/>
      <c r="M467" s="203"/>
      <c r="N467" s="204"/>
      <c r="O467" s="204"/>
      <c r="P467" s="204"/>
      <c r="Q467" s="204"/>
      <c r="R467" s="204"/>
      <c r="S467" s="204"/>
      <c r="T467" s="20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199" t="s">
        <v>159</v>
      </c>
      <c r="AU467" s="199" t="s">
        <v>87</v>
      </c>
      <c r="AV467" s="14" t="s">
        <v>87</v>
      </c>
      <c r="AW467" s="14" t="s">
        <v>32</v>
      </c>
      <c r="AX467" s="14" t="s">
        <v>85</v>
      </c>
      <c r="AY467" s="199" t="s">
        <v>148</v>
      </c>
    </row>
    <row r="468" s="2" customFormat="1" ht="16.5" customHeight="1">
      <c r="A468" s="37"/>
      <c r="B468" s="171"/>
      <c r="C468" s="214" t="s">
        <v>642</v>
      </c>
      <c r="D468" s="214" t="s">
        <v>219</v>
      </c>
      <c r="E468" s="215" t="s">
        <v>643</v>
      </c>
      <c r="F468" s="216" t="s">
        <v>644</v>
      </c>
      <c r="G468" s="217" t="s">
        <v>200</v>
      </c>
      <c r="H468" s="218">
        <v>17</v>
      </c>
      <c r="I468" s="219"/>
      <c r="J468" s="220">
        <f>ROUND(I468*H468,2)</f>
        <v>0</v>
      </c>
      <c r="K468" s="221"/>
      <c r="L468" s="222"/>
      <c r="M468" s="223" t="s">
        <v>1</v>
      </c>
      <c r="N468" s="224" t="s">
        <v>42</v>
      </c>
      <c r="O468" s="76"/>
      <c r="P468" s="182">
        <f>O468*H468</f>
        <v>0</v>
      </c>
      <c r="Q468" s="182">
        <v>0.0022000000000000001</v>
      </c>
      <c r="R468" s="182">
        <f>Q468*H468</f>
        <v>0.037400000000000003</v>
      </c>
      <c r="S468" s="182">
        <v>0</v>
      </c>
      <c r="T468" s="183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184" t="s">
        <v>370</v>
      </c>
      <c r="AT468" s="184" t="s">
        <v>219</v>
      </c>
      <c r="AU468" s="184" t="s">
        <v>87</v>
      </c>
      <c r="AY468" s="18" t="s">
        <v>148</v>
      </c>
      <c r="BE468" s="185">
        <f>IF(N468="základní",J468,0)</f>
        <v>0</v>
      </c>
      <c r="BF468" s="185">
        <f>IF(N468="snížená",J468,0)</f>
        <v>0</v>
      </c>
      <c r="BG468" s="185">
        <f>IF(N468="zákl. přenesená",J468,0)</f>
        <v>0</v>
      </c>
      <c r="BH468" s="185">
        <f>IF(N468="sníž. přenesená",J468,0)</f>
        <v>0</v>
      </c>
      <c r="BI468" s="185">
        <f>IF(N468="nulová",J468,0)</f>
        <v>0</v>
      </c>
      <c r="BJ468" s="18" t="s">
        <v>85</v>
      </c>
      <c r="BK468" s="185">
        <f>ROUND(I468*H468,2)</f>
        <v>0</v>
      </c>
      <c r="BL468" s="18" t="s">
        <v>258</v>
      </c>
      <c r="BM468" s="184" t="s">
        <v>645</v>
      </c>
    </row>
    <row r="469" s="2" customFormat="1">
      <c r="A469" s="37"/>
      <c r="B469" s="38"/>
      <c r="C469" s="37"/>
      <c r="D469" s="186" t="s">
        <v>157</v>
      </c>
      <c r="E469" s="37"/>
      <c r="F469" s="187" t="s">
        <v>644</v>
      </c>
      <c r="G469" s="37"/>
      <c r="H469" s="37"/>
      <c r="I469" s="188"/>
      <c r="J469" s="37"/>
      <c r="K469" s="37"/>
      <c r="L469" s="38"/>
      <c r="M469" s="189"/>
      <c r="N469" s="190"/>
      <c r="O469" s="76"/>
      <c r="P469" s="76"/>
      <c r="Q469" s="76"/>
      <c r="R469" s="76"/>
      <c r="S469" s="76"/>
      <c r="T469" s="77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18" t="s">
        <v>157</v>
      </c>
      <c r="AU469" s="18" t="s">
        <v>87</v>
      </c>
    </row>
    <row r="470" s="14" customFormat="1">
      <c r="A470" s="14"/>
      <c r="B470" s="198"/>
      <c r="C470" s="14"/>
      <c r="D470" s="186" t="s">
        <v>159</v>
      </c>
      <c r="E470" s="199" t="s">
        <v>1</v>
      </c>
      <c r="F470" s="200" t="s">
        <v>77</v>
      </c>
      <c r="G470" s="14"/>
      <c r="H470" s="201">
        <v>0</v>
      </c>
      <c r="I470" s="202"/>
      <c r="J470" s="14"/>
      <c r="K470" s="14"/>
      <c r="L470" s="198"/>
      <c r="M470" s="203"/>
      <c r="N470" s="204"/>
      <c r="O470" s="204"/>
      <c r="P470" s="204"/>
      <c r="Q470" s="204"/>
      <c r="R470" s="204"/>
      <c r="S470" s="204"/>
      <c r="T470" s="20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199" t="s">
        <v>159</v>
      </c>
      <c r="AU470" s="199" t="s">
        <v>87</v>
      </c>
      <c r="AV470" s="14" t="s">
        <v>87</v>
      </c>
      <c r="AW470" s="14" t="s">
        <v>32</v>
      </c>
      <c r="AX470" s="14" t="s">
        <v>77</v>
      </c>
      <c r="AY470" s="199" t="s">
        <v>148</v>
      </c>
    </row>
    <row r="471" s="14" customFormat="1">
      <c r="A471" s="14"/>
      <c r="B471" s="198"/>
      <c r="C471" s="14"/>
      <c r="D471" s="186" t="s">
        <v>159</v>
      </c>
      <c r="E471" s="199" t="s">
        <v>1</v>
      </c>
      <c r="F471" s="200" t="s">
        <v>646</v>
      </c>
      <c r="G471" s="14"/>
      <c r="H471" s="201">
        <v>12</v>
      </c>
      <c r="I471" s="202"/>
      <c r="J471" s="14"/>
      <c r="K471" s="14"/>
      <c r="L471" s="198"/>
      <c r="M471" s="203"/>
      <c r="N471" s="204"/>
      <c r="O471" s="204"/>
      <c r="P471" s="204"/>
      <c r="Q471" s="204"/>
      <c r="R471" s="204"/>
      <c r="S471" s="204"/>
      <c r="T471" s="20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199" t="s">
        <v>159</v>
      </c>
      <c r="AU471" s="199" t="s">
        <v>87</v>
      </c>
      <c r="AV471" s="14" t="s">
        <v>87</v>
      </c>
      <c r="AW471" s="14" t="s">
        <v>32</v>
      </c>
      <c r="AX471" s="14" t="s">
        <v>77</v>
      </c>
      <c r="AY471" s="199" t="s">
        <v>148</v>
      </c>
    </row>
    <row r="472" s="14" customFormat="1">
      <c r="A472" s="14"/>
      <c r="B472" s="198"/>
      <c r="C472" s="14"/>
      <c r="D472" s="186" t="s">
        <v>159</v>
      </c>
      <c r="E472" s="199" t="s">
        <v>1</v>
      </c>
      <c r="F472" s="200" t="s">
        <v>186</v>
      </c>
      <c r="G472" s="14"/>
      <c r="H472" s="201">
        <v>5</v>
      </c>
      <c r="I472" s="202"/>
      <c r="J472" s="14"/>
      <c r="K472" s="14"/>
      <c r="L472" s="198"/>
      <c r="M472" s="203"/>
      <c r="N472" s="204"/>
      <c r="O472" s="204"/>
      <c r="P472" s="204"/>
      <c r="Q472" s="204"/>
      <c r="R472" s="204"/>
      <c r="S472" s="204"/>
      <c r="T472" s="20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199" t="s">
        <v>159</v>
      </c>
      <c r="AU472" s="199" t="s">
        <v>87</v>
      </c>
      <c r="AV472" s="14" t="s">
        <v>87</v>
      </c>
      <c r="AW472" s="14" t="s">
        <v>32</v>
      </c>
      <c r="AX472" s="14" t="s">
        <v>77</v>
      </c>
      <c r="AY472" s="199" t="s">
        <v>148</v>
      </c>
    </row>
    <row r="473" s="15" customFormat="1">
      <c r="A473" s="15"/>
      <c r="B473" s="206"/>
      <c r="C473" s="15"/>
      <c r="D473" s="186" t="s">
        <v>159</v>
      </c>
      <c r="E473" s="207" t="s">
        <v>1</v>
      </c>
      <c r="F473" s="208" t="s">
        <v>176</v>
      </c>
      <c r="G473" s="15"/>
      <c r="H473" s="209">
        <v>17</v>
      </c>
      <c r="I473" s="210"/>
      <c r="J473" s="15"/>
      <c r="K473" s="15"/>
      <c r="L473" s="206"/>
      <c r="M473" s="211"/>
      <c r="N473" s="212"/>
      <c r="O473" s="212"/>
      <c r="P473" s="212"/>
      <c r="Q473" s="212"/>
      <c r="R473" s="212"/>
      <c r="S473" s="212"/>
      <c r="T473" s="213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07" t="s">
        <v>159</v>
      </c>
      <c r="AU473" s="207" t="s">
        <v>87</v>
      </c>
      <c r="AV473" s="15" t="s">
        <v>155</v>
      </c>
      <c r="AW473" s="15" t="s">
        <v>32</v>
      </c>
      <c r="AX473" s="15" t="s">
        <v>85</v>
      </c>
      <c r="AY473" s="207" t="s">
        <v>148</v>
      </c>
    </row>
    <row r="474" s="2" customFormat="1" ht="24.15" customHeight="1">
      <c r="A474" s="37"/>
      <c r="B474" s="171"/>
      <c r="C474" s="214" t="s">
        <v>647</v>
      </c>
      <c r="D474" s="214" t="s">
        <v>219</v>
      </c>
      <c r="E474" s="215" t="s">
        <v>648</v>
      </c>
      <c r="F474" s="216" t="s">
        <v>649</v>
      </c>
      <c r="G474" s="217" t="s">
        <v>200</v>
      </c>
      <c r="H474" s="218">
        <v>17</v>
      </c>
      <c r="I474" s="219"/>
      <c r="J474" s="220">
        <f>ROUND(I474*H474,2)</f>
        <v>0</v>
      </c>
      <c r="K474" s="221"/>
      <c r="L474" s="222"/>
      <c r="M474" s="223" t="s">
        <v>1</v>
      </c>
      <c r="N474" s="224" t="s">
        <v>42</v>
      </c>
      <c r="O474" s="76"/>
      <c r="P474" s="182">
        <f>O474*H474</f>
        <v>0</v>
      </c>
      <c r="Q474" s="182">
        <v>0.00014999999999999999</v>
      </c>
      <c r="R474" s="182">
        <f>Q474*H474</f>
        <v>0.0025499999999999997</v>
      </c>
      <c r="S474" s="182">
        <v>0</v>
      </c>
      <c r="T474" s="183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84" t="s">
        <v>370</v>
      </c>
      <c r="AT474" s="184" t="s">
        <v>219</v>
      </c>
      <c r="AU474" s="184" t="s">
        <v>87</v>
      </c>
      <c r="AY474" s="18" t="s">
        <v>148</v>
      </c>
      <c r="BE474" s="185">
        <f>IF(N474="základní",J474,0)</f>
        <v>0</v>
      </c>
      <c r="BF474" s="185">
        <f>IF(N474="snížená",J474,0)</f>
        <v>0</v>
      </c>
      <c r="BG474" s="185">
        <f>IF(N474="zákl. přenesená",J474,0)</f>
        <v>0</v>
      </c>
      <c r="BH474" s="185">
        <f>IF(N474="sníž. přenesená",J474,0)</f>
        <v>0</v>
      </c>
      <c r="BI474" s="185">
        <f>IF(N474="nulová",J474,0)</f>
        <v>0</v>
      </c>
      <c r="BJ474" s="18" t="s">
        <v>85</v>
      </c>
      <c r="BK474" s="185">
        <f>ROUND(I474*H474,2)</f>
        <v>0</v>
      </c>
      <c r="BL474" s="18" t="s">
        <v>258</v>
      </c>
      <c r="BM474" s="184" t="s">
        <v>650</v>
      </c>
    </row>
    <row r="475" s="2" customFormat="1">
      <c r="A475" s="37"/>
      <c r="B475" s="38"/>
      <c r="C475" s="37"/>
      <c r="D475" s="186" t="s">
        <v>157</v>
      </c>
      <c r="E475" s="37"/>
      <c r="F475" s="187" t="s">
        <v>651</v>
      </c>
      <c r="G475" s="37"/>
      <c r="H475" s="37"/>
      <c r="I475" s="188"/>
      <c r="J475" s="37"/>
      <c r="K475" s="37"/>
      <c r="L475" s="38"/>
      <c r="M475" s="189"/>
      <c r="N475" s="190"/>
      <c r="O475" s="76"/>
      <c r="P475" s="76"/>
      <c r="Q475" s="76"/>
      <c r="R475" s="76"/>
      <c r="S475" s="76"/>
      <c r="T475" s="77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18" t="s">
        <v>157</v>
      </c>
      <c r="AU475" s="18" t="s">
        <v>87</v>
      </c>
    </row>
    <row r="476" s="2" customFormat="1" ht="16.5" customHeight="1">
      <c r="A476" s="37"/>
      <c r="B476" s="171"/>
      <c r="C476" s="214" t="s">
        <v>652</v>
      </c>
      <c r="D476" s="214" t="s">
        <v>219</v>
      </c>
      <c r="E476" s="215" t="s">
        <v>653</v>
      </c>
      <c r="F476" s="216" t="s">
        <v>654</v>
      </c>
      <c r="G476" s="217" t="s">
        <v>200</v>
      </c>
      <c r="H476" s="218">
        <v>8</v>
      </c>
      <c r="I476" s="219"/>
      <c r="J476" s="220">
        <f>ROUND(I476*H476,2)</f>
        <v>0</v>
      </c>
      <c r="K476" s="221"/>
      <c r="L476" s="222"/>
      <c r="M476" s="223" t="s">
        <v>1</v>
      </c>
      <c r="N476" s="224" t="s">
        <v>42</v>
      </c>
      <c r="O476" s="76"/>
      <c r="P476" s="182">
        <f>O476*H476</f>
        <v>0</v>
      </c>
      <c r="Q476" s="182">
        <v>0.0022000000000000001</v>
      </c>
      <c r="R476" s="182">
        <f>Q476*H476</f>
        <v>0.017600000000000001</v>
      </c>
      <c r="S476" s="182">
        <v>0</v>
      </c>
      <c r="T476" s="183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84" t="s">
        <v>370</v>
      </c>
      <c r="AT476" s="184" t="s">
        <v>219</v>
      </c>
      <c r="AU476" s="184" t="s">
        <v>87</v>
      </c>
      <c r="AY476" s="18" t="s">
        <v>148</v>
      </c>
      <c r="BE476" s="185">
        <f>IF(N476="základní",J476,0)</f>
        <v>0</v>
      </c>
      <c r="BF476" s="185">
        <f>IF(N476="snížená",J476,0)</f>
        <v>0</v>
      </c>
      <c r="BG476" s="185">
        <f>IF(N476="zákl. přenesená",J476,0)</f>
        <v>0</v>
      </c>
      <c r="BH476" s="185">
        <f>IF(N476="sníž. přenesená",J476,0)</f>
        <v>0</v>
      </c>
      <c r="BI476" s="185">
        <f>IF(N476="nulová",J476,0)</f>
        <v>0</v>
      </c>
      <c r="BJ476" s="18" t="s">
        <v>85</v>
      </c>
      <c r="BK476" s="185">
        <f>ROUND(I476*H476,2)</f>
        <v>0</v>
      </c>
      <c r="BL476" s="18" t="s">
        <v>258</v>
      </c>
      <c r="BM476" s="184" t="s">
        <v>655</v>
      </c>
    </row>
    <row r="477" s="2" customFormat="1">
      <c r="A477" s="37"/>
      <c r="B477" s="38"/>
      <c r="C477" s="37"/>
      <c r="D477" s="186" t="s">
        <v>157</v>
      </c>
      <c r="E477" s="37"/>
      <c r="F477" s="187" t="s">
        <v>654</v>
      </c>
      <c r="G477" s="37"/>
      <c r="H477" s="37"/>
      <c r="I477" s="188"/>
      <c r="J477" s="37"/>
      <c r="K477" s="37"/>
      <c r="L477" s="38"/>
      <c r="M477" s="189"/>
      <c r="N477" s="190"/>
      <c r="O477" s="76"/>
      <c r="P477" s="76"/>
      <c r="Q477" s="76"/>
      <c r="R477" s="76"/>
      <c r="S477" s="76"/>
      <c r="T477" s="77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T477" s="18" t="s">
        <v>157</v>
      </c>
      <c r="AU477" s="18" t="s">
        <v>87</v>
      </c>
    </row>
    <row r="478" s="14" customFormat="1">
      <c r="A478" s="14"/>
      <c r="B478" s="198"/>
      <c r="C478" s="14"/>
      <c r="D478" s="186" t="s">
        <v>159</v>
      </c>
      <c r="E478" s="199" t="s">
        <v>1</v>
      </c>
      <c r="F478" s="200" t="s">
        <v>85</v>
      </c>
      <c r="G478" s="14"/>
      <c r="H478" s="201">
        <v>1</v>
      </c>
      <c r="I478" s="202"/>
      <c r="J478" s="14"/>
      <c r="K478" s="14"/>
      <c r="L478" s="198"/>
      <c r="M478" s="203"/>
      <c r="N478" s="204"/>
      <c r="O478" s="204"/>
      <c r="P478" s="204"/>
      <c r="Q478" s="204"/>
      <c r="R478" s="204"/>
      <c r="S478" s="204"/>
      <c r="T478" s="20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199" t="s">
        <v>159</v>
      </c>
      <c r="AU478" s="199" t="s">
        <v>87</v>
      </c>
      <c r="AV478" s="14" t="s">
        <v>87</v>
      </c>
      <c r="AW478" s="14" t="s">
        <v>32</v>
      </c>
      <c r="AX478" s="14" t="s">
        <v>77</v>
      </c>
      <c r="AY478" s="199" t="s">
        <v>148</v>
      </c>
    </row>
    <row r="479" s="14" customFormat="1">
      <c r="A479" s="14"/>
      <c r="B479" s="198"/>
      <c r="C479" s="14"/>
      <c r="D479" s="186" t="s">
        <v>159</v>
      </c>
      <c r="E479" s="199" t="s">
        <v>1</v>
      </c>
      <c r="F479" s="200" t="s">
        <v>186</v>
      </c>
      <c r="G479" s="14"/>
      <c r="H479" s="201">
        <v>5</v>
      </c>
      <c r="I479" s="202"/>
      <c r="J479" s="14"/>
      <c r="K479" s="14"/>
      <c r="L479" s="198"/>
      <c r="M479" s="203"/>
      <c r="N479" s="204"/>
      <c r="O479" s="204"/>
      <c r="P479" s="204"/>
      <c r="Q479" s="204"/>
      <c r="R479" s="204"/>
      <c r="S479" s="204"/>
      <c r="T479" s="20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199" t="s">
        <v>159</v>
      </c>
      <c r="AU479" s="199" t="s">
        <v>87</v>
      </c>
      <c r="AV479" s="14" t="s">
        <v>87</v>
      </c>
      <c r="AW479" s="14" t="s">
        <v>32</v>
      </c>
      <c r="AX479" s="14" t="s">
        <v>77</v>
      </c>
      <c r="AY479" s="199" t="s">
        <v>148</v>
      </c>
    </row>
    <row r="480" s="14" customFormat="1">
      <c r="A480" s="14"/>
      <c r="B480" s="198"/>
      <c r="C480" s="14"/>
      <c r="D480" s="186" t="s">
        <v>159</v>
      </c>
      <c r="E480" s="199" t="s">
        <v>1</v>
      </c>
      <c r="F480" s="200" t="s">
        <v>87</v>
      </c>
      <c r="G480" s="14"/>
      <c r="H480" s="201">
        <v>2</v>
      </c>
      <c r="I480" s="202"/>
      <c r="J480" s="14"/>
      <c r="K480" s="14"/>
      <c r="L480" s="198"/>
      <c r="M480" s="203"/>
      <c r="N480" s="204"/>
      <c r="O480" s="204"/>
      <c r="P480" s="204"/>
      <c r="Q480" s="204"/>
      <c r="R480" s="204"/>
      <c r="S480" s="204"/>
      <c r="T480" s="205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199" t="s">
        <v>159</v>
      </c>
      <c r="AU480" s="199" t="s">
        <v>87</v>
      </c>
      <c r="AV480" s="14" t="s">
        <v>87</v>
      </c>
      <c r="AW480" s="14" t="s">
        <v>32</v>
      </c>
      <c r="AX480" s="14" t="s">
        <v>77</v>
      </c>
      <c r="AY480" s="199" t="s">
        <v>148</v>
      </c>
    </row>
    <row r="481" s="15" customFormat="1">
      <c r="A481" s="15"/>
      <c r="B481" s="206"/>
      <c r="C481" s="15"/>
      <c r="D481" s="186" t="s">
        <v>159</v>
      </c>
      <c r="E481" s="207" t="s">
        <v>1</v>
      </c>
      <c r="F481" s="208" t="s">
        <v>176</v>
      </c>
      <c r="G481" s="15"/>
      <c r="H481" s="209">
        <v>8</v>
      </c>
      <c r="I481" s="210"/>
      <c r="J481" s="15"/>
      <c r="K481" s="15"/>
      <c r="L481" s="206"/>
      <c r="M481" s="211"/>
      <c r="N481" s="212"/>
      <c r="O481" s="212"/>
      <c r="P481" s="212"/>
      <c r="Q481" s="212"/>
      <c r="R481" s="212"/>
      <c r="S481" s="212"/>
      <c r="T481" s="213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07" t="s">
        <v>159</v>
      </c>
      <c r="AU481" s="207" t="s">
        <v>87</v>
      </c>
      <c r="AV481" s="15" t="s">
        <v>155</v>
      </c>
      <c r="AW481" s="15" t="s">
        <v>32</v>
      </c>
      <c r="AX481" s="15" t="s">
        <v>85</v>
      </c>
      <c r="AY481" s="207" t="s">
        <v>148</v>
      </c>
    </row>
    <row r="482" s="2" customFormat="1" ht="24.15" customHeight="1">
      <c r="A482" s="37"/>
      <c r="B482" s="171"/>
      <c r="C482" s="214" t="s">
        <v>656</v>
      </c>
      <c r="D482" s="214" t="s">
        <v>219</v>
      </c>
      <c r="E482" s="215" t="s">
        <v>657</v>
      </c>
      <c r="F482" s="216" t="s">
        <v>658</v>
      </c>
      <c r="G482" s="217" t="s">
        <v>200</v>
      </c>
      <c r="H482" s="218">
        <v>8</v>
      </c>
      <c r="I482" s="219"/>
      <c r="J482" s="220">
        <f>ROUND(I482*H482,2)</f>
        <v>0</v>
      </c>
      <c r="K482" s="221"/>
      <c r="L482" s="222"/>
      <c r="M482" s="223" t="s">
        <v>1</v>
      </c>
      <c r="N482" s="224" t="s">
        <v>42</v>
      </c>
      <c r="O482" s="76"/>
      <c r="P482" s="182">
        <f>O482*H482</f>
        <v>0</v>
      </c>
      <c r="Q482" s="182">
        <v>0.00014999999999999999</v>
      </c>
      <c r="R482" s="182">
        <f>Q482*H482</f>
        <v>0.0011999999999999999</v>
      </c>
      <c r="S482" s="182">
        <v>0</v>
      </c>
      <c r="T482" s="183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84" t="s">
        <v>370</v>
      </c>
      <c r="AT482" s="184" t="s">
        <v>219</v>
      </c>
      <c r="AU482" s="184" t="s">
        <v>87</v>
      </c>
      <c r="AY482" s="18" t="s">
        <v>148</v>
      </c>
      <c r="BE482" s="185">
        <f>IF(N482="základní",J482,0)</f>
        <v>0</v>
      </c>
      <c r="BF482" s="185">
        <f>IF(N482="snížená",J482,0)</f>
        <v>0</v>
      </c>
      <c r="BG482" s="185">
        <f>IF(N482="zákl. přenesená",J482,0)</f>
        <v>0</v>
      </c>
      <c r="BH482" s="185">
        <f>IF(N482="sníž. přenesená",J482,0)</f>
        <v>0</v>
      </c>
      <c r="BI482" s="185">
        <f>IF(N482="nulová",J482,0)</f>
        <v>0</v>
      </c>
      <c r="BJ482" s="18" t="s">
        <v>85</v>
      </c>
      <c r="BK482" s="185">
        <f>ROUND(I482*H482,2)</f>
        <v>0</v>
      </c>
      <c r="BL482" s="18" t="s">
        <v>258</v>
      </c>
      <c r="BM482" s="184" t="s">
        <v>659</v>
      </c>
    </row>
    <row r="483" s="2" customFormat="1">
      <c r="A483" s="37"/>
      <c r="B483" s="38"/>
      <c r="C483" s="37"/>
      <c r="D483" s="186" t="s">
        <v>157</v>
      </c>
      <c r="E483" s="37"/>
      <c r="F483" s="187" t="s">
        <v>660</v>
      </c>
      <c r="G483" s="37"/>
      <c r="H483" s="37"/>
      <c r="I483" s="188"/>
      <c r="J483" s="37"/>
      <c r="K483" s="37"/>
      <c r="L483" s="38"/>
      <c r="M483" s="189"/>
      <c r="N483" s="190"/>
      <c r="O483" s="76"/>
      <c r="P483" s="76"/>
      <c r="Q483" s="76"/>
      <c r="R483" s="76"/>
      <c r="S483" s="76"/>
      <c r="T483" s="77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8" t="s">
        <v>157</v>
      </c>
      <c r="AU483" s="18" t="s">
        <v>87</v>
      </c>
    </row>
    <row r="484" s="2" customFormat="1" ht="16.5" customHeight="1">
      <c r="A484" s="37"/>
      <c r="B484" s="171"/>
      <c r="C484" s="214" t="s">
        <v>661</v>
      </c>
      <c r="D484" s="214" t="s">
        <v>219</v>
      </c>
      <c r="E484" s="215" t="s">
        <v>662</v>
      </c>
      <c r="F484" s="216" t="s">
        <v>663</v>
      </c>
      <c r="G484" s="217" t="s">
        <v>200</v>
      </c>
      <c r="H484" s="218">
        <v>10</v>
      </c>
      <c r="I484" s="219"/>
      <c r="J484" s="220">
        <f>ROUND(I484*H484,2)</f>
        <v>0</v>
      </c>
      <c r="K484" s="221"/>
      <c r="L484" s="222"/>
      <c r="M484" s="223" t="s">
        <v>1</v>
      </c>
      <c r="N484" s="224" t="s">
        <v>42</v>
      </c>
      <c r="O484" s="76"/>
      <c r="P484" s="182">
        <f>O484*H484</f>
        <v>0</v>
      </c>
      <c r="Q484" s="182">
        <v>0.0022000000000000001</v>
      </c>
      <c r="R484" s="182">
        <f>Q484*H484</f>
        <v>0.022000000000000002</v>
      </c>
      <c r="S484" s="182">
        <v>0</v>
      </c>
      <c r="T484" s="183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84" t="s">
        <v>370</v>
      </c>
      <c r="AT484" s="184" t="s">
        <v>219</v>
      </c>
      <c r="AU484" s="184" t="s">
        <v>87</v>
      </c>
      <c r="AY484" s="18" t="s">
        <v>148</v>
      </c>
      <c r="BE484" s="185">
        <f>IF(N484="základní",J484,0)</f>
        <v>0</v>
      </c>
      <c r="BF484" s="185">
        <f>IF(N484="snížená",J484,0)</f>
        <v>0</v>
      </c>
      <c r="BG484" s="185">
        <f>IF(N484="zákl. přenesená",J484,0)</f>
        <v>0</v>
      </c>
      <c r="BH484" s="185">
        <f>IF(N484="sníž. přenesená",J484,0)</f>
        <v>0</v>
      </c>
      <c r="BI484" s="185">
        <f>IF(N484="nulová",J484,0)</f>
        <v>0</v>
      </c>
      <c r="BJ484" s="18" t="s">
        <v>85</v>
      </c>
      <c r="BK484" s="185">
        <f>ROUND(I484*H484,2)</f>
        <v>0</v>
      </c>
      <c r="BL484" s="18" t="s">
        <v>258</v>
      </c>
      <c r="BM484" s="184" t="s">
        <v>664</v>
      </c>
    </row>
    <row r="485" s="2" customFormat="1">
      <c r="A485" s="37"/>
      <c r="B485" s="38"/>
      <c r="C485" s="37"/>
      <c r="D485" s="186" t="s">
        <v>157</v>
      </c>
      <c r="E485" s="37"/>
      <c r="F485" s="187" t="s">
        <v>663</v>
      </c>
      <c r="G485" s="37"/>
      <c r="H485" s="37"/>
      <c r="I485" s="188"/>
      <c r="J485" s="37"/>
      <c r="K485" s="37"/>
      <c r="L485" s="38"/>
      <c r="M485" s="189"/>
      <c r="N485" s="190"/>
      <c r="O485" s="76"/>
      <c r="P485" s="76"/>
      <c r="Q485" s="76"/>
      <c r="R485" s="76"/>
      <c r="S485" s="76"/>
      <c r="T485" s="77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8" t="s">
        <v>157</v>
      </c>
      <c r="AU485" s="18" t="s">
        <v>87</v>
      </c>
    </row>
    <row r="486" s="14" customFormat="1">
      <c r="A486" s="14"/>
      <c r="B486" s="198"/>
      <c r="C486" s="14"/>
      <c r="D486" s="186" t="s">
        <v>159</v>
      </c>
      <c r="E486" s="199" t="s">
        <v>1</v>
      </c>
      <c r="F486" s="200" t="s">
        <v>77</v>
      </c>
      <c r="G486" s="14"/>
      <c r="H486" s="201">
        <v>0</v>
      </c>
      <c r="I486" s="202"/>
      <c r="J486" s="14"/>
      <c r="K486" s="14"/>
      <c r="L486" s="198"/>
      <c r="M486" s="203"/>
      <c r="N486" s="204"/>
      <c r="O486" s="204"/>
      <c r="P486" s="204"/>
      <c r="Q486" s="204"/>
      <c r="R486" s="204"/>
      <c r="S486" s="204"/>
      <c r="T486" s="20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199" t="s">
        <v>159</v>
      </c>
      <c r="AU486" s="199" t="s">
        <v>87</v>
      </c>
      <c r="AV486" s="14" t="s">
        <v>87</v>
      </c>
      <c r="AW486" s="14" t="s">
        <v>32</v>
      </c>
      <c r="AX486" s="14" t="s">
        <v>77</v>
      </c>
      <c r="AY486" s="199" t="s">
        <v>148</v>
      </c>
    </row>
    <row r="487" s="14" customFormat="1">
      <c r="A487" s="14"/>
      <c r="B487" s="198"/>
      <c r="C487" s="14"/>
      <c r="D487" s="186" t="s">
        <v>159</v>
      </c>
      <c r="E487" s="199" t="s">
        <v>1</v>
      </c>
      <c r="F487" s="200" t="s">
        <v>204</v>
      </c>
      <c r="G487" s="14"/>
      <c r="H487" s="201">
        <v>7</v>
      </c>
      <c r="I487" s="202"/>
      <c r="J487" s="14"/>
      <c r="K487" s="14"/>
      <c r="L487" s="198"/>
      <c r="M487" s="203"/>
      <c r="N487" s="204"/>
      <c r="O487" s="204"/>
      <c r="P487" s="204"/>
      <c r="Q487" s="204"/>
      <c r="R487" s="204"/>
      <c r="S487" s="204"/>
      <c r="T487" s="20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199" t="s">
        <v>159</v>
      </c>
      <c r="AU487" s="199" t="s">
        <v>87</v>
      </c>
      <c r="AV487" s="14" t="s">
        <v>87</v>
      </c>
      <c r="AW487" s="14" t="s">
        <v>32</v>
      </c>
      <c r="AX487" s="14" t="s">
        <v>77</v>
      </c>
      <c r="AY487" s="199" t="s">
        <v>148</v>
      </c>
    </row>
    <row r="488" s="14" customFormat="1">
      <c r="A488" s="14"/>
      <c r="B488" s="198"/>
      <c r="C488" s="14"/>
      <c r="D488" s="186" t="s">
        <v>159</v>
      </c>
      <c r="E488" s="199" t="s">
        <v>1</v>
      </c>
      <c r="F488" s="200" t="s">
        <v>665</v>
      </c>
      <c r="G488" s="14"/>
      <c r="H488" s="201">
        <v>3</v>
      </c>
      <c r="I488" s="202"/>
      <c r="J488" s="14"/>
      <c r="K488" s="14"/>
      <c r="L488" s="198"/>
      <c r="M488" s="203"/>
      <c r="N488" s="204"/>
      <c r="O488" s="204"/>
      <c r="P488" s="204"/>
      <c r="Q488" s="204"/>
      <c r="R488" s="204"/>
      <c r="S488" s="204"/>
      <c r="T488" s="20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199" t="s">
        <v>159</v>
      </c>
      <c r="AU488" s="199" t="s">
        <v>87</v>
      </c>
      <c r="AV488" s="14" t="s">
        <v>87</v>
      </c>
      <c r="AW488" s="14" t="s">
        <v>32</v>
      </c>
      <c r="AX488" s="14" t="s">
        <v>77</v>
      </c>
      <c r="AY488" s="199" t="s">
        <v>148</v>
      </c>
    </row>
    <row r="489" s="15" customFormat="1">
      <c r="A489" s="15"/>
      <c r="B489" s="206"/>
      <c r="C489" s="15"/>
      <c r="D489" s="186" t="s">
        <v>159</v>
      </c>
      <c r="E489" s="207" t="s">
        <v>1</v>
      </c>
      <c r="F489" s="208" t="s">
        <v>176</v>
      </c>
      <c r="G489" s="15"/>
      <c r="H489" s="209">
        <v>10</v>
      </c>
      <c r="I489" s="210"/>
      <c r="J489" s="15"/>
      <c r="K489" s="15"/>
      <c r="L489" s="206"/>
      <c r="M489" s="211"/>
      <c r="N489" s="212"/>
      <c r="O489" s="212"/>
      <c r="P489" s="212"/>
      <c r="Q489" s="212"/>
      <c r="R489" s="212"/>
      <c r="S489" s="212"/>
      <c r="T489" s="213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07" t="s">
        <v>159</v>
      </c>
      <c r="AU489" s="207" t="s">
        <v>87</v>
      </c>
      <c r="AV489" s="15" t="s">
        <v>155</v>
      </c>
      <c r="AW489" s="15" t="s">
        <v>32</v>
      </c>
      <c r="AX489" s="15" t="s">
        <v>85</v>
      </c>
      <c r="AY489" s="207" t="s">
        <v>148</v>
      </c>
    </row>
    <row r="490" s="2" customFormat="1" ht="24.15" customHeight="1">
      <c r="A490" s="37"/>
      <c r="B490" s="171"/>
      <c r="C490" s="214" t="s">
        <v>666</v>
      </c>
      <c r="D490" s="214" t="s">
        <v>219</v>
      </c>
      <c r="E490" s="215" t="s">
        <v>667</v>
      </c>
      <c r="F490" s="216" t="s">
        <v>668</v>
      </c>
      <c r="G490" s="217" t="s">
        <v>200</v>
      </c>
      <c r="H490" s="218">
        <v>10</v>
      </c>
      <c r="I490" s="219"/>
      <c r="J490" s="220">
        <f>ROUND(I490*H490,2)</f>
        <v>0</v>
      </c>
      <c r="K490" s="221"/>
      <c r="L490" s="222"/>
      <c r="M490" s="223" t="s">
        <v>1</v>
      </c>
      <c r="N490" s="224" t="s">
        <v>42</v>
      </c>
      <c r="O490" s="76"/>
      <c r="P490" s="182">
        <f>O490*H490</f>
        <v>0</v>
      </c>
      <c r="Q490" s="182">
        <v>0.00014999999999999999</v>
      </c>
      <c r="R490" s="182">
        <f>Q490*H490</f>
        <v>0.0014999999999999998</v>
      </c>
      <c r="S490" s="182">
        <v>0</v>
      </c>
      <c r="T490" s="183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184" t="s">
        <v>370</v>
      </c>
      <c r="AT490" s="184" t="s">
        <v>219</v>
      </c>
      <c r="AU490" s="184" t="s">
        <v>87</v>
      </c>
      <c r="AY490" s="18" t="s">
        <v>148</v>
      </c>
      <c r="BE490" s="185">
        <f>IF(N490="základní",J490,0)</f>
        <v>0</v>
      </c>
      <c r="BF490" s="185">
        <f>IF(N490="snížená",J490,0)</f>
        <v>0</v>
      </c>
      <c r="BG490" s="185">
        <f>IF(N490="zákl. přenesená",J490,0)</f>
        <v>0</v>
      </c>
      <c r="BH490" s="185">
        <f>IF(N490="sníž. přenesená",J490,0)</f>
        <v>0</v>
      </c>
      <c r="BI490" s="185">
        <f>IF(N490="nulová",J490,0)</f>
        <v>0</v>
      </c>
      <c r="BJ490" s="18" t="s">
        <v>85</v>
      </c>
      <c r="BK490" s="185">
        <f>ROUND(I490*H490,2)</f>
        <v>0</v>
      </c>
      <c r="BL490" s="18" t="s">
        <v>258</v>
      </c>
      <c r="BM490" s="184" t="s">
        <v>669</v>
      </c>
    </row>
    <row r="491" s="2" customFormat="1">
      <c r="A491" s="37"/>
      <c r="B491" s="38"/>
      <c r="C491" s="37"/>
      <c r="D491" s="186" t="s">
        <v>157</v>
      </c>
      <c r="E491" s="37"/>
      <c r="F491" s="187" t="s">
        <v>668</v>
      </c>
      <c r="G491" s="37"/>
      <c r="H491" s="37"/>
      <c r="I491" s="188"/>
      <c r="J491" s="37"/>
      <c r="K491" s="37"/>
      <c r="L491" s="38"/>
      <c r="M491" s="189"/>
      <c r="N491" s="190"/>
      <c r="O491" s="76"/>
      <c r="P491" s="76"/>
      <c r="Q491" s="76"/>
      <c r="R491" s="76"/>
      <c r="S491" s="76"/>
      <c r="T491" s="77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8" t="s">
        <v>157</v>
      </c>
      <c r="AU491" s="18" t="s">
        <v>87</v>
      </c>
    </row>
    <row r="492" s="2" customFormat="1" ht="24.15" customHeight="1">
      <c r="A492" s="37"/>
      <c r="B492" s="171"/>
      <c r="C492" s="172" t="s">
        <v>670</v>
      </c>
      <c r="D492" s="172" t="s">
        <v>151</v>
      </c>
      <c r="E492" s="173" t="s">
        <v>671</v>
      </c>
      <c r="F492" s="174" t="s">
        <v>672</v>
      </c>
      <c r="G492" s="175" t="s">
        <v>164</v>
      </c>
      <c r="H492" s="176">
        <v>12</v>
      </c>
      <c r="I492" s="177"/>
      <c r="J492" s="178">
        <f>ROUND(I492*H492,2)</f>
        <v>0</v>
      </c>
      <c r="K492" s="179"/>
      <c r="L492" s="38"/>
      <c r="M492" s="180" t="s">
        <v>1</v>
      </c>
      <c r="N492" s="181" t="s">
        <v>42</v>
      </c>
      <c r="O492" s="76"/>
      <c r="P492" s="182">
        <f>O492*H492</f>
        <v>0</v>
      </c>
      <c r="Q492" s="182">
        <v>0.024760000000000001</v>
      </c>
      <c r="R492" s="182">
        <f>Q492*H492</f>
        <v>0.29712</v>
      </c>
      <c r="S492" s="182">
        <v>0</v>
      </c>
      <c r="T492" s="183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84" t="s">
        <v>258</v>
      </c>
      <c r="AT492" s="184" t="s">
        <v>151</v>
      </c>
      <c r="AU492" s="184" t="s">
        <v>87</v>
      </c>
      <c r="AY492" s="18" t="s">
        <v>148</v>
      </c>
      <c r="BE492" s="185">
        <f>IF(N492="základní",J492,0)</f>
        <v>0</v>
      </c>
      <c r="BF492" s="185">
        <f>IF(N492="snížená",J492,0)</f>
        <v>0</v>
      </c>
      <c r="BG492" s="185">
        <f>IF(N492="zákl. přenesená",J492,0)</f>
        <v>0</v>
      </c>
      <c r="BH492" s="185">
        <f>IF(N492="sníž. přenesená",J492,0)</f>
        <v>0</v>
      </c>
      <c r="BI492" s="185">
        <f>IF(N492="nulová",J492,0)</f>
        <v>0</v>
      </c>
      <c r="BJ492" s="18" t="s">
        <v>85</v>
      </c>
      <c r="BK492" s="185">
        <f>ROUND(I492*H492,2)</f>
        <v>0</v>
      </c>
      <c r="BL492" s="18" t="s">
        <v>258</v>
      </c>
      <c r="BM492" s="184" t="s">
        <v>673</v>
      </c>
    </row>
    <row r="493" s="2" customFormat="1">
      <c r="A493" s="37"/>
      <c r="B493" s="38"/>
      <c r="C493" s="37"/>
      <c r="D493" s="186" t="s">
        <v>157</v>
      </c>
      <c r="E493" s="37"/>
      <c r="F493" s="187" t="s">
        <v>672</v>
      </c>
      <c r="G493" s="37"/>
      <c r="H493" s="37"/>
      <c r="I493" s="188"/>
      <c r="J493" s="37"/>
      <c r="K493" s="37"/>
      <c r="L493" s="38"/>
      <c r="M493" s="189"/>
      <c r="N493" s="190"/>
      <c r="O493" s="76"/>
      <c r="P493" s="76"/>
      <c r="Q493" s="76"/>
      <c r="R493" s="76"/>
      <c r="S493" s="76"/>
      <c r="T493" s="77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18" t="s">
        <v>157</v>
      </c>
      <c r="AU493" s="18" t="s">
        <v>87</v>
      </c>
    </row>
    <row r="494" s="13" customFormat="1">
      <c r="A494" s="13"/>
      <c r="B494" s="191"/>
      <c r="C494" s="13"/>
      <c r="D494" s="186" t="s">
        <v>159</v>
      </c>
      <c r="E494" s="192" t="s">
        <v>1</v>
      </c>
      <c r="F494" s="193" t="s">
        <v>674</v>
      </c>
      <c r="G494" s="13"/>
      <c r="H494" s="192" t="s">
        <v>1</v>
      </c>
      <c r="I494" s="194"/>
      <c r="J494" s="13"/>
      <c r="K494" s="13"/>
      <c r="L494" s="191"/>
      <c r="M494" s="195"/>
      <c r="N494" s="196"/>
      <c r="O494" s="196"/>
      <c r="P494" s="196"/>
      <c r="Q494" s="196"/>
      <c r="R494" s="196"/>
      <c r="S494" s="196"/>
      <c r="T494" s="19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92" t="s">
        <v>159</v>
      </c>
      <c r="AU494" s="192" t="s">
        <v>87</v>
      </c>
      <c r="AV494" s="13" t="s">
        <v>85</v>
      </c>
      <c r="AW494" s="13" t="s">
        <v>32</v>
      </c>
      <c r="AX494" s="13" t="s">
        <v>77</v>
      </c>
      <c r="AY494" s="192" t="s">
        <v>148</v>
      </c>
    </row>
    <row r="495" s="13" customFormat="1">
      <c r="A495" s="13"/>
      <c r="B495" s="191"/>
      <c r="C495" s="13"/>
      <c r="D495" s="186" t="s">
        <v>159</v>
      </c>
      <c r="E495" s="192" t="s">
        <v>1</v>
      </c>
      <c r="F495" s="193" t="s">
        <v>675</v>
      </c>
      <c r="G495" s="13"/>
      <c r="H495" s="192" t="s">
        <v>1</v>
      </c>
      <c r="I495" s="194"/>
      <c r="J495" s="13"/>
      <c r="K495" s="13"/>
      <c r="L495" s="191"/>
      <c r="M495" s="195"/>
      <c r="N495" s="196"/>
      <c r="O495" s="196"/>
      <c r="P495" s="196"/>
      <c r="Q495" s="196"/>
      <c r="R495" s="196"/>
      <c r="S495" s="196"/>
      <c r="T495" s="19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92" t="s">
        <v>159</v>
      </c>
      <c r="AU495" s="192" t="s">
        <v>87</v>
      </c>
      <c r="AV495" s="13" t="s">
        <v>85</v>
      </c>
      <c r="AW495" s="13" t="s">
        <v>32</v>
      </c>
      <c r="AX495" s="13" t="s">
        <v>77</v>
      </c>
      <c r="AY495" s="192" t="s">
        <v>148</v>
      </c>
    </row>
    <row r="496" s="13" customFormat="1">
      <c r="A496" s="13"/>
      <c r="B496" s="191"/>
      <c r="C496" s="13"/>
      <c r="D496" s="186" t="s">
        <v>159</v>
      </c>
      <c r="E496" s="192" t="s">
        <v>1</v>
      </c>
      <c r="F496" s="193" t="s">
        <v>676</v>
      </c>
      <c r="G496" s="13"/>
      <c r="H496" s="192" t="s">
        <v>1</v>
      </c>
      <c r="I496" s="194"/>
      <c r="J496" s="13"/>
      <c r="K496" s="13"/>
      <c r="L496" s="191"/>
      <c r="M496" s="195"/>
      <c r="N496" s="196"/>
      <c r="O496" s="196"/>
      <c r="P496" s="196"/>
      <c r="Q496" s="196"/>
      <c r="R496" s="196"/>
      <c r="S496" s="196"/>
      <c r="T496" s="19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2" t="s">
        <v>159</v>
      </c>
      <c r="AU496" s="192" t="s">
        <v>87</v>
      </c>
      <c r="AV496" s="13" t="s">
        <v>85</v>
      </c>
      <c r="AW496" s="13" t="s">
        <v>32</v>
      </c>
      <c r="AX496" s="13" t="s">
        <v>77</v>
      </c>
      <c r="AY496" s="192" t="s">
        <v>148</v>
      </c>
    </row>
    <row r="497" s="14" customFormat="1">
      <c r="A497" s="14"/>
      <c r="B497" s="198"/>
      <c r="C497" s="14"/>
      <c r="D497" s="186" t="s">
        <v>159</v>
      </c>
      <c r="E497" s="199" t="s">
        <v>1</v>
      </c>
      <c r="F497" s="200" t="s">
        <v>8</v>
      </c>
      <c r="G497" s="14"/>
      <c r="H497" s="201">
        <v>12</v>
      </c>
      <c r="I497" s="202"/>
      <c r="J497" s="14"/>
      <c r="K497" s="14"/>
      <c r="L497" s="198"/>
      <c r="M497" s="203"/>
      <c r="N497" s="204"/>
      <c r="O497" s="204"/>
      <c r="P497" s="204"/>
      <c r="Q497" s="204"/>
      <c r="R497" s="204"/>
      <c r="S497" s="204"/>
      <c r="T497" s="205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199" t="s">
        <v>159</v>
      </c>
      <c r="AU497" s="199" t="s">
        <v>87</v>
      </c>
      <c r="AV497" s="14" t="s">
        <v>87</v>
      </c>
      <c r="AW497" s="14" t="s">
        <v>32</v>
      </c>
      <c r="AX497" s="14" t="s">
        <v>85</v>
      </c>
      <c r="AY497" s="199" t="s">
        <v>148</v>
      </c>
    </row>
    <row r="498" s="2" customFormat="1" ht="24.15" customHeight="1">
      <c r="A498" s="37"/>
      <c r="B498" s="171"/>
      <c r="C498" s="172" t="s">
        <v>677</v>
      </c>
      <c r="D498" s="172" t="s">
        <v>151</v>
      </c>
      <c r="E498" s="173" t="s">
        <v>678</v>
      </c>
      <c r="F498" s="174" t="s">
        <v>679</v>
      </c>
      <c r="G498" s="175" t="s">
        <v>476</v>
      </c>
      <c r="H498" s="176">
        <v>0.84599999999999997</v>
      </c>
      <c r="I498" s="177"/>
      <c r="J498" s="178">
        <f>ROUND(I498*H498,2)</f>
        <v>0</v>
      </c>
      <c r="K498" s="179"/>
      <c r="L498" s="38"/>
      <c r="M498" s="180" t="s">
        <v>1</v>
      </c>
      <c r="N498" s="181" t="s">
        <v>42</v>
      </c>
      <c r="O498" s="76"/>
      <c r="P498" s="182">
        <f>O498*H498</f>
        <v>0</v>
      </c>
      <c r="Q498" s="182">
        <v>0</v>
      </c>
      <c r="R498" s="182">
        <f>Q498*H498</f>
        <v>0</v>
      </c>
      <c r="S498" s="182">
        <v>0</v>
      </c>
      <c r="T498" s="183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184" t="s">
        <v>258</v>
      </c>
      <c r="AT498" s="184" t="s">
        <v>151</v>
      </c>
      <c r="AU498" s="184" t="s">
        <v>87</v>
      </c>
      <c r="AY498" s="18" t="s">
        <v>148</v>
      </c>
      <c r="BE498" s="185">
        <f>IF(N498="základní",J498,0)</f>
        <v>0</v>
      </c>
      <c r="BF498" s="185">
        <f>IF(N498="snížená",J498,0)</f>
        <v>0</v>
      </c>
      <c r="BG498" s="185">
        <f>IF(N498="zákl. přenesená",J498,0)</f>
        <v>0</v>
      </c>
      <c r="BH498" s="185">
        <f>IF(N498="sníž. přenesená",J498,0)</f>
        <v>0</v>
      </c>
      <c r="BI498" s="185">
        <f>IF(N498="nulová",J498,0)</f>
        <v>0</v>
      </c>
      <c r="BJ498" s="18" t="s">
        <v>85</v>
      </c>
      <c r="BK498" s="185">
        <f>ROUND(I498*H498,2)</f>
        <v>0</v>
      </c>
      <c r="BL498" s="18" t="s">
        <v>258</v>
      </c>
      <c r="BM498" s="184" t="s">
        <v>680</v>
      </c>
    </row>
    <row r="499" s="2" customFormat="1">
      <c r="A499" s="37"/>
      <c r="B499" s="38"/>
      <c r="C499" s="37"/>
      <c r="D499" s="186" t="s">
        <v>157</v>
      </c>
      <c r="E499" s="37"/>
      <c r="F499" s="187" t="s">
        <v>681</v>
      </c>
      <c r="G499" s="37"/>
      <c r="H499" s="37"/>
      <c r="I499" s="188"/>
      <c r="J499" s="37"/>
      <c r="K499" s="37"/>
      <c r="L499" s="38"/>
      <c r="M499" s="189"/>
      <c r="N499" s="190"/>
      <c r="O499" s="76"/>
      <c r="P499" s="76"/>
      <c r="Q499" s="76"/>
      <c r="R499" s="76"/>
      <c r="S499" s="76"/>
      <c r="T499" s="77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8" t="s">
        <v>157</v>
      </c>
      <c r="AU499" s="18" t="s">
        <v>87</v>
      </c>
    </row>
    <row r="500" s="12" customFormat="1" ht="22.8" customHeight="1">
      <c r="A500" s="12"/>
      <c r="B500" s="158"/>
      <c r="C500" s="12"/>
      <c r="D500" s="159" t="s">
        <v>76</v>
      </c>
      <c r="E500" s="169" t="s">
        <v>682</v>
      </c>
      <c r="F500" s="169" t="s">
        <v>683</v>
      </c>
      <c r="G500" s="12"/>
      <c r="H500" s="12"/>
      <c r="I500" s="161"/>
      <c r="J500" s="170">
        <f>BK500</f>
        <v>0</v>
      </c>
      <c r="K500" s="12"/>
      <c r="L500" s="158"/>
      <c r="M500" s="163"/>
      <c r="N500" s="164"/>
      <c r="O500" s="164"/>
      <c r="P500" s="165">
        <f>SUM(P501:P531)</f>
        <v>0</v>
      </c>
      <c r="Q500" s="164"/>
      <c r="R500" s="165">
        <f>SUM(R501:R531)</f>
        <v>7.0005149999999983</v>
      </c>
      <c r="S500" s="164"/>
      <c r="T500" s="166">
        <f>SUM(T501:T531)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159" t="s">
        <v>87</v>
      </c>
      <c r="AT500" s="167" t="s">
        <v>76</v>
      </c>
      <c r="AU500" s="167" t="s">
        <v>85</v>
      </c>
      <c r="AY500" s="159" t="s">
        <v>148</v>
      </c>
      <c r="BK500" s="168">
        <f>SUM(BK501:BK531)</f>
        <v>0</v>
      </c>
    </row>
    <row r="501" s="2" customFormat="1" ht="16.5" customHeight="1">
      <c r="A501" s="37"/>
      <c r="B501" s="171"/>
      <c r="C501" s="172" t="s">
        <v>684</v>
      </c>
      <c r="D501" s="172" t="s">
        <v>151</v>
      </c>
      <c r="E501" s="173" t="s">
        <v>685</v>
      </c>
      <c r="F501" s="174" t="s">
        <v>686</v>
      </c>
      <c r="G501" s="175" t="s">
        <v>164</v>
      </c>
      <c r="H501" s="176">
        <v>195</v>
      </c>
      <c r="I501" s="177"/>
      <c r="J501" s="178">
        <f>ROUND(I501*H501,2)</f>
        <v>0</v>
      </c>
      <c r="K501" s="179"/>
      <c r="L501" s="38"/>
      <c r="M501" s="180" t="s">
        <v>1</v>
      </c>
      <c r="N501" s="181" t="s">
        <v>42</v>
      </c>
      <c r="O501" s="76"/>
      <c r="P501" s="182">
        <f>O501*H501</f>
        <v>0</v>
      </c>
      <c r="Q501" s="182">
        <v>0.00029999999999999997</v>
      </c>
      <c r="R501" s="182">
        <f>Q501*H501</f>
        <v>0.058499999999999996</v>
      </c>
      <c r="S501" s="182">
        <v>0</v>
      </c>
      <c r="T501" s="183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84" t="s">
        <v>258</v>
      </c>
      <c r="AT501" s="184" t="s">
        <v>151</v>
      </c>
      <c r="AU501" s="184" t="s">
        <v>87</v>
      </c>
      <c r="AY501" s="18" t="s">
        <v>148</v>
      </c>
      <c r="BE501" s="185">
        <f>IF(N501="základní",J501,0)</f>
        <v>0</v>
      </c>
      <c r="BF501" s="185">
        <f>IF(N501="snížená",J501,0)</f>
        <v>0</v>
      </c>
      <c r="BG501" s="185">
        <f>IF(N501="zákl. přenesená",J501,0)</f>
        <v>0</v>
      </c>
      <c r="BH501" s="185">
        <f>IF(N501="sníž. přenesená",J501,0)</f>
        <v>0</v>
      </c>
      <c r="BI501" s="185">
        <f>IF(N501="nulová",J501,0)</f>
        <v>0</v>
      </c>
      <c r="BJ501" s="18" t="s">
        <v>85</v>
      </c>
      <c r="BK501" s="185">
        <f>ROUND(I501*H501,2)</f>
        <v>0</v>
      </c>
      <c r="BL501" s="18" t="s">
        <v>258</v>
      </c>
      <c r="BM501" s="184" t="s">
        <v>687</v>
      </c>
    </row>
    <row r="502" s="2" customFormat="1">
      <c r="A502" s="37"/>
      <c r="B502" s="38"/>
      <c r="C502" s="37"/>
      <c r="D502" s="186" t="s">
        <v>157</v>
      </c>
      <c r="E502" s="37"/>
      <c r="F502" s="187" t="s">
        <v>688</v>
      </c>
      <c r="G502" s="37"/>
      <c r="H502" s="37"/>
      <c r="I502" s="188"/>
      <c r="J502" s="37"/>
      <c r="K502" s="37"/>
      <c r="L502" s="38"/>
      <c r="M502" s="189"/>
      <c r="N502" s="190"/>
      <c r="O502" s="76"/>
      <c r="P502" s="76"/>
      <c r="Q502" s="76"/>
      <c r="R502" s="76"/>
      <c r="S502" s="76"/>
      <c r="T502" s="77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T502" s="18" t="s">
        <v>157</v>
      </c>
      <c r="AU502" s="18" t="s">
        <v>87</v>
      </c>
    </row>
    <row r="503" s="13" customFormat="1">
      <c r="A503" s="13"/>
      <c r="B503" s="191"/>
      <c r="C503" s="13"/>
      <c r="D503" s="186" t="s">
        <v>159</v>
      </c>
      <c r="E503" s="192" t="s">
        <v>1</v>
      </c>
      <c r="F503" s="193" t="s">
        <v>689</v>
      </c>
      <c r="G503" s="13"/>
      <c r="H503" s="192" t="s">
        <v>1</v>
      </c>
      <c r="I503" s="194"/>
      <c r="J503" s="13"/>
      <c r="K503" s="13"/>
      <c r="L503" s="191"/>
      <c r="M503" s="195"/>
      <c r="N503" s="196"/>
      <c r="O503" s="196"/>
      <c r="P503" s="196"/>
      <c r="Q503" s="196"/>
      <c r="R503" s="196"/>
      <c r="S503" s="196"/>
      <c r="T503" s="197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92" t="s">
        <v>159</v>
      </c>
      <c r="AU503" s="192" t="s">
        <v>87</v>
      </c>
      <c r="AV503" s="13" t="s">
        <v>85</v>
      </c>
      <c r="AW503" s="13" t="s">
        <v>32</v>
      </c>
      <c r="AX503" s="13" t="s">
        <v>77</v>
      </c>
      <c r="AY503" s="192" t="s">
        <v>148</v>
      </c>
    </row>
    <row r="504" s="14" customFormat="1">
      <c r="A504" s="14"/>
      <c r="B504" s="198"/>
      <c r="C504" s="14"/>
      <c r="D504" s="186" t="s">
        <v>159</v>
      </c>
      <c r="E504" s="199" t="s">
        <v>1</v>
      </c>
      <c r="F504" s="200" t="s">
        <v>336</v>
      </c>
      <c r="G504" s="14"/>
      <c r="H504" s="201">
        <v>195</v>
      </c>
      <c r="I504" s="202"/>
      <c r="J504" s="14"/>
      <c r="K504" s="14"/>
      <c r="L504" s="198"/>
      <c r="M504" s="203"/>
      <c r="N504" s="204"/>
      <c r="O504" s="204"/>
      <c r="P504" s="204"/>
      <c r="Q504" s="204"/>
      <c r="R504" s="204"/>
      <c r="S504" s="204"/>
      <c r="T504" s="205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199" t="s">
        <v>159</v>
      </c>
      <c r="AU504" s="199" t="s">
        <v>87</v>
      </c>
      <c r="AV504" s="14" t="s">
        <v>87</v>
      </c>
      <c r="AW504" s="14" t="s">
        <v>32</v>
      </c>
      <c r="AX504" s="14" t="s">
        <v>85</v>
      </c>
      <c r="AY504" s="199" t="s">
        <v>148</v>
      </c>
    </row>
    <row r="505" s="2" customFormat="1" ht="24.15" customHeight="1">
      <c r="A505" s="37"/>
      <c r="B505" s="171"/>
      <c r="C505" s="172" t="s">
        <v>690</v>
      </c>
      <c r="D505" s="172" t="s">
        <v>151</v>
      </c>
      <c r="E505" s="173" t="s">
        <v>691</v>
      </c>
      <c r="F505" s="174" t="s">
        <v>692</v>
      </c>
      <c r="G505" s="175" t="s">
        <v>164</v>
      </c>
      <c r="H505" s="176">
        <v>171</v>
      </c>
      <c r="I505" s="177"/>
      <c r="J505" s="178">
        <f>ROUND(I505*H505,2)</f>
        <v>0</v>
      </c>
      <c r="K505" s="179"/>
      <c r="L505" s="38"/>
      <c r="M505" s="180" t="s">
        <v>1</v>
      </c>
      <c r="N505" s="181" t="s">
        <v>42</v>
      </c>
      <c r="O505" s="76"/>
      <c r="P505" s="182">
        <f>O505*H505</f>
        <v>0</v>
      </c>
      <c r="Q505" s="182">
        <v>0.0015</v>
      </c>
      <c r="R505" s="182">
        <f>Q505*H505</f>
        <v>0.25650000000000001</v>
      </c>
      <c r="S505" s="182">
        <v>0</v>
      </c>
      <c r="T505" s="183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84" t="s">
        <v>258</v>
      </c>
      <c r="AT505" s="184" t="s">
        <v>151</v>
      </c>
      <c r="AU505" s="184" t="s">
        <v>87</v>
      </c>
      <c r="AY505" s="18" t="s">
        <v>148</v>
      </c>
      <c r="BE505" s="185">
        <f>IF(N505="základní",J505,0)</f>
        <v>0</v>
      </c>
      <c r="BF505" s="185">
        <f>IF(N505="snížená",J505,0)</f>
        <v>0</v>
      </c>
      <c r="BG505" s="185">
        <f>IF(N505="zákl. přenesená",J505,0)</f>
        <v>0</v>
      </c>
      <c r="BH505" s="185">
        <f>IF(N505="sníž. přenesená",J505,0)</f>
        <v>0</v>
      </c>
      <c r="BI505" s="185">
        <f>IF(N505="nulová",J505,0)</f>
        <v>0</v>
      </c>
      <c r="BJ505" s="18" t="s">
        <v>85</v>
      </c>
      <c r="BK505" s="185">
        <f>ROUND(I505*H505,2)</f>
        <v>0</v>
      </c>
      <c r="BL505" s="18" t="s">
        <v>258</v>
      </c>
      <c r="BM505" s="184" t="s">
        <v>693</v>
      </c>
    </row>
    <row r="506" s="2" customFormat="1">
      <c r="A506" s="37"/>
      <c r="B506" s="38"/>
      <c r="C506" s="37"/>
      <c r="D506" s="186" t="s">
        <v>157</v>
      </c>
      <c r="E506" s="37"/>
      <c r="F506" s="187" t="s">
        <v>694</v>
      </c>
      <c r="G506" s="37"/>
      <c r="H506" s="37"/>
      <c r="I506" s="188"/>
      <c r="J506" s="37"/>
      <c r="K506" s="37"/>
      <c r="L506" s="38"/>
      <c r="M506" s="189"/>
      <c r="N506" s="190"/>
      <c r="O506" s="76"/>
      <c r="P506" s="76"/>
      <c r="Q506" s="76"/>
      <c r="R506" s="76"/>
      <c r="S506" s="76"/>
      <c r="T506" s="77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18" t="s">
        <v>157</v>
      </c>
      <c r="AU506" s="18" t="s">
        <v>87</v>
      </c>
    </row>
    <row r="507" s="13" customFormat="1">
      <c r="A507" s="13"/>
      <c r="B507" s="191"/>
      <c r="C507" s="13"/>
      <c r="D507" s="186" t="s">
        <v>159</v>
      </c>
      <c r="E507" s="192" t="s">
        <v>1</v>
      </c>
      <c r="F507" s="193" t="s">
        <v>695</v>
      </c>
      <c r="G507" s="13"/>
      <c r="H507" s="192" t="s">
        <v>1</v>
      </c>
      <c r="I507" s="194"/>
      <c r="J507" s="13"/>
      <c r="K507" s="13"/>
      <c r="L507" s="191"/>
      <c r="M507" s="195"/>
      <c r="N507" s="196"/>
      <c r="O507" s="196"/>
      <c r="P507" s="196"/>
      <c r="Q507" s="196"/>
      <c r="R507" s="196"/>
      <c r="S507" s="196"/>
      <c r="T507" s="197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92" t="s">
        <v>159</v>
      </c>
      <c r="AU507" s="192" t="s">
        <v>87</v>
      </c>
      <c r="AV507" s="13" t="s">
        <v>85</v>
      </c>
      <c r="AW507" s="13" t="s">
        <v>32</v>
      </c>
      <c r="AX507" s="13" t="s">
        <v>77</v>
      </c>
      <c r="AY507" s="192" t="s">
        <v>148</v>
      </c>
    </row>
    <row r="508" s="14" customFormat="1">
      <c r="A508" s="14"/>
      <c r="B508" s="198"/>
      <c r="C508" s="14"/>
      <c r="D508" s="186" t="s">
        <v>159</v>
      </c>
      <c r="E508" s="199" t="s">
        <v>1</v>
      </c>
      <c r="F508" s="200" t="s">
        <v>696</v>
      </c>
      <c r="G508" s="14"/>
      <c r="H508" s="201">
        <v>171</v>
      </c>
      <c r="I508" s="202"/>
      <c r="J508" s="14"/>
      <c r="K508" s="14"/>
      <c r="L508" s="198"/>
      <c r="M508" s="203"/>
      <c r="N508" s="204"/>
      <c r="O508" s="204"/>
      <c r="P508" s="204"/>
      <c r="Q508" s="204"/>
      <c r="R508" s="204"/>
      <c r="S508" s="204"/>
      <c r="T508" s="20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199" t="s">
        <v>159</v>
      </c>
      <c r="AU508" s="199" t="s">
        <v>87</v>
      </c>
      <c r="AV508" s="14" t="s">
        <v>87</v>
      </c>
      <c r="AW508" s="14" t="s">
        <v>32</v>
      </c>
      <c r="AX508" s="14" t="s">
        <v>85</v>
      </c>
      <c r="AY508" s="199" t="s">
        <v>148</v>
      </c>
    </row>
    <row r="509" s="2" customFormat="1" ht="33" customHeight="1">
      <c r="A509" s="37"/>
      <c r="B509" s="171"/>
      <c r="C509" s="172" t="s">
        <v>697</v>
      </c>
      <c r="D509" s="172" t="s">
        <v>151</v>
      </c>
      <c r="E509" s="173" t="s">
        <v>698</v>
      </c>
      <c r="F509" s="174" t="s">
        <v>699</v>
      </c>
      <c r="G509" s="175" t="s">
        <v>164</v>
      </c>
      <c r="H509" s="176">
        <v>195</v>
      </c>
      <c r="I509" s="177"/>
      <c r="J509" s="178">
        <f>ROUND(I509*H509,2)</f>
        <v>0</v>
      </c>
      <c r="K509" s="179"/>
      <c r="L509" s="38"/>
      <c r="M509" s="180" t="s">
        <v>1</v>
      </c>
      <c r="N509" s="181" t="s">
        <v>42</v>
      </c>
      <c r="O509" s="76"/>
      <c r="P509" s="182">
        <f>O509*H509</f>
        <v>0</v>
      </c>
      <c r="Q509" s="182">
        <v>0.0090900000000000009</v>
      </c>
      <c r="R509" s="182">
        <f>Q509*H509</f>
        <v>1.7725500000000001</v>
      </c>
      <c r="S509" s="182">
        <v>0</v>
      </c>
      <c r="T509" s="183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84" t="s">
        <v>258</v>
      </c>
      <c r="AT509" s="184" t="s">
        <v>151</v>
      </c>
      <c r="AU509" s="184" t="s">
        <v>87</v>
      </c>
      <c r="AY509" s="18" t="s">
        <v>148</v>
      </c>
      <c r="BE509" s="185">
        <f>IF(N509="základní",J509,0)</f>
        <v>0</v>
      </c>
      <c r="BF509" s="185">
        <f>IF(N509="snížená",J509,0)</f>
        <v>0</v>
      </c>
      <c r="BG509" s="185">
        <f>IF(N509="zákl. přenesená",J509,0)</f>
        <v>0</v>
      </c>
      <c r="BH509" s="185">
        <f>IF(N509="sníž. přenesená",J509,0)</f>
        <v>0</v>
      </c>
      <c r="BI509" s="185">
        <f>IF(N509="nulová",J509,0)</f>
        <v>0</v>
      </c>
      <c r="BJ509" s="18" t="s">
        <v>85</v>
      </c>
      <c r="BK509" s="185">
        <f>ROUND(I509*H509,2)</f>
        <v>0</v>
      </c>
      <c r="BL509" s="18" t="s">
        <v>258</v>
      </c>
      <c r="BM509" s="184" t="s">
        <v>700</v>
      </c>
    </row>
    <row r="510" s="2" customFormat="1">
      <c r="A510" s="37"/>
      <c r="B510" s="38"/>
      <c r="C510" s="37"/>
      <c r="D510" s="186" t="s">
        <v>157</v>
      </c>
      <c r="E510" s="37"/>
      <c r="F510" s="187" t="s">
        <v>701</v>
      </c>
      <c r="G510" s="37"/>
      <c r="H510" s="37"/>
      <c r="I510" s="188"/>
      <c r="J510" s="37"/>
      <c r="K510" s="37"/>
      <c r="L510" s="38"/>
      <c r="M510" s="189"/>
      <c r="N510" s="190"/>
      <c r="O510" s="76"/>
      <c r="P510" s="76"/>
      <c r="Q510" s="76"/>
      <c r="R510" s="76"/>
      <c r="S510" s="76"/>
      <c r="T510" s="77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8" t="s">
        <v>157</v>
      </c>
      <c r="AU510" s="18" t="s">
        <v>87</v>
      </c>
    </row>
    <row r="511" s="13" customFormat="1">
      <c r="A511" s="13"/>
      <c r="B511" s="191"/>
      <c r="C511" s="13"/>
      <c r="D511" s="186" t="s">
        <v>159</v>
      </c>
      <c r="E511" s="192" t="s">
        <v>1</v>
      </c>
      <c r="F511" s="193" t="s">
        <v>702</v>
      </c>
      <c r="G511" s="13"/>
      <c r="H511" s="192" t="s">
        <v>1</v>
      </c>
      <c r="I511" s="194"/>
      <c r="J511" s="13"/>
      <c r="K511" s="13"/>
      <c r="L511" s="191"/>
      <c r="M511" s="195"/>
      <c r="N511" s="196"/>
      <c r="O511" s="196"/>
      <c r="P511" s="196"/>
      <c r="Q511" s="196"/>
      <c r="R511" s="196"/>
      <c r="S511" s="196"/>
      <c r="T511" s="197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92" t="s">
        <v>159</v>
      </c>
      <c r="AU511" s="192" t="s">
        <v>87</v>
      </c>
      <c r="AV511" s="13" t="s">
        <v>85</v>
      </c>
      <c r="AW511" s="13" t="s">
        <v>32</v>
      </c>
      <c r="AX511" s="13" t="s">
        <v>77</v>
      </c>
      <c r="AY511" s="192" t="s">
        <v>148</v>
      </c>
    </row>
    <row r="512" s="14" customFormat="1">
      <c r="A512" s="14"/>
      <c r="B512" s="198"/>
      <c r="C512" s="14"/>
      <c r="D512" s="186" t="s">
        <v>159</v>
      </c>
      <c r="E512" s="199" t="s">
        <v>1</v>
      </c>
      <c r="F512" s="200" t="s">
        <v>336</v>
      </c>
      <c r="G512" s="14"/>
      <c r="H512" s="201">
        <v>195</v>
      </c>
      <c r="I512" s="202"/>
      <c r="J512" s="14"/>
      <c r="K512" s="14"/>
      <c r="L512" s="198"/>
      <c r="M512" s="203"/>
      <c r="N512" s="204"/>
      <c r="O512" s="204"/>
      <c r="P512" s="204"/>
      <c r="Q512" s="204"/>
      <c r="R512" s="204"/>
      <c r="S512" s="204"/>
      <c r="T512" s="205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199" t="s">
        <v>159</v>
      </c>
      <c r="AU512" s="199" t="s">
        <v>87</v>
      </c>
      <c r="AV512" s="14" t="s">
        <v>87</v>
      </c>
      <c r="AW512" s="14" t="s">
        <v>32</v>
      </c>
      <c r="AX512" s="14" t="s">
        <v>85</v>
      </c>
      <c r="AY512" s="199" t="s">
        <v>148</v>
      </c>
    </row>
    <row r="513" s="2" customFormat="1" ht="33" customHeight="1">
      <c r="A513" s="37"/>
      <c r="B513" s="171"/>
      <c r="C513" s="172" t="s">
        <v>703</v>
      </c>
      <c r="D513" s="172" t="s">
        <v>151</v>
      </c>
      <c r="E513" s="173" t="s">
        <v>704</v>
      </c>
      <c r="F513" s="174" t="s">
        <v>705</v>
      </c>
      <c r="G513" s="175" t="s">
        <v>189</v>
      </c>
      <c r="H513" s="176">
        <v>80.950000000000003</v>
      </c>
      <c r="I513" s="177"/>
      <c r="J513" s="178">
        <f>ROUND(I513*H513,2)</f>
        <v>0</v>
      </c>
      <c r="K513" s="179"/>
      <c r="L513" s="38"/>
      <c r="M513" s="180" t="s">
        <v>1</v>
      </c>
      <c r="N513" s="181" t="s">
        <v>42</v>
      </c>
      <c r="O513" s="76"/>
      <c r="P513" s="182">
        <f>O513*H513</f>
        <v>0</v>
      </c>
      <c r="Q513" s="182">
        <v>0.00042999999999999999</v>
      </c>
      <c r="R513" s="182">
        <f>Q513*H513</f>
        <v>0.034808499999999999</v>
      </c>
      <c r="S513" s="182">
        <v>0</v>
      </c>
      <c r="T513" s="183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84" t="s">
        <v>258</v>
      </c>
      <c r="AT513" s="184" t="s">
        <v>151</v>
      </c>
      <c r="AU513" s="184" t="s">
        <v>87</v>
      </c>
      <c r="AY513" s="18" t="s">
        <v>148</v>
      </c>
      <c r="BE513" s="185">
        <f>IF(N513="základní",J513,0)</f>
        <v>0</v>
      </c>
      <c r="BF513" s="185">
        <f>IF(N513="snížená",J513,0)</f>
        <v>0</v>
      </c>
      <c r="BG513" s="185">
        <f>IF(N513="zákl. přenesená",J513,0)</f>
        <v>0</v>
      </c>
      <c r="BH513" s="185">
        <f>IF(N513="sníž. přenesená",J513,0)</f>
        <v>0</v>
      </c>
      <c r="BI513" s="185">
        <f>IF(N513="nulová",J513,0)</f>
        <v>0</v>
      </c>
      <c r="BJ513" s="18" t="s">
        <v>85</v>
      </c>
      <c r="BK513" s="185">
        <f>ROUND(I513*H513,2)</f>
        <v>0</v>
      </c>
      <c r="BL513" s="18" t="s">
        <v>258</v>
      </c>
      <c r="BM513" s="184" t="s">
        <v>706</v>
      </c>
    </row>
    <row r="514" s="2" customFormat="1">
      <c r="A514" s="37"/>
      <c r="B514" s="38"/>
      <c r="C514" s="37"/>
      <c r="D514" s="186" t="s">
        <v>157</v>
      </c>
      <c r="E514" s="37"/>
      <c r="F514" s="187" t="s">
        <v>707</v>
      </c>
      <c r="G514" s="37"/>
      <c r="H514" s="37"/>
      <c r="I514" s="188"/>
      <c r="J514" s="37"/>
      <c r="K514" s="37"/>
      <c r="L514" s="38"/>
      <c r="M514" s="189"/>
      <c r="N514" s="190"/>
      <c r="O514" s="76"/>
      <c r="P514" s="76"/>
      <c r="Q514" s="76"/>
      <c r="R514" s="76"/>
      <c r="S514" s="76"/>
      <c r="T514" s="77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8" t="s">
        <v>157</v>
      </c>
      <c r="AU514" s="18" t="s">
        <v>87</v>
      </c>
    </row>
    <row r="515" s="13" customFormat="1">
      <c r="A515" s="13"/>
      <c r="B515" s="191"/>
      <c r="C515" s="13"/>
      <c r="D515" s="186" t="s">
        <v>159</v>
      </c>
      <c r="E515" s="192" t="s">
        <v>1</v>
      </c>
      <c r="F515" s="193" t="s">
        <v>708</v>
      </c>
      <c r="G515" s="13"/>
      <c r="H515" s="192" t="s">
        <v>1</v>
      </c>
      <c r="I515" s="194"/>
      <c r="J515" s="13"/>
      <c r="K515" s="13"/>
      <c r="L515" s="191"/>
      <c r="M515" s="195"/>
      <c r="N515" s="196"/>
      <c r="O515" s="196"/>
      <c r="P515" s="196"/>
      <c r="Q515" s="196"/>
      <c r="R515" s="196"/>
      <c r="S515" s="196"/>
      <c r="T515" s="19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92" t="s">
        <v>159</v>
      </c>
      <c r="AU515" s="192" t="s">
        <v>87</v>
      </c>
      <c r="AV515" s="13" t="s">
        <v>85</v>
      </c>
      <c r="AW515" s="13" t="s">
        <v>32</v>
      </c>
      <c r="AX515" s="13" t="s">
        <v>77</v>
      </c>
      <c r="AY515" s="192" t="s">
        <v>148</v>
      </c>
    </row>
    <row r="516" s="14" customFormat="1">
      <c r="A516" s="14"/>
      <c r="B516" s="198"/>
      <c r="C516" s="14"/>
      <c r="D516" s="186" t="s">
        <v>159</v>
      </c>
      <c r="E516" s="199" t="s">
        <v>1</v>
      </c>
      <c r="F516" s="200" t="s">
        <v>709</v>
      </c>
      <c r="G516" s="14"/>
      <c r="H516" s="201">
        <v>19.600000000000001</v>
      </c>
      <c r="I516" s="202"/>
      <c r="J516" s="14"/>
      <c r="K516" s="14"/>
      <c r="L516" s="198"/>
      <c r="M516" s="203"/>
      <c r="N516" s="204"/>
      <c r="O516" s="204"/>
      <c r="P516" s="204"/>
      <c r="Q516" s="204"/>
      <c r="R516" s="204"/>
      <c r="S516" s="204"/>
      <c r="T516" s="20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199" t="s">
        <v>159</v>
      </c>
      <c r="AU516" s="199" t="s">
        <v>87</v>
      </c>
      <c r="AV516" s="14" t="s">
        <v>87</v>
      </c>
      <c r="AW516" s="14" t="s">
        <v>32</v>
      </c>
      <c r="AX516" s="14" t="s">
        <v>77</v>
      </c>
      <c r="AY516" s="199" t="s">
        <v>148</v>
      </c>
    </row>
    <row r="517" s="14" customFormat="1">
      <c r="A517" s="14"/>
      <c r="B517" s="198"/>
      <c r="C517" s="14"/>
      <c r="D517" s="186" t="s">
        <v>159</v>
      </c>
      <c r="E517" s="199" t="s">
        <v>1</v>
      </c>
      <c r="F517" s="200" t="s">
        <v>710</v>
      </c>
      <c r="G517" s="14"/>
      <c r="H517" s="201">
        <v>23.25</v>
      </c>
      <c r="I517" s="202"/>
      <c r="J517" s="14"/>
      <c r="K517" s="14"/>
      <c r="L517" s="198"/>
      <c r="M517" s="203"/>
      <c r="N517" s="204"/>
      <c r="O517" s="204"/>
      <c r="P517" s="204"/>
      <c r="Q517" s="204"/>
      <c r="R517" s="204"/>
      <c r="S517" s="204"/>
      <c r="T517" s="20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199" t="s">
        <v>159</v>
      </c>
      <c r="AU517" s="199" t="s">
        <v>87</v>
      </c>
      <c r="AV517" s="14" t="s">
        <v>87</v>
      </c>
      <c r="AW517" s="14" t="s">
        <v>32</v>
      </c>
      <c r="AX517" s="14" t="s">
        <v>77</v>
      </c>
      <c r="AY517" s="199" t="s">
        <v>148</v>
      </c>
    </row>
    <row r="518" s="14" customFormat="1">
      <c r="A518" s="14"/>
      <c r="B518" s="198"/>
      <c r="C518" s="14"/>
      <c r="D518" s="186" t="s">
        <v>159</v>
      </c>
      <c r="E518" s="199" t="s">
        <v>1</v>
      </c>
      <c r="F518" s="200" t="s">
        <v>711</v>
      </c>
      <c r="G518" s="14"/>
      <c r="H518" s="201">
        <v>38.100000000000001</v>
      </c>
      <c r="I518" s="202"/>
      <c r="J518" s="14"/>
      <c r="K518" s="14"/>
      <c r="L518" s="198"/>
      <c r="M518" s="203"/>
      <c r="N518" s="204"/>
      <c r="O518" s="204"/>
      <c r="P518" s="204"/>
      <c r="Q518" s="204"/>
      <c r="R518" s="204"/>
      <c r="S518" s="204"/>
      <c r="T518" s="205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199" t="s">
        <v>159</v>
      </c>
      <c r="AU518" s="199" t="s">
        <v>87</v>
      </c>
      <c r="AV518" s="14" t="s">
        <v>87</v>
      </c>
      <c r="AW518" s="14" t="s">
        <v>32</v>
      </c>
      <c r="AX518" s="14" t="s">
        <v>77</v>
      </c>
      <c r="AY518" s="199" t="s">
        <v>148</v>
      </c>
    </row>
    <row r="519" s="15" customFormat="1">
      <c r="A519" s="15"/>
      <c r="B519" s="206"/>
      <c r="C519" s="15"/>
      <c r="D519" s="186" t="s">
        <v>159</v>
      </c>
      <c r="E519" s="207" t="s">
        <v>1</v>
      </c>
      <c r="F519" s="208" t="s">
        <v>176</v>
      </c>
      <c r="G519" s="15"/>
      <c r="H519" s="209">
        <v>80.950000000000003</v>
      </c>
      <c r="I519" s="210"/>
      <c r="J519" s="15"/>
      <c r="K519" s="15"/>
      <c r="L519" s="206"/>
      <c r="M519" s="211"/>
      <c r="N519" s="212"/>
      <c r="O519" s="212"/>
      <c r="P519" s="212"/>
      <c r="Q519" s="212"/>
      <c r="R519" s="212"/>
      <c r="S519" s="212"/>
      <c r="T519" s="213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07" t="s">
        <v>159</v>
      </c>
      <c r="AU519" s="207" t="s">
        <v>87</v>
      </c>
      <c r="AV519" s="15" t="s">
        <v>155</v>
      </c>
      <c r="AW519" s="15" t="s">
        <v>32</v>
      </c>
      <c r="AX519" s="15" t="s">
        <v>85</v>
      </c>
      <c r="AY519" s="207" t="s">
        <v>148</v>
      </c>
    </row>
    <row r="520" s="2" customFormat="1" ht="37.8" customHeight="1">
      <c r="A520" s="37"/>
      <c r="B520" s="171"/>
      <c r="C520" s="214" t="s">
        <v>712</v>
      </c>
      <c r="D520" s="214" t="s">
        <v>219</v>
      </c>
      <c r="E520" s="215" t="s">
        <v>713</v>
      </c>
      <c r="F520" s="216" t="s">
        <v>714</v>
      </c>
      <c r="G520" s="217" t="s">
        <v>164</v>
      </c>
      <c r="H520" s="218">
        <v>221.624</v>
      </c>
      <c r="I520" s="219"/>
      <c r="J520" s="220">
        <f>ROUND(I520*H520,2)</f>
        <v>0</v>
      </c>
      <c r="K520" s="221"/>
      <c r="L520" s="222"/>
      <c r="M520" s="223" t="s">
        <v>1</v>
      </c>
      <c r="N520" s="224" t="s">
        <v>42</v>
      </c>
      <c r="O520" s="76"/>
      <c r="P520" s="182">
        <f>O520*H520</f>
        <v>0</v>
      </c>
      <c r="Q520" s="182">
        <v>0.021999999999999999</v>
      </c>
      <c r="R520" s="182">
        <f>Q520*H520</f>
        <v>4.8757279999999996</v>
      </c>
      <c r="S520" s="182">
        <v>0</v>
      </c>
      <c r="T520" s="183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184" t="s">
        <v>370</v>
      </c>
      <c r="AT520" s="184" t="s">
        <v>219</v>
      </c>
      <c r="AU520" s="184" t="s">
        <v>87</v>
      </c>
      <c r="AY520" s="18" t="s">
        <v>148</v>
      </c>
      <c r="BE520" s="185">
        <f>IF(N520="základní",J520,0)</f>
        <v>0</v>
      </c>
      <c r="BF520" s="185">
        <f>IF(N520="snížená",J520,0)</f>
        <v>0</v>
      </c>
      <c r="BG520" s="185">
        <f>IF(N520="zákl. přenesená",J520,0)</f>
        <v>0</v>
      </c>
      <c r="BH520" s="185">
        <f>IF(N520="sníž. přenesená",J520,0)</f>
        <v>0</v>
      </c>
      <c r="BI520" s="185">
        <f>IF(N520="nulová",J520,0)</f>
        <v>0</v>
      </c>
      <c r="BJ520" s="18" t="s">
        <v>85</v>
      </c>
      <c r="BK520" s="185">
        <f>ROUND(I520*H520,2)</f>
        <v>0</v>
      </c>
      <c r="BL520" s="18" t="s">
        <v>258</v>
      </c>
      <c r="BM520" s="184" t="s">
        <v>715</v>
      </c>
    </row>
    <row r="521" s="2" customFormat="1">
      <c r="A521" s="37"/>
      <c r="B521" s="38"/>
      <c r="C521" s="37"/>
      <c r="D521" s="186" t="s">
        <v>157</v>
      </c>
      <c r="E521" s="37"/>
      <c r="F521" s="187" t="s">
        <v>714</v>
      </c>
      <c r="G521" s="37"/>
      <c r="H521" s="37"/>
      <c r="I521" s="188"/>
      <c r="J521" s="37"/>
      <c r="K521" s="37"/>
      <c r="L521" s="38"/>
      <c r="M521" s="189"/>
      <c r="N521" s="190"/>
      <c r="O521" s="76"/>
      <c r="P521" s="76"/>
      <c r="Q521" s="76"/>
      <c r="R521" s="76"/>
      <c r="S521" s="76"/>
      <c r="T521" s="77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T521" s="18" t="s">
        <v>157</v>
      </c>
      <c r="AU521" s="18" t="s">
        <v>87</v>
      </c>
    </row>
    <row r="522" s="13" customFormat="1">
      <c r="A522" s="13"/>
      <c r="B522" s="191"/>
      <c r="C522" s="13"/>
      <c r="D522" s="186" t="s">
        <v>159</v>
      </c>
      <c r="E522" s="192" t="s">
        <v>1</v>
      </c>
      <c r="F522" s="193" t="s">
        <v>716</v>
      </c>
      <c r="G522" s="13"/>
      <c r="H522" s="192" t="s">
        <v>1</v>
      </c>
      <c r="I522" s="194"/>
      <c r="J522" s="13"/>
      <c r="K522" s="13"/>
      <c r="L522" s="191"/>
      <c r="M522" s="195"/>
      <c r="N522" s="196"/>
      <c r="O522" s="196"/>
      <c r="P522" s="196"/>
      <c r="Q522" s="196"/>
      <c r="R522" s="196"/>
      <c r="S522" s="196"/>
      <c r="T522" s="19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92" t="s">
        <v>159</v>
      </c>
      <c r="AU522" s="192" t="s">
        <v>87</v>
      </c>
      <c r="AV522" s="13" t="s">
        <v>85</v>
      </c>
      <c r="AW522" s="13" t="s">
        <v>32</v>
      </c>
      <c r="AX522" s="13" t="s">
        <v>77</v>
      </c>
      <c r="AY522" s="192" t="s">
        <v>148</v>
      </c>
    </row>
    <row r="523" s="14" customFormat="1">
      <c r="A523" s="14"/>
      <c r="B523" s="198"/>
      <c r="C523" s="14"/>
      <c r="D523" s="186" t="s">
        <v>159</v>
      </c>
      <c r="E523" s="199" t="s">
        <v>1</v>
      </c>
      <c r="F523" s="200" t="s">
        <v>717</v>
      </c>
      <c r="G523" s="14"/>
      <c r="H523" s="201">
        <v>195</v>
      </c>
      <c r="I523" s="202"/>
      <c r="J523" s="14"/>
      <c r="K523" s="14"/>
      <c r="L523" s="198"/>
      <c r="M523" s="203"/>
      <c r="N523" s="204"/>
      <c r="O523" s="204"/>
      <c r="P523" s="204"/>
      <c r="Q523" s="204"/>
      <c r="R523" s="204"/>
      <c r="S523" s="204"/>
      <c r="T523" s="20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199" t="s">
        <v>159</v>
      </c>
      <c r="AU523" s="199" t="s">
        <v>87</v>
      </c>
      <c r="AV523" s="14" t="s">
        <v>87</v>
      </c>
      <c r="AW523" s="14" t="s">
        <v>32</v>
      </c>
      <c r="AX523" s="14" t="s">
        <v>77</v>
      </c>
      <c r="AY523" s="199" t="s">
        <v>148</v>
      </c>
    </row>
    <row r="524" s="13" customFormat="1">
      <c r="A524" s="13"/>
      <c r="B524" s="191"/>
      <c r="C524" s="13"/>
      <c r="D524" s="186" t="s">
        <v>159</v>
      </c>
      <c r="E524" s="192" t="s">
        <v>1</v>
      </c>
      <c r="F524" s="193" t="s">
        <v>718</v>
      </c>
      <c r="G524" s="13"/>
      <c r="H524" s="192" t="s">
        <v>1</v>
      </c>
      <c r="I524" s="194"/>
      <c r="J524" s="13"/>
      <c r="K524" s="13"/>
      <c r="L524" s="191"/>
      <c r="M524" s="195"/>
      <c r="N524" s="196"/>
      <c r="O524" s="196"/>
      <c r="P524" s="196"/>
      <c r="Q524" s="196"/>
      <c r="R524" s="196"/>
      <c r="S524" s="196"/>
      <c r="T524" s="197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2" t="s">
        <v>159</v>
      </c>
      <c r="AU524" s="192" t="s">
        <v>87</v>
      </c>
      <c r="AV524" s="13" t="s">
        <v>85</v>
      </c>
      <c r="AW524" s="13" t="s">
        <v>32</v>
      </c>
      <c r="AX524" s="13" t="s">
        <v>77</v>
      </c>
      <c r="AY524" s="192" t="s">
        <v>148</v>
      </c>
    </row>
    <row r="525" s="14" customFormat="1">
      <c r="A525" s="14"/>
      <c r="B525" s="198"/>
      <c r="C525" s="14"/>
      <c r="D525" s="186" t="s">
        <v>159</v>
      </c>
      <c r="E525" s="199" t="s">
        <v>1</v>
      </c>
      <c r="F525" s="200" t="s">
        <v>719</v>
      </c>
      <c r="G525" s="14"/>
      <c r="H525" s="201">
        <v>6.476</v>
      </c>
      <c r="I525" s="202"/>
      <c r="J525" s="14"/>
      <c r="K525" s="14"/>
      <c r="L525" s="198"/>
      <c r="M525" s="203"/>
      <c r="N525" s="204"/>
      <c r="O525" s="204"/>
      <c r="P525" s="204"/>
      <c r="Q525" s="204"/>
      <c r="R525" s="204"/>
      <c r="S525" s="204"/>
      <c r="T525" s="20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199" t="s">
        <v>159</v>
      </c>
      <c r="AU525" s="199" t="s">
        <v>87</v>
      </c>
      <c r="AV525" s="14" t="s">
        <v>87</v>
      </c>
      <c r="AW525" s="14" t="s">
        <v>32</v>
      </c>
      <c r="AX525" s="14" t="s">
        <v>77</v>
      </c>
      <c r="AY525" s="199" t="s">
        <v>148</v>
      </c>
    </row>
    <row r="526" s="15" customFormat="1">
      <c r="A526" s="15"/>
      <c r="B526" s="206"/>
      <c r="C526" s="15"/>
      <c r="D526" s="186" t="s">
        <v>159</v>
      </c>
      <c r="E526" s="207" t="s">
        <v>1</v>
      </c>
      <c r="F526" s="208" t="s">
        <v>176</v>
      </c>
      <c r="G526" s="15"/>
      <c r="H526" s="209">
        <v>201.476</v>
      </c>
      <c r="I526" s="210"/>
      <c r="J526" s="15"/>
      <c r="K526" s="15"/>
      <c r="L526" s="206"/>
      <c r="M526" s="211"/>
      <c r="N526" s="212"/>
      <c r="O526" s="212"/>
      <c r="P526" s="212"/>
      <c r="Q526" s="212"/>
      <c r="R526" s="212"/>
      <c r="S526" s="212"/>
      <c r="T526" s="213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07" t="s">
        <v>159</v>
      </c>
      <c r="AU526" s="207" t="s">
        <v>87</v>
      </c>
      <c r="AV526" s="15" t="s">
        <v>155</v>
      </c>
      <c r="AW526" s="15" t="s">
        <v>32</v>
      </c>
      <c r="AX526" s="15" t="s">
        <v>85</v>
      </c>
      <c r="AY526" s="207" t="s">
        <v>148</v>
      </c>
    </row>
    <row r="527" s="14" customFormat="1">
      <c r="A527" s="14"/>
      <c r="B527" s="198"/>
      <c r="C527" s="14"/>
      <c r="D527" s="186" t="s">
        <v>159</v>
      </c>
      <c r="E527" s="14"/>
      <c r="F527" s="200" t="s">
        <v>720</v>
      </c>
      <c r="G527" s="14"/>
      <c r="H527" s="201">
        <v>221.624</v>
      </c>
      <c r="I527" s="202"/>
      <c r="J527" s="14"/>
      <c r="K527" s="14"/>
      <c r="L527" s="198"/>
      <c r="M527" s="203"/>
      <c r="N527" s="204"/>
      <c r="O527" s="204"/>
      <c r="P527" s="204"/>
      <c r="Q527" s="204"/>
      <c r="R527" s="204"/>
      <c r="S527" s="204"/>
      <c r="T527" s="20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199" t="s">
        <v>159</v>
      </c>
      <c r="AU527" s="199" t="s">
        <v>87</v>
      </c>
      <c r="AV527" s="14" t="s">
        <v>87</v>
      </c>
      <c r="AW527" s="14" t="s">
        <v>3</v>
      </c>
      <c r="AX527" s="14" t="s">
        <v>85</v>
      </c>
      <c r="AY527" s="199" t="s">
        <v>148</v>
      </c>
    </row>
    <row r="528" s="2" customFormat="1" ht="16.5" customHeight="1">
      <c r="A528" s="37"/>
      <c r="B528" s="171"/>
      <c r="C528" s="172" t="s">
        <v>721</v>
      </c>
      <c r="D528" s="172" t="s">
        <v>151</v>
      </c>
      <c r="E528" s="173" t="s">
        <v>722</v>
      </c>
      <c r="F528" s="174" t="s">
        <v>723</v>
      </c>
      <c r="G528" s="175" t="s">
        <v>189</v>
      </c>
      <c r="H528" s="176">
        <v>80.950000000000003</v>
      </c>
      <c r="I528" s="177"/>
      <c r="J528" s="178">
        <f>ROUND(I528*H528,2)</f>
        <v>0</v>
      </c>
      <c r="K528" s="179"/>
      <c r="L528" s="38"/>
      <c r="M528" s="180" t="s">
        <v>1</v>
      </c>
      <c r="N528" s="181" t="s">
        <v>42</v>
      </c>
      <c r="O528" s="76"/>
      <c r="P528" s="182">
        <f>O528*H528</f>
        <v>0</v>
      </c>
      <c r="Q528" s="182">
        <v>3.0000000000000001E-05</v>
      </c>
      <c r="R528" s="182">
        <f>Q528*H528</f>
        <v>0.0024285000000000001</v>
      </c>
      <c r="S528" s="182">
        <v>0</v>
      </c>
      <c r="T528" s="183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84" t="s">
        <v>258</v>
      </c>
      <c r="AT528" s="184" t="s">
        <v>151</v>
      </c>
      <c r="AU528" s="184" t="s">
        <v>87</v>
      </c>
      <c r="AY528" s="18" t="s">
        <v>148</v>
      </c>
      <c r="BE528" s="185">
        <f>IF(N528="základní",J528,0)</f>
        <v>0</v>
      </c>
      <c r="BF528" s="185">
        <f>IF(N528="snížená",J528,0)</f>
        <v>0</v>
      </c>
      <c r="BG528" s="185">
        <f>IF(N528="zákl. přenesená",J528,0)</f>
        <v>0</v>
      </c>
      <c r="BH528" s="185">
        <f>IF(N528="sníž. přenesená",J528,0)</f>
        <v>0</v>
      </c>
      <c r="BI528" s="185">
        <f>IF(N528="nulová",J528,0)</f>
        <v>0</v>
      </c>
      <c r="BJ528" s="18" t="s">
        <v>85</v>
      </c>
      <c r="BK528" s="185">
        <f>ROUND(I528*H528,2)</f>
        <v>0</v>
      </c>
      <c r="BL528" s="18" t="s">
        <v>258</v>
      </c>
      <c r="BM528" s="184" t="s">
        <v>724</v>
      </c>
    </row>
    <row r="529" s="2" customFormat="1">
      <c r="A529" s="37"/>
      <c r="B529" s="38"/>
      <c r="C529" s="37"/>
      <c r="D529" s="186" t="s">
        <v>157</v>
      </c>
      <c r="E529" s="37"/>
      <c r="F529" s="187" t="s">
        <v>725</v>
      </c>
      <c r="G529" s="37"/>
      <c r="H529" s="37"/>
      <c r="I529" s="188"/>
      <c r="J529" s="37"/>
      <c r="K529" s="37"/>
      <c r="L529" s="38"/>
      <c r="M529" s="189"/>
      <c r="N529" s="190"/>
      <c r="O529" s="76"/>
      <c r="P529" s="76"/>
      <c r="Q529" s="76"/>
      <c r="R529" s="76"/>
      <c r="S529" s="76"/>
      <c r="T529" s="77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18" t="s">
        <v>157</v>
      </c>
      <c r="AU529" s="18" t="s">
        <v>87</v>
      </c>
    </row>
    <row r="530" s="2" customFormat="1" ht="24.15" customHeight="1">
      <c r="A530" s="37"/>
      <c r="B530" s="171"/>
      <c r="C530" s="172" t="s">
        <v>726</v>
      </c>
      <c r="D530" s="172" t="s">
        <v>151</v>
      </c>
      <c r="E530" s="173" t="s">
        <v>727</v>
      </c>
      <c r="F530" s="174" t="s">
        <v>728</v>
      </c>
      <c r="G530" s="175" t="s">
        <v>476</v>
      </c>
      <c r="H530" s="176">
        <v>7.0010000000000003</v>
      </c>
      <c r="I530" s="177"/>
      <c r="J530" s="178">
        <f>ROUND(I530*H530,2)</f>
        <v>0</v>
      </c>
      <c r="K530" s="179"/>
      <c r="L530" s="38"/>
      <c r="M530" s="180" t="s">
        <v>1</v>
      </c>
      <c r="N530" s="181" t="s">
        <v>42</v>
      </c>
      <c r="O530" s="76"/>
      <c r="P530" s="182">
        <f>O530*H530</f>
        <v>0</v>
      </c>
      <c r="Q530" s="182">
        <v>0</v>
      </c>
      <c r="R530" s="182">
        <f>Q530*H530</f>
        <v>0</v>
      </c>
      <c r="S530" s="182">
        <v>0</v>
      </c>
      <c r="T530" s="183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84" t="s">
        <v>258</v>
      </c>
      <c r="AT530" s="184" t="s">
        <v>151</v>
      </c>
      <c r="AU530" s="184" t="s">
        <v>87</v>
      </c>
      <c r="AY530" s="18" t="s">
        <v>148</v>
      </c>
      <c r="BE530" s="185">
        <f>IF(N530="základní",J530,0)</f>
        <v>0</v>
      </c>
      <c r="BF530" s="185">
        <f>IF(N530="snížená",J530,0)</f>
        <v>0</v>
      </c>
      <c r="BG530" s="185">
        <f>IF(N530="zákl. přenesená",J530,0)</f>
        <v>0</v>
      </c>
      <c r="BH530" s="185">
        <f>IF(N530="sníž. přenesená",J530,0)</f>
        <v>0</v>
      </c>
      <c r="BI530" s="185">
        <f>IF(N530="nulová",J530,0)</f>
        <v>0</v>
      </c>
      <c r="BJ530" s="18" t="s">
        <v>85</v>
      </c>
      <c r="BK530" s="185">
        <f>ROUND(I530*H530,2)</f>
        <v>0</v>
      </c>
      <c r="BL530" s="18" t="s">
        <v>258</v>
      </c>
      <c r="BM530" s="184" t="s">
        <v>729</v>
      </c>
    </row>
    <row r="531" s="2" customFormat="1">
      <c r="A531" s="37"/>
      <c r="B531" s="38"/>
      <c r="C531" s="37"/>
      <c r="D531" s="186" t="s">
        <v>157</v>
      </c>
      <c r="E531" s="37"/>
      <c r="F531" s="187" t="s">
        <v>730</v>
      </c>
      <c r="G531" s="37"/>
      <c r="H531" s="37"/>
      <c r="I531" s="188"/>
      <c r="J531" s="37"/>
      <c r="K531" s="37"/>
      <c r="L531" s="38"/>
      <c r="M531" s="189"/>
      <c r="N531" s="190"/>
      <c r="O531" s="76"/>
      <c r="P531" s="76"/>
      <c r="Q531" s="76"/>
      <c r="R531" s="76"/>
      <c r="S531" s="76"/>
      <c r="T531" s="77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18" t="s">
        <v>157</v>
      </c>
      <c r="AU531" s="18" t="s">
        <v>87</v>
      </c>
    </row>
    <row r="532" s="12" customFormat="1" ht="22.8" customHeight="1">
      <c r="A532" s="12"/>
      <c r="B532" s="158"/>
      <c r="C532" s="12"/>
      <c r="D532" s="159" t="s">
        <v>76</v>
      </c>
      <c r="E532" s="169" t="s">
        <v>731</v>
      </c>
      <c r="F532" s="169" t="s">
        <v>732</v>
      </c>
      <c r="G532" s="12"/>
      <c r="H532" s="12"/>
      <c r="I532" s="161"/>
      <c r="J532" s="170">
        <f>BK532</f>
        <v>0</v>
      </c>
      <c r="K532" s="12"/>
      <c r="L532" s="158"/>
      <c r="M532" s="163"/>
      <c r="N532" s="164"/>
      <c r="O532" s="164"/>
      <c r="P532" s="165">
        <f>SUM(P533:P564)</f>
        <v>0</v>
      </c>
      <c r="Q532" s="164"/>
      <c r="R532" s="165">
        <f>SUM(R533:R564)</f>
        <v>10.09923</v>
      </c>
      <c r="S532" s="164"/>
      <c r="T532" s="166">
        <f>SUM(T533:T564)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159" t="s">
        <v>87</v>
      </c>
      <c r="AT532" s="167" t="s">
        <v>76</v>
      </c>
      <c r="AU532" s="167" t="s">
        <v>85</v>
      </c>
      <c r="AY532" s="159" t="s">
        <v>148</v>
      </c>
      <c r="BK532" s="168">
        <f>SUM(BK533:BK564)</f>
        <v>0</v>
      </c>
    </row>
    <row r="533" s="2" customFormat="1" ht="16.5" customHeight="1">
      <c r="A533" s="37"/>
      <c r="B533" s="171"/>
      <c r="C533" s="172" t="s">
        <v>733</v>
      </c>
      <c r="D533" s="172" t="s">
        <v>151</v>
      </c>
      <c r="E533" s="173" t="s">
        <v>734</v>
      </c>
      <c r="F533" s="174" t="s">
        <v>735</v>
      </c>
      <c r="G533" s="175" t="s">
        <v>164</v>
      </c>
      <c r="H533" s="176">
        <v>315</v>
      </c>
      <c r="I533" s="177"/>
      <c r="J533" s="178">
        <f>ROUND(I533*H533,2)</f>
        <v>0</v>
      </c>
      <c r="K533" s="179"/>
      <c r="L533" s="38"/>
      <c r="M533" s="180" t="s">
        <v>1</v>
      </c>
      <c r="N533" s="181" t="s">
        <v>42</v>
      </c>
      <c r="O533" s="76"/>
      <c r="P533" s="182">
        <f>O533*H533</f>
        <v>0</v>
      </c>
      <c r="Q533" s="182">
        <v>0.00029999999999999997</v>
      </c>
      <c r="R533" s="182">
        <f>Q533*H533</f>
        <v>0.094499999999999987</v>
      </c>
      <c r="S533" s="182">
        <v>0</v>
      </c>
      <c r="T533" s="183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84" t="s">
        <v>258</v>
      </c>
      <c r="AT533" s="184" t="s">
        <v>151</v>
      </c>
      <c r="AU533" s="184" t="s">
        <v>87</v>
      </c>
      <c r="AY533" s="18" t="s">
        <v>148</v>
      </c>
      <c r="BE533" s="185">
        <f>IF(N533="základní",J533,0)</f>
        <v>0</v>
      </c>
      <c r="BF533" s="185">
        <f>IF(N533="snížená",J533,0)</f>
        <v>0</v>
      </c>
      <c r="BG533" s="185">
        <f>IF(N533="zákl. přenesená",J533,0)</f>
        <v>0</v>
      </c>
      <c r="BH533" s="185">
        <f>IF(N533="sníž. přenesená",J533,0)</f>
        <v>0</v>
      </c>
      <c r="BI533" s="185">
        <f>IF(N533="nulová",J533,0)</f>
        <v>0</v>
      </c>
      <c r="BJ533" s="18" t="s">
        <v>85</v>
      </c>
      <c r="BK533" s="185">
        <f>ROUND(I533*H533,2)</f>
        <v>0</v>
      </c>
      <c r="BL533" s="18" t="s">
        <v>258</v>
      </c>
      <c r="BM533" s="184" t="s">
        <v>736</v>
      </c>
    </row>
    <row r="534" s="2" customFormat="1">
      <c r="A534" s="37"/>
      <c r="B534" s="38"/>
      <c r="C534" s="37"/>
      <c r="D534" s="186" t="s">
        <v>157</v>
      </c>
      <c r="E534" s="37"/>
      <c r="F534" s="187" t="s">
        <v>737</v>
      </c>
      <c r="G534" s="37"/>
      <c r="H534" s="37"/>
      <c r="I534" s="188"/>
      <c r="J534" s="37"/>
      <c r="K534" s="37"/>
      <c r="L534" s="38"/>
      <c r="M534" s="189"/>
      <c r="N534" s="190"/>
      <c r="O534" s="76"/>
      <c r="P534" s="76"/>
      <c r="Q534" s="76"/>
      <c r="R534" s="76"/>
      <c r="S534" s="76"/>
      <c r="T534" s="77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T534" s="18" t="s">
        <v>157</v>
      </c>
      <c r="AU534" s="18" t="s">
        <v>87</v>
      </c>
    </row>
    <row r="535" s="13" customFormat="1">
      <c r="A535" s="13"/>
      <c r="B535" s="191"/>
      <c r="C535" s="13"/>
      <c r="D535" s="186" t="s">
        <v>159</v>
      </c>
      <c r="E535" s="192" t="s">
        <v>1</v>
      </c>
      <c r="F535" s="193" t="s">
        <v>738</v>
      </c>
      <c r="G535" s="13"/>
      <c r="H535" s="192" t="s">
        <v>1</v>
      </c>
      <c r="I535" s="194"/>
      <c r="J535" s="13"/>
      <c r="K535" s="13"/>
      <c r="L535" s="191"/>
      <c r="M535" s="195"/>
      <c r="N535" s="196"/>
      <c r="O535" s="196"/>
      <c r="P535" s="196"/>
      <c r="Q535" s="196"/>
      <c r="R535" s="196"/>
      <c r="S535" s="196"/>
      <c r="T535" s="197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2" t="s">
        <v>159</v>
      </c>
      <c r="AU535" s="192" t="s">
        <v>87</v>
      </c>
      <c r="AV535" s="13" t="s">
        <v>85</v>
      </c>
      <c r="AW535" s="13" t="s">
        <v>32</v>
      </c>
      <c r="AX535" s="13" t="s">
        <v>77</v>
      </c>
      <c r="AY535" s="192" t="s">
        <v>148</v>
      </c>
    </row>
    <row r="536" s="14" customFormat="1">
      <c r="A536" s="14"/>
      <c r="B536" s="198"/>
      <c r="C536" s="14"/>
      <c r="D536" s="186" t="s">
        <v>159</v>
      </c>
      <c r="E536" s="199" t="s">
        <v>1</v>
      </c>
      <c r="F536" s="200" t="s">
        <v>250</v>
      </c>
      <c r="G536" s="14"/>
      <c r="H536" s="201">
        <v>315</v>
      </c>
      <c r="I536" s="202"/>
      <c r="J536" s="14"/>
      <c r="K536" s="14"/>
      <c r="L536" s="198"/>
      <c r="M536" s="203"/>
      <c r="N536" s="204"/>
      <c r="O536" s="204"/>
      <c r="P536" s="204"/>
      <c r="Q536" s="204"/>
      <c r="R536" s="204"/>
      <c r="S536" s="204"/>
      <c r="T536" s="20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199" t="s">
        <v>159</v>
      </c>
      <c r="AU536" s="199" t="s">
        <v>87</v>
      </c>
      <c r="AV536" s="14" t="s">
        <v>87</v>
      </c>
      <c r="AW536" s="14" t="s">
        <v>32</v>
      </c>
      <c r="AX536" s="14" t="s">
        <v>85</v>
      </c>
      <c r="AY536" s="199" t="s">
        <v>148</v>
      </c>
    </row>
    <row r="537" s="2" customFormat="1" ht="24.15" customHeight="1">
      <c r="A537" s="37"/>
      <c r="B537" s="171"/>
      <c r="C537" s="172" t="s">
        <v>739</v>
      </c>
      <c r="D537" s="172" t="s">
        <v>151</v>
      </c>
      <c r="E537" s="173" t="s">
        <v>740</v>
      </c>
      <c r="F537" s="174" t="s">
        <v>741</v>
      </c>
      <c r="G537" s="175" t="s">
        <v>164</v>
      </c>
      <c r="H537" s="176">
        <v>26.399999999999999</v>
      </c>
      <c r="I537" s="177"/>
      <c r="J537" s="178">
        <f>ROUND(I537*H537,2)</f>
        <v>0</v>
      </c>
      <c r="K537" s="179"/>
      <c r="L537" s="38"/>
      <c r="M537" s="180" t="s">
        <v>1</v>
      </c>
      <c r="N537" s="181" t="s">
        <v>42</v>
      </c>
      <c r="O537" s="76"/>
      <c r="P537" s="182">
        <f>O537*H537</f>
        <v>0</v>
      </c>
      <c r="Q537" s="182">
        <v>0.0015</v>
      </c>
      <c r="R537" s="182">
        <f>Q537*H537</f>
        <v>0.039599999999999996</v>
      </c>
      <c r="S537" s="182">
        <v>0</v>
      </c>
      <c r="T537" s="183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84" t="s">
        <v>258</v>
      </c>
      <c r="AT537" s="184" t="s">
        <v>151</v>
      </c>
      <c r="AU537" s="184" t="s">
        <v>87</v>
      </c>
      <c r="AY537" s="18" t="s">
        <v>148</v>
      </c>
      <c r="BE537" s="185">
        <f>IF(N537="základní",J537,0)</f>
        <v>0</v>
      </c>
      <c r="BF537" s="185">
        <f>IF(N537="snížená",J537,0)</f>
        <v>0</v>
      </c>
      <c r="BG537" s="185">
        <f>IF(N537="zákl. přenesená",J537,0)</f>
        <v>0</v>
      </c>
      <c r="BH537" s="185">
        <f>IF(N537="sníž. přenesená",J537,0)</f>
        <v>0</v>
      </c>
      <c r="BI537" s="185">
        <f>IF(N537="nulová",J537,0)</f>
        <v>0</v>
      </c>
      <c r="BJ537" s="18" t="s">
        <v>85</v>
      </c>
      <c r="BK537" s="185">
        <f>ROUND(I537*H537,2)</f>
        <v>0</v>
      </c>
      <c r="BL537" s="18" t="s">
        <v>258</v>
      </c>
      <c r="BM537" s="184" t="s">
        <v>742</v>
      </c>
    </row>
    <row r="538" s="2" customFormat="1">
      <c r="A538" s="37"/>
      <c r="B538" s="38"/>
      <c r="C538" s="37"/>
      <c r="D538" s="186" t="s">
        <v>157</v>
      </c>
      <c r="E538" s="37"/>
      <c r="F538" s="187" t="s">
        <v>743</v>
      </c>
      <c r="G538" s="37"/>
      <c r="H538" s="37"/>
      <c r="I538" s="188"/>
      <c r="J538" s="37"/>
      <c r="K538" s="37"/>
      <c r="L538" s="38"/>
      <c r="M538" s="189"/>
      <c r="N538" s="190"/>
      <c r="O538" s="76"/>
      <c r="P538" s="76"/>
      <c r="Q538" s="76"/>
      <c r="R538" s="76"/>
      <c r="S538" s="76"/>
      <c r="T538" s="77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18" t="s">
        <v>157</v>
      </c>
      <c r="AU538" s="18" t="s">
        <v>87</v>
      </c>
    </row>
    <row r="539" s="13" customFormat="1">
      <c r="A539" s="13"/>
      <c r="B539" s="191"/>
      <c r="C539" s="13"/>
      <c r="D539" s="186" t="s">
        <v>159</v>
      </c>
      <c r="E539" s="192" t="s">
        <v>1</v>
      </c>
      <c r="F539" s="193" t="s">
        <v>744</v>
      </c>
      <c r="G539" s="13"/>
      <c r="H539" s="192" t="s">
        <v>1</v>
      </c>
      <c r="I539" s="194"/>
      <c r="J539" s="13"/>
      <c r="K539" s="13"/>
      <c r="L539" s="191"/>
      <c r="M539" s="195"/>
      <c r="N539" s="196"/>
      <c r="O539" s="196"/>
      <c r="P539" s="196"/>
      <c r="Q539" s="196"/>
      <c r="R539" s="196"/>
      <c r="S539" s="196"/>
      <c r="T539" s="197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92" t="s">
        <v>159</v>
      </c>
      <c r="AU539" s="192" t="s">
        <v>87</v>
      </c>
      <c r="AV539" s="13" t="s">
        <v>85</v>
      </c>
      <c r="AW539" s="13" t="s">
        <v>32</v>
      </c>
      <c r="AX539" s="13" t="s">
        <v>77</v>
      </c>
      <c r="AY539" s="192" t="s">
        <v>148</v>
      </c>
    </row>
    <row r="540" s="14" customFormat="1">
      <c r="A540" s="14"/>
      <c r="B540" s="198"/>
      <c r="C540" s="14"/>
      <c r="D540" s="186" t="s">
        <v>159</v>
      </c>
      <c r="E540" s="199" t="s">
        <v>1</v>
      </c>
      <c r="F540" s="200" t="s">
        <v>745</v>
      </c>
      <c r="G540" s="14"/>
      <c r="H540" s="201">
        <v>6.5999999999999996</v>
      </c>
      <c r="I540" s="202"/>
      <c r="J540" s="14"/>
      <c r="K540" s="14"/>
      <c r="L540" s="198"/>
      <c r="M540" s="203"/>
      <c r="N540" s="204"/>
      <c r="O540" s="204"/>
      <c r="P540" s="204"/>
      <c r="Q540" s="204"/>
      <c r="R540" s="204"/>
      <c r="S540" s="204"/>
      <c r="T540" s="205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199" t="s">
        <v>159</v>
      </c>
      <c r="AU540" s="199" t="s">
        <v>87</v>
      </c>
      <c r="AV540" s="14" t="s">
        <v>87</v>
      </c>
      <c r="AW540" s="14" t="s">
        <v>32</v>
      </c>
      <c r="AX540" s="14" t="s">
        <v>77</v>
      </c>
      <c r="AY540" s="199" t="s">
        <v>148</v>
      </c>
    </row>
    <row r="541" s="14" customFormat="1">
      <c r="A541" s="14"/>
      <c r="B541" s="198"/>
      <c r="C541" s="14"/>
      <c r="D541" s="186" t="s">
        <v>159</v>
      </c>
      <c r="E541" s="199" t="s">
        <v>1</v>
      </c>
      <c r="F541" s="200" t="s">
        <v>746</v>
      </c>
      <c r="G541" s="14"/>
      <c r="H541" s="201">
        <v>13.199999999999999</v>
      </c>
      <c r="I541" s="202"/>
      <c r="J541" s="14"/>
      <c r="K541" s="14"/>
      <c r="L541" s="198"/>
      <c r="M541" s="203"/>
      <c r="N541" s="204"/>
      <c r="O541" s="204"/>
      <c r="P541" s="204"/>
      <c r="Q541" s="204"/>
      <c r="R541" s="204"/>
      <c r="S541" s="204"/>
      <c r="T541" s="20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199" t="s">
        <v>159</v>
      </c>
      <c r="AU541" s="199" t="s">
        <v>87</v>
      </c>
      <c r="AV541" s="14" t="s">
        <v>87</v>
      </c>
      <c r="AW541" s="14" t="s">
        <v>32</v>
      </c>
      <c r="AX541" s="14" t="s">
        <v>77</v>
      </c>
      <c r="AY541" s="199" t="s">
        <v>148</v>
      </c>
    </row>
    <row r="542" s="14" customFormat="1">
      <c r="A542" s="14"/>
      <c r="B542" s="198"/>
      <c r="C542" s="14"/>
      <c r="D542" s="186" t="s">
        <v>159</v>
      </c>
      <c r="E542" s="199" t="s">
        <v>1</v>
      </c>
      <c r="F542" s="200" t="s">
        <v>745</v>
      </c>
      <c r="G542" s="14"/>
      <c r="H542" s="201">
        <v>6.5999999999999996</v>
      </c>
      <c r="I542" s="202"/>
      <c r="J542" s="14"/>
      <c r="K542" s="14"/>
      <c r="L542" s="198"/>
      <c r="M542" s="203"/>
      <c r="N542" s="204"/>
      <c r="O542" s="204"/>
      <c r="P542" s="204"/>
      <c r="Q542" s="204"/>
      <c r="R542" s="204"/>
      <c r="S542" s="204"/>
      <c r="T542" s="205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199" t="s">
        <v>159</v>
      </c>
      <c r="AU542" s="199" t="s">
        <v>87</v>
      </c>
      <c r="AV542" s="14" t="s">
        <v>87</v>
      </c>
      <c r="AW542" s="14" t="s">
        <v>32</v>
      </c>
      <c r="AX542" s="14" t="s">
        <v>77</v>
      </c>
      <c r="AY542" s="199" t="s">
        <v>148</v>
      </c>
    </row>
    <row r="543" s="15" customFormat="1">
      <c r="A543" s="15"/>
      <c r="B543" s="206"/>
      <c r="C543" s="15"/>
      <c r="D543" s="186" t="s">
        <v>159</v>
      </c>
      <c r="E543" s="207" t="s">
        <v>1</v>
      </c>
      <c r="F543" s="208" t="s">
        <v>176</v>
      </c>
      <c r="G543" s="15"/>
      <c r="H543" s="209">
        <v>26.399999999999999</v>
      </c>
      <c r="I543" s="210"/>
      <c r="J543" s="15"/>
      <c r="K543" s="15"/>
      <c r="L543" s="206"/>
      <c r="M543" s="211"/>
      <c r="N543" s="212"/>
      <c r="O543" s="212"/>
      <c r="P543" s="212"/>
      <c r="Q543" s="212"/>
      <c r="R543" s="212"/>
      <c r="S543" s="212"/>
      <c r="T543" s="213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07" t="s">
        <v>159</v>
      </c>
      <c r="AU543" s="207" t="s">
        <v>87</v>
      </c>
      <c r="AV543" s="15" t="s">
        <v>155</v>
      </c>
      <c r="AW543" s="15" t="s">
        <v>32</v>
      </c>
      <c r="AX543" s="15" t="s">
        <v>85</v>
      </c>
      <c r="AY543" s="207" t="s">
        <v>148</v>
      </c>
    </row>
    <row r="544" s="2" customFormat="1" ht="37.8" customHeight="1">
      <c r="A544" s="37"/>
      <c r="B544" s="171"/>
      <c r="C544" s="172" t="s">
        <v>582</v>
      </c>
      <c r="D544" s="172" t="s">
        <v>151</v>
      </c>
      <c r="E544" s="173" t="s">
        <v>747</v>
      </c>
      <c r="F544" s="174" t="s">
        <v>748</v>
      </c>
      <c r="G544" s="175" t="s">
        <v>164</v>
      </c>
      <c r="H544" s="176">
        <v>315</v>
      </c>
      <c r="I544" s="177"/>
      <c r="J544" s="178">
        <f>ROUND(I544*H544,2)</f>
        <v>0</v>
      </c>
      <c r="K544" s="179"/>
      <c r="L544" s="38"/>
      <c r="M544" s="180" t="s">
        <v>1</v>
      </c>
      <c r="N544" s="181" t="s">
        <v>42</v>
      </c>
      <c r="O544" s="76"/>
      <c r="P544" s="182">
        <f>O544*H544</f>
        <v>0</v>
      </c>
      <c r="Q544" s="182">
        <v>0.0094999999999999998</v>
      </c>
      <c r="R544" s="182">
        <f>Q544*H544</f>
        <v>2.9924999999999997</v>
      </c>
      <c r="S544" s="182">
        <v>0</v>
      </c>
      <c r="T544" s="183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84" t="s">
        <v>258</v>
      </c>
      <c r="AT544" s="184" t="s">
        <v>151</v>
      </c>
      <c r="AU544" s="184" t="s">
        <v>87</v>
      </c>
      <c r="AY544" s="18" t="s">
        <v>148</v>
      </c>
      <c r="BE544" s="185">
        <f>IF(N544="základní",J544,0)</f>
        <v>0</v>
      </c>
      <c r="BF544" s="185">
        <f>IF(N544="snížená",J544,0)</f>
        <v>0</v>
      </c>
      <c r="BG544" s="185">
        <f>IF(N544="zákl. přenesená",J544,0)</f>
        <v>0</v>
      </c>
      <c r="BH544" s="185">
        <f>IF(N544="sníž. přenesená",J544,0)</f>
        <v>0</v>
      </c>
      <c r="BI544" s="185">
        <f>IF(N544="nulová",J544,0)</f>
        <v>0</v>
      </c>
      <c r="BJ544" s="18" t="s">
        <v>85</v>
      </c>
      <c r="BK544" s="185">
        <f>ROUND(I544*H544,2)</f>
        <v>0</v>
      </c>
      <c r="BL544" s="18" t="s">
        <v>258</v>
      </c>
      <c r="BM544" s="184" t="s">
        <v>749</v>
      </c>
    </row>
    <row r="545" s="2" customFormat="1">
      <c r="A545" s="37"/>
      <c r="B545" s="38"/>
      <c r="C545" s="37"/>
      <c r="D545" s="186" t="s">
        <v>157</v>
      </c>
      <c r="E545" s="37"/>
      <c r="F545" s="187" t="s">
        <v>750</v>
      </c>
      <c r="G545" s="37"/>
      <c r="H545" s="37"/>
      <c r="I545" s="188"/>
      <c r="J545" s="37"/>
      <c r="K545" s="37"/>
      <c r="L545" s="38"/>
      <c r="M545" s="189"/>
      <c r="N545" s="190"/>
      <c r="O545" s="76"/>
      <c r="P545" s="76"/>
      <c r="Q545" s="76"/>
      <c r="R545" s="76"/>
      <c r="S545" s="76"/>
      <c r="T545" s="77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T545" s="18" t="s">
        <v>157</v>
      </c>
      <c r="AU545" s="18" t="s">
        <v>87</v>
      </c>
    </row>
    <row r="546" s="13" customFormat="1">
      <c r="A546" s="13"/>
      <c r="B546" s="191"/>
      <c r="C546" s="13"/>
      <c r="D546" s="186" t="s">
        <v>159</v>
      </c>
      <c r="E546" s="192" t="s">
        <v>1</v>
      </c>
      <c r="F546" s="193" t="s">
        <v>751</v>
      </c>
      <c r="G546" s="13"/>
      <c r="H546" s="192" t="s">
        <v>1</v>
      </c>
      <c r="I546" s="194"/>
      <c r="J546" s="13"/>
      <c r="K546" s="13"/>
      <c r="L546" s="191"/>
      <c r="M546" s="195"/>
      <c r="N546" s="196"/>
      <c r="O546" s="196"/>
      <c r="P546" s="196"/>
      <c r="Q546" s="196"/>
      <c r="R546" s="196"/>
      <c r="S546" s="196"/>
      <c r="T546" s="197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92" t="s">
        <v>159</v>
      </c>
      <c r="AU546" s="192" t="s">
        <v>87</v>
      </c>
      <c r="AV546" s="13" t="s">
        <v>85</v>
      </c>
      <c r="AW546" s="13" t="s">
        <v>32</v>
      </c>
      <c r="AX546" s="13" t="s">
        <v>77</v>
      </c>
      <c r="AY546" s="192" t="s">
        <v>148</v>
      </c>
    </row>
    <row r="547" s="14" customFormat="1">
      <c r="A547" s="14"/>
      <c r="B547" s="198"/>
      <c r="C547" s="14"/>
      <c r="D547" s="186" t="s">
        <v>159</v>
      </c>
      <c r="E547" s="199" t="s">
        <v>1</v>
      </c>
      <c r="F547" s="200" t="s">
        <v>752</v>
      </c>
      <c r="G547" s="14"/>
      <c r="H547" s="201">
        <v>315</v>
      </c>
      <c r="I547" s="202"/>
      <c r="J547" s="14"/>
      <c r="K547" s="14"/>
      <c r="L547" s="198"/>
      <c r="M547" s="203"/>
      <c r="N547" s="204"/>
      <c r="O547" s="204"/>
      <c r="P547" s="204"/>
      <c r="Q547" s="204"/>
      <c r="R547" s="204"/>
      <c r="S547" s="204"/>
      <c r="T547" s="20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199" t="s">
        <v>159</v>
      </c>
      <c r="AU547" s="199" t="s">
        <v>87</v>
      </c>
      <c r="AV547" s="14" t="s">
        <v>87</v>
      </c>
      <c r="AW547" s="14" t="s">
        <v>32</v>
      </c>
      <c r="AX547" s="14" t="s">
        <v>85</v>
      </c>
      <c r="AY547" s="199" t="s">
        <v>148</v>
      </c>
    </row>
    <row r="548" s="2" customFormat="1" ht="24.15" customHeight="1">
      <c r="A548" s="37"/>
      <c r="B548" s="171"/>
      <c r="C548" s="214" t="s">
        <v>753</v>
      </c>
      <c r="D548" s="214" t="s">
        <v>219</v>
      </c>
      <c r="E548" s="215" t="s">
        <v>754</v>
      </c>
      <c r="F548" s="216" t="s">
        <v>755</v>
      </c>
      <c r="G548" s="217" t="s">
        <v>164</v>
      </c>
      <c r="H548" s="218">
        <v>346.5</v>
      </c>
      <c r="I548" s="219"/>
      <c r="J548" s="220">
        <f>ROUND(I548*H548,2)</f>
        <v>0</v>
      </c>
      <c r="K548" s="221"/>
      <c r="L548" s="222"/>
      <c r="M548" s="223" t="s">
        <v>1</v>
      </c>
      <c r="N548" s="224" t="s">
        <v>42</v>
      </c>
      <c r="O548" s="76"/>
      <c r="P548" s="182">
        <f>O548*H548</f>
        <v>0</v>
      </c>
      <c r="Q548" s="182">
        <v>0.02</v>
      </c>
      <c r="R548" s="182">
        <f>Q548*H548</f>
        <v>6.9299999999999997</v>
      </c>
      <c r="S548" s="182">
        <v>0</v>
      </c>
      <c r="T548" s="183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84" t="s">
        <v>370</v>
      </c>
      <c r="AT548" s="184" t="s">
        <v>219</v>
      </c>
      <c r="AU548" s="184" t="s">
        <v>87</v>
      </c>
      <c r="AY548" s="18" t="s">
        <v>148</v>
      </c>
      <c r="BE548" s="185">
        <f>IF(N548="základní",J548,0)</f>
        <v>0</v>
      </c>
      <c r="BF548" s="185">
        <f>IF(N548="snížená",J548,0)</f>
        <v>0</v>
      </c>
      <c r="BG548" s="185">
        <f>IF(N548="zákl. přenesená",J548,0)</f>
        <v>0</v>
      </c>
      <c r="BH548" s="185">
        <f>IF(N548="sníž. přenesená",J548,0)</f>
        <v>0</v>
      </c>
      <c r="BI548" s="185">
        <f>IF(N548="nulová",J548,0)</f>
        <v>0</v>
      </c>
      <c r="BJ548" s="18" t="s">
        <v>85</v>
      </c>
      <c r="BK548" s="185">
        <f>ROUND(I548*H548,2)</f>
        <v>0</v>
      </c>
      <c r="BL548" s="18" t="s">
        <v>258</v>
      </c>
      <c r="BM548" s="184" t="s">
        <v>756</v>
      </c>
    </row>
    <row r="549" s="2" customFormat="1">
      <c r="A549" s="37"/>
      <c r="B549" s="38"/>
      <c r="C549" s="37"/>
      <c r="D549" s="186" t="s">
        <v>157</v>
      </c>
      <c r="E549" s="37"/>
      <c r="F549" s="187" t="s">
        <v>755</v>
      </c>
      <c r="G549" s="37"/>
      <c r="H549" s="37"/>
      <c r="I549" s="188"/>
      <c r="J549" s="37"/>
      <c r="K549" s="37"/>
      <c r="L549" s="38"/>
      <c r="M549" s="189"/>
      <c r="N549" s="190"/>
      <c r="O549" s="76"/>
      <c r="P549" s="76"/>
      <c r="Q549" s="76"/>
      <c r="R549" s="76"/>
      <c r="S549" s="76"/>
      <c r="T549" s="77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T549" s="18" t="s">
        <v>157</v>
      </c>
      <c r="AU549" s="18" t="s">
        <v>87</v>
      </c>
    </row>
    <row r="550" s="13" customFormat="1">
      <c r="A550" s="13"/>
      <c r="B550" s="191"/>
      <c r="C550" s="13"/>
      <c r="D550" s="186" t="s">
        <v>159</v>
      </c>
      <c r="E550" s="192" t="s">
        <v>1</v>
      </c>
      <c r="F550" s="193" t="s">
        <v>757</v>
      </c>
      <c r="G550" s="13"/>
      <c r="H550" s="192" t="s">
        <v>1</v>
      </c>
      <c r="I550" s="194"/>
      <c r="J550" s="13"/>
      <c r="K550" s="13"/>
      <c r="L550" s="191"/>
      <c r="M550" s="195"/>
      <c r="N550" s="196"/>
      <c r="O550" s="196"/>
      <c r="P550" s="196"/>
      <c r="Q550" s="196"/>
      <c r="R550" s="196"/>
      <c r="S550" s="196"/>
      <c r="T550" s="197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92" t="s">
        <v>159</v>
      </c>
      <c r="AU550" s="192" t="s">
        <v>87</v>
      </c>
      <c r="AV550" s="13" t="s">
        <v>85</v>
      </c>
      <c r="AW550" s="13" t="s">
        <v>32</v>
      </c>
      <c r="AX550" s="13" t="s">
        <v>77</v>
      </c>
      <c r="AY550" s="192" t="s">
        <v>148</v>
      </c>
    </row>
    <row r="551" s="14" customFormat="1">
      <c r="A551" s="14"/>
      <c r="B551" s="198"/>
      <c r="C551" s="14"/>
      <c r="D551" s="186" t="s">
        <v>159</v>
      </c>
      <c r="E551" s="199" t="s">
        <v>1</v>
      </c>
      <c r="F551" s="200" t="s">
        <v>752</v>
      </c>
      <c r="G551" s="14"/>
      <c r="H551" s="201">
        <v>315</v>
      </c>
      <c r="I551" s="202"/>
      <c r="J551" s="14"/>
      <c r="K551" s="14"/>
      <c r="L551" s="198"/>
      <c r="M551" s="203"/>
      <c r="N551" s="204"/>
      <c r="O551" s="204"/>
      <c r="P551" s="204"/>
      <c r="Q551" s="204"/>
      <c r="R551" s="204"/>
      <c r="S551" s="204"/>
      <c r="T551" s="205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199" t="s">
        <v>159</v>
      </c>
      <c r="AU551" s="199" t="s">
        <v>87</v>
      </c>
      <c r="AV551" s="14" t="s">
        <v>87</v>
      </c>
      <c r="AW551" s="14" t="s">
        <v>32</v>
      </c>
      <c r="AX551" s="14" t="s">
        <v>85</v>
      </c>
      <c r="AY551" s="199" t="s">
        <v>148</v>
      </c>
    </row>
    <row r="552" s="14" customFormat="1">
      <c r="A552" s="14"/>
      <c r="B552" s="198"/>
      <c r="C552" s="14"/>
      <c r="D552" s="186" t="s">
        <v>159</v>
      </c>
      <c r="E552" s="14"/>
      <c r="F552" s="200" t="s">
        <v>758</v>
      </c>
      <c r="G552" s="14"/>
      <c r="H552" s="201">
        <v>346.5</v>
      </c>
      <c r="I552" s="202"/>
      <c r="J552" s="14"/>
      <c r="K552" s="14"/>
      <c r="L552" s="198"/>
      <c r="M552" s="203"/>
      <c r="N552" s="204"/>
      <c r="O552" s="204"/>
      <c r="P552" s="204"/>
      <c r="Q552" s="204"/>
      <c r="R552" s="204"/>
      <c r="S552" s="204"/>
      <c r="T552" s="205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199" t="s">
        <v>159</v>
      </c>
      <c r="AU552" s="199" t="s">
        <v>87</v>
      </c>
      <c r="AV552" s="14" t="s">
        <v>87</v>
      </c>
      <c r="AW552" s="14" t="s">
        <v>3</v>
      </c>
      <c r="AX552" s="14" t="s">
        <v>85</v>
      </c>
      <c r="AY552" s="199" t="s">
        <v>148</v>
      </c>
    </row>
    <row r="553" s="2" customFormat="1" ht="24.15" customHeight="1">
      <c r="A553" s="37"/>
      <c r="B553" s="171"/>
      <c r="C553" s="172" t="s">
        <v>759</v>
      </c>
      <c r="D553" s="172" t="s">
        <v>151</v>
      </c>
      <c r="E553" s="173" t="s">
        <v>760</v>
      </c>
      <c r="F553" s="174" t="s">
        <v>761</v>
      </c>
      <c r="G553" s="175" t="s">
        <v>189</v>
      </c>
      <c r="H553" s="176">
        <v>203</v>
      </c>
      <c r="I553" s="177"/>
      <c r="J553" s="178">
        <f>ROUND(I553*H553,2)</f>
        <v>0</v>
      </c>
      <c r="K553" s="179"/>
      <c r="L553" s="38"/>
      <c r="M553" s="180" t="s">
        <v>1</v>
      </c>
      <c r="N553" s="181" t="s">
        <v>42</v>
      </c>
      <c r="O553" s="76"/>
      <c r="P553" s="182">
        <f>O553*H553</f>
        <v>0</v>
      </c>
      <c r="Q553" s="182">
        <v>0.00018000000000000001</v>
      </c>
      <c r="R553" s="182">
        <f>Q553*H553</f>
        <v>0.036540000000000003</v>
      </c>
      <c r="S553" s="182">
        <v>0</v>
      </c>
      <c r="T553" s="183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84" t="s">
        <v>258</v>
      </c>
      <c r="AT553" s="184" t="s">
        <v>151</v>
      </c>
      <c r="AU553" s="184" t="s">
        <v>87</v>
      </c>
      <c r="AY553" s="18" t="s">
        <v>148</v>
      </c>
      <c r="BE553" s="185">
        <f>IF(N553="základní",J553,0)</f>
        <v>0</v>
      </c>
      <c r="BF553" s="185">
        <f>IF(N553="snížená",J553,0)</f>
        <v>0</v>
      </c>
      <c r="BG553" s="185">
        <f>IF(N553="zákl. přenesená",J553,0)</f>
        <v>0</v>
      </c>
      <c r="BH553" s="185">
        <f>IF(N553="sníž. přenesená",J553,0)</f>
        <v>0</v>
      </c>
      <c r="BI553" s="185">
        <f>IF(N553="nulová",J553,0)</f>
        <v>0</v>
      </c>
      <c r="BJ553" s="18" t="s">
        <v>85</v>
      </c>
      <c r="BK553" s="185">
        <f>ROUND(I553*H553,2)</f>
        <v>0</v>
      </c>
      <c r="BL553" s="18" t="s">
        <v>258</v>
      </c>
      <c r="BM553" s="184" t="s">
        <v>762</v>
      </c>
    </row>
    <row r="554" s="2" customFormat="1">
      <c r="A554" s="37"/>
      <c r="B554" s="38"/>
      <c r="C554" s="37"/>
      <c r="D554" s="186" t="s">
        <v>157</v>
      </c>
      <c r="E554" s="37"/>
      <c r="F554" s="187" t="s">
        <v>763</v>
      </c>
      <c r="G554" s="37"/>
      <c r="H554" s="37"/>
      <c r="I554" s="188"/>
      <c r="J554" s="37"/>
      <c r="K554" s="37"/>
      <c r="L554" s="38"/>
      <c r="M554" s="189"/>
      <c r="N554" s="190"/>
      <c r="O554" s="76"/>
      <c r="P554" s="76"/>
      <c r="Q554" s="76"/>
      <c r="R554" s="76"/>
      <c r="S554" s="76"/>
      <c r="T554" s="77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T554" s="18" t="s">
        <v>157</v>
      </c>
      <c r="AU554" s="18" t="s">
        <v>87</v>
      </c>
    </row>
    <row r="555" s="13" customFormat="1">
      <c r="A555" s="13"/>
      <c r="B555" s="191"/>
      <c r="C555" s="13"/>
      <c r="D555" s="186" t="s">
        <v>159</v>
      </c>
      <c r="E555" s="192" t="s">
        <v>1</v>
      </c>
      <c r="F555" s="193" t="s">
        <v>764</v>
      </c>
      <c r="G555" s="13"/>
      <c r="H555" s="192" t="s">
        <v>1</v>
      </c>
      <c r="I555" s="194"/>
      <c r="J555" s="13"/>
      <c r="K555" s="13"/>
      <c r="L555" s="191"/>
      <c r="M555" s="195"/>
      <c r="N555" s="196"/>
      <c r="O555" s="196"/>
      <c r="P555" s="196"/>
      <c r="Q555" s="196"/>
      <c r="R555" s="196"/>
      <c r="S555" s="196"/>
      <c r="T555" s="197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92" t="s">
        <v>159</v>
      </c>
      <c r="AU555" s="192" t="s">
        <v>87</v>
      </c>
      <c r="AV555" s="13" t="s">
        <v>85</v>
      </c>
      <c r="AW555" s="13" t="s">
        <v>32</v>
      </c>
      <c r="AX555" s="13" t="s">
        <v>77</v>
      </c>
      <c r="AY555" s="192" t="s">
        <v>148</v>
      </c>
    </row>
    <row r="556" s="14" customFormat="1">
      <c r="A556" s="14"/>
      <c r="B556" s="198"/>
      <c r="C556" s="14"/>
      <c r="D556" s="186" t="s">
        <v>159</v>
      </c>
      <c r="E556" s="199" t="s">
        <v>1</v>
      </c>
      <c r="F556" s="200" t="s">
        <v>765</v>
      </c>
      <c r="G556" s="14"/>
      <c r="H556" s="201">
        <v>78.400000000000006</v>
      </c>
      <c r="I556" s="202"/>
      <c r="J556" s="14"/>
      <c r="K556" s="14"/>
      <c r="L556" s="198"/>
      <c r="M556" s="203"/>
      <c r="N556" s="204"/>
      <c r="O556" s="204"/>
      <c r="P556" s="204"/>
      <c r="Q556" s="204"/>
      <c r="R556" s="204"/>
      <c r="S556" s="204"/>
      <c r="T556" s="20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199" t="s">
        <v>159</v>
      </c>
      <c r="AU556" s="199" t="s">
        <v>87</v>
      </c>
      <c r="AV556" s="14" t="s">
        <v>87</v>
      </c>
      <c r="AW556" s="14" t="s">
        <v>32</v>
      </c>
      <c r="AX556" s="14" t="s">
        <v>77</v>
      </c>
      <c r="AY556" s="199" t="s">
        <v>148</v>
      </c>
    </row>
    <row r="557" s="14" customFormat="1">
      <c r="A557" s="14"/>
      <c r="B557" s="198"/>
      <c r="C557" s="14"/>
      <c r="D557" s="186" t="s">
        <v>159</v>
      </c>
      <c r="E557" s="199" t="s">
        <v>1</v>
      </c>
      <c r="F557" s="200" t="s">
        <v>766</v>
      </c>
      <c r="G557" s="14"/>
      <c r="H557" s="201">
        <v>10</v>
      </c>
      <c r="I557" s="202"/>
      <c r="J557" s="14"/>
      <c r="K557" s="14"/>
      <c r="L557" s="198"/>
      <c r="M557" s="203"/>
      <c r="N557" s="204"/>
      <c r="O557" s="204"/>
      <c r="P557" s="204"/>
      <c r="Q557" s="204"/>
      <c r="R557" s="204"/>
      <c r="S557" s="204"/>
      <c r="T557" s="205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199" t="s">
        <v>159</v>
      </c>
      <c r="AU557" s="199" t="s">
        <v>87</v>
      </c>
      <c r="AV557" s="14" t="s">
        <v>87</v>
      </c>
      <c r="AW557" s="14" t="s">
        <v>32</v>
      </c>
      <c r="AX557" s="14" t="s">
        <v>77</v>
      </c>
      <c r="AY557" s="199" t="s">
        <v>148</v>
      </c>
    </row>
    <row r="558" s="14" customFormat="1">
      <c r="A558" s="14"/>
      <c r="B558" s="198"/>
      <c r="C558" s="14"/>
      <c r="D558" s="186" t="s">
        <v>159</v>
      </c>
      <c r="E558" s="199" t="s">
        <v>1</v>
      </c>
      <c r="F558" s="200" t="s">
        <v>767</v>
      </c>
      <c r="G558" s="14"/>
      <c r="H558" s="201">
        <v>17.399999999999999</v>
      </c>
      <c r="I558" s="202"/>
      <c r="J558" s="14"/>
      <c r="K558" s="14"/>
      <c r="L558" s="198"/>
      <c r="M558" s="203"/>
      <c r="N558" s="204"/>
      <c r="O558" s="204"/>
      <c r="P558" s="204"/>
      <c r="Q558" s="204"/>
      <c r="R558" s="204"/>
      <c r="S558" s="204"/>
      <c r="T558" s="205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199" t="s">
        <v>159</v>
      </c>
      <c r="AU558" s="199" t="s">
        <v>87</v>
      </c>
      <c r="AV558" s="14" t="s">
        <v>87</v>
      </c>
      <c r="AW558" s="14" t="s">
        <v>32</v>
      </c>
      <c r="AX558" s="14" t="s">
        <v>77</v>
      </c>
      <c r="AY558" s="199" t="s">
        <v>148</v>
      </c>
    </row>
    <row r="559" s="14" customFormat="1">
      <c r="A559" s="14"/>
      <c r="B559" s="198"/>
      <c r="C559" s="14"/>
      <c r="D559" s="186" t="s">
        <v>159</v>
      </c>
      <c r="E559" s="199" t="s">
        <v>1</v>
      </c>
      <c r="F559" s="200" t="s">
        <v>768</v>
      </c>
      <c r="G559" s="14"/>
      <c r="H559" s="201">
        <v>97.200000000000003</v>
      </c>
      <c r="I559" s="202"/>
      <c r="J559" s="14"/>
      <c r="K559" s="14"/>
      <c r="L559" s="198"/>
      <c r="M559" s="203"/>
      <c r="N559" s="204"/>
      <c r="O559" s="204"/>
      <c r="P559" s="204"/>
      <c r="Q559" s="204"/>
      <c r="R559" s="204"/>
      <c r="S559" s="204"/>
      <c r="T559" s="205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199" t="s">
        <v>159</v>
      </c>
      <c r="AU559" s="199" t="s">
        <v>87</v>
      </c>
      <c r="AV559" s="14" t="s">
        <v>87</v>
      </c>
      <c r="AW559" s="14" t="s">
        <v>32</v>
      </c>
      <c r="AX559" s="14" t="s">
        <v>77</v>
      </c>
      <c r="AY559" s="199" t="s">
        <v>148</v>
      </c>
    </row>
    <row r="560" s="15" customFormat="1">
      <c r="A560" s="15"/>
      <c r="B560" s="206"/>
      <c r="C560" s="15"/>
      <c r="D560" s="186" t="s">
        <v>159</v>
      </c>
      <c r="E560" s="207" t="s">
        <v>1</v>
      </c>
      <c r="F560" s="208" t="s">
        <v>176</v>
      </c>
      <c r="G560" s="15"/>
      <c r="H560" s="209">
        <v>203</v>
      </c>
      <c r="I560" s="210"/>
      <c r="J560" s="15"/>
      <c r="K560" s="15"/>
      <c r="L560" s="206"/>
      <c r="M560" s="211"/>
      <c r="N560" s="212"/>
      <c r="O560" s="212"/>
      <c r="P560" s="212"/>
      <c r="Q560" s="212"/>
      <c r="R560" s="212"/>
      <c r="S560" s="212"/>
      <c r="T560" s="213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07" t="s">
        <v>159</v>
      </c>
      <c r="AU560" s="207" t="s">
        <v>87</v>
      </c>
      <c r="AV560" s="15" t="s">
        <v>155</v>
      </c>
      <c r="AW560" s="15" t="s">
        <v>32</v>
      </c>
      <c r="AX560" s="15" t="s">
        <v>85</v>
      </c>
      <c r="AY560" s="207" t="s">
        <v>148</v>
      </c>
    </row>
    <row r="561" s="2" customFormat="1" ht="16.5" customHeight="1">
      <c r="A561" s="37"/>
      <c r="B561" s="171"/>
      <c r="C561" s="172" t="s">
        <v>769</v>
      </c>
      <c r="D561" s="172" t="s">
        <v>151</v>
      </c>
      <c r="E561" s="173" t="s">
        <v>770</v>
      </c>
      <c r="F561" s="174" t="s">
        <v>771</v>
      </c>
      <c r="G561" s="175" t="s">
        <v>189</v>
      </c>
      <c r="H561" s="176">
        <v>203</v>
      </c>
      <c r="I561" s="177"/>
      <c r="J561" s="178">
        <f>ROUND(I561*H561,2)</f>
        <v>0</v>
      </c>
      <c r="K561" s="179"/>
      <c r="L561" s="38"/>
      <c r="M561" s="180" t="s">
        <v>1</v>
      </c>
      <c r="N561" s="181" t="s">
        <v>42</v>
      </c>
      <c r="O561" s="76"/>
      <c r="P561" s="182">
        <f>O561*H561</f>
        <v>0</v>
      </c>
      <c r="Q561" s="182">
        <v>3.0000000000000001E-05</v>
      </c>
      <c r="R561" s="182">
        <f>Q561*H561</f>
        <v>0.0060899999999999999</v>
      </c>
      <c r="S561" s="182">
        <v>0</v>
      </c>
      <c r="T561" s="183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84" t="s">
        <v>258</v>
      </c>
      <c r="AT561" s="184" t="s">
        <v>151</v>
      </c>
      <c r="AU561" s="184" t="s">
        <v>87</v>
      </c>
      <c r="AY561" s="18" t="s">
        <v>148</v>
      </c>
      <c r="BE561" s="185">
        <f>IF(N561="základní",J561,0)</f>
        <v>0</v>
      </c>
      <c r="BF561" s="185">
        <f>IF(N561="snížená",J561,0)</f>
        <v>0</v>
      </c>
      <c r="BG561" s="185">
        <f>IF(N561="zákl. přenesená",J561,0)</f>
        <v>0</v>
      </c>
      <c r="BH561" s="185">
        <f>IF(N561="sníž. přenesená",J561,0)</f>
        <v>0</v>
      </c>
      <c r="BI561" s="185">
        <f>IF(N561="nulová",J561,0)</f>
        <v>0</v>
      </c>
      <c r="BJ561" s="18" t="s">
        <v>85</v>
      </c>
      <c r="BK561" s="185">
        <f>ROUND(I561*H561,2)</f>
        <v>0</v>
      </c>
      <c r="BL561" s="18" t="s">
        <v>258</v>
      </c>
      <c r="BM561" s="184" t="s">
        <v>772</v>
      </c>
    </row>
    <row r="562" s="2" customFormat="1">
      <c r="A562" s="37"/>
      <c r="B562" s="38"/>
      <c r="C562" s="37"/>
      <c r="D562" s="186" t="s">
        <v>157</v>
      </c>
      <c r="E562" s="37"/>
      <c r="F562" s="187" t="s">
        <v>773</v>
      </c>
      <c r="G562" s="37"/>
      <c r="H562" s="37"/>
      <c r="I562" s="188"/>
      <c r="J562" s="37"/>
      <c r="K562" s="37"/>
      <c r="L562" s="38"/>
      <c r="M562" s="189"/>
      <c r="N562" s="190"/>
      <c r="O562" s="76"/>
      <c r="P562" s="76"/>
      <c r="Q562" s="76"/>
      <c r="R562" s="76"/>
      <c r="S562" s="76"/>
      <c r="T562" s="77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8" t="s">
        <v>157</v>
      </c>
      <c r="AU562" s="18" t="s">
        <v>87</v>
      </c>
    </row>
    <row r="563" s="2" customFormat="1" ht="24.15" customHeight="1">
      <c r="A563" s="37"/>
      <c r="B563" s="171"/>
      <c r="C563" s="172" t="s">
        <v>353</v>
      </c>
      <c r="D563" s="172" t="s">
        <v>151</v>
      </c>
      <c r="E563" s="173" t="s">
        <v>774</v>
      </c>
      <c r="F563" s="174" t="s">
        <v>775</v>
      </c>
      <c r="G563" s="175" t="s">
        <v>476</v>
      </c>
      <c r="H563" s="176">
        <v>10.099</v>
      </c>
      <c r="I563" s="177"/>
      <c r="J563" s="178">
        <f>ROUND(I563*H563,2)</f>
        <v>0</v>
      </c>
      <c r="K563" s="179"/>
      <c r="L563" s="38"/>
      <c r="M563" s="180" t="s">
        <v>1</v>
      </c>
      <c r="N563" s="181" t="s">
        <v>42</v>
      </c>
      <c r="O563" s="76"/>
      <c r="P563" s="182">
        <f>O563*H563</f>
        <v>0</v>
      </c>
      <c r="Q563" s="182">
        <v>0</v>
      </c>
      <c r="R563" s="182">
        <f>Q563*H563</f>
        <v>0</v>
      </c>
      <c r="S563" s="182">
        <v>0</v>
      </c>
      <c r="T563" s="183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84" t="s">
        <v>258</v>
      </c>
      <c r="AT563" s="184" t="s">
        <v>151</v>
      </c>
      <c r="AU563" s="184" t="s">
        <v>87</v>
      </c>
      <c r="AY563" s="18" t="s">
        <v>148</v>
      </c>
      <c r="BE563" s="185">
        <f>IF(N563="základní",J563,0)</f>
        <v>0</v>
      </c>
      <c r="BF563" s="185">
        <f>IF(N563="snížená",J563,0)</f>
        <v>0</v>
      </c>
      <c r="BG563" s="185">
        <f>IF(N563="zákl. přenesená",J563,0)</f>
        <v>0</v>
      </c>
      <c r="BH563" s="185">
        <f>IF(N563="sníž. přenesená",J563,0)</f>
        <v>0</v>
      </c>
      <c r="BI563" s="185">
        <f>IF(N563="nulová",J563,0)</f>
        <v>0</v>
      </c>
      <c r="BJ563" s="18" t="s">
        <v>85</v>
      </c>
      <c r="BK563" s="185">
        <f>ROUND(I563*H563,2)</f>
        <v>0</v>
      </c>
      <c r="BL563" s="18" t="s">
        <v>258</v>
      </c>
      <c r="BM563" s="184" t="s">
        <v>776</v>
      </c>
    </row>
    <row r="564" s="2" customFormat="1">
      <c r="A564" s="37"/>
      <c r="B564" s="38"/>
      <c r="C564" s="37"/>
      <c r="D564" s="186" t="s">
        <v>157</v>
      </c>
      <c r="E564" s="37"/>
      <c r="F564" s="187" t="s">
        <v>777</v>
      </c>
      <c r="G564" s="37"/>
      <c r="H564" s="37"/>
      <c r="I564" s="188"/>
      <c r="J564" s="37"/>
      <c r="K564" s="37"/>
      <c r="L564" s="38"/>
      <c r="M564" s="189"/>
      <c r="N564" s="190"/>
      <c r="O564" s="76"/>
      <c r="P564" s="76"/>
      <c r="Q564" s="76"/>
      <c r="R564" s="76"/>
      <c r="S564" s="76"/>
      <c r="T564" s="77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T564" s="18" t="s">
        <v>157</v>
      </c>
      <c r="AU564" s="18" t="s">
        <v>87</v>
      </c>
    </row>
    <row r="565" s="12" customFormat="1" ht="22.8" customHeight="1">
      <c r="A565" s="12"/>
      <c r="B565" s="158"/>
      <c r="C565" s="12"/>
      <c r="D565" s="159" t="s">
        <v>76</v>
      </c>
      <c r="E565" s="169" t="s">
        <v>778</v>
      </c>
      <c r="F565" s="169" t="s">
        <v>779</v>
      </c>
      <c r="G565" s="12"/>
      <c r="H565" s="12"/>
      <c r="I565" s="161"/>
      <c r="J565" s="170">
        <f>BK565</f>
        <v>0</v>
      </c>
      <c r="K565" s="12"/>
      <c r="L565" s="158"/>
      <c r="M565" s="163"/>
      <c r="N565" s="164"/>
      <c r="O565" s="164"/>
      <c r="P565" s="165">
        <f>SUM(P566:P573)</f>
        <v>0</v>
      </c>
      <c r="Q565" s="164"/>
      <c r="R565" s="165">
        <f>SUM(R566:R573)</f>
        <v>0.0070655000000000006</v>
      </c>
      <c r="S565" s="164"/>
      <c r="T565" s="166">
        <f>SUM(T566:T573)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159" t="s">
        <v>87</v>
      </c>
      <c r="AT565" s="167" t="s">
        <v>76</v>
      </c>
      <c r="AU565" s="167" t="s">
        <v>85</v>
      </c>
      <c r="AY565" s="159" t="s">
        <v>148</v>
      </c>
      <c r="BK565" s="168">
        <f>SUM(BK566:BK573)</f>
        <v>0</v>
      </c>
    </row>
    <row r="566" s="2" customFormat="1" ht="24.15" customHeight="1">
      <c r="A566" s="37"/>
      <c r="B566" s="171"/>
      <c r="C566" s="172" t="s">
        <v>780</v>
      </c>
      <c r="D566" s="172" t="s">
        <v>151</v>
      </c>
      <c r="E566" s="173" t="s">
        <v>781</v>
      </c>
      <c r="F566" s="174" t="s">
        <v>782</v>
      </c>
      <c r="G566" s="175" t="s">
        <v>164</v>
      </c>
      <c r="H566" s="176">
        <v>22.050000000000001</v>
      </c>
      <c r="I566" s="177"/>
      <c r="J566" s="178">
        <f>ROUND(I566*H566,2)</f>
        <v>0</v>
      </c>
      <c r="K566" s="179"/>
      <c r="L566" s="38"/>
      <c r="M566" s="180" t="s">
        <v>1</v>
      </c>
      <c r="N566" s="181" t="s">
        <v>42</v>
      </c>
      <c r="O566" s="76"/>
      <c r="P566" s="182">
        <f>O566*H566</f>
        <v>0</v>
      </c>
      <c r="Q566" s="182">
        <v>0.00013999999999999999</v>
      </c>
      <c r="R566" s="182">
        <f>Q566*H566</f>
        <v>0.0030869999999999999</v>
      </c>
      <c r="S566" s="182">
        <v>0</v>
      </c>
      <c r="T566" s="183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84" t="s">
        <v>258</v>
      </c>
      <c r="AT566" s="184" t="s">
        <v>151</v>
      </c>
      <c r="AU566" s="184" t="s">
        <v>87</v>
      </c>
      <c r="AY566" s="18" t="s">
        <v>148</v>
      </c>
      <c r="BE566" s="185">
        <f>IF(N566="základní",J566,0)</f>
        <v>0</v>
      </c>
      <c r="BF566" s="185">
        <f>IF(N566="snížená",J566,0)</f>
        <v>0</v>
      </c>
      <c r="BG566" s="185">
        <f>IF(N566="zákl. přenesená",J566,0)</f>
        <v>0</v>
      </c>
      <c r="BH566" s="185">
        <f>IF(N566="sníž. přenesená",J566,0)</f>
        <v>0</v>
      </c>
      <c r="BI566" s="185">
        <f>IF(N566="nulová",J566,0)</f>
        <v>0</v>
      </c>
      <c r="BJ566" s="18" t="s">
        <v>85</v>
      </c>
      <c r="BK566" s="185">
        <f>ROUND(I566*H566,2)</f>
        <v>0</v>
      </c>
      <c r="BL566" s="18" t="s">
        <v>258</v>
      </c>
      <c r="BM566" s="184" t="s">
        <v>783</v>
      </c>
    </row>
    <row r="567" s="2" customFormat="1">
      <c r="A567" s="37"/>
      <c r="B567" s="38"/>
      <c r="C567" s="37"/>
      <c r="D567" s="186" t="s">
        <v>157</v>
      </c>
      <c r="E567" s="37"/>
      <c r="F567" s="187" t="s">
        <v>784</v>
      </c>
      <c r="G567" s="37"/>
      <c r="H567" s="37"/>
      <c r="I567" s="188"/>
      <c r="J567" s="37"/>
      <c r="K567" s="37"/>
      <c r="L567" s="38"/>
      <c r="M567" s="189"/>
      <c r="N567" s="190"/>
      <c r="O567" s="76"/>
      <c r="P567" s="76"/>
      <c r="Q567" s="76"/>
      <c r="R567" s="76"/>
      <c r="S567" s="76"/>
      <c r="T567" s="77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18" t="s">
        <v>157</v>
      </c>
      <c r="AU567" s="18" t="s">
        <v>87</v>
      </c>
    </row>
    <row r="568" s="13" customFormat="1">
      <c r="A568" s="13"/>
      <c r="B568" s="191"/>
      <c r="C568" s="13"/>
      <c r="D568" s="186" t="s">
        <v>159</v>
      </c>
      <c r="E568" s="192" t="s">
        <v>1</v>
      </c>
      <c r="F568" s="193" t="s">
        <v>785</v>
      </c>
      <c r="G568" s="13"/>
      <c r="H568" s="192" t="s">
        <v>1</v>
      </c>
      <c r="I568" s="194"/>
      <c r="J568" s="13"/>
      <c r="K568" s="13"/>
      <c r="L568" s="191"/>
      <c r="M568" s="195"/>
      <c r="N568" s="196"/>
      <c r="O568" s="196"/>
      <c r="P568" s="196"/>
      <c r="Q568" s="196"/>
      <c r="R568" s="196"/>
      <c r="S568" s="196"/>
      <c r="T568" s="197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92" t="s">
        <v>159</v>
      </c>
      <c r="AU568" s="192" t="s">
        <v>87</v>
      </c>
      <c r="AV568" s="13" t="s">
        <v>85</v>
      </c>
      <c r="AW568" s="13" t="s">
        <v>32</v>
      </c>
      <c r="AX568" s="13" t="s">
        <v>77</v>
      </c>
      <c r="AY568" s="192" t="s">
        <v>148</v>
      </c>
    </row>
    <row r="569" s="14" customFormat="1">
      <c r="A569" s="14"/>
      <c r="B569" s="198"/>
      <c r="C569" s="14"/>
      <c r="D569" s="186" t="s">
        <v>159</v>
      </c>
      <c r="E569" s="199" t="s">
        <v>1</v>
      </c>
      <c r="F569" s="200" t="s">
        <v>786</v>
      </c>
      <c r="G569" s="14"/>
      <c r="H569" s="201">
        <v>22.050000000000001</v>
      </c>
      <c r="I569" s="202"/>
      <c r="J569" s="14"/>
      <c r="K569" s="14"/>
      <c r="L569" s="198"/>
      <c r="M569" s="203"/>
      <c r="N569" s="204"/>
      <c r="O569" s="204"/>
      <c r="P569" s="204"/>
      <c r="Q569" s="204"/>
      <c r="R569" s="204"/>
      <c r="S569" s="204"/>
      <c r="T569" s="205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199" t="s">
        <v>159</v>
      </c>
      <c r="AU569" s="199" t="s">
        <v>87</v>
      </c>
      <c r="AV569" s="14" t="s">
        <v>87</v>
      </c>
      <c r="AW569" s="14" t="s">
        <v>32</v>
      </c>
      <c r="AX569" s="14" t="s">
        <v>85</v>
      </c>
      <c r="AY569" s="199" t="s">
        <v>148</v>
      </c>
    </row>
    <row r="570" s="2" customFormat="1" ht="24.15" customHeight="1">
      <c r="A570" s="37"/>
      <c r="B570" s="171"/>
      <c r="C570" s="172" t="s">
        <v>362</v>
      </c>
      <c r="D570" s="172" t="s">
        <v>151</v>
      </c>
      <c r="E570" s="173" t="s">
        <v>787</v>
      </c>
      <c r="F570" s="174" t="s">
        <v>788</v>
      </c>
      <c r="G570" s="175" t="s">
        <v>164</v>
      </c>
      <c r="H570" s="176">
        <v>22.050000000000001</v>
      </c>
      <c r="I570" s="177"/>
      <c r="J570" s="178">
        <f>ROUND(I570*H570,2)</f>
        <v>0</v>
      </c>
      <c r="K570" s="179"/>
      <c r="L570" s="38"/>
      <c r="M570" s="180" t="s">
        <v>1</v>
      </c>
      <c r="N570" s="181" t="s">
        <v>42</v>
      </c>
      <c r="O570" s="76"/>
      <c r="P570" s="182">
        <f>O570*H570</f>
        <v>0</v>
      </c>
      <c r="Q570" s="182">
        <v>0.00017000000000000001</v>
      </c>
      <c r="R570" s="182">
        <f>Q570*H570</f>
        <v>0.0037485000000000005</v>
      </c>
      <c r="S570" s="182">
        <v>0</v>
      </c>
      <c r="T570" s="183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84" t="s">
        <v>258</v>
      </c>
      <c r="AT570" s="184" t="s">
        <v>151</v>
      </c>
      <c r="AU570" s="184" t="s">
        <v>87</v>
      </c>
      <c r="AY570" s="18" t="s">
        <v>148</v>
      </c>
      <c r="BE570" s="185">
        <f>IF(N570="základní",J570,0)</f>
        <v>0</v>
      </c>
      <c r="BF570" s="185">
        <f>IF(N570="snížená",J570,0)</f>
        <v>0</v>
      </c>
      <c r="BG570" s="185">
        <f>IF(N570="zákl. přenesená",J570,0)</f>
        <v>0</v>
      </c>
      <c r="BH570" s="185">
        <f>IF(N570="sníž. přenesená",J570,0)</f>
        <v>0</v>
      </c>
      <c r="BI570" s="185">
        <f>IF(N570="nulová",J570,0)</f>
        <v>0</v>
      </c>
      <c r="BJ570" s="18" t="s">
        <v>85</v>
      </c>
      <c r="BK570" s="185">
        <f>ROUND(I570*H570,2)</f>
        <v>0</v>
      </c>
      <c r="BL570" s="18" t="s">
        <v>258</v>
      </c>
      <c r="BM570" s="184" t="s">
        <v>789</v>
      </c>
    </row>
    <row r="571" s="2" customFormat="1">
      <c r="A571" s="37"/>
      <c r="B571" s="38"/>
      <c r="C571" s="37"/>
      <c r="D571" s="186" t="s">
        <v>157</v>
      </c>
      <c r="E571" s="37"/>
      <c r="F571" s="187" t="s">
        <v>790</v>
      </c>
      <c r="G571" s="37"/>
      <c r="H571" s="37"/>
      <c r="I571" s="188"/>
      <c r="J571" s="37"/>
      <c r="K571" s="37"/>
      <c r="L571" s="38"/>
      <c r="M571" s="189"/>
      <c r="N571" s="190"/>
      <c r="O571" s="76"/>
      <c r="P571" s="76"/>
      <c r="Q571" s="76"/>
      <c r="R571" s="76"/>
      <c r="S571" s="76"/>
      <c r="T571" s="77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8" t="s">
        <v>157</v>
      </c>
      <c r="AU571" s="18" t="s">
        <v>87</v>
      </c>
    </row>
    <row r="572" s="2" customFormat="1" ht="24.15" customHeight="1">
      <c r="A572" s="37"/>
      <c r="B572" s="171"/>
      <c r="C572" s="172" t="s">
        <v>791</v>
      </c>
      <c r="D572" s="172" t="s">
        <v>151</v>
      </c>
      <c r="E572" s="173" t="s">
        <v>792</v>
      </c>
      <c r="F572" s="174" t="s">
        <v>793</v>
      </c>
      <c r="G572" s="175" t="s">
        <v>794</v>
      </c>
      <c r="H572" s="176">
        <v>1</v>
      </c>
      <c r="I572" s="177"/>
      <c r="J572" s="178">
        <f>ROUND(I572*H572,2)</f>
        <v>0</v>
      </c>
      <c r="K572" s="179"/>
      <c r="L572" s="38"/>
      <c r="M572" s="180" t="s">
        <v>1</v>
      </c>
      <c r="N572" s="181" t="s">
        <v>42</v>
      </c>
      <c r="O572" s="76"/>
      <c r="P572" s="182">
        <f>O572*H572</f>
        <v>0</v>
      </c>
      <c r="Q572" s="182">
        <v>0.00023000000000000001</v>
      </c>
      <c r="R572" s="182">
        <f>Q572*H572</f>
        <v>0.00023000000000000001</v>
      </c>
      <c r="S572" s="182">
        <v>0</v>
      </c>
      <c r="T572" s="183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84" t="s">
        <v>258</v>
      </c>
      <c r="AT572" s="184" t="s">
        <v>151</v>
      </c>
      <c r="AU572" s="184" t="s">
        <v>87</v>
      </c>
      <c r="AY572" s="18" t="s">
        <v>148</v>
      </c>
      <c r="BE572" s="185">
        <f>IF(N572="základní",J572,0)</f>
        <v>0</v>
      </c>
      <c r="BF572" s="185">
        <f>IF(N572="snížená",J572,0)</f>
        <v>0</v>
      </c>
      <c r="BG572" s="185">
        <f>IF(N572="zákl. přenesená",J572,0)</f>
        <v>0</v>
      </c>
      <c r="BH572" s="185">
        <f>IF(N572="sníž. přenesená",J572,0)</f>
        <v>0</v>
      </c>
      <c r="BI572" s="185">
        <f>IF(N572="nulová",J572,0)</f>
        <v>0</v>
      </c>
      <c r="BJ572" s="18" t="s">
        <v>85</v>
      </c>
      <c r="BK572" s="185">
        <f>ROUND(I572*H572,2)</f>
        <v>0</v>
      </c>
      <c r="BL572" s="18" t="s">
        <v>258</v>
      </c>
      <c r="BM572" s="184" t="s">
        <v>795</v>
      </c>
    </row>
    <row r="573" s="2" customFormat="1">
      <c r="A573" s="37"/>
      <c r="B573" s="38"/>
      <c r="C573" s="37"/>
      <c r="D573" s="186" t="s">
        <v>157</v>
      </c>
      <c r="E573" s="37"/>
      <c r="F573" s="187" t="s">
        <v>796</v>
      </c>
      <c r="G573" s="37"/>
      <c r="H573" s="37"/>
      <c r="I573" s="188"/>
      <c r="J573" s="37"/>
      <c r="K573" s="37"/>
      <c r="L573" s="38"/>
      <c r="M573" s="189"/>
      <c r="N573" s="190"/>
      <c r="O573" s="76"/>
      <c r="P573" s="76"/>
      <c r="Q573" s="76"/>
      <c r="R573" s="76"/>
      <c r="S573" s="76"/>
      <c r="T573" s="77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T573" s="18" t="s">
        <v>157</v>
      </c>
      <c r="AU573" s="18" t="s">
        <v>87</v>
      </c>
    </row>
    <row r="574" s="12" customFormat="1" ht="22.8" customHeight="1">
      <c r="A574" s="12"/>
      <c r="B574" s="158"/>
      <c r="C574" s="12"/>
      <c r="D574" s="159" t="s">
        <v>76</v>
      </c>
      <c r="E574" s="169" t="s">
        <v>797</v>
      </c>
      <c r="F574" s="169" t="s">
        <v>798</v>
      </c>
      <c r="G574" s="12"/>
      <c r="H574" s="12"/>
      <c r="I574" s="161"/>
      <c r="J574" s="170">
        <f>BK574</f>
        <v>0</v>
      </c>
      <c r="K574" s="12"/>
      <c r="L574" s="158"/>
      <c r="M574" s="163"/>
      <c r="N574" s="164"/>
      <c r="O574" s="164"/>
      <c r="P574" s="165">
        <f>SUM(P575:P583)</f>
        <v>0</v>
      </c>
      <c r="Q574" s="164"/>
      <c r="R574" s="165">
        <f>SUM(R575:R583)</f>
        <v>0.36629999999999996</v>
      </c>
      <c r="S574" s="164"/>
      <c r="T574" s="166">
        <f>SUM(T575:T583)</f>
        <v>0.066494999999999999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159" t="s">
        <v>87</v>
      </c>
      <c r="AT574" s="167" t="s">
        <v>76</v>
      </c>
      <c r="AU574" s="167" t="s">
        <v>85</v>
      </c>
      <c r="AY574" s="159" t="s">
        <v>148</v>
      </c>
      <c r="BK574" s="168">
        <f>SUM(BK575:BK583)</f>
        <v>0</v>
      </c>
    </row>
    <row r="575" s="2" customFormat="1" ht="16.5" customHeight="1">
      <c r="A575" s="37"/>
      <c r="B575" s="171"/>
      <c r="C575" s="172" t="s">
        <v>799</v>
      </c>
      <c r="D575" s="172" t="s">
        <v>151</v>
      </c>
      <c r="E575" s="173" t="s">
        <v>800</v>
      </c>
      <c r="F575" s="174" t="s">
        <v>801</v>
      </c>
      <c r="G575" s="175" t="s">
        <v>164</v>
      </c>
      <c r="H575" s="176">
        <v>214.5</v>
      </c>
      <c r="I575" s="177"/>
      <c r="J575" s="178">
        <f>ROUND(I575*H575,2)</f>
        <v>0</v>
      </c>
      <c r="K575" s="179"/>
      <c r="L575" s="38"/>
      <c r="M575" s="180" t="s">
        <v>1</v>
      </c>
      <c r="N575" s="181" t="s">
        <v>42</v>
      </c>
      <c r="O575" s="76"/>
      <c r="P575" s="182">
        <f>O575*H575</f>
        <v>0</v>
      </c>
      <c r="Q575" s="182">
        <v>0.001</v>
      </c>
      <c r="R575" s="182">
        <f>Q575*H575</f>
        <v>0.2145</v>
      </c>
      <c r="S575" s="182">
        <v>0.00031</v>
      </c>
      <c r="T575" s="183">
        <f>S575*H575</f>
        <v>0.066494999999999999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184" t="s">
        <v>258</v>
      </c>
      <c r="AT575" s="184" t="s">
        <v>151</v>
      </c>
      <c r="AU575" s="184" t="s">
        <v>87</v>
      </c>
      <c r="AY575" s="18" t="s">
        <v>148</v>
      </c>
      <c r="BE575" s="185">
        <f>IF(N575="základní",J575,0)</f>
        <v>0</v>
      </c>
      <c r="BF575" s="185">
        <f>IF(N575="snížená",J575,0)</f>
        <v>0</v>
      </c>
      <c r="BG575" s="185">
        <f>IF(N575="zákl. přenesená",J575,0)</f>
        <v>0</v>
      </c>
      <c r="BH575" s="185">
        <f>IF(N575="sníž. přenesená",J575,0)</f>
        <v>0</v>
      </c>
      <c r="BI575" s="185">
        <f>IF(N575="nulová",J575,0)</f>
        <v>0</v>
      </c>
      <c r="BJ575" s="18" t="s">
        <v>85</v>
      </c>
      <c r="BK575" s="185">
        <f>ROUND(I575*H575,2)</f>
        <v>0</v>
      </c>
      <c r="BL575" s="18" t="s">
        <v>258</v>
      </c>
      <c r="BM575" s="184" t="s">
        <v>802</v>
      </c>
    </row>
    <row r="576" s="2" customFormat="1">
      <c r="A576" s="37"/>
      <c r="B576" s="38"/>
      <c r="C576" s="37"/>
      <c r="D576" s="186" t="s">
        <v>157</v>
      </c>
      <c r="E576" s="37"/>
      <c r="F576" s="187" t="s">
        <v>803</v>
      </c>
      <c r="G576" s="37"/>
      <c r="H576" s="37"/>
      <c r="I576" s="188"/>
      <c r="J576" s="37"/>
      <c r="K576" s="37"/>
      <c r="L576" s="38"/>
      <c r="M576" s="189"/>
      <c r="N576" s="190"/>
      <c r="O576" s="76"/>
      <c r="P576" s="76"/>
      <c r="Q576" s="76"/>
      <c r="R576" s="76"/>
      <c r="S576" s="76"/>
      <c r="T576" s="77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T576" s="18" t="s">
        <v>157</v>
      </c>
      <c r="AU576" s="18" t="s">
        <v>87</v>
      </c>
    </row>
    <row r="577" s="14" customFormat="1">
      <c r="A577" s="14"/>
      <c r="B577" s="198"/>
      <c r="C577" s="14"/>
      <c r="D577" s="186" t="s">
        <v>159</v>
      </c>
      <c r="E577" s="199" t="s">
        <v>1</v>
      </c>
      <c r="F577" s="200" t="s">
        <v>804</v>
      </c>
      <c r="G577" s="14"/>
      <c r="H577" s="201">
        <v>214.5</v>
      </c>
      <c r="I577" s="202"/>
      <c r="J577" s="14"/>
      <c r="K577" s="14"/>
      <c r="L577" s="198"/>
      <c r="M577" s="203"/>
      <c r="N577" s="204"/>
      <c r="O577" s="204"/>
      <c r="P577" s="204"/>
      <c r="Q577" s="204"/>
      <c r="R577" s="204"/>
      <c r="S577" s="204"/>
      <c r="T577" s="20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199" t="s">
        <v>159</v>
      </c>
      <c r="AU577" s="199" t="s">
        <v>87</v>
      </c>
      <c r="AV577" s="14" t="s">
        <v>87</v>
      </c>
      <c r="AW577" s="14" t="s">
        <v>32</v>
      </c>
      <c r="AX577" s="14" t="s">
        <v>85</v>
      </c>
      <c r="AY577" s="199" t="s">
        <v>148</v>
      </c>
    </row>
    <row r="578" s="2" customFormat="1" ht="24.15" customHeight="1">
      <c r="A578" s="37"/>
      <c r="B578" s="171"/>
      <c r="C578" s="172" t="s">
        <v>805</v>
      </c>
      <c r="D578" s="172" t="s">
        <v>151</v>
      </c>
      <c r="E578" s="173" t="s">
        <v>806</v>
      </c>
      <c r="F578" s="174" t="s">
        <v>807</v>
      </c>
      <c r="G578" s="175" t="s">
        <v>164</v>
      </c>
      <c r="H578" s="176">
        <v>330</v>
      </c>
      <c r="I578" s="177"/>
      <c r="J578" s="178">
        <f>ROUND(I578*H578,2)</f>
        <v>0</v>
      </c>
      <c r="K578" s="179"/>
      <c r="L578" s="38"/>
      <c r="M578" s="180" t="s">
        <v>1</v>
      </c>
      <c r="N578" s="181" t="s">
        <v>42</v>
      </c>
      <c r="O578" s="76"/>
      <c r="P578" s="182">
        <f>O578*H578</f>
        <v>0</v>
      </c>
      <c r="Q578" s="182">
        <v>0.00020000000000000001</v>
      </c>
      <c r="R578" s="182">
        <f>Q578*H578</f>
        <v>0.066000000000000003</v>
      </c>
      <c r="S578" s="182">
        <v>0</v>
      </c>
      <c r="T578" s="183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184" t="s">
        <v>258</v>
      </c>
      <c r="AT578" s="184" t="s">
        <v>151</v>
      </c>
      <c r="AU578" s="184" t="s">
        <v>87</v>
      </c>
      <c r="AY578" s="18" t="s">
        <v>148</v>
      </c>
      <c r="BE578" s="185">
        <f>IF(N578="základní",J578,0)</f>
        <v>0</v>
      </c>
      <c r="BF578" s="185">
        <f>IF(N578="snížená",J578,0)</f>
        <v>0</v>
      </c>
      <c r="BG578" s="185">
        <f>IF(N578="zákl. přenesená",J578,0)</f>
        <v>0</v>
      </c>
      <c r="BH578" s="185">
        <f>IF(N578="sníž. přenesená",J578,0)</f>
        <v>0</v>
      </c>
      <c r="BI578" s="185">
        <f>IF(N578="nulová",J578,0)</f>
        <v>0</v>
      </c>
      <c r="BJ578" s="18" t="s">
        <v>85</v>
      </c>
      <c r="BK578" s="185">
        <f>ROUND(I578*H578,2)</f>
        <v>0</v>
      </c>
      <c r="BL578" s="18" t="s">
        <v>258</v>
      </c>
      <c r="BM578" s="184" t="s">
        <v>808</v>
      </c>
    </row>
    <row r="579" s="2" customFormat="1">
      <c r="A579" s="37"/>
      <c r="B579" s="38"/>
      <c r="C579" s="37"/>
      <c r="D579" s="186" t="s">
        <v>157</v>
      </c>
      <c r="E579" s="37"/>
      <c r="F579" s="187" t="s">
        <v>809</v>
      </c>
      <c r="G579" s="37"/>
      <c r="H579" s="37"/>
      <c r="I579" s="188"/>
      <c r="J579" s="37"/>
      <c r="K579" s="37"/>
      <c r="L579" s="38"/>
      <c r="M579" s="189"/>
      <c r="N579" s="190"/>
      <c r="O579" s="76"/>
      <c r="P579" s="76"/>
      <c r="Q579" s="76"/>
      <c r="R579" s="76"/>
      <c r="S579" s="76"/>
      <c r="T579" s="77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T579" s="18" t="s">
        <v>157</v>
      </c>
      <c r="AU579" s="18" t="s">
        <v>87</v>
      </c>
    </row>
    <row r="580" s="14" customFormat="1">
      <c r="A580" s="14"/>
      <c r="B580" s="198"/>
      <c r="C580" s="14"/>
      <c r="D580" s="186" t="s">
        <v>159</v>
      </c>
      <c r="E580" s="199" t="s">
        <v>1</v>
      </c>
      <c r="F580" s="200" t="s">
        <v>810</v>
      </c>
      <c r="G580" s="14"/>
      <c r="H580" s="201">
        <v>330</v>
      </c>
      <c r="I580" s="202"/>
      <c r="J580" s="14"/>
      <c r="K580" s="14"/>
      <c r="L580" s="198"/>
      <c r="M580" s="203"/>
      <c r="N580" s="204"/>
      <c r="O580" s="204"/>
      <c r="P580" s="204"/>
      <c r="Q580" s="204"/>
      <c r="R580" s="204"/>
      <c r="S580" s="204"/>
      <c r="T580" s="205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199" t="s">
        <v>159</v>
      </c>
      <c r="AU580" s="199" t="s">
        <v>87</v>
      </c>
      <c r="AV580" s="14" t="s">
        <v>87</v>
      </c>
      <c r="AW580" s="14" t="s">
        <v>32</v>
      </c>
      <c r="AX580" s="14" t="s">
        <v>85</v>
      </c>
      <c r="AY580" s="199" t="s">
        <v>148</v>
      </c>
    </row>
    <row r="581" s="2" customFormat="1" ht="33" customHeight="1">
      <c r="A581" s="37"/>
      <c r="B581" s="171"/>
      <c r="C581" s="172" t="s">
        <v>811</v>
      </c>
      <c r="D581" s="172" t="s">
        <v>151</v>
      </c>
      <c r="E581" s="173" t="s">
        <v>812</v>
      </c>
      <c r="F581" s="174" t="s">
        <v>813</v>
      </c>
      <c r="G581" s="175" t="s">
        <v>164</v>
      </c>
      <c r="H581" s="176">
        <v>330</v>
      </c>
      <c r="I581" s="177"/>
      <c r="J581" s="178">
        <f>ROUND(I581*H581,2)</f>
        <v>0</v>
      </c>
      <c r="K581" s="179"/>
      <c r="L581" s="38"/>
      <c r="M581" s="180" t="s">
        <v>1</v>
      </c>
      <c r="N581" s="181" t="s">
        <v>42</v>
      </c>
      <c r="O581" s="76"/>
      <c r="P581" s="182">
        <f>O581*H581</f>
        <v>0</v>
      </c>
      <c r="Q581" s="182">
        <v>0.00025999999999999998</v>
      </c>
      <c r="R581" s="182">
        <f>Q581*H581</f>
        <v>0.085799999999999987</v>
      </c>
      <c r="S581" s="182">
        <v>0</v>
      </c>
      <c r="T581" s="183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184" t="s">
        <v>258</v>
      </c>
      <c r="AT581" s="184" t="s">
        <v>151</v>
      </c>
      <c r="AU581" s="184" t="s">
        <v>87</v>
      </c>
      <c r="AY581" s="18" t="s">
        <v>148</v>
      </c>
      <c r="BE581" s="185">
        <f>IF(N581="základní",J581,0)</f>
        <v>0</v>
      </c>
      <c r="BF581" s="185">
        <f>IF(N581="snížená",J581,0)</f>
        <v>0</v>
      </c>
      <c r="BG581" s="185">
        <f>IF(N581="zákl. přenesená",J581,0)</f>
        <v>0</v>
      </c>
      <c r="BH581" s="185">
        <f>IF(N581="sníž. přenesená",J581,0)</f>
        <v>0</v>
      </c>
      <c r="BI581" s="185">
        <f>IF(N581="nulová",J581,0)</f>
        <v>0</v>
      </c>
      <c r="BJ581" s="18" t="s">
        <v>85</v>
      </c>
      <c r="BK581" s="185">
        <f>ROUND(I581*H581,2)</f>
        <v>0</v>
      </c>
      <c r="BL581" s="18" t="s">
        <v>258</v>
      </c>
      <c r="BM581" s="184" t="s">
        <v>814</v>
      </c>
    </row>
    <row r="582" s="2" customFormat="1">
      <c r="A582" s="37"/>
      <c r="B582" s="38"/>
      <c r="C582" s="37"/>
      <c r="D582" s="186" t="s">
        <v>157</v>
      </c>
      <c r="E582" s="37"/>
      <c r="F582" s="187" t="s">
        <v>815</v>
      </c>
      <c r="G582" s="37"/>
      <c r="H582" s="37"/>
      <c r="I582" s="188"/>
      <c r="J582" s="37"/>
      <c r="K582" s="37"/>
      <c r="L582" s="38"/>
      <c r="M582" s="189"/>
      <c r="N582" s="190"/>
      <c r="O582" s="76"/>
      <c r="P582" s="76"/>
      <c r="Q582" s="76"/>
      <c r="R582" s="76"/>
      <c r="S582" s="76"/>
      <c r="T582" s="77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T582" s="18" t="s">
        <v>157</v>
      </c>
      <c r="AU582" s="18" t="s">
        <v>87</v>
      </c>
    </row>
    <row r="583" s="14" customFormat="1">
      <c r="A583" s="14"/>
      <c r="B583" s="198"/>
      <c r="C583" s="14"/>
      <c r="D583" s="186" t="s">
        <v>159</v>
      </c>
      <c r="E583" s="199" t="s">
        <v>1</v>
      </c>
      <c r="F583" s="200" t="s">
        <v>810</v>
      </c>
      <c r="G583" s="14"/>
      <c r="H583" s="201">
        <v>330</v>
      </c>
      <c r="I583" s="202"/>
      <c r="J583" s="14"/>
      <c r="K583" s="14"/>
      <c r="L583" s="198"/>
      <c r="M583" s="203"/>
      <c r="N583" s="204"/>
      <c r="O583" s="204"/>
      <c r="P583" s="204"/>
      <c r="Q583" s="204"/>
      <c r="R583" s="204"/>
      <c r="S583" s="204"/>
      <c r="T583" s="205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199" t="s">
        <v>159</v>
      </c>
      <c r="AU583" s="199" t="s">
        <v>87</v>
      </c>
      <c r="AV583" s="14" t="s">
        <v>87</v>
      </c>
      <c r="AW583" s="14" t="s">
        <v>32</v>
      </c>
      <c r="AX583" s="14" t="s">
        <v>85</v>
      </c>
      <c r="AY583" s="199" t="s">
        <v>148</v>
      </c>
    </row>
    <row r="584" s="12" customFormat="1" ht="22.8" customHeight="1">
      <c r="A584" s="12"/>
      <c r="B584" s="158"/>
      <c r="C584" s="12"/>
      <c r="D584" s="159" t="s">
        <v>76</v>
      </c>
      <c r="E584" s="169" t="s">
        <v>816</v>
      </c>
      <c r="F584" s="169" t="s">
        <v>817</v>
      </c>
      <c r="G584" s="12"/>
      <c r="H584" s="12"/>
      <c r="I584" s="161"/>
      <c r="J584" s="170">
        <f>BK584</f>
        <v>0</v>
      </c>
      <c r="K584" s="12"/>
      <c r="L584" s="158"/>
      <c r="M584" s="163"/>
      <c r="N584" s="164"/>
      <c r="O584" s="164"/>
      <c r="P584" s="165">
        <f>SUM(P585:P593)</f>
        <v>0</v>
      </c>
      <c r="Q584" s="164"/>
      <c r="R584" s="165">
        <f>SUM(R585:R593)</f>
        <v>0.0037079999999999999</v>
      </c>
      <c r="S584" s="164"/>
      <c r="T584" s="166">
        <f>SUM(T585:T593)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159" t="s">
        <v>87</v>
      </c>
      <c r="AT584" s="167" t="s">
        <v>76</v>
      </c>
      <c r="AU584" s="167" t="s">
        <v>85</v>
      </c>
      <c r="AY584" s="159" t="s">
        <v>148</v>
      </c>
      <c r="BK584" s="168">
        <f>SUM(BK585:BK593)</f>
        <v>0</v>
      </c>
    </row>
    <row r="585" s="2" customFormat="1" ht="16.5" customHeight="1">
      <c r="A585" s="37"/>
      <c r="B585" s="171"/>
      <c r="C585" s="172" t="s">
        <v>818</v>
      </c>
      <c r="D585" s="172" t="s">
        <v>151</v>
      </c>
      <c r="E585" s="173" t="s">
        <v>819</v>
      </c>
      <c r="F585" s="174" t="s">
        <v>820</v>
      </c>
      <c r="G585" s="175" t="s">
        <v>164</v>
      </c>
      <c r="H585" s="176">
        <v>36</v>
      </c>
      <c r="I585" s="177"/>
      <c r="J585" s="178">
        <f>ROUND(I585*H585,2)</f>
        <v>0</v>
      </c>
      <c r="K585" s="179"/>
      <c r="L585" s="38"/>
      <c r="M585" s="180" t="s">
        <v>1</v>
      </c>
      <c r="N585" s="181" t="s">
        <v>42</v>
      </c>
      <c r="O585" s="76"/>
      <c r="P585" s="182">
        <f>O585*H585</f>
        <v>0</v>
      </c>
      <c r="Q585" s="182">
        <v>0</v>
      </c>
      <c r="R585" s="182">
        <f>Q585*H585</f>
        <v>0</v>
      </c>
      <c r="S585" s="182">
        <v>0</v>
      </c>
      <c r="T585" s="183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184" t="s">
        <v>258</v>
      </c>
      <c r="AT585" s="184" t="s">
        <v>151</v>
      </c>
      <c r="AU585" s="184" t="s">
        <v>87</v>
      </c>
      <c r="AY585" s="18" t="s">
        <v>148</v>
      </c>
      <c r="BE585" s="185">
        <f>IF(N585="základní",J585,0)</f>
        <v>0</v>
      </c>
      <c r="BF585" s="185">
        <f>IF(N585="snížená",J585,0)</f>
        <v>0</v>
      </c>
      <c r="BG585" s="185">
        <f>IF(N585="zákl. přenesená",J585,0)</f>
        <v>0</v>
      </c>
      <c r="BH585" s="185">
        <f>IF(N585="sníž. přenesená",J585,0)</f>
        <v>0</v>
      </c>
      <c r="BI585" s="185">
        <f>IF(N585="nulová",J585,0)</f>
        <v>0</v>
      </c>
      <c r="BJ585" s="18" t="s">
        <v>85</v>
      </c>
      <c r="BK585" s="185">
        <f>ROUND(I585*H585,2)</f>
        <v>0</v>
      </c>
      <c r="BL585" s="18" t="s">
        <v>258</v>
      </c>
      <c r="BM585" s="184" t="s">
        <v>821</v>
      </c>
    </row>
    <row r="586" s="2" customFormat="1">
      <c r="A586" s="37"/>
      <c r="B586" s="38"/>
      <c r="C586" s="37"/>
      <c r="D586" s="186" t="s">
        <v>157</v>
      </c>
      <c r="E586" s="37"/>
      <c r="F586" s="187" t="s">
        <v>822</v>
      </c>
      <c r="G586" s="37"/>
      <c r="H586" s="37"/>
      <c r="I586" s="188"/>
      <c r="J586" s="37"/>
      <c r="K586" s="37"/>
      <c r="L586" s="38"/>
      <c r="M586" s="189"/>
      <c r="N586" s="190"/>
      <c r="O586" s="76"/>
      <c r="P586" s="76"/>
      <c r="Q586" s="76"/>
      <c r="R586" s="76"/>
      <c r="S586" s="76"/>
      <c r="T586" s="77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18" t="s">
        <v>157</v>
      </c>
      <c r="AU586" s="18" t="s">
        <v>87</v>
      </c>
    </row>
    <row r="587" s="13" customFormat="1">
      <c r="A587" s="13"/>
      <c r="B587" s="191"/>
      <c r="C587" s="13"/>
      <c r="D587" s="186" t="s">
        <v>159</v>
      </c>
      <c r="E587" s="192" t="s">
        <v>1</v>
      </c>
      <c r="F587" s="193" t="s">
        <v>823</v>
      </c>
      <c r="G587" s="13"/>
      <c r="H587" s="192" t="s">
        <v>1</v>
      </c>
      <c r="I587" s="194"/>
      <c r="J587" s="13"/>
      <c r="K587" s="13"/>
      <c r="L587" s="191"/>
      <c r="M587" s="195"/>
      <c r="N587" s="196"/>
      <c r="O587" s="196"/>
      <c r="P587" s="196"/>
      <c r="Q587" s="196"/>
      <c r="R587" s="196"/>
      <c r="S587" s="196"/>
      <c r="T587" s="197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92" t="s">
        <v>159</v>
      </c>
      <c r="AU587" s="192" t="s">
        <v>87</v>
      </c>
      <c r="AV587" s="13" t="s">
        <v>85</v>
      </c>
      <c r="AW587" s="13" t="s">
        <v>32</v>
      </c>
      <c r="AX587" s="13" t="s">
        <v>77</v>
      </c>
      <c r="AY587" s="192" t="s">
        <v>148</v>
      </c>
    </row>
    <row r="588" s="14" customFormat="1">
      <c r="A588" s="14"/>
      <c r="B588" s="198"/>
      <c r="C588" s="14"/>
      <c r="D588" s="186" t="s">
        <v>159</v>
      </c>
      <c r="E588" s="199" t="s">
        <v>1</v>
      </c>
      <c r="F588" s="200" t="s">
        <v>824</v>
      </c>
      <c r="G588" s="14"/>
      <c r="H588" s="201">
        <v>36</v>
      </c>
      <c r="I588" s="202"/>
      <c r="J588" s="14"/>
      <c r="K588" s="14"/>
      <c r="L588" s="198"/>
      <c r="M588" s="203"/>
      <c r="N588" s="204"/>
      <c r="O588" s="204"/>
      <c r="P588" s="204"/>
      <c r="Q588" s="204"/>
      <c r="R588" s="204"/>
      <c r="S588" s="204"/>
      <c r="T588" s="205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199" t="s">
        <v>159</v>
      </c>
      <c r="AU588" s="199" t="s">
        <v>87</v>
      </c>
      <c r="AV588" s="14" t="s">
        <v>87</v>
      </c>
      <c r="AW588" s="14" t="s">
        <v>32</v>
      </c>
      <c r="AX588" s="14" t="s">
        <v>85</v>
      </c>
      <c r="AY588" s="199" t="s">
        <v>148</v>
      </c>
    </row>
    <row r="589" s="2" customFormat="1" ht="16.5" customHeight="1">
      <c r="A589" s="37"/>
      <c r="B589" s="171"/>
      <c r="C589" s="214" t="s">
        <v>825</v>
      </c>
      <c r="D589" s="214" t="s">
        <v>219</v>
      </c>
      <c r="E589" s="215" t="s">
        <v>826</v>
      </c>
      <c r="F589" s="216" t="s">
        <v>827</v>
      </c>
      <c r="G589" s="217" t="s">
        <v>164</v>
      </c>
      <c r="H589" s="218">
        <v>37.079999999999998</v>
      </c>
      <c r="I589" s="219"/>
      <c r="J589" s="220">
        <f>ROUND(I589*H589,2)</f>
        <v>0</v>
      </c>
      <c r="K589" s="221"/>
      <c r="L589" s="222"/>
      <c r="M589" s="223" t="s">
        <v>1</v>
      </c>
      <c r="N589" s="224" t="s">
        <v>42</v>
      </c>
      <c r="O589" s="76"/>
      <c r="P589" s="182">
        <f>O589*H589</f>
        <v>0</v>
      </c>
      <c r="Q589" s="182">
        <v>0.00010000000000000001</v>
      </c>
      <c r="R589" s="182">
        <f>Q589*H589</f>
        <v>0.0037079999999999999</v>
      </c>
      <c r="S589" s="182">
        <v>0</v>
      </c>
      <c r="T589" s="183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84" t="s">
        <v>370</v>
      </c>
      <c r="AT589" s="184" t="s">
        <v>219</v>
      </c>
      <c r="AU589" s="184" t="s">
        <v>87</v>
      </c>
      <c r="AY589" s="18" t="s">
        <v>148</v>
      </c>
      <c r="BE589" s="185">
        <f>IF(N589="základní",J589,0)</f>
        <v>0</v>
      </c>
      <c r="BF589" s="185">
        <f>IF(N589="snížená",J589,0)</f>
        <v>0</v>
      </c>
      <c r="BG589" s="185">
        <f>IF(N589="zákl. přenesená",J589,0)</f>
        <v>0</v>
      </c>
      <c r="BH589" s="185">
        <f>IF(N589="sníž. přenesená",J589,0)</f>
        <v>0</v>
      </c>
      <c r="BI589" s="185">
        <f>IF(N589="nulová",J589,0)</f>
        <v>0</v>
      </c>
      <c r="BJ589" s="18" t="s">
        <v>85</v>
      </c>
      <c r="BK589" s="185">
        <f>ROUND(I589*H589,2)</f>
        <v>0</v>
      </c>
      <c r="BL589" s="18" t="s">
        <v>258</v>
      </c>
      <c r="BM589" s="184" t="s">
        <v>828</v>
      </c>
    </row>
    <row r="590" s="2" customFormat="1">
      <c r="A590" s="37"/>
      <c r="B590" s="38"/>
      <c r="C590" s="37"/>
      <c r="D590" s="186" t="s">
        <v>157</v>
      </c>
      <c r="E590" s="37"/>
      <c r="F590" s="187" t="s">
        <v>827</v>
      </c>
      <c r="G590" s="37"/>
      <c r="H590" s="37"/>
      <c r="I590" s="188"/>
      <c r="J590" s="37"/>
      <c r="K590" s="37"/>
      <c r="L590" s="38"/>
      <c r="M590" s="189"/>
      <c r="N590" s="190"/>
      <c r="O590" s="76"/>
      <c r="P590" s="76"/>
      <c r="Q590" s="76"/>
      <c r="R590" s="76"/>
      <c r="S590" s="76"/>
      <c r="T590" s="77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8" t="s">
        <v>157</v>
      </c>
      <c r="AU590" s="18" t="s">
        <v>87</v>
      </c>
    </row>
    <row r="591" s="14" customFormat="1">
      <c r="A591" s="14"/>
      <c r="B591" s="198"/>
      <c r="C591" s="14"/>
      <c r="D591" s="186" t="s">
        <v>159</v>
      </c>
      <c r="E591" s="14"/>
      <c r="F591" s="200" t="s">
        <v>829</v>
      </c>
      <c r="G591" s="14"/>
      <c r="H591" s="201">
        <v>37.079999999999998</v>
      </c>
      <c r="I591" s="202"/>
      <c r="J591" s="14"/>
      <c r="K591" s="14"/>
      <c r="L591" s="198"/>
      <c r="M591" s="203"/>
      <c r="N591" s="204"/>
      <c r="O591" s="204"/>
      <c r="P591" s="204"/>
      <c r="Q591" s="204"/>
      <c r="R591" s="204"/>
      <c r="S591" s="204"/>
      <c r="T591" s="205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199" t="s">
        <v>159</v>
      </c>
      <c r="AU591" s="199" t="s">
        <v>87</v>
      </c>
      <c r="AV591" s="14" t="s">
        <v>87</v>
      </c>
      <c r="AW591" s="14" t="s">
        <v>3</v>
      </c>
      <c r="AX591" s="14" t="s">
        <v>85</v>
      </c>
      <c r="AY591" s="199" t="s">
        <v>148</v>
      </c>
    </row>
    <row r="592" s="2" customFormat="1" ht="24.15" customHeight="1">
      <c r="A592" s="37"/>
      <c r="B592" s="171"/>
      <c r="C592" s="172" t="s">
        <v>830</v>
      </c>
      <c r="D592" s="172" t="s">
        <v>151</v>
      </c>
      <c r="E592" s="173" t="s">
        <v>831</v>
      </c>
      <c r="F592" s="174" t="s">
        <v>832</v>
      </c>
      <c r="G592" s="175" t="s">
        <v>476</v>
      </c>
      <c r="H592" s="176">
        <v>0.0040000000000000001</v>
      </c>
      <c r="I592" s="177"/>
      <c r="J592" s="178">
        <f>ROUND(I592*H592,2)</f>
        <v>0</v>
      </c>
      <c r="K592" s="179"/>
      <c r="L592" s="38"/>
      <c r="M592" s="180" t="s">
        <v>1</v>
      </c>
      <c r="N592" s="181" t="s">
        <v>42</v>
      </c>
      <c r="O592" s="76"/>
      <c r="P592" s="182">
        <f>O592*H592</f>
        <v>0</v>
      </c>
      <c r="Q592" s="182">
        <v>0</v>
      </c>
      <c r="R592" s="182">
        <f>Q592*H592</f>
        <v>0</v>
      </c>
      <c r="S592" s="182">
        <v>0</v>
      </c>
      <c r="T592" s="183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184" t="s">
        <v>258</v>
      </c>
      <c r="AT592" s="184" t="s">
        <v>151</v>
      </c>
      <c r="AU592" s="184" t="s">
        <v>87</v>
      </c>
      <c r="AY592" s="18" t="s">
        <v>148</v>
      </c>
      <c r="BE592" s="185">
        <f>IF(N592="základní",J592,0)</f>
        <v>0</v>
      </c>
      <c r="BF592" s="185">
        <f>IF(N592="snížená",J592,0)</f>
        <v>0</v>
      </c>
      <c r="BG592" s="185">
        <f>IF(N592="zákl. přenesená",J592,0)</f>
        <v>0</v>
      </c>
      <c r="BH592" s="185">
        <f>IF(N592="sníž. přenesená",J592,0)</f>
        <v>0</v>
      </c>
      <c r="BI592" s="185">
        <f>IF(N592="nulová",J592,0)</f>
        <v>0</v>
      </c>
      <c r="BJ592" s="18" t="s">
        <v>85</v>
      </c>
      <c r="BK592" s="185">
        <f>ROUND(I592*H592,2)</f>
        <v>0</v>
      </c>
      <c r="BL592" s="18" t="s">
        <v>258</v>
      </c>
      <c r="BM592" s="184" t="s">
        <v>833</v>
      </c>
    </row>
    <row r="593" s="2" customFormat="1">
      <c r="A593" s="37"/>
      <c r="B593" s="38"/>
      <c r="C593" s="37"/>
      <c r="D593" s="186" t="s">
        <v>157</v>
      </c>
      <c r="E593" s="37"/>
      <c r="F593" s="187" t="s">
        <v>834</v>
      </c>
      <c r="G593" s="37"/>
      <c r="H593" s="37"/>
      <c r="I593" s="188"/>
      <c r="J593" s="37"/>
      <c r="K593" s="37"/>
      <c r="L593" s="38"/>
      <c r="M593" s="225"/>
      <c r="N593" s="226"/>
      <c r="O593" s="227"/>
      <c r="P593" s="227"/>
      <c r="Q593" s="227"/>
      <c r="R593" s="227"/>
      <c r="S593" s="227"/>
      <c r="T593" s="228"/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T593" s="18" t="s">
        <v>157</v>
      </c>
      <c r="AU593" s="18" t="s">
        <v>87</v>
      </c>
    </row>
    <row r="594" s="2" customFormat="1" ht="6.96" customHeight="1">
      <c r="A594" s="37"/>
      <c r="B594" s="59"/>
      <c r="C594" s="60"/>
      <c r="D594" s="60"/>
      <c r="E594" s="60"/>
      <c r="F594" s="60"/>
      <c r="G594" s="60"/>
      <c r="H594" s="60"/>
      <c r="I594" s="60"/>
      <c r="J594" s="60"/>
      <c r="K594" s="60"/>
      <c r="L594" s="38"/>
      <c r="M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</row>
  </sheetData>
  <autoFilter ref="C135:K593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104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hygienických zařízení Waldorfské školy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105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835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11. 12. 2023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31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ROUND(J122,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ROUND((SUM(BE122:BE301)),  2)</f>
        <v>0</v>
      </c>
      <c r="G33" s="37"/>
      <c r="H33" s="37"/>
      <c r="I33" s="127">
        <v>0.20999999999999999</v>
      </c>
      <c r="J33" s="126">
        <f>ROUND(((SUM(BE122:BE301))*I33),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ROUND((SUM(BF122:BF301)),  2)</f>
        <v>0</v>
      </c>
      <c r="G34" s="37"/>
      <c r="H34" s="37"/>
      <c r="I34" s="127">
        <v>0.12</v>
      </c>
      <c r="J34" s="126">
        <f>ROUND(((SUM(BF122:BF301))*I34),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ROUND((SUM(BG122:BG301)),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ROUND((SUM(BH122:BH301)),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ROUND((SUM(BI122:BI301)),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hygienických zařízení Waldorfské školy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Zařízení zdravotně technických instalací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Brno - Plovdivská 2572/8</v>
      </c>
      <c r="G89" s="37"/>
      <c r="H89" s="37"/>
      <c r="I89" s="31" t="s">
        <v>22</v>
      </c>
      <c r="J89" s="68" t="str">
        <f>IF(J12="","",J12)</f>
        <v>11. 12. 2023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Statutární město Brno , Dominikánské nám. 196/1,60</v>
      </c>
      <c r="G91" s="37"/>
      <c r="H91" s="37"/>
      <c r="I91" s="31" t="s">
        <v>30</v>
      </c>
      <c r="J91" s="35" t="str">
        <f>E21</f>
        <v>ing. Ivo Galík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ing. Ivo Galík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109</v>
      </c>
      <c r="D94" s="128"/>
      <c r="E94" s="128"/>
      <c r="F94" s="128"/>
      <c r="G94" s="128"/>
      <c r="H94" s="128"/>
      <c r="I94" s="128"/>
      <c r="J94" s="137" t="s">
        <v>110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111</v>
      </c>
      <c r="D96" s="37"/>
      <c r="E96" s="37"/>
      <c r="F96" s="37"/>
      <c r="G96" s="37"/>
      <c r="H96" s="37"/>
      <c r="I96" s="37"/>
      <c r="J96" s="95">
        <f>J122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112</v>
      </c>
    </row>
    <row r="97" s="9" customFormat="1" ht="24.96" customHeight="1">
      <c r="A97" s="9"/>
      <c r="B97" s="139"/>
      <c r="C97" s="9"/>
      <c r="D97" s="140" t="s">
        <v>122</v>
      </c>
      <c r="E97" s="141"/>
      <c r="F97" s="141"/>
      <c r="G97" s="141"/>
      <c r="H97" s="141"/>
      <c r="I97" s="141"/>
      <c r="J97" s="142">
        <f>J123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836</v>
      </c>
      <c r="E98" s="145"/>
      <c r="F98" s="145"/>
      <c r="G98" s="145"/>
      <c r="H98" s="145"/>
      <c r="I98" s="145"/>
      <c r="J98" s="146">
        <f>J124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837</v>
      </c>
      <c r="E99" s="145"/>
      <c r="F99" s="145"/>
      <c r="G99" s="145"/>
      <c r="H99" s="145"/>
      <c r="I99" s="145"/>
      <c r="J99" s="146">
        <f>J171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838</v>
      </c>
      <c r="E100" s="145"/>
      <c r="F100" s="145"/>
      <c r="G100" s="145"/>
      <c r="H100" s="145"/>
      <c r="I100" s="145"/>
      <c r="J100" s="146">
        <f>J223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839</v>
      </c>
      <c r="E101" s="145"/>
      <c r="F101" s="145"/>
      <c r="G101" s="145"/>
      <c r="H101" s="145"/>
      <c r="I101" s="145"/>
      <c r="J101" s="146">
        <f>J288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840</v>
      </c>
      <c r="E102" s="141"/>
      <c r="F102" s="141"/>
      <c r="G102" s="141"/>
      <c r="H102" s="141"/>
      <c r="I102" s="141"/>
      <c r="J102" s="142">
        <f>J299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133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20" t="str">
        <f>E7</f>
        <v>Rekonstrukce hygienických zařízení Waldorfské školy</v>
      </c>
      <c r="F112" s="31"/>
      <c r="G112" s="31"/>
      <c r="H112" s="31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105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E9</f>
        <v>02 - Zařízení zdravotně technických instalací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F12</f>
        <v>Brno - Plovdivská 2572/8</v>
      </c>
      <c r="G116" s="37"/>
      <c r="H116" s="37"/>
      <c r="I116" s="31" t="s">
        <v>22</v>
      </c>
      <c r="J116" s="68" t="str">
        <f>IF(J12="","",J12)</f>
        <v>11. 12. 2023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E15</f>
        <v>Statutární město Brno , Dominikánské nám. 196/1,60</v>
      </c>
      <c r="G118" s="37"/>
      <c r="H118" s="37"/>
      <c r="I118" s="31" t="s">
        <v>30</v>
      </c>
      <c r="J118" s="35" t="str">
        <f>E21</f>
        <v>ing. Ivo Galík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7"/>
      <c r="E119" s="37"/>
      <c r="F119" s="26" t="str">
        <f>IF(E18="","",E18)</f>
        <v>Vyplň údaj</v>
      </c>
      <c r="G119" s="37"/>
      <c r="H119" s="37"/>
      <c r="I119" s="31" t="s">
        <v>33</v>
      </c>
      <c r="J119" s="35" t="str">
        <f>E24</f>
        <v>ing. Ivo Galík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47"/>
      <c r="B121" s="148"/>
      <c r="C121" s="149" t="s">
        <v>134</v>
      </c>
      <c r="D121" s="150" t="s">
        <v>62</v>
      </c>
      <c r="E121" s="150" t="s">
        <v>58</v>
      </c>
      <c r="F121" s="150" t="s">
        <v>59</v>
      </c>
      <c r="G121" s="150" t="s">
        <v>135</v>
      </c>
      <c r="H121" s="150" t="s">
        <v>136</v>
      </c>
      <c r="I121" s="150" t="s">
        <v>137</v>
      </c>
      <c r="J121" s="151" t="s">
        <v>110</v>
      </c>
      <c r="K121" s="152" t="s">
        <v>138</v>
      </c>
      <c r="L121" s="153"/>
      <c r="M121" s="85" t="s">
        <v>1</v>
      </c>
      <c r="N121" s="86" t="s">
        <v>41</v>
      </c>
      <c r="O121" s="86" t="s">
        <v>139</v>
      </c>
      <c r="P121" s="86" t="s">
        <v>140</v>
      </c>
      <c r="Q121" s="86" t="s">
        <v>141</v>
      </c>
      <c r="R121" s="86" t="s">
        <v>142</v>
      </c>
      <c r="S121" s="86" t="s">
        <v>143</v>
      </c>
      <c r="T121" s="87" t="s">
        <v>144</v>
      </c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</row>
    <row r="122" s="2" customFormat="1" ht="22.8" customHeight="1">
      <c r="A122" s="37"/>
      <c r="B122" s="38"/>
      <c r="C122" s="92" t="s">
        <v>145</v>
      </c>
      <c r="D122" s="37"/>
      <c r="E122" s="37"/>
      <c r="F122" s="37"/>
      <c r="G122" s="37"/>
      <c r="H122" s="37"/>
      <c r="I122" s="37"/>
      <c r="J122" s="154">
        <f>BK122</f>
        <v>0</v>
      </c>
      <c r="K122" s="37"/>
      <c r="L122" s="38"/>
      <c r="M122" s="88"/>
      <c r="N122" s="72"/>
      <c r="O122" s="89"/>
      <c r="P122" s="155">
        <f>P123+P299</f>
        <v>0</v>
      </c>
      <c r="Q122" s="89"/>
      <c r="R122" s="155">
        <f>R123+R299</f>
        <v>2.70905</v>
      </c>
      <c r="S122" s="89"/>
      <c r="T122" s="156">
        <f>T123+T299</f>
        <v>0.89421000000000006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76</v>
      </c>
      <c r="AU122" s="18" t="s">
        <v>112</v>
      </c>
      <c r="BK122" s="157">
        <f>BK123+BK299</f>
        <v>0</v>
      </c>
    </row>
    <row r="123" s="12" customFormat="1" ht="25.92" customHeight="1">
      <c r="A123" s="12"/>
      <c r="B123" s="158"/>
      <c r="C123" s="12"/>
      <c r="D123" s="159" t="s">
        <v>76</v>
      </c>
      <c r="E123" s="160" t="s">
        <v>502</v>
      </c>
      <c r="F123" s="160" t="s">
        <v>503</v>
      </c>
      <c r="G123" s="12"/>
      <c r="H123" s="12"/>
      <c r="I123" s="161"/>
      <c r="J123" s="162">
        <f>BK123</f>
        <v>0</v>
      </c>
      <c r="K123" s="12"/>
      <c r="L123" s="158"/>
      <c r="M123" s="163"/>
      <c r="N123" s="164"/>
      <c r="O123" s="164"/>
      <c r="P123" s="165">
        <f>P124+P171+P223+P288</f>
        <v>0</v>
      </c>
      <c r="Q123" s="164"/>
      <c r="R123" s="165">
        <f>R124+R171+R223+R288</f>
        <v>2.70905</v>
      </c>
      <c r="S123" s="164"/>
      <c r="T123" s="166">
        <f>T124+T171+T223+T288</f>
        <v>0.89421000000000006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87</v>
      </c>
      <c r="AT123" s="167" t="s">
        <v>76</v>
      </c>
      <c r="AU123" s="167" t="s">
        <v>77</v>
      </c>
      <c r="AY123" s="159" t="s">
        <v>148</v>
      </c>
      <c r="BK123" s="168">
        <f>BK124+BK171+BK223+BK288</f>
        <v>0</v>
      </c>
    </row>
    <row r="124" s="12" customFormat="1" ht="22.8" customHeight="1">
      <c r="A124" s="12"/>
      <c r="B124" s="158"/>
      <c r="C124" s="12"/>
      <c r="D124" s="159" t="s">
        <v>76</v>
      </c>
      <c r="E124" s="169" t="s">
        <v>841</v>
      </c>
      <c r="F124" s="169" t="s">
        <v>842</v>
      </c>
      <c r="G124" s="12"/>
      <c r="H124" s="12"/>
      <c r="I124" s="161"/>
      <c r="J124" s="170">
        <f>BK124</f>
        <v>0</v>
      </c>
      <c r="K124" s="12"/>
      <c r="L124" s="158"/>
      <c r="M124" s="163"/>
      <c r="N124" s="164"/>
      <c r="O124" s="164"/>
      <c r="P124" s="165">
        <f>SUM(P125:P170)</f>
        <v>0</v>
      </c>
      <c r="Q124" s="164"/>
      <c r="R124" s="165">
        <f>SUM(R125:R170)</f>
        <v>0.37056999999999996</v>
      </c>
      <c r="S124" s="164"/>
      <c r="T124" s="166">
        <f>SUM(T125:T170)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87</v>
      </c>
      <c r="AT124" s="167" t="s">
        <v>76</v>
      </c>
      <c r="AU124" s="167" t="s">
        <v>85</v>
      </c>
      <c r="AY124" s="159" t="s">
        <v>148</v>
      </c>
      <c r="BK124" s="168">
        <f>SUM(BK125:BK170)</f>
        <v>0</v>
      </c>
    </row>
    <row r="125" s="2" customFormat="1" ht="21.75" customHeight="1">
      <c r="A125" s="37"/>
      <c r="B125" s="171"/>
      <c r="C125" s="172" t="s">
        <v>85</v>
      </c>
      <c r="D125" s="172" t="s">
        <v>151</v>
      </c>
      <c r="E125" s="173" t="s">
        <v>843</v>
      </c>
      <c r="F125" s="174" t="s">
        <v>844</v>
      </c>
      <c r="G125" s="175" t="s">
        <v>189</v>
      </c>
      <c r="H125" s="176">
        <v>51</v>
      </c>
      <c r="I125" s="177"/>
      <c r="J125" s="178">
        <f>ROUND(I125*H125,2)</f>
        <v>0</v>
      </c>
      <c r="K125" s="179"/>
      <c r="L125" s="38"/>
      <c r="M125" s="180" t="s">
        <v>1</v>
      </c>
      <c r="N125" s="181" t="s">
        <v>42</v>
      </c>
      <c r="O125" s="76"/>
      <c r="P125" s="182">
        <f>O125*H125</f>
        <v>0</v>
      </c>
      <c r="Q125" s="182">
        <v>0.00142</v>
      </c>
      <c r="R125" s="182">
        <f>Q125*H125</f>
        <v>0.072419999999999998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258</v>
      </c>
      <c r="AT125" s="184" t="s">
        <v>151</v>
      </c>
      <c r="AU125" s="184" t="s">
        <v>87</v>
      </c>
      <c r="AY125" s="18" t="s">
        <v>148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85</v>
      </c>
      <c r="BK125" s="185">
        <f>ROUND(I125*H125,2)</f>
        <v>0</v>
      </c>
      <c r="BL125" s="18" t="s">
        <v>258</v>
      </c>
      <c r="BM125" s="184" t="s">
        <v>845</v>
      </c>
    </row>
    <row r="126" s="2" customFormat="1">
      <c r="A126" s="37"/>
      <c r="B126" s="38"/>
      <c r="C126" s="37"/>
      <c r="D126" s="186" t="s">
        <v>157</v>
      </c>
      <c r="E126" s="37"/>
      <c r="F126" s="187" t="s">
        <v>846</v>
      </c>
      <c r="G126" s="37"/>
      <c r="H126" s="37"/>
      <c r="I126" s="188"/>
      <c r="J126" s="37"/>
      <c r="K126" s="37"/>
      <c r="L126" s="38"/>
      <c r="M126" s="189"/>
      <c r="N126" s="190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157</v>
      </c>
      <c r="AU126" s="18" t="s">
        <v>87</v>
      </c>
    </row>
    <row r="127" s="14" customFormat="1">
      <c r="A127" s="14"/>
      <c r="B127" s="198"/>
      <c r="C127" s="14"/>
      <c r="D127" s="186" t="s">
        <v>159</v>
      </c>
      <c r="E127" s="199" t="s">
        <v>1</v>
      </c>
      <c r="F127" s="200" t="s">
        <v>847</v>
      </c>
      <c r="G127" s="14"/>
      <c r="H127" s="201">
        <v>51</v>
      </c>
      <c r="I127" s="202"/>
      <c r="J127" s="14"/>
      <c r="K127" s="14"/>
      <c r="L127" s="198"/>
      <c r="M127" s="203"/>
      <c r="N127" s="204"/>
      <c r="O127" s="204"/>
      <c r="P127" s="204"/>
      <c r="Q127" s="204"/>
      <c r="R127" s="204"/>
      <c r="S127" s="204"/>
      <c r="T127" s="20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9" t="s">
        <v>159</v>
      </c>
      <c r="AU127" s="199" t="s">
        <v>87</v>
      </c>
      <c r="AV127" s="14" t="s">
        <v>87</v>
      </c>
      <c r="AW127" s="14" t="s">
        <v>32</v>
      </c>
      <c r="AX127" s="14" t="s">
        <v>85</v>
      </c>
      <c r="AY127" s="199" t="s">
        <v>148</v>
      </c>
    </row>
    <row r="128" s="2" customFormat="1" ht="21.75" customHeight="1">
      <c r="A128" s="37"/>
      <c r="B128" s="171"/>
      <c r="C128" s="172" t="s">
        <v>87</v>
      </c>
      <c r="D128" s="172" t="s">
        <v>151</v>
      </c>
      <c r="E128" s="173" t="s">
        <v>848</v>
      </c>
      <c r="F128" s="174" t="s">
        <v>849</v>
      </c>
      <c r="G128" s="175" t="s">
        <v>189</v>
      </c>
      <c r="H128" s="176">
        <v>70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42</v>
      </c>
      <c r="O128" s="76"/>
      <c r="P128" s="182">
        <f>O128*H128</f>
        <v>0</v>
      </c>
      <c r="Q128" s="182">
        <v>0.00197</v>
      </c>
      <c r="R128" s="182">
        <f>Q128*H128</f>
        <v>0.1379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258</v>
      </c>
      <c r="AT128" s="184" t="s">
        <v>151</v>
      </c>
      <c r="AU128" s="184" t="s">
        <v>87</v>
      </c>
      <c r="AY128" s="18" t="s">
        <v>148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85</v>
      </c>
      <c r="BK128" s="185">
        <f>ROUND(I128*H128,2)</f>
        <v>0</v>
      </c>
      <c r="BL128" s="18" t="s">
        <v>258</v>
      </c>
      <c r="BM128" s="184" t="s">
        <v>850</v>
      </c>
    </row>
    <row r="129" s="2" customFormat="1">
      <c r="A129" s="37"/>
      <c r="B129" s="38"/>
      <c r="C129" s="37"/>
      <c r="D129" s="186" t="s">
        <v>157</v>
      </c>
      <c r="E129" s="37"/>
      <c r="F129" s="187" t="s">
        <v>851</v>
      </c>
      <c r="G129" s="37"/>
      <c r="H129" s="37"/>
      <c r="I129" s="188"/>
      <c r="J129" s="37"/>
      <c r="K129" s="37"/>
      <c r="L129" s="38"/>
      <c r="M129" s="189"/>
      <c r="N129" s="190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157</v>
      </c>
      <c r="AU129" s="18" t="s">
        <v>87</v>
      </c>
    </row>
    <row r="130" s="14" customFormat="1">
      <c r="A130" s="14"/>
      <c r="B130" s="198"/>
      <c r="C130" s="14"/>
      <c r="D130" s="186" t="s">
        <v>159</v>
      </c>
      <c r="E130" s="199" t="s">
        <v>1</v>
      </c>
      <c r="F130" s="200" t="s">
        <v>852</v>
      </c>
      <c r="G130" s="14"/>
      <c r="H130" s="201">
        <v>70</v>
      </c>
      <c r="I130" s="202"/>
      <c r="J130" s="14"/>
      <c r="K130" s="14"/>
      <c r="L130" s="198"/>
      <c r="M130" s="203"/>
      <c r="N130" s="204"/>
      <c r="O130" s="204"/>
      <c r="P130" s="204"/>
      <c r="Q130" s="204"/>
      <c r="R130" s="204"/>
      <c r="S130" s="204"/>
      <c r="T130" s="20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9" t="s">
        <v>159</v>
      </c>
      <c r="AU130" s="199" t="s">
        <v>87</v>
      </c>
      <c r="AV130" s="14" t="s">
        <v>87</v>
      </c>
      <c r="AW130" s="14" t="s">
        <v>32</v>
      </c>
      <c r="AX130" s="14" t="s">
        <v>85</v>
      </c>
      <c r="AY130" s="199" t="s">
        <v>148</v>
      </c>
    </row>
    <row r="131" s="2" customFormat="1" ht="21.75" customHeight="1">
      <c r="A131" s="37"/>
      <c r="B131" s="171"/>
      <c r="C131" s="172" t="s">
        <v>149</v>
      </c>
      <c r="D131" s="172" t="s">
        <v>151</v>
      </c>
      <c r="E131" s="173" t="s">
        <v>853</v>
      </c>
      <c r="F131" s="174" t="s">
        <v>854</v>
      </c>
      <c r="G131" s="175" t="s">
        <v>189</v>
      </c>
      <c r="H131" s="176">
        <v>8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42</v>
      </c>
      <c r="O131" s="76"/>
      <c r="P131" s="182">
        <f>O131*H131</f>
        <v>0</v>
      </c>
      <c r="Q131" s="182">
        <v>0.0030400000000000002</v>
      </c>
      <c r="R131" s="182">
        <f>Q131*H131</f>
        <v>0.024320000000000001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258</v>
      </c>
      <c r="AT131" s="184" t="s">
        <v>151</v>
      </c>
      <c r="AU131" s="184" t="s">
        <v>87</v>
      </c>
      <c r="AY131" s="18" t="s">
        <v>148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85</v>
      </c>
      <c r="BK131" s="185">
        <f>ROUND(I131*H131,2)</f>
        <v>0</v>
      </c>
      <c r="BL131" s="18" t="s">
        <v>258</v>
      </c>
      <c r="BM131" s="184" t="s">
        <v>855</v>
      </c>
    </row>
    <row r="132" s="2" customFormat="1">
      <c r="A132" s="37"/>
      <c r="B132" s="38"/>
      <c r="C132" s="37"/>
      <c r="D132" s="186" t="s">
        <v>157</v>
      </c>
      <c r="E132" s="37"/>
      <c r="F132" s="187" t="s">
        <v>856</v>
      </c>
      <c r="G132" s="37"/>
      <c r="H132" s="37"/>
      <c r="I132" s="188"/>
      <c r="J132" s="37"/>
      <c r="K132" s="37"/>
      <c r="L132" s="38"/>
      <c r="M132" s="189"/>
      <c r="N132" s="190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157</v>
      </c>
      <c r="AU132" s="18" t="s">
        <v>87</v>
      </c>
    </row>
    <row r="133" s="14" customFormat="1">
      <c r="A133" s="14"/>
      <c r="B133" s="198"/>
      <c r="C133" s="14"/>
      <c r="D133" s="186" t="s">
        <v>159</v>
      </c>
      <c r="E133" s="199" t="s">
        <v>1</v>
      </c>
      <c r="F133" s="200" t="s">
        <v>857</v>
      </c>
      <c r="G133" s="14"/>
      <c r="H133" s="201">
        <v>8</v>
      </c>
      <c r="I133" s="202"/>
      <c r="J133" s="14"/>
      <c r="K133" s="14"/>
      <c r="L133" s="198"/>
      <c r="M133" s="203"/>
      <c r="N133" s="204"/>
      <c r="O133" s="204"/>
      <c r="P133" s="204"/>
      <c r="Q133" s="204"/>
      <c r="R133" s="204"/>
      <c r="S133" s="204"/>
      <c r="T133" s="20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9" t="s">
        <v>159</v>
      </c>
      <c r="AU133" s="199" t="s">
        <v>87</v>
      </c>
      <c r="AV133" s="14" t="s">
        <v>87</v>
      </c>
      <c r="AW133" s="14" t="s">
        <v>32</v>
      </c>
      <c r="AX133" s="14" t="s">
        <v>85</v>
      </c>
      <c r="AY133" s="199" t="s">
        <v>148</v>
      </c>
    </row>
    <row r="134" s="2" customFormat="1" ht="16.5" customHeight="1">
      <c r="A134" s="37"/>
      <c r="B134" s="171"/>
      <c r="C134" s="172" t="s">
        <v>211</v>
      </c>
      <c r="D134" s="172" t="s">
        <v>151</v>
      </c>
      <c r="E134" s="173" t="s">
        <v>858</v>
      </c>
      <c r="F134" s="174" t="s">
        <v>859</v>
      </c>
      <c r="G134" s="175" t="s">
        <v>189</v>
      </c>
      <c r="H134" s="176">
        <v>46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42</v>
      </c>
      <c r="O134" s="76"/>
      <c r="P134" s="182">
        <f>O134*H134</f>
        <v>0</v>
      </c>
      <c r="Q134" s="182">
        <v>0.0020100000000000001</v>
      </c>
      <c r="R134" s="182">
        <f>Q134*H134</f>
        <v>0.092460000000000001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258</v>
      </c>
      <c r="AT134" s="184" t="s">
        <v>151</v>
      </c>
      <c r="AU134" s="184" t="s">
        <v>87</v>
      </c>
      <c r="AY134" s="18" t="s">
        <v>148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85</v>
      </c>
      <c r="BK134" s="185">
        <f>ROUND(I134*H134,2)</f>
        <v>0</v>
      </c>
      <c r="BL134" s="18" t="s">
        <v>258</v>
      </c>
      <c r="BM134" s="184" t="s">
        <v>860</v>
      </c>
    </row>
    <row r="135" s="2" customFormat="1">
      <c r="A135" s="37"/>
      <c r="B135" s="38"/>
      <c r="C135" s="37"/>
      <c r="D135" s="186" t="s">
        <v>157</v>
      </c>
      <c r="E135" s="37"/>
      <c r="F135" s="187" t="s">
        <v>861</v>
      </c>
      <c r="G135" s="37"/>
      <c r="H135" s="37"/>
      <c r="I135" s="188"/>
      <c r="J135" s="37"/>
      <c r="K135" s="37"/>
      <c r="L135" s="38"/>
      <c r="M135" s="189"/>
      <c r="N135" s="190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157</v>
      </c>
      <c r="AU135" s="18" t="s">
        <v>87</v>
      </c>
    </row>
    <row r="136" s="14" customFormat="1">
      <c r="A136" s="14"/>
      <c r="B136" s="198"/>
      <c r="C136" s="14"/>
      <c r="D136" s="186" t="s">
        <v>159</v>
      </c>
      <c r="E136" s="199" t="s">
        <v>1</v>
      </c>
      <c r="F136" s="200" t="s">
        <v>862</v>
      </c>
      <c r="G136" s="14"/>
      <c r="H136" s="201">
        <v>46</v>
      </c>
      <c r="I136" s="202"/>
      <c r="J136" s="14"/>
      <c r="K136" s="14"/>
      <c r="L136" s="198"/>
      <c r="M136" s="203"/>
      <c r="N136" s="204"/>
      <c r="O136" s="204"/>
      <c r="P136" s="204"/>
      <c r="Q136" s="204"/>
      <c r="R136" s="204"/>
      <c r="S136" s="204"/>
      <c r="T136" s="20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9" t="s">
        <v>159</v>
      </c>
      <c r="AU136" s="199" t="s">
        <v>87</v>
      </c>
      <c r="AV136" s="14" t="s">
        <v>87</v>
      </c>
      <c r="AW136" s="14" t="s">
        <v>32</v>
      </c>
      <c r="AX136" s="14" t="s">
        <v>85</v>
      </c>
      <c r="AY136" s="199" t="s">
        <v>148</v>
      </c>
    </row>
    <row r="137" s="2" customFormat="1" ht="16.5" customHeight="1">
      <c r="A137" s="37"/>
      <c r="B137" s="171"/>
      <c r="C137" s="172" t="s">
        <v>218</v>
      </c>
      <c r="D137" s="172" t="s">
        <v>151</v>
      </c>
      <c r="E137" s="173" t="s">
        <v>863</v>
      </c>
      <c r="F137" s="174" t="s">
        <v>864</v>
      </c>
      <c r="G137" s="175" t="s">
        <v>189</v>
      </c>
      <c r="H137" s="176">
        <v>25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42</v>
      </c>
      <c r="O137" s="76"/>
      <c r="P137" s="182">
        <f>O137*H137</f>
        <v>0</v>
      </c>
      <c r="Q137" s="182">
        <v>0.00040999999999999999</v>
      </c>
      <c r="R137" s="182">
        <f>Q137*H137</f>
        <v>0.01025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258</v>
      </c>
      <c r="AT137" s="184" t="s">
        <v>151</v>
      </c>
      <c r="AU137" s="184" t="s">
        <v>87</v>
      </c>
      <c r="AY137" s="18" t="s">
        <v>148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85</v>
      </c>
      <c r="BK137" s="185">
        <f>ROUND(I137*H137,2)</f>
        <v>0</v>
      </c>
      <c r="BL137" s="18" t="s">
        <v>258</v>
      </c>
      <c r="BM137" s="184" t="s">
        <v>865</v>
      </c>
    </row>
    <row r="138" s="2" customFormat="1">
      <c r="A138" s="37"/>
      <c r="B138" s="38"/>
      <c r="C138" s="37"/>
      <c r="D138" s="186" t="s">
        <v>157</v>
      </c>
      <c r="E138" s="37"/>
      <c r="F138" s="187" t="s">
        <v>866</v>
      </c>
      <c r="G138" s="37"/>
      <c r="H138" s="37"/>
      <c r="I138" s="188"/>
      <c r="J138" s="37"/>
      <c r="K138" s="37"/>
      <c r="L138" s="38"/>
      <c r="M138" s="189"/>
      <c r="N138" s="190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157</v>
      </c>
      <c r="AU138" s="18" t="s">
        <v>87</v>
      </c>
    </row>
    <row r="139" s="14" customFormat="1">
      <c r="A139" s="14"/>
      <c r="B139" s="198"/>
      <c r="C139" s="14"/>
      <c r="D139" s="186" t="s">
        <v>159</v>
      </c>
      <c r="E139" s="199" t="s">
        <v>1</v>
      </c>
      <c r="F139" s="200" t="s">
        <v>867</v>
      </c>
      <c r="G139" s="14"/>
      <c r="H139" s="201">
        <v>25</v>
      </c>
      <c r="I139" s="202"/>
      <c r="J139" s="14"/>
      <c r="K139" s="14"/>
      <c r="L139" s="198"/>
      <c r="M139" s="203"/>
      <c r="N139" s="204"/>
      <c r="O139" s="204"/>
      <c r="P139" s="204"/>
      <c r="Q139" s="204"/>
      <c r="R139" s="204"/>
      <c r="S139" s="204"/>
      <c r="T139" s="20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9" t="s">
        <v>159</v>
      </c>
      <c r="AU139" s="199" t="s">
        <v>87</v>
      </c>
      <c r="AV139" s="14" t="s">
        <v>87</v>
      </c>
      <c r="AW139" s="14" t="s">
        <v>32</v>
      </c>
      <c r="AX139" s="14" t="s">
        <v>85</v>
      </c>
      <c r="AY139" s="199" t="s">
        <v>148</v>
      </c>
    </row>
    <row r="140" s="2" customFormat="1" ht="16.5" customHeight="1">
      <c r="A140" s="37"/>
      <c r="B140" s="171"/>
      <c r="C140" s="172" t="s">
        <v>167</v>
      </c>
      <c r="D140" s="172" t="s">
        <v>151</v>
      </c>
      <c r="E140" s="173" t="s">
        <v>868</v>
      </c>
      <c r="F140" s="174" t="s">
        <v>869</v>
      </c>
      <c r="G140" s="175" t="s">
        <v>189</v>
      </c>
      <c r="H140" s="176">
        <v>45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42</v>
      </c>
      <c r="O140" s="76"/>
      <c r="P140" s="182">
        <f>O140*H140</f>
        <v>0</v>
      </c>
      <c r="Q140" s="182">
        <v>0.00048000000000000001</v>
      </c>
      <c r="R140" s="182">
        <f>Q140*H140</f>
        <v>0.021600000000000001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258</v>
      </c>
      <c r="AT140" s="184" t="s">
        <v>151</v>
      </c>
      <c r="AU140" s="184" t="s">
        <v>87</v>
      </c>
      <c r="AY140" s="18" t="s">
        <v>148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85</v>
      </c>
      <c r="BK140" s="185">
        <f>ROUND(I140*H140,2)</f>
        <v>0</v>
      </c>
      <c r="BL140" s="18" t="s">
        <v>258</v>
      </c>
      <c r="BM140" s="184" t="s">
        <v>870</v>
      </c>
    </row>
    <row r="141" s="2" customFormat="1">
      <c r="A141" s="37"/>
      <c r="B141" s="38"/>
      <c r="C141" s="37"/>
      <c r="D141" s="186" t="s">
        <v>157</v>
      </c>
      <c r="E141" s="37"/>
      <c r="F141" s="187" t="s">
        <v>871</v>
      </c>
      <c r="G141" s="37"/>
      <c r="H141" s="37"/>
      <c r="I141" s="188"/>
      <c r="J141" s="37"/>
      <c r="K141" s="37"/>
      <c r="L141" s="38"/>
      <c r="M141" s="189"/>
      <c r="N141" s="190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157</v>
      </c>
      <c r="AU141" s="18" t="s">
        <v>87</v>
      </c>
    </row>
    <row r="142" s="14" customFormat="1">
      <c r="A142" s="14"/>
      <c r="B142" s="198"/>
      <c r="C142" s="14"/>
      <c r="D142" s="186" t="s">
        <v>159</v>
      </c>
      <c r="E142" s="199" t="s">
        <v>1</v>
      </c>
      <c r="F142" s="200" t="s">
        <v>872</v>
      </c>
      <c r="G142" s="14"/>
      <c r="H142" s="201">
        <v>45</v>
      </c>
      <c r="I142" s="202"/>
      <c r="J142" s="14"/>
      <c r="K142" s="14"/>
      <c r="L142" s="198"/>
      <c r="M142" s="203"/>
      <c r="N142" s="204"/>
      <c r="O142" s="204"/>
      <c r="P142" s="204"/>
      <c r="Q142" s="204"/>
      <c r="R142" s="204"/>
      <c r="S142" s="204"/>
      <c r="T142" s="20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9" t="s">
        <v>159</v>
      </c>
      <c r="AU142" s="199" t="s">
        <v>87</v>
      </c>
      <c r="AV142" s="14" t="s">
        <v>87</v>
      </c>
      <c r="AW142" s="14" t="s">
        <v>32</v>
      </c>
      <c r="AX142" s="14" t="s">
        <v>85</v>
      </c>
      <c r="AY142" s="199" t="s">
        <v>148</v>
      </c>
    </row>
    <row r="143" s="2" customFormat="1" ht="16.5" customHeight="1">
      <c r="A143" s="37"/>
      <c r="B143" s="171"/>
      <c r="C143" s="172" t="s">
        <v>228</v>
      </c>
      <c r="D143" s="172" t="s">
        <v>151</v>
      </c>
      <c r="E143" s="173" t="s">
        <v>873</v>
      </c>
      <c r="F143" s="174" t="s">
        <v>874</v>
      </c>
      <c r="G143" s="175" t="s">
        <v>189</v>
      </c>
      <c r="H143" s="176">
        <v>9</v>
      </c>
      <c r="I143" s="177"/>
      <c r="J143" s="178">
        <f>ROUND(I143*H143,2)</f>
        <v>0</v>
      </c>
      <c r="K143" s="179"/>
      <c r="L143" s="38"/>
      <c r="M143" s="180" t="s">
        <v>1</v>
      </c>
      <c r="N143" s="181" t="s">
        <v>42</v>
      </c>
      <c r="O143" s="76"/>
      <c r="P143" s="182">
        <f>O143*H143</f>
        <v>0</v>
      </c>
      <c r="Q143" s="182">
        <v>0.00071000000000000002</v>
      </c>
      <c r="R143" s="182">
        <f>Q143*H143</f>
        <v>0.0063899999999999998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258</v>
      </c>
      <c r="AT143" s="184" t="s">
        <v>151</v>
      </c>
      <c r="AU143" s="184" t="s">
        <v>87</v>
      </c>
      <c r="AY143" s="18" t="s">
        <v>148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85</v>
      </c>
      <c r="BK143" s="185">
        <f>ROUND(I143*H143,2)</f>
        <v>0</v>
      </c>
      <c r="BL143" s="18" t="s">
        <v>258</v>
      </c>
      <c r="BM143" s="184" t="s">
        <v>875</v>
      </c>
    </row>
    <row r="144" s="2" customFormat="1">
      <c r="A144" s="37"/>
      <c r="B144" s="38"/>
      <c r="C144" s="37"/>
      <c r="D144" s="186" t="s">
        <v>157</v>
      </c>
      <c r="E144" s="37"/>
      <c r="F144" s="187" t="s">
        <v>876</v>
      </c>
      <c r="G144" s="37"/>
      <c r="H144" s="37"/>
      <c r="I144" s="188"/>
      <c r="J144" s="37"/>
      <c r="K144" s="37"/>
      <c r="L144" s="38"/>
      <c r="M144" s="189"/>
      <c r="N144" s="190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157</v>
      </c>
      <c r="AU144" s="18" t="s">
        <v>87</v>
      </c>
    </row>
    <row r="145" s="14" customFormat="1">
      <c r="A145" s="14"/>
      <c r="B145" s="198"/>
      <c r="C145" s="14"/>
      <c r="D145" s="186" t="s">
        <v>159</v>
      </c>
      <c r="E145" s="199" t="s">
        <v>1</v>
      </c>
      <c r="F145" s="200" t="s">
        <v>877</v>
      </c>
      <c r="G145" s="14"/>
      <c r="H145" s="201">
        <v>9</v>
      </c>
      <c r="I145" s="202"/>
      <c r="J145" s="14"/>
      <c r="K145" s="14"/>
      <c r="L145" s="198"/>
      <c r="M145" s="203"/>
      <c r="N145" s="204"/>
      <c r="O145" s="204"/>
      <c r="P145" s="204"/>
      <c r="Q145" s="204"/>
      <c r="R145" s="204"/>
      <c r="S145" s="204"/>
      <c r="T145" s="20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9" t="s">
        <v>159</v>
      </c>
      <c r="AU145" s="199" t="s">
        <v>87</v>
      </c>
      <c r="AV145" s="14" t="s">
        <v>87</v>
      </c>
      <c r="AW145" s="14" t="s">
        <v>32</v>
      </c>
      <c r="AX145" s="14" t="s">
        <v>85</v>
      </c>
      <c r="AY145" s="199" t="s">
        <v>148</v>
      </c>
    </row>
    <row r="146" s="2" customFormat="1" ht="16.5" customHeight="1">
      <c r="A146" s="37"/>
      <c r="B146" s="171"/>
      <c r="C146" s="172" t="s">
        <v>8</v>
      </c>
      <c r="D146" s="172" t="s">
        <v>151</v>
      </c>
      <c r="E146" s="173" t="s">
        <v>878</v>
      </c>
      <c r="F146" s="174" t="s">
        <v>879</v>
      </c>
      <c r="G146" s="175" t="s">
        <v>200</v>
      </c>
      <c r="H146" s="176">
        <v>63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42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258</v>
      </c>
      <c r="AT146" s="184" t="s">
        <v>151</v>
      </c>
      <c r="AU146" s="184" t="s">
        <v>87</v>
      </c>
      <c r="AY146" s="18" t="s">
        <v>148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85</v>
      </c>
      <c r="BK146" s="185">
        <f>ROUND(I146*H146,2)</f>
        <v>0</v>
      </c>
      <c r="BL146" s="18" t="s">
        <v>258</v>
      </c>
      <c r="BM146" s="184" t="s">
        <v>880</v>
      </c>
    </row>
    <row r="147" s="2" customFormat="1">
      <c r="A147" s="37"/>
      <c r="B147" s="38"/>
      <c r="C147" s="37"/>
      <c r="D147" s="186" t="s">
        <v>157</v>
      </c>
      <c r="E147" s="37"/>
      <c r="F147" s="187" t="s">
        <v>881</v>
      </c>
      <c r="G147" s="37"/>
      <c r="H147" s="37"/>
      <c r="I147" s="188"/>
      <c r="J147" s="37"/>
      <c r="K147" s="37"/>
      <c r="L147" s="38"/>
      <c r="M147" s="189"/>
      <c r="N147" s="190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157</v>
      </c>
      <c r="AU147" s="18" t="s">
        <v>87</v>
      </c>
    </row>
    <row r="148" s="14" customFormat="1">
      <c r="A148" s="14"/>
      <c r="B148" s="198"/>
      <c r="C148" s="14"/>
      <c r="D148" s="186" t="s">
        <v>159</v>
      </c>
      <c r="E148" s="199" t="s">
        <v>1</v>
      </c>
      <c r="F148" s="200" t="s">
        <v>882</v>
      </c>
      <c r="G148" s="14"/>
      <c r="H148" s="201">
        <v>63</v>
      </c>
      <c r="I148" s="202"/>
      <c r="J148" s="14"/>
      <c r="K148" s="14"/>
      <c r="L148" s="198"/>
      <c r="M148" s="203"/>
      <c r="N148" s="204"/>
      <c r="O148" s="204"/>
      <c r="P148" s="204"/>
      <c r="Q148" s="204"/>
      <c r="R148" s="204"/>
      <c r="S148" s="204"/>
      <c r="T148" s="20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9" t="s">
        <v>159</v>
      </c>
      <c r="AU148" s="199" t="s">
        <v>87</v>
      </c>
      <c r="AV148" s="14" t="s">
        <v>87</v>
      </c>
      <c r="AW148" s="14" t="s">
        <v>32</v>
      </c>
      <c r="AX148" s="14" t="s">
        <v>85</v>
      </c>
      <c r="AY148" s="199" t="s">
        <v>148</v>
      </c>
    </row>
    <row r="149" s="2" customFormat="1" ht="16.5" customHeight="1">
      <c r="A149" s="37"/>
      <c r="B149" s="171"/>
      <c r="C149" s="172" t="s">
        <v>237</v>
      </c>
      <c r="D149" s="172" t="s">
        <v>151</v>
      </c>
      <c r="E149" s="173" t="s">
        <v>883</v>
      </c>
      <c r="F149" s="174" t="s">
        <v>884</v>
      </c>
      <c r="G149" s="175" t="s">
        <v>200</v>
      </c>
      <c r="H149" s="176">
        <v>33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42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258</v>
      </c>
      <c r="AT149" s="184" t="s">
        <v>151</v>
      </c>
      <c r="AU149" s="184" t="s">
        <v>87</v>
      </c>
      <c r="AY149" s="18" t="s">
        <v>148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85</v>
      </c>
      <c r="BK149" s="185">
        <f>ROUND(I149*H149,2)</f>
        <v>0</v>
      </c>
      <c r="BL149" s="18" t="s">
        <v>258</v>
      </c>
      <c r="BM149" s="184" t="s">
        <v>885</v>
      </c>
    </row>
    <row r="150" s="2" customFormat="1">
      <c r="A150" s="37"/>
      <c r="B150" s="38"/>
      <c r="C150" s="37"/>
      <c r="D150" s="186" t="s">
        <v>157</v>
      </c>
      <c r="E150" s="37"/>
      <c r="F150" s="187" t="s">
        <v>886</v>
      </c>
      <c r="G150" s="37"/>
      <c r="H150" s="37"/>
      <c r="I150" s="188"/>
      <c r="J150" s="37"/>
      <c r="K150" s="37"/>
      <c r="L150" s="38"/>
      <c r="M150" s="189"/>
      <c r="N150" s="190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157</v>
      </c>
      <c r="AU150" s="18" t="s">
        <v>87</v>
      </c>
    </row>
    <row r="151" s="14" customFormat="1">
      <c r="A151" s="14"/>
      <c r="B151" s="198"/>
      <c r="C151" s="14"/>
      <c r="D151" s="186" t="s">
        <v>159</v>
      </c>
      <c r="E151" s="199" t="s">
        <v>1</v>
      </c>
      <c r="F151" s="200" t="s">
        <v>887</v>
      </c>
      <c r="G151" s="14"/>
      <c r="H151" s="201">
        <v>33</v>
      </c>
      <c r="I151" s="202"/>
      <c r="J151" s="14"/>
      <c r="K151" s="14"/>
      <c r="L151" s="198"/>
      <c r="M151" s="203"/>
      <c r="N151" s="204"/>
      <c r="O151" s="204"/>
      <c r="P151" s="204"/>
      <c r="Q151" s="204"/>
      <c r="R151" s="204"/>
      <c r="S151" s="204"/>
      <c r="T151" s="20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9" t="s">
        <v>159</v>
      </c>
      <c r="AU151" s="199" t="s">
        <v>87</v>
      </c>
      <c r="AV151" s="14" t="s">
        <v>87</v>
      </c>
      <c r="AW151" s="14" t="s">
        <v>32</v>
      </c>
      <c r="AX151" s="14" t="s">
        <v>85</v>
      </c>
      <c r="AY151" s="199" t="s">
        <v>148</v>
      </c>
    </row>
    <row r="152" s="2" customFormat="1" ht="21.75" customHeight="1">
      <c r="A152" s="37"/>
      <c r="B152" s="171"/>
      <c r="C152" s="172" t="s">
        <v>244</v>
      </c>
      <c r="D152" s="172" t="s">
        <v>151</v>
      </c>
      <c r="E152" s="173" t="s">
        <v>888</v>
      </c>
      <c r="F152" s="174" t="s">
        <v>889</v>
      </c>
      <c r="G152" s="175" t="s">
        <v>200</v>
      </c>
      <c r="H152" s="176">
        <v>11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42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258</v>
      </c>
      <c r="AT152" s="184" t="s">
        <v>151</v>
      </c>
      <c r="AU152" s="184" t="s">
        <v>87</v>
      </c>
      <c r="AY152" s="18" t="s">
        <v>148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85</v>
      </c>
      <c r="BK152" s="185">
        <f>ROUND(I152*H152,2)</f>
        <v>0</v>
      </c>
      <c r="BL152" s="18" t="s">
        <v>258</v>
      </c>
      <c r="BM152" s="184" t="s">
        <v>890</v>
      </c>
    </row>
    <row r="153" s="2" customFormat="1">
      <c r="A153" s="37"/>
      <c r="B153" s="38"/>
      <c r="C153" s="37"/>
      <c r="D153" s="186" t="s">
        <v>157</v>
      </c>
      <c r="E153" s="37"/>
      <c r="F153" s="187" t="s">
        <v>891</v>
      </c>
      <c r="G153" s="37"/>
      <c r="H153" s="37"/>
      <c r="I153" s="188"/>
      <c r="J153" s="37"/>
      <c r="K153" s="37"/>
      <c r="L153" s="38"/>
      <c r="M153" s="189"/>
      <c r="N153" s="190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157</v>
      </c>
      <c r="AU153" s="18" t="s">
        <v>87</v>
      </c>
    </row>
    <row r="154" s="14" customFormat="1">
      <c r="A154" s="14"/>
      <c r="B154" s="198"/>
      <c r="C154" s="14"/>
      <c r="D154" s="186" t="s">
        <v>159</v>
      </c>
      <c r="E154" s="199" t="s">
        <v>1</v>
      </c>
      <c r="F154" s="200" t="s">
        <v>892</v>
      </c>
      <c r="G154" s="14"/>
      <c r="H154" s="201">
        <v>11</v>
      </c>
      <c r="I154" s="202"/>
      <c r="J154" s="14"/>
      <c r="K154" s="14"/>
      <c r="L154" s="198"/>
      <c r="M154" s="203"/>
      <c r="N154" s="204"/>
      <c r="O154" s="204"/>
      <c r="P154" s="204"/>
      <c r="Q154" s="204"/>
      <c r="R154" s="204"/>
      <c r="S154" s="204"/>
      <c r="T154" s="20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9" t="s">
        <v>159</v>
      </c>
      <c r="AU154" s="199" t="s">
        <v>87</v>
      </c>
      <c r="AV154" s="14" t="s">
        <v>87</v>
      </c>
      <c r="AW154" s="14" t="s">
        <v>32</v>
      </c>
      <c r="AX154" s="14" t="s">
        <v>85</v>
      </c>
      <c r="AY154" s="199" t="s">
        <v>148</v>
      </c>
    </row>
    <row r="155" s="2" customFormat="1" ht="24.15" customHeight="1">
      <c r="A155" s="37"/>
      <c r="B155" s="171"/>
      <c r="C155" s="172" t="s">
        <v>251</v>
      </c>
      <c r="D155" s="172" t="s">
        <v>151</v>
      </c>
      <c r="E155" s="173" t="s">
        <v>893</v>
      </c>
      <c r="F155" s="174" t="s">
        <v>894</v>
      </c>
      <c r="G155" s="175" t="s">
        <v>200</v>
      </c>
      <c r="H155" s="176">
        <v>3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42</v>
      </c>
      <c r="O155" s="76"/>
      <c r="P155" s="182">
        <f>O155*H155</f>
        <v>0</v>
      </c>
      <c r="Q155" s="182">
        <v>0.00076999999999999996</v>
      </c>
      <c r="R155" s="182">
        <f>Q155*H155</f>
        <v>0.00231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258</v>
      </c>
      <c r="AT155" s="184" t="s">
        <v>151</v>
      </c>
      <c r="AU155" s="184" t="s">
        <v>87</v>
      </c>
      <c r="AY155" s="18" t="s">
        <v>148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85</v>
      </c>
      <c r="BK155" s="185">
        <f>ROUND(I155*H155,2)</f>
        <v>0</v>
      </c>
      <c r="BL155" s="18" t="s">
        <v>258</v>
      </c>
      <c r="BM155" s="184" t="s">
        <v>895</v>
      </c>
    </row>
    <row r="156" s="2" customFormat="1">
      <c r="A156" s="37"/>
      <c r="B156" s="38"/>
      <c r="C156" s="37"/>
      <c r="D156" s="186" t="s">
        <v>157</v>
      </c>
      <c r="E156" s="37"/>
      <c r="F156" s="187" t="s">
        <v>896</v>
      </c>
      <c r="G156" s="37"/>
      <c r="H156" s="37"/>
      <c r="I156" s="188"/>
      <c r="J156" s="37"/>
      <c r="K156" s="37"/>
      <c r="L156" s="38"/>
      <c r="M156" s="189"/>
      <c r="N156" s="190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157</v>
      </c>
      <c r="AU156" s="18" t="s">
        <v>87</v>
      </c>
    </row>
    <row r="157" s="14" customFormat="1">
      <c r="A157" s="14"/>
      <c r="B157" s="198"/>
      <c r="C157" s="14"/>
      <c r="D157" s="186" t="s">
        <v>159</v>
      </c>
      <c r="E157" s="199" t="s">
        <v>1</v>
      </c>
      <c r="F157" s="200" t="s">
        <v>624</v>
      </c>
      <c r="G157" s="14"/>
      <c r="H157" s="201">
        <v>3</v>
      </c>
      <c r="I157" s="202"/>
      <c r="J157" s="14"/>
      <c r="K157" s="14"/>
      <c r="L157" s="198"/>
      <c r="M157" s="203"/>
      <c r="N157" s="204"/>
      <c r="O157" s="204"/>
      <c r="P157" s="204"/>
      <c r="Q157" s="204"/>
      <c r="R157" s="204"/>
      <c r="S157" s="204"/>
      <c r="T157" s="20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9" t="s">
        <v>159</v>
      </c>
      <c r="AU157" s="199" t="s">
        <v>87</v>
      </c>
      <c r="AV157" s="14" t="s">
        <v>87</v>
      </c>
      <c r="AW157" s="14" t="s">
        <v>32</v>
      </c>
      <c r="AX157" s="14" t="s">
        <v>85</v>
      </c>
      <c r="AY157" s="199" t="s">
        <v>148</v>
      </c>
    </row>
    <row r="158" s="2" customFormat="1" ht="24.15" customHeight="1">
      <c r="A158" s="37"/>
      <c r="B158" s="171"/>
      <c r="C158" s="172" t="s">
        <v>258</v>
      </c>
      <c r="D158" s="172" t="s">
        <v>151</v>
      </c>
      <c r="E158" s="173" t="s">
        <v>897</v>
      </c>
      <c r="F158" s="174" t="s">
        <v>898</v>
      </c>
      <c r="G158" s="175" t="s">
        <v>200</v>
      </c>
      <c r="H158" s="176">
        <v>1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42</v>
      </c>
      <c r="O158" s="76"/>
      <c r="P158" s="182">
        <f>O158*H158</f>
        <v>0</v>
      </c>
      <c r="Q158" s="182">
        <v>0.00148</v>
      </c>
      <c r="R158" s="182">
        <f>Q158*H158</f>
        <v>0.00148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258</v>
      </c>
      <c r="AT158" s="184" t="s">
        <v>151</v>
      </c>
      <c r="AU158" s="184" t="s">
        <v>87</v>
      </c>
      <c r="AY158" s="18" t="s">
        <v>148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85</v>
      </c>
      <c r="BK158" s="185">
        <f>ROUND(I158*H158,2)</f>
        <v>0</v>
      </c>
      <c r="BL158" s="18" t="s">
        <v>258</v>
      </c>
      <c r="BM158" s="184" t="s">
        <v>899</v>
      </c>
    </row>
    <row r="159" s="2" customFormat="1">
      <c r="A159" s="37"/>
      <c r="B159" s="38"/>
      <c r="C159" s="37"/>
      <c r="D159" s="186" t="s">
        <v>157</v>
      </c>
      <c r="E159" s="37"/>
      <c r="F159" s="187" t="s">
        <v>900</v>
      </c>
      <c r="G159" s="37"/>
      <c r="H159" s="37"/>
      <c r="I159" s="188"/>
      <c r="J159" s="37"/>
      <c r="K159" s="37"/>
      <c r="L159" s="38"/>
      <c r="M159" s="189"/>
      <c r="N159" s="190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157</v>
      </c>
      <c r="AU159" s="18" t="s">
        <v>87</v>
      </c>
    </row>
    <row r="160" s="14" customFormat="1">
      <c r="A160" s="14"/>
      <c r="B160" s="198"/>
      <c r="C160" s="14"/>
      <c r="D160" s="186" t="s">
        <v>159</v>
      </c>
      <c r="E160" s="199" t="s">
        <v>1</v>
      </c>
      <c r="F160" s="200" t="s">
        <v>901</v>
      </c>
      <c r="G160" s="14"/>
      <c r="H160" s="201">
        <v>1</v>
      </c>
      <c r="I160" s="202"/>
      <c r="J160" s="14"/>
      <c r="K160" s="14"/>
      <c r="L160" s="198"/>
      <c r="M160" s="203"/>
      <c r="N160" s="204"/>
      <c r="O160" s="204"/>
      <c r="P160" s="204"/>
      <c r="Q160" s="204"/>
      <c r="R160" s="204"/>
      <c r="S160" s="204"/>
      <c r="T160" s="20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9" t="s">
        <v>159</v>
      </c>
      <c r="AU160" s="199" t="s">
        <v>87</v>
      </c>
      <c r="AV160" s="14" t="s">
        <v>87</v>
      </c>
      <c r="AW160" s="14" t="s">
        <v>32</v>
      </c>
      <c r="AX160" s="14" t="s">
        <v>85</v>
      </c>
      <c r="AY160" s="199" t="s">
        <v>148</v>
      </c>
    </row>
    <row r="161" s="2" customFormat="1" ht="21.75" customHeight="1">
      <c r="A161" s="37"/>
      <c r="B161" s="171"/>
      <c r="C161" s="172" t="s">
        <v>269</v>
      </c>
      <c r="D161" s="172" t="s">
        <v>151</v>
      </c>
      <c r="E161" s="173" t="s">
        <v>902</v>
      </c>
      <c r="F161" s="174" t="s">
        <v>903</v>
      </c>
      <c r="G161" s="175" t="s">
        <v>200</v>
      </c>
      <c r="H161" s="176">
        <v>8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42</v>
      </c>
      <c r="O161" s="76"/>
      <c r="P161" s="182">
        <f>O161*H161</f>
        <v>0</v>
      </c>
      <c r="Q161" s="182">
        <v>0.00018000000000000001</v>
      </c>
      <c r="R161" s="182">
        <f>Q161*H161</f>
        <v>0.0014400000000000001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258</v>
      </c>
      <c r="AT161" s="184" t="s">
        <v>151</v>
      </c>
      <c r="AU161" s="184" t="s">
        <v>87</v>
      </c>
      <c r="AY161" s="18" t="s">
        <v>148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85</v>
      </c>
      <c r="BK161" s="185">
        <f>ROUND(I161*H161,2)</f>
        <v>0</v>
      </c>
      <c r="BL161" s="18" t="s">
        <v>258</v>
      </c>
      <c r="BM161" s="184" t="s">
        <v>904</v>
      </c>
    </row>
    <row r="162" s="2" customFormat="1">
      <c r="A162" s="37"/>
      <c r="B162" s="38"/>
      <c r="C162" s="37"/>
      <c r="D162" s="186" t="s">
        <v>157</v>
      </c>
      <c r="E162" s="37"/>
      <c r="F162" s="187" t="s">
        <v>905</v>
      </c>
      <c r="G162" s="37"/>
      <c r="H162" s="37"/>
      <c r="I162" s="188"/>
      <c r="J162" s="37"/>
      <c r="K162" s="37"/>
      <c r="L162" s="38"/>
      <c r="M162" s="189"/>
      <c r="N162" s="190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157</v>
      </c>
      <c r="AU162" s="18" t="s">
        <v>87</v>
      </c>
    </row>
    <row r="163" s="14" customFormat="1">
      <c r="A163" s="14"/>
      <c r="B163" s="198"/>
      <c r="C163" s="14"/>
      <c r="D163" s="186" t="s">
        <v>159</v>
      </c>
      <c r="E163" s="199" t="s">
        <v>1</v>
      </c>
      <c r="F163" s="200" t="s">
        <v>906</v>
      </c>
      <c r="G163" s="14"/>
      <c r="H163" s="201">
        <v>8</v>
      </c>
      <c r="I163" s="202"/>
      <c r="J163" s="14"/>
      <c r="K163" s="14"/>
      <c r="L163" s="198"/>
      <c r="M163" s="203"/>
      <c r="N163" s="204"/>
      <c r="O163" s="204"/>
      <c r="P163" s="204"/>
      <c r="Q163" s="204"/>
      <c r="R163" s="204"/>
      <c r="S163" s="204"/>
      <c r="T163" s="20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9" t="s">
        <v>159</v>
      </c>
      <c r="AU163" s="199" t="s">
        <v>87</v>
      </c>
      <c r="AV163" s="14" t="s">
        <v>87</v>
      </c>
      <c r="AW163" s="14" t="s">
        <v>32</v>
      </c>
      <c r="AX163" s="14" t="s">
        <v>85</v>
      </c>
      <c r="AY163" s="199" t="s">
        <v>148</v>
      </c>
    </row>
    <row r="164" s="2" customFormat="1" ht="21.75" customHeight="1">
      <c r="A164" s="37"/>
      <c r="B164" s="171"/>
      <c r="C164" s="172" t="s">
        <v>277</v>
      </c>
      <c r="D164" s="172" t="s">
        <v>151</v>
      </c>
      <c r="E164" s="173" t="s">
        <v>907</v>
      </c>
      <c r="F164" s="174" t="s">
        <v>908</v>
      </c>
      <c r="G164" s="175" t="s">
        <v>189</v>
      </c>
      <c r="H164" s="176">
        <v>246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42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258</v>
      </c>
      <c r="AT164" s="184" t="s">
        <v>151</v>
      </c>
      <c r="AU164" s="184" t="s">
        <v>87</v>
      </c>
      <c r="AY164" s="18" t="s">
        <v>148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85</v>
      </c>
      <c r="BK164" s="185">
        <f>ROUND(I164*H164,2)</f>
        <v>0</v>
      </c>
      <c r="BL164" s="18" t="s">
        <v>258</v>
      </c>
      <c r="BM164" s="184" t="s">
        <v>909</v>
      </c>
    </row>
    <row r="165" s="2" customFormat="1">
      <c r="A165" s="37"/>
      <c r="B165" s="38"/>
      <c r="C165" s="37"/>
      <c r="D165" s="186" t="s">
        <v>157</v>
      </c>
      <c r="E165" s="37"/>
      <c r="F165" s="187" t="s">
        <v>910</v>
      </c>
      <c r="G165" s="37"/>
      <c r="H165" s="37"/>
      <c r="I165" s="188"/>
      <c r="J165" s="37"/>
      <c r="K165" s="37"/>
      <c r="L165" s="38"/>
      <c r="M165" s="189"/>
      <c r="N165" s="190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157</v>
      </c>
      <c r="AU165" s="18" t="s">
        <v>87</v>
      </c>
    </row>
    <row r="166" s="14" customFormat="1">
      <c r="A166" s="14"/>
      <c r="B166" s="198"/>
      <c r="C166" s="14"/>
      <c r="D166" s="186" t="s">
        <v>159</v>
      </c>
      <c r="E166" s="199" t="s">
        <v>1</v>
      </c>
      <c r="F166" s="200" t="s">
        <v>911</v>
      </c>
      <c r="G166" s="14"/>
      <c r="H166" s="201">
        <v>246</v>
      </c>
      <c r="I166" s="202"/>
      <c r="J166" s="14"/>
      <c r="K166" s="14"/>
      <c r="L166" s="198"/>
      <c r="M166" s="203"/>
      <c r="N166" s="204"/>
      <c r="O166" s="204"/>
      <c r="P166" s="204"/>
      <c r="Q166" s="204"/>
      <c r="R166" s="204"/>
      <c r="S166" s="204"/>
      <c r="T166" s="20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9" t="s">
        <v>159</v>
      </c>
      <c r="AU166" s="199" t="s">
        <v>87</v>
      </c>
      <c r="AV166" s="14" t="s">
        <v>87</v>
      </c>
      <c r="AW166" s="14" t="s">
        <v>32</v>
      </c>
      <c r="AX166" s="14" t="s">
        <v>85</v>
      </c>
      <c r="AY166" s="199" t="s">
        <v>148</v>
      </c>
    </row>
    <row r="167" s="2" customFormat="1" ht="24.15" customHeight="1">
      <c r="A167" s="37"/>
      <c r="B167" s="171"/>
      <c r="C167" s="172" t="s">
        <v>284</v>
      </c>
      <c r="D167" s="172" t="s">
        <v>151</v>
      </c>
      <c r="E167" s="173" t="s">
        <v>912</v>
      </c>
      <c r="F167" s="174" t="s">
        <v>913</v>
      </c>
      <c r="G167" s="175" t="s">
        <v>189</v>
      </c>
      <c r="H167" s="176">
        <v>20</v>
      </c>
      <c r="I167" s="177"/>
      <c r="J167" s="178">
        <f>ROUND(I167*H167,2)</f>
        <v>0</v>
      </c>
      <c r="K167" s="179"/>
      <c r="L167" s="38"/>
      <c r="M167" s="180" t="s">
        <v>1</v>
      </c>
      <c r="N167" s="181" t="s">
        <v>42</v>
      </c>
      <c r="O167" s="76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258</v>
      </c>
      <c r="AT167" s="184" t="s">
        <v>151</v>
      </c>
      <c r="AU167" s="184" t="s">
        <v>87</v>
      </c>
      <c r="AY167" s="18" t="s">
        <v>148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85</v>
      </c>
      <c r="BK167" s="185">
        <f>ROUND(I167*H167,2)</f>
        <v>0</v>
      </c>
      <c r="BL167" s="18" t="s">
        <v>258</v>
      </c>
      <c r="BM167" s="184" t="s">
        <v>914</v>
      </c>
    </row>
    <row r="168" s="2" customFormat="1">
      <c r="A168" s="37"/>
      <c r="B168" s="38"/>
      <c r="C168" s="37"/>
      <c r="D168" s="186" t="s">
        <v>157</v>
      </c>
      <c r="E168" s="37"/>
      <c r="F168" s="187" t="s">
        <v>915</v>
      </c>
      <c r="G168" s="37"/>
      <c r="H168" s="37"/>
      <c r="I168" s="188"/>
      <c r="J168" s="37"/>
      <c r="K168" s="37"/>
      <c r="L168" s="38"/>
      <c r="M168" s="189"/>
      <c r="N168" s="190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157</v>
      </c>
      <c r="AU168" s="18" t="s">
        <v>87</v>
      </c>
    </row>
    <row r="169" s="2" customFormat="1" ht="24.15" customHeight="1">
      <c r="A169" s="37"/>
      <c r="B169" s="171"/>
      <c r="C169" s="172" t="s">
        <v>7</v>
      </c>
      <c r="D169" s="172" t="s">
        <v>151</v>
      </c>
      <c r="E169" s="173" t="s">
        <v>916</v>
      </c>
      <c r="F169" s="174" t="s">
        <v>917</v>
      </c>
      <c r="G169" s="175" t="s">
        <v>476</v>
      </c>
      <c r="H169" s="176">
        <v>0.371</v>
      </c>
      <c r="I169" s="177"/>
      <c r="J169" s="178">
        <f>ROUND(I169*H169,2)</f>
        <v>0</v>
      </c>
      <c r="K169" s="179"/>
      <c r="L169" s="38"/>
      <c r="M169" s="180" t="s">
        <v>1</v>
      </c>
      <c r="N169" s="181" t="s">
        <v>42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258</v>
      </c>
      <c r="AT169" s="184" t="s">
        <v>151</v>
      </c>
      <c r="AU169" s="184" t="s">
        <v>87</v>
      </c>
      <c r="AY169" s="18" t="s">
        <v>148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85</v>
      </c>
      <c r="BK169" s="185">
        <f>ROUND(I169*H169,2)</f>
        <v>0</v>
      </c>
      <c r="BL169" s="18" t="s">
        <v>258</v>
      </c>
      <c r="BM169" s="184" t="s">
        <v>918</v>
      </c>
    </row>
    <row r="170" s="2" customFormat="1">
      <c r="A170" s="37"/>
      <c r="B170" s="38"/>
      <c r="C170" s="37"/>
      <c r="D170" s="186" t="s">
        <v>157</v>
      </c>
      <c r="E170" s="37"/>
      <c r="F170" s="187" t="s">
        <v>919</v>
      </c>
      <c r="G170" s="37"/>
      <c r="H170" s="37"/>
      <c r="I170" s="188"/>
      <c r="J170" s="37"/>
      <c r="K170" s="37"/>
      <c r="L170" s="38"/>
      <c r="M170" s="189"/>
      <c r="N170" s="190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157</v>
      </c>
      <c r="AU170" s="18" t="s">
        <v>87</v>
      </c>
    </row>
    <row r="171" s="12" customFormat="1" ht="22.8" customHeight="1">
      <c r="A171" s="12"/>
      <c r="B171" s="158"/>
      <c r="C171" s="12"/>
      <c r="D171" s="159" t="s">
        <v>76</v>
      </c>
      <c r="E171" s="169" t="s">
        <v>920</v>
      </c>
      <c r="F171" s="169" t="s">
        <v>921</v>
      </c>
      <c r="G171" s="12"/>
      <c r="H171" s="12"/>
      <c r="I171" s="161"/>
      <c r="J171" s="170">
        <f>BK171</f>
        <v>0</v>
      </c>
      <c r="K171" s="12"/>
      <c r="L171" s="158"/>
      <c r="M171" s="163"/>
      <c r="N171" s="164"/>
      <c r="O171" s="164"/>
      <c r="P171" s="165">
        <f>SUM(P172:P222)</f>
        <v>0</v>
      </c>
      <c r="Q171" s="164"/>
      <c r="R171" s="165">
        <f>SUM(R172:R222)</f>
        <v>0.56403000000000003</v>
      </c>
      <c r="S171" s="164"/>
      <c r="T171" s="166">
        <f>SUM(T172:T222)</f>
        <v>0.013080000000000001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9" t="s">
        <v>87</v>
      </c>
      <c r="AT171" s="167" t="s">
        <v>76</v>
      </c>
      <c r="AU171" s="167" t="s">
        <v>85</v>
      </c>
      <c r="AY171" s="159" t="s">
        <v>148</v>
      </c>
      <c r="BK171" s="168">
        <f>SUM(BK172:BK222)</f>
        <v>0</v>
      </c>
    </row>
    <row r="172" s="2" customFormat="1" ht="24.15" customHeight="1">
      <c r="A172" s="37"/>
      <c r="B172" s="171"/>
      <c r="C172" s="172" t="s">
        <v>576</v>
      </c>
      <c r="D172" s="172" t="s">
        <v>151</v>
      </c>
      <c r="E172" s="173" t="s">
        <v>922</v>
      </c>
      <c r="F172" s="174" t="s">
        <v>923</v>
      </c>
      <c r="G172" s="175" t="s">
        <v>200</v>
      </c>
      <c r="H172" s="176">
        <v>12</v>
      </c>
      <c r="I172" s="177"/>
      <c r="J172" s="178">
        <f>ROUND(I172*H172,2)</f>
        <v>0</v>
      </c>
      <c r="K172" s="179"/>
      <c r="L172" s="38"/>
      <c r="M172" s="180" t="s">
        <v>1</v>
      </c>
      <c r="N172" s="181" t="s">
        <v>42</v>
      </c>
      <c r="O172" s="76"/>
      <c r="P172" s="182">
        <f>O172*H172</f>
        <v>0</v>
      </c>
      <c r="Q172" s="182">
        <v>6.0000000000000002E-05</v>
      </c>
      <c r="R172" s="182">
        <f>Q172*H172</f>
        <v>0.00072000000000000005</v>
      </c>
      <c r="S172" s="182">
        <v>0.00109</v>
      </c>
      <c r="T172" s="183">
        <f>S172*H172</f>
        <v>0.013080000000000001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258</v>
      </c>
      <c r="AT172" s="184" t="s">
        <v>151</v>
      </c>
      <c r="AU172" s="184" t="s">
        <v>87</v>
      </c>
      <c r="AY172" s="18" t="s">
        <v>148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85</v>
      </c>
      <c r="BK172" s="185">
        <f>ROUND(I172*H172,2)</f>
        <v>0</v>
      </c>
      <c r="BL172" s="18" t="s">
        <v>258</v>
      </c>
      <c r="BM172" s="184" t="s">
        <v>924</v>
      </c>
    </row>
    <row r="173" s="2" customFormat="1">
      <c r="A173" s="37"/>
      <c r="B173" s="38"/>
      <c r="C173" s="37"/>
      <c r="D173" s="186" t="s">
        <v>157</v>
      </c>
      <c r="E173" s="37"/>
      <c r="F173" s="187" t="s">
        <v>925</v>
      </c>
      <c r="G173" s="37"/>
      <c r="H173" s="37"/>
      <c r="I173" s="188"/>
      <c r="J173" s="37"/>
      <c r="K173" s="37"/>
      <c r="L173" s="38"/>
      <c r="M173" s="189"/>
      <c r="N173" s="190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157</v>
      </c>
      <c r="AU173" s="18" t="s">
        <v>87</v>
      </c>
    </row>
    <row r="174" s="2" customFormat="1" ht="24.15" customHeight="1">
      <c r="A174" s="37"/>
      <c r="B174" s="171"/>
      <c r="C174" s="172" t="s">
        <v>295</v>
      </c>
      <c r="D174" s="172" t="s">
        <v>151</v>
      </c>
      <c r="E174" s="173" t="s">
        <v>926</v>
      </c>
      <c r="F174" s="174" t="s">
        <v>927</v>
      </c>
      <c r="G174" s="175" t="s">
        <v>189</v>
      </c>
      <c r="H174" s="176">
        <v>68</v>
      </c>
      <c r="I174" s="177"/>
      <c r="J174" s="178">
        <f>ROUND(I174*H174,2)</f>
        <v>0</v>
      </c>
      <c r="K174" s="179"/>
      <c r="L174" s="38"/>
      <c r="M174" s="180" t="s">
        <v>1</v>
      </c>
      <c r="N174" s="181" t="s">
        <v>42</v>
      </c>
      <c r="O174" s="76"/>
      <c r="P174" s="182">
        <f>O174*H174</f>
        <v>0</v>
      </c>
      <c r="Q174" s="182">
        <v>0.00084000000000000003</v>
      </c>
      <c r="R174" s="182">
        <f>Q174*H174</f>
        <v>0.057120000000000004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258</v>
      </c>
      <c r="AT174" s="184" t="s">
        <v>151</v>
      </c>
      <c r="AU174" s="184" t="s">
        <v>87</v>
      </c>
      <c r="AY174" s="18" t="s">
        <v>148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85</v>
      </c>
      <c r="BK174" s="185">
        <f>ROUND(I174*H174,2)</f>
        <v>0</v>
      </c>
      <c r="BL174" s="18" t="s">
        <v>258</v>
      </c>
      <c r="BM174" s="184" t="s">
        <v>928</v>
      </c>
    </row>
    <row r="175" s="2" customFormat="1">
      <c r="A175" s="37"/>
      <c r="B175" s="38"/>
      <c r="C175" s="37"/>
      <c r="D175" s="186" t="s">
        <v>157</v>
      </c>
      <c r="E175" s="37"/>
      <c r="F175" s="187" t="s">
        <v>929</v>
      </c>
      <c r="G175" s="37"/>
      <c r="H175" s="37"/>
      <c r="I175" s="188"/>
      <c r="J175" s="37"/>
      <c r="K175" s="37"/>
      <c r="L175" s="38"/>
      <c r="M175" s="189"/>
      <c r="N175" s="190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157</v>
      </c>
      <c r="AU175" s="18" t="s">
        <v>87</v>
      </c>
    </row>
    <row r="176" s="14" customFormat="1">
      <c r="A176" s="14"/>
      <c r="B176" s="198"/>
      <c r="C176" s="14"/>
      <c r="D176" s="186" t="s">
        <v>159</v>
      </c>
      <c r="E176" s="199" t="s">
        <v>1</v>
      </c>
      <c r="F176" s="200" t="s">
        <v>930</v>
      </c>
      <c r="G176" s="14"/>
      <c r="H176" s="201">
        <v>68</v>
      </c>
      <c r="I176" s="202"/>
      <c r="J176" s="14"/>
      <c r="K176" s="14"/>
      <c r="L176" s="198"/>
      <c r="M176" s="203"/>
      <c r="N176" s="204"/>
      <c r="O176" s="204"/>
      <c r="P176" s="204"/>
      <c r="Q176" s="204"/>
      <c r="R176" s="204"/>
      <c r="S176" s="204"/>
      <c r="T176" s="20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9" t="s">
        <v>159</v>
      </c>
      <c r="AU176" s="199" t="s">
        <v>87</v>
      </c>
      <c r="AV176" s="14" t="s">
        <v>87</v>
      </c>
      <c r="AW176" s="14" t="s">
        <v>32</v>
      </c>
      <c r="AX176" s="14" t="s">
        <v>85</v>
      </c>
      <c r="AY176" s="199" t="s">
        <v>148</v>
      </c>
    </row>
    <row r="177" s="2" customFormat="1" ht="24.15" customHeight="1">
      <c r="A177" s="37"/>
      <c r="B177" s="171"/>
      <c r="C177" s="172" t="s">
        <v>302</v>
      </c>
      <c r="D177" s="172" t="s">
        <v>151</v>
      </c>
      <c r="E177" s="173" t="s">
        <v>931</v>
      </c>
      <c r="F177" s="174" t="s">
        <v>932</v>
      </c>
      <c r="G177" s="175" t="s">
        <v>189</v>
      </c>
      <c r="H177" s="176">
        <v>114</v>
      </c>
      <c r="I177" s="177"/>
      <c r="J177" s="178">
        <f>ROUND(I177*H177,2)</f>
        <v>0</v>
      </c>
      <c r="K177" s="179"/>
      <c r="L177" s="38"/>
      <c r="M177" s="180" t="s">
        <v>1</v>
      </c>
      <c r="N177" s="181" t="s">
        <v>42</v>
      </c>
      <c r="O177" s="76"/>
      <c r="P177" s="182">
        <f>O177*H177</f>
        <v>0</v>
      </c>
      <c r="Q177" s="182">
        <v>0.00116</v>
      </c>
      <c r="R177" s="182">
        <f>Q177*H177</f>
        <v>0.13224</v>
      </c>
      <c r="S177" s="182">
        <v>0</v>
      </c>
      <c r="T177" s="18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4" t="s">
        <v>258</v>
      </c>
      <c r="AT177" s="184" t="s">
        <v>151</v>
      </c>
      <c r="AU177" s="184" t="s">
        <v>87</v>
      </c>
      <c r="AY177" s="18" t="s">
        <v>148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8" t="s">
        <v>85</v>
      </c>
      <c r="BK177" s="185">
        <f>ROUND(I177*H177,2)</f>
        <v>0</v>
      </c>
      <c r="BL177" s="18" t="s">
        <v>258</v>
      </c>
      <c r="BM177" s="184" t="s">
        <v>933</v>
      </c>
    </row>
    <row r="178" s="2" customFormat="1">
      <c r="A178" s="37"/>
      <c r="B178" s="38"/>
      <c r="C178" s="37"/>
      <c r="D178" s="186" t="s">
        <v>157</v>
      </c>
      <c r="E178" s="37"/>
      <c r="F178" s="187" t="s">
        <v>934</v>
      </c>
      <c r="G178" s="37"/>
      <c r="H178" s="37"/>
      <c r="I178" s="188"/>
      <c r="J178" s="37"/>
      <c r="K178" s="37"/>
      <c r="L178" s="38"/>
      <c r="M178" s="189"/>
      <c r="N178" s="190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157</v>
      </c>
      <c r="AU178" s="18" t="s">
        <v>87</v>
      </c>
    </row>
    <row r="179" s="14" customFormat="1">
      <c r="A179" s="14"/>
      <c r="B179" s="198"/>
      <c r="C179" s="14"/>
      <c r="D179" s="186" t="s">
        <v>159</v>
      </c>
      <c r="E179" s="199" t="s">
        <v>1</v>
      </c>
      <c r="F179" s="200" t="s">
        <v>935</v>
      </c>
      <c r="G179" s="14"/>
      <c r="H179" s="201">
        <v>114</v>
      </c>
      <c r="I179" s="202"/>
      <c r="J179" s="14"/>
      <c r="K179" s="14"/>
      <c r="L179" s="198"/>
      <c r="M179" s="203"/>
      <c r="N179" s="204"/>
      <c r="O179" s="204"/>
      <c r="P179" s="204"/>
      <c r="Q179" s="204"/>
      <c r="R179" s="204"/>
      <c r="S179" s="204"/>
      <c r="T179" s="20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9" t="s">
        <v>159</v>
      </c>
      <c r="AU179" s="199" t="s">
        <v>87</v>
      </c>
      <c r="AV179" s="14" t="s">
        <v>87</v>
      </c>
      <c r="AW179" s="14" t="s">
        <v>32</v>
      </c>
      <c r="AX179" s="14" t="s">
        <v>85</v>
      </c>
      <c r="AY179" s="199" t="s">
        <v>148</v>
      </c>
    </row>
    <row r="180" s="2" customFormat="1" ht="24.15" customHeight="1">
      <c r="A180" s="37"/>
      <c r="B180" s="171"/>
      <c r="C180" s="172" t="s">
        <v>309</v>
      </c>
      <c r="D180" s="172" t="s">
        <v>151</v>
      </c>
      <c r="E180" s="173" t="s">
        <v>936</v>
      </c>
      <c r="F180" s="174" t="s">
        <v>937</v>
      </c>
      <c r="G180" s="175" t="s">
        <v>189</v>
      </c>
      <c r="H180" s="176">
        <v>48</v>
      </c>
      <c r="I180" s="177"/>
      <c r="J180" s="178">
        <f>ROUND(I180*H180,2)</f>
        <v>0</v>
      </c>
      <c r="K180" s="179"/>
      <c r="L180" s="38"/>
      <c r="M180" s="180" t="s">
        <v>1</v>
      </c>
      <c r="N180" s="181" t="s">
        <v>42</v>
      </c>
      <c r="O180" s="76"/>
      <c r="P180" s="182">
        <f>O180*H180</f>
        <v>0</v>
      </c>
      <c r="Q180" s="182">
        <v>0.0014400000000000001</v>
      </c>
      <c r="R180" s="182">
        <f>Q180*H180</f>
        <v>0.069120000000000001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258</v>
      </c>
      <c r="AT180" s="184" t="s">
        <v>151</v>
      </c>
      <c r="AU180" s="184" t="s">
        <v>87</v>
      </c>
      <c r="AY180" s="18" t="s">
        <v>148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85</v>
      </c>
      <c r="BK180" s="185">
        <f>ROUND(I180*H180,2)</f>
        <v>0</v>
      </c>
      <c r="BL180" s="18" t="s">
        <v>258</v>
      </c>
      <c r="BM180" s="184" t="s">
        <v>938</v>
      </c>
    </row>
    <row r="181" s="2" customFormat="1">
      <c r="A181" s="37"/>
      <c r="B181" s="38"/>
      <c r="C181" s="37"/>
      <c r="D181" s="186" t="s">
        <v>157</v>
      </c>
      <c r="E181" s="37"/>
      <c r="F181" s="187" t="s">
        <v>939</v>
      </c>
      <c r="G181" s="37"/>
      <c r="H181" s="37"/>
      <c r="I181" s="188"/>
      <c r="J181" s="37"/>
      <c r="K181" s="37"/>
      <c r="L181" s="38"/>
      <c r="M181" s="189"/>
      <c r="N181" s="190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157</v>
      </c>
      <c r="AU181" s="18" t="s">
        <v>87</v>
      </c>
    </row>
    <row r="182" s="14" customFormat="1">
      <c r="A182" s="14"/>
      <c r="B182" s="198"/>
      <c r="C182" s="14"/>
      <c r="D182" s="186" t="s">
        <v>159</v>
      </c>
      <c r="E182" s="199" t="s">
        <v>1</v>
      </c>
      <c r="F182" s="200" t="s">
        <v>940</v>
      </c>
      <c r="G182" s="14"/>
      <c r="H182" s="201">
        <v>48</v>
      </c>
      <c r="I182" s="202"/>
      <c r="J182" s="14"/>
      <c r="K182" s="14"/>
      <c r="L182" s="198"/>
      <c r="M182" s="203"/>
      <c r="N182" s="204"/>
      <c r="O182" s="204"/>
      <c r="P182" s="204"/>
      <c r="Q182" s="204"/>
      <c r="R182" s="204"/>
      <c r="S182" s="204"/>
      <c r="T182" s="20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9" t="s">
        <v>159</v>
      </c>
      <c r="AU182" s="199" t="s">
        <v>87</v>
      </c>
      <c r="AV182" s="14" t="s">
        <v>87</v>
      </c>
      <c r="AW182" s="14" t="s">
        <v>32</v>
      </c>
      <c r="AX182" s="14" t="s">
        <v>85</v>
      </c>
      <c r="AY182" s="199" t="s">
        <v>148</v>
      </c>
    </row>
    <row r="183" s="2" customFormat="1" ht="24.15" customHeight="1">
      <c r="A183" s="37"/>
      <c r="B183" s="171"/>
      <c r="C183" s="172" t="s">
        <v>321</v>
      </c>
      <c r="D183" s="172" t="s">
        <v>151</v>
      </c>
      <c r="E183" s="173" t="s">
        <v>941</v>
      </c>
      <c r="F183" s="174" t="s">
        <v>942</v>
      </c>
      <c r="G183" s="175" t="s">
        <v>189</v>
      </c>
      <c r="H183" s="176">
        <v>30</v>
      </c>
      <c r="I183" s="177"/>
      <c r="J183" s="178">
        <f>ROUND(I183*H183,2)</f>
        <v>0</v>
      </c>
      <c r="K183" s="179"/>
      <c r="L183" s="38"/>
      <c r="M183" s="180" t="s">
        <v>1</v>
      </c>
      <c r="N183" s="181" t="s">
        <v>42</v>
      </c>
      <c r="O183" s="76"/>
      <c r="P183" s="182">
        <f>O183*H183</f>
        <v>0</v>
      </c>
      <c r="Q183" s="182">
        <v>0.00281</v>
      </c>
      <c r="R183" s="182">
        <f>Q183*H183</f>
        <v>0.0843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258</v>
      </c>
      <c r="AT183" s="184" t="s">
        <v>151</v>
      </c>
      <c r="AU183" s="184" t="s">
        <v>87</v>
      </c>
      <c r="AY183" s="18" t="s">
        <v>148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85</v>
      </c>
      <c r="BK183" s="185">
        <f>ROUND(I183*H183,2)</f>
        <v>0</v>
      </c>
      <c r="BL183" s="18" t="s">
        <v>258</v>
      </c>
      <c r="BM183" s="184" t="s">
        <v>943</v>
      </c>
    </row>
    <row r="184" s="2" customFormat="1">
      <c r="A184" s="37"/>
      <c r="B184" s="38"/>
      <c r="C184" s="37"/>
      <c r="D184" s="186" t="s">
        <v>157</v>
      </c>
      <c r="E184" s="37"/>
      <c r="F184" s="187" t="s">
        <v>944</v>
      </c>
      <c r="G184" s="37"/>
      <c r="H184" s="37"/>
      <c r="I184" s="188"/>
      <c r="J184" s="37"/>
      <c r="K184" s="37"/>
      <c r="L184" s="38"/>
      <c r="M184" s="189"/>
      <c r="N184" s="190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157</v>
      </c>
      <c r="AU184" s="18" t="s">
        <v>87</v>
      </c>
    </row>
    <row r="185" s="2" customFormat="1" ht="24.15" customHeight="1">
      <c r="A185" s="37"/>
      <c r="B185" s="171"/>
      <c r="C185" s="172" t="s">
        <v>330</v>
      </c>
      <c r="D185" s="172" t="s">
        <v>151</v>
      </c>
      <c r="E185" s="173" t="s">
        <v>945</v>
      </c>
      <c r="F185" s="174" t="s">
        <v>946</v>
      </c>
      <c r="G185" s="175" t="s">
        <v>189</v>
      </c>
      <c r="H185" s="176">
        <v>30</v>
      </c>
      <c r="I185" s="177"/>
      <c r="J185" s="178">
        <f>ROUND(I185*H185,2)</f>
        <v>0</v>
      </c>
      <c r="K185" s="179"/>
      <c r="L185" s="38"/>
      <c r="M185" s="180" t="s">
        <v>1</v>
      </c>
      <c r="N185" s="181" t="s">
        <v>42</v>
      </c>
      <c r="O185" s="76"/>
      <c r="P185" s="182">
        <f>O185*H185</f>
        <v>0</v>
      </c>
      <c r="Q185" s="182">
        <v>0.00362</v>
      </c>
      <c r="R185" s="182">
        <f>Q185*H185</f>
        <v>0.1086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258</v>
      </c>
      <c r="AT185" s="184" t="s">
        <v>151</v>
      </c>
      <c r="AU185" s="184" t="s">
        <v>87</v>
      </c>
      <c r="AY185" s="18" t="s">
        <v>148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85</v>
      </c>
      <c r="BK185" s="185">
        <f>ROUND(I185*H185,2)</f>
        <v>0</v>
      </c>
      <c r="BL185" s="18" t="s">
        <v>258</v>
      </c>
      <c r="BM185" s="184" t="s">
        <v>947</v>
      </c>
    </row>
    <row r="186" s="2" customFormat="1">
      <c r="A186" s="37"/>
      <c r="B186" s="38"/>
      <c r="C186" s="37"/>
      <c r="D186" s="186" t="s">
        <v>157</v>
      </c>
      <c r="E186" s="37"/>
      <c r="F186" s="187" t="s">
        <v>948</v>
      </c>
      <c r="G186" s="37"/>
      <c r="H186" s="37"/>
      <c r="I186" s="188"/>
      <c r="J186" s="37"/>
      <c r="K186" s="37"/>
      <c r="L186" s="38"/>
      <c r="M186" s="189"/>
      <c r="N186" s="190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157</v>
      </c>
      <c r="AU186" s="18" t="s">
        <v>87</v>
      </c>
    </row>
    <row r="187" s="2" customFormat="1" ht="37.8" customHeight="1">
      <c r="A187" s="37"/>
      <c r="B187" s="171"/>
      <c r="C187" s="172" t="s">
        <v>337</v>
      </c>
      <c r="D187" s="172" t="s">
        <v>151</v>
      </c>
      <c r="E187" s="173" t="s">
        <v>949</v>
      </c>
      <c r="F187" s="174" t="s">
        <v>950</v>
      </c>
      <c r="G187" s="175" t="s">
        <v>189</v>
      </c>
      <c r="H187" s="176">
        <v>68</v>
      </c>
      <c r="I187" s="177"/>
      <c r="J187" s="178">
        <f>ROUND(I187*H187,2)</f>
        <v>0</v>
      </c>
      <c r="K187" s="179"/>
      <c r="L187" s="38"/>
      <c r="M187" s="180" t="s">
        <v>1</v>
      </c>
      <c r="N187" s="181" t="s">
        <v>42</v>
      </c>
      <c r="O187" s="76"/>
      <c r="P187" s="182">
        <f>O187*H187</f>
        <v>0</v>
      </c>
      <c r="Q187" s="182">
        <v>0.00020000000000000001</v>
      </c>
      <c r="R187" s="182">
        <f>Q187*H187</f>
        <v>0.013600000000000001</v>
      </c>
      <c r="S187" s="182">
        <v>0</v>
      </c>
      <c r="T187" s="18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4" t="s">
        <v>258</v>
      </c>
      <c r="AT187" s="184" t="s">
        <v>151</v>
      </c>
      <c r="AU187" s="184" t="s">
        <v>87</v>
      </c>
      <c r="AY187" s="18" t="s">
        <v>148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85</v>
      </c>
      <c r="BK187" s="185">
        <f>ROUND(I187*H187,2)</f>
        <v>0</v>
      </c>
      <c r="BL187" s="18" t="s">
        <v>258</v>
      </c>
      <c r="BM187" s="184" t="s">
        <v>951</v>
      </c>
    </row>
    <row r="188" s="2" customFormat="1">
      <c r="A188" s="37"/>
      <c r="B188" s="38"/>
      <c r="C188" s="37"/>
      <c r="D188" s="186" t="s">
        <v>157</v>
      </c>
      <c r="E188" s="37"/>
      <c r="F188" s="187" t="s">
        <v>952</v>
      </c>
      <c r="G188" s="37"/>
      <c r="H188" s="37"/>
      <c r="I188" s="188"/>
      <c r="J188" s="37"/>
      <c r="K188" s="37"/>
      <c r="L188" s="38"/>
      <c r="M188" s="189"/>
      <c r="N188" s="190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157</v>
      </c>
      <c r="AU188" s="18" t="s">
        <v>87</v>
      </c>
    </row>
    <row r="189" s="2" customFormat="1" ht="37.8" customHeight="1">
      <c r="A189" s="37"/>
      <c r="B189" s="171"/>
      <c r="C189" s="172" t="s">
        <v>342</v>
      </c>
      <c r="D189" s="172" t="s">
        <v>151</v>
      </c>
      <c r="E189" s="173" t="s">
        <v>953</v>
      </c>
      <c r="F189" s="174" t="s">
        <v>954</v>
      </c>
      <c r="G189" s="175" t="s">
        <v>189</v>
      </c>
      <c r="H189" s="176">
        <v>222</v>
      </c>
      <c r="I189" s="177"/>
      <c r="J189" s="178">
        <f>ROUND(I189*H189,2)</f>
        <v>0</v>
      </c>
      <c r="K189" s="179"/>
      <c r="L189" s="38"/>
      <c r="M189" s="180" t="s">
        <v>1</v>
      </c>
      <c r="N189" s="181" t="s">
        <v>42</v>
      </c>
      <c r="O189" s="76"/>
      <c r="P189" s="182">
        <f>O189*H189</f>
        <v>0</v>
      </c>
      <c r="Q189" s="182">
        <v>0.00024000000000000001</v>
      </c>
      <c r="R189" s="182">
        <f>Q189*H189</f>
        <v>0.053280000000000001</v>
      </c>
      <c r="S189" s="182">
        <v>0</v>
      </c>
      <c r="T189" s="18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4" t="s">
        <v>258</v>
      </c>
      <c r="AT189" s="184" t="s">
        <v>151</v>
      </c>
      <c r="AU189" s="184" t="s">
        <v>87</v>
      </c>
      <c r="AY189" s="18" t="s">
        <v>148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8" t="s">
        <v>85</v>
      </c>
      <c r="BK189" s="185">
        <f>ROUND(I189*H189,2)</f>
        <v>0</v>
      </c>
      <c r="BL189" s="18" t="s">
        <v>258</v>
      </c>
      <c r="BM189" s="184" t="s">
        <v>955</v>
      </c>
    </row>
    <row r="190" s="2" customFormat="1">
      <c r="A190" s="37"/>
      <c r="B190" s="38"/>
      <c r="C190" s="37"/>
      <c r="D190" s="186" t="s">
        <v>157</v>
      </c>
      <c r="E190" s="37"/>
      <c r="F190" s="187" t="s">
        <v>956</v>
      </c>
      <c r="G190" s="37"/>
      <c r="H190" s="37"/>
      <c r="I190" s="188"/>
      <c r="J190" s="37"/>
      <c r="K190" s="37"/>
      <c r="L190" s="38"/>
      <c r="M190" s="189"/>
      <c r="N190" s="190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157</v>
      </c>
      <c r="AU190" s="18" t="s">
        <v>87</v>
      </c>
    </row>
    <row r="191" s="14" customFormat="1">
      <c r="A191" s="14"/>
      <c r="B191" s="198"/>
      <c r="C191" s="14"/>
      <c r="D191" s="186" t="s">
        <v>159</v>
      </c>
      <c r="E191" s="199" t="s">
        <v>1</v>
      </c>
      <c r="F191" s="200" t="s">
        <v>957</v>
      </c>
      <c r="G191" s="14"/>
      <c r="H191" s="201">
        <v>222</v>
      </c>
      <c r="I191" s="202"/>
      <c r="J191" s="14"/>
      <c r="K191" s="14"/>
      <c r="L191" s="198"/>
      <c r="M191" s="203"/>
      <c r="N191" s="204"/>
      <c r="O191" s="204"/>
      <c r="P191" s="204"/>
      <c r="Q191" s="204"/>
      <c r="R191" s="204"/>
      <c r="S191" s="204"/>
      <c r="T191" s="20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9" t="s">
        <v>159</v>
      </c>
      <c r="AU191" s="199" t="s">
        <v>87</v>
      </c>
      <c r="AV191" s="14" t="s">
        <v>87</v>
      </c>
      <c r="AW191" s="14" t="s">
        <v>32</v>
      </c>
      <c r="AX191" s="14" t="s">
        <v>85</v>
      </c>
      <c r="AY191" s="199" t="s">
        <v>148</v>
      </c>
    </row>
    <row r="192" s="2" customFormat="1" ht="16.5" customHeight="1">
      <c r="A192" s="37"/>
      <c r="B192" s="171"/>
      <c r="C192" s="172" t="s">
        <v>347</v>
      </c>
      <c r="D192" s="172" t="s">
        <v>151</v>
      </c>
      <c r="E192" s="173" t="s">
        <v>958</v>
      </c>
      <c r="F192" s="174" t="s">
        <v>959</v>
      </c>
      <c r="G192" s="175" t="s">
        <v>189</v>
      </c>
      <c r="H192" s="176">
        <v>30</v>
      </c>
      <c r="I192" s="177"/>
      <c r="J192" s="178">
        <f>ROUND(I192*H192,2)</f>
        <v>0</v>
      </c>
      <c r="K192" s="179"/>
      <c r="L192" s="38"/>
      <c r="M192" s="180" t="s">
        <v>1</v>
      </c>
      <c r="N192" s="181" t="s">
        <v>42</v>
      </c>
      <c r="O192" s="76"/>
      <c r="P192" s="182">
        <f>O192*H192</f>
        <v>0</v>
      </c>
      <c r="Q192" s="182">
        <v>0.00027</v>
      </c>
      <c r="R192" s="182">
        <f>Q192*H192</f>
        <v>0.0080999999999999996</v>
      </c>
      <c r="S192" s="182">
        <v>0</v>
      </c>
      <c r="T192" s="18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4" t="s">
        <v>258</v>
      </c>
      <c r="AT192" s="184" t="s">
        <v>151</v>
      </c>
      <c r="AU192" s="184" t="s">
        <v>87</v>
      </c>
      <c r="AY192" s="18" t="s">
        <v>148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8" t="s">
        <v>85</v>
      </c>
      <c r="BK192" s="185">
        <f>ROUND(I192*H192,2)</f>
        <v>0</v>
      </c>
      <c r="BL192" s="18" t="s">
        <v>258</v>
      </c>
      <c r="BM192" s="184" t="s">
        <v>960</v>
      </c>
    </row>
    <row r="193" s="2" customFormat="1">
      <c r="A193" s="37"/>
      <c r="B193" s="38"/>
      <c r="C193" s="37"/>
      <c r="D193" s="186" t="s">
        <v>157</v>
      </c>
      <c r="E193" s="37"/>
      <c r="F193" s="187" t="s">
        <v>961</v>
      </c>
      <c r="G193" s="37"/>
      <c r="H193" s="37"/>
      <c r="I193" s="188"/>
      <c r="J193" s="37"/>
      <c r="K193" s="37"/>
      <c r="L193" s="38"/>
      <c r="M193" s="189"/>
      <c r="N193" s="190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157</v>
      </c>
      <c r="AU193" s="18" t="s">
        <v>87</v>
      </c>
    </row>
    <row r="194" s="2" customFormat="1" ht="16.5" customHeight="1">
      <c r="A194" s="37"/>
      <c r="B194" s="171"/>
      <c r="C194" s="172" t="s">
        <v>355</v>
      </c>
      <c r="D194" s="172" t="s">
        <v>151</v>
      </c>
      <c r="E194" s="173" t="s">
        <v>962</v>
      </c>
      <c r="F194" s="174" t="s">
        <v>963</v>
      </c>
      <c r="G194" s="175" t="s">
        <v>189</v>
      </c>
      <c r="H194" s="176">
        <v>30</v>
      </c>
      <c r="I194" s="177"/>
      <c r="J194" s="178">
        <f>ROUND(I194*H194,2)</f>
        <v>0</v>
      </c>
      <c r="K194" s="179"/>
      <c r="L194" s="38"/>
      <c r="M194" s="180" t="s">
        <v>1</v>
      </c>
      <c r="N194" s="181" t="s">
        <v>42</v>
      </c>
      <c r="O194" s="76"/>
      <c r="P194" s="182">
        <f>O194*H194</f>
        <v>0</v>
      </c>
      <c r="Q194" s="182">
        <v>0.00029999999999999997</v>
      </c>
      <c r="R194" s="182">
        <f>Q194*H194</f>
        <v>0.0089999999999999993</v>
      </c>
      <c r="S194" s="182">
        <v>0</v>
      </c>
      <c r="T194" s="18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4" t="s">
        <v>258</v>
      </c>
      <c r="AT194" s="184" t="s">
        <v>151</v>
      </c>
      <c r="AU194" s="184" t="s">
        <v>87</v>
      </c>
      <c r="AY194" s="18" t="s">
        <v>148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8" t="s">
        <v>85</v>
      </c>
      <c r="BK194" s="185">
        <f>ROUND(I194*H194,2)</f>
        <v>0</v>
      </c>
      <c r="BL194" s="18" t="s">
        <v>258</v>
      </c>
      <c r="BM194" s="184" t="s">
        <v>964</v>
      </c>
    </row>
    <row r="195" s="2" customFormat="1">
      <c r="A195" s="37"/>
      <c r="B195" s="38"/>
      <c r="C195" s="37"/>
      <c r="D195" s="186" t="s">
        <v>157</v>
      </c>
      <c r="E195" s="37"/>
      <c r="F195" s="187" t="s">
        <v>965</v>
      </c>
      <c r="G195" s="37"/>
      <c r="H195" s="37"/>
      <c r="I195" s="188"/>
      <c r="J195" s="37"/>
      <c r="K195" s="37"/>
      <c r="L195" s="38"/>
      <c r="M195" s="189"/>
      <c r="N195" s="190"/>
      <c r="O195" s="76"/>
      <c r="P195" s="76"/>
      <c r="Q195" s="76"/>
      <c r="R195" s="76"/>
      <c r="S195" s="76"/>
      <c r="T195" s="7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8" t="s">
        <v>157</v>
      </c>
      <c r="AU195" s="18" t="s">
        <v>87</v>
      </c>
    </row>
    <row r="196" s="2" customFormat="1" ht="16.5" customHeight="1">
      <c r="A196" s="37"/>
      <c r="B196" s="171"/>
      <c r="C196" s="172" t="s">
        <v>364</v>
      </c>
      <c r="D196" s="172" t="s">
        <v>151</v>
      </c>
      <c r="E196" s="173" t="s">
        <v>966</v>
      </c>
      <c r="F196" s="174" t="s">
        <v>967</v>
      </c>
      <c r="G196" s="175" t="s">
        <v>200</v>
      </c>
      <c r="H196" s="176">
        <v>106</v>
      </c>
      <c r="I196" s="177"/>
      <c r="J196" s="178">
        <f>ROUND(I196*H196,2)</f>
        <v>0</v>
      </c>
      <c r="K196" s="179"/>
      <c r="L196" s="38"/>
      <c r="M196" s="180" t="s">
        <v>1</v>
      </c>
      <c r="N196" s="181" t="s">
        <v>42</v>
      </c>
      <c r="O196" s="76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4" t="s">
        <v>258</v>
      </c>
      <c r="AT196" s="184" t="s">
        <v>151</v>
      </c>
      <c r="AU196" s="184" t="s">
        <v>87</v>
      </c>
      <c r="AY196" s="18" t="s">
        <v>148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85</v>
      </c>
      <c r="BK196" s="185">
        <f>ROUND(I196*H196,2)</f>
        <v>0</v>
      </c>
      <c r="BL196" s="18" t="s">
        <v>258</v>
      </c>
      <c r="BM196" s="184" t="s">
        <v>968</v>
      </c>
    </row>
    <row r="197" s="2" customFormat="1">
      <c r="A197" s="37"/>
      <c r="B197" s="38"/>
      <c r="C197" s="37"/>
      <c r="D197" s="186" t="s">
        <v>157</v>
      </c>
      <c r="E197" s="37"/>
      <c r="F197" s="187" t="s">
        <v>969</v>
      </c>
      <c r="G197" s="37"/>
      <c r="H197" s="37"/>
      <c r="I197" s="188"/>
      <c r="J197" s="37"/>
      <c r="K197" s="37"/>
      <c r="L197" s="38"/>
      <c r="M197" s="189"/>
      <c r="N197" s="190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157</v>
      </c>
      <c r="AU197" s="18" t="s">
        <v>87</v>
      </c>
    </row>
    <row r="198" s="14" customFormat="1">
      <c r="A198" s="14"/>
      <c r="B198" s="198"/>
      <c r="C198" s="14"/>
      <c r="D198" s="186" t="s">
        <v>159</v>
      </c>
      <c r="E198" s="199" t="s">
        <v>1</v>
      </c>
      <c r="F198" s="200" t="s">
        <v>970</v>
      </c>
      <c r="G198" s="14"/>
      <c r="H198" s="201">
        <v>106</v>
      </c>
      <c r="I198" s="202"/>
      <c r="J198" s="14"/>
      <c r="K198" s="14"/>
      <c r="L198" s="198"/>
      <c r="M198" s="203"/>
      <c r="N198" s="204"/>
      <c r="O198" s="204"/>
      <c r="P198" s="204"/>
      <c r="Q198" s="204"/>
      <c r="R198" s="204"/>
      <c r="S198" s="204"/>
      <c r="T198" s="20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9" t="s">
        <v>159</v>
      </c>
      <c r="AU198" s="199" t="s">
        <v>87</v>
      </c>
      <c r="AV198" s="14" t="s">
        <v>87</v>
      </c>
      <c r="AW198" s="14" t="s">
        <v>32</v>
      </c>
      <c r="AX198" s="14" t="s">
        <v>85</v>
      </c>
      <c r="AY198" s="199" t="s">
        <v>148</v>
      </c>
    </row>
    <row r="199" s="2" customFormat="1" ht="16.5" customHeight="1">
      <c r="A199" s="37"/>
      <c r="B199" s="171"/>
      <c r="C199" s="172" t="s">
        <v>370</v>
      </c>
      <c r="D199" s="172" t="s">
        <v>151</v>
      </c>
      <c r="E199" s="173" t="s">
        <v>971</v>
      </c>
      <c r="F199" s="174" t="s">
        <v>972</v>
      </c>
      <c r="G199" s="175" t="s">
        <v>973</v>
      </c>
      <c r="H199" s="176">
        <v>10</v>
      </c>
      <c r="I199" s="177"/>
      <c r="J199" s="178">
        <f>ROUND(I199*H199,2)</f>
        <v>0</v>
      </c>
      <c r="K199" s="179"/>
      <c r="L199" s="38"/>
      <c r="M199" s="180" t="s">
        <v>1</v>
      </c>
      <c r="N199" s="181" t="s">
        <v>42</v>
      </c>
      <c r="O199" s="76"/>
      <c r="P199" s="182">
        <f>O199*H199</f>
        <v>0</v>
      </c>
      <c r="Q199" s="182">
        <v>0.00011</v>
      </c>
      <c r="R199" s="182">
        <f>Q199*H199</f>
        <v>0.0011000000000000001</v>
      </c>
      <c r="S199" s="182">
        <v>0</v>
      </c>
      <c r="T199" s="18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4" t="s">
        <v>258</v>
      </c>
      <c r="AT199" s="184" t="s">
        <v>151</v>
      </c>
      <c r="AU199" s="184" t="s">
        <v>87</v>
      </c>
      <c r="AY199" s="18" t="s">
        <v>148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8" t="s">
        <v>85</v>
      </c>
      <c r="BK199" s="185">
        <f>ROUND(I199*H199,2)</f>
        <v>0</v>
      </c>
      <c r="BL199" s="18" t="s">
        <v>258</v>
      </c>
      <c r="BM199" s="184" t="s">
        <v>974</v>
      </c>
    </row>
    <row r="200" s="2" customFormat="1">
      <c r="A200" s="37"/>
      <c r="B200" s="38"/>
      <c r="C200" s="37"/>
      <c r="D200" s="186" t="s">
        <v>157</v>
      </c>
      <c r="E200" s="37"/>
      <c r="F200" s="187" t="s">
        <v>975</v>
      </c>
      <c r="G200" s="37"/>
      <c r="H200" s="37"/>
      <c r="I200" s="188"/>
      <c r="J200" s="37"/>
      <c r="K200" s="37"/>
      <c r="L200" s="38"/>
      <c r="M200" s="189"/>
      <c r="N200" s="190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157</v>
      </c>
      <c r="AU200" s="18" t="s">
        <v>87</v>
      </c>
    </row>
    <row r="201" s="2" customFormat="1" ht="21.75" customHeight="1">
      <c r="A201" s="37"/>
      <c r="B201" s="171"/>
      <c r="C201" s="172" t="s">
        <v>378</v>
      </c>
      <c r="D201" s="172" t="s">
        <v>151</v>
      </c>
      <c r="E201" s="173" t="s">
        <v>976</v>
      </c>
      <c r="F201" s="174" t="s">
        <v>977</v>
      </c>
      <c r="G201" s="175" t="s">
        <v>200</v>
      </c>
      <c r="H201" s="176">
        <v>7</v>
      </c>
      <c r="I201" s="177"/>
      <c r="J201" s="178">
        <f>ROUND(I201*H201,2)</f>
        <v>0</v>
      </c>
      <c r="K201" s="179"/>
      <c r="L201" s="38"/>
      <c r="M201" s="180" t="s">
        <v>1</v>
      </c>
      <c r="N201" s="181" t="s">
        <v>42</v>
      </c>
      <c r="O201" s="76"/>
      <c r="P201" s="182">
        <f>O201*H201</f>
        <v>0</v>
      </c>
      <c r="Q201" s="182">
        <v>0.00012999999999999999</v>
      </c>
      <c r="R201" s="182">
        <f>Q201*H201</f>
        <v>0.00090999999999999989</v>
      </c>
      <c r="S201" s="182">
        <v>0</v>
      </c>
      <c r="T201" s="18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4" t="s">
        <v>258</v>
      </c>
      <c r="AT201" s="184" t="s">
        <v>151</v>
      </c>
      <c r="AU201" s="184" t="s">
        <v>87</v>
      </c>
      <c r="AY201" s="18" t="s">
        <v>148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85</v>
      </c>
      <c r="BK201" s="185">
        <f>ROUND(I201*H201,2)</f>
        <v>0</v>
      </c>
      <c r="BL201" s="18" t="s">
        <v>258</v>
      </c>
      <c r="BM201" s="184" t="s">
        <v>978</v>
      </c>
    </row>
    <row r="202" s="2" customFormat="1">
      <c r="A202" s="37"/>
      <c r="B202" s="38"/>
      <c r="C202" s="37"/>
      <c r="D202" s="186" t="s">
        <v>157</v>
      </c>
      <c r="E202" s="37"/>
      <c r="F202" s="187" t="s">
        <v>979</v>
      </c>
      <c r="G202" s="37"/>
      <c r="H202" s="37"/>
      <c r="I202" s="188"/>
      <c r="J202" s="37"/>
      <c r="K202" s="37"/>
      <c r="L202" s="38"/>
      <c r="M202" s="189"/>
      <c r="N202" s="190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157</v>
      </c>
      <c r="AU202" s="18" t="s">
        <v>87</v>
      </c>
    </row>
    <row r="203" s="2" customFormat="1" ht="16.5" customHeight="1">
      <c r="A203" s="37"/>
      <c r="B203" s="171"/>
      <c r="C203" s="172" t="s">
        <v>387</v>
      </c>
      <c r="D203" s="172" t="s">
        <v>151</v>
      </c>
      <c r="E203" s="173" t="s">
        <v>980</v>
      </c>
      <c r="F203" s="174" t="s">
        <v>981</v>
      </c>
      <c r="G203" s="175" t="s">
        <v>973</v>
      </c>
      <c r="H203" s="176">
        <v>2</v>
      </c>
      <c r="I203" s="177"/>
      <c r="J203" s="178">
        <f>ROUND(I203*H203,2)</f>
        <v>0</v>
      </c>
      <c r="K203" s="179"/>
      <c r="L203" s="38"/>
      <c r="M203" s="180" t="s">
        <v>1</v>
      </c>
      <c r="N203" s="181" t="s">
        <v>42</v>
      </c>
      <c r="O203" s="76"/>
      <c r="P203" s="182">
        <f>O203*H203</f>
        <v>0</v>
      </c>
      <c r="Q203" s="182">
        <v>0.00056999999999999998</v>
      </c>
      <c r="R203" s="182">
        <f>Q203*H203</f>
        <v>0.00114</v>
      </c>
      <c r="S203" s="182">
        <v>0</v>
      </c>
      <c r="T203" s="18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4" t="s">
        <v>258</v>
      </c>
      <c r="AT203" s="184" t="s">
        <v>151</v>
      </c>
      <c r="AU203" s="184" t="s">
        <v>87</v>
      </c>
      <c r="AY203" s="18" t="s">
        <v>148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8" t="s">
        <v>85</v>
      </c>
      <c r="BK203" s="185">
        <f>ROUND(I203*H203,2)</f>
        <v>0</v>
      </c>
      <c r="BL203" s="18" t="s">
        <v>258</v>
      </c>
      <c r="BM203" s="184" t="s">
        <v>982</v>
      </c>
    </row>
    <row r="204" s="2" customFormat="1">
      <c r="A204" s="37"/>
      <c r="B204" s="38"/>
      <c r="C204" s="37"/>
      <c r="D204" s="186" t="s">
        <v>157</v>
      </c>
      <c r="E204" s="37"/>
      <c r="F204" s="187" t="s">
        <v>983</v>
      </c>
      <c r="G204" s="37"/>
      <c r="H204" s="37"/>
      <c r="I204" s="188"/>
      <c r="J204" s="37"/>
      <c r="K204" s="37"/>
      <c r="L204" s="38"/>
      <c r="M204" s="189"/>
      <c r="N204" s="190"/>
      <c r="O204" s="76"/>
      <c r="P204" s="76"/>
      <c r="Q204" s="76"/>
      <c r="R204" s="76"/>
      <c r="S204" s="76"/>
      <c r="T204" s="7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157</v>
      </c>
      <c r="AU204" s="18" t="s">
        <v>87</v>
      </c>
    </row>
    <row r="205" s="2" customFormat="1" ht="16.5" customHeight="1">
      <c r="A205" s="37"/>
      <c r="B205" s="171"/>
      <c r="C205" s="172" t="s">
        <v>394</v>
      </c>
      <c r="D205" s="172" t="s">
        <v>151</v>
      </c>
      <c r="E205" s="173" t="s">
        <v>984</v>
      </c>
      <c r="F205" s="174" t="s">
        <v>985</v>
      </c>
      <c r="G205" s="175" t="s">
        <v>973</v>
      </c>
      <c r="H205" s="176">
        <v>1</v>
      </c>
      <c r="I205" s="177"/>
      <c r="J205" s="178">
        <f>ROUND(I205*H205,2)</f>
        <v>0</v>
      </c>
      <c r="K205" s="179"/>
      <c r="L205" s="38"/>
      <c r="M205" s="180" t="s">
        <v>1</v>
      </c>
      <c r="N205" s="181" t="s">
        <v>42</v>
      </c>
      <c r="O205" s="76"/>
      <c r="P205" s="182">
        <f>O205*H205</f>
        <v>0</v>
      </c>
      <c r="Q205" s="182">
        <v>0.00089999999999999998</v>
      </c>
      <c r="R205" s="182">
        <f>Q205*H205</f>
        <v>0.00089999999999999998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258</v>
      </c>
      <c r="AT205" s="184" t="s">
        <v>151</v>
      </c>
      <c r="AU205" s="184" t="s">
        <v>87</v>
      </c>
      <c r="AY205" s="18" t="s">
        <v>148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85</v>
      </c>
      <c r="BK205" s="185">
        <f>ROUND(I205*H205,2)</f>
        <v>0</v>
      </c>
      <c r="BL205" s="18" t="s">
        <v>258</v>
      </c>
      <c r="BM205" s="184" t="s">
        <v>986</v>
      </c>
    </row>
    <row r="206" s="2" customFormat="1">
      <c r="A206" s="37"/>
      <c r="B206" s="38"/>
      <c r="C206" s="37"/>
      <c r="D206" s="186" t="s">
        <v>157</v>
      </c>
      <c r="E206" s="37"/>
      <c r="F206" s="187" t="s">
        <v>987</v>
      </c>
      <c r="G206" s="37"/>
      <c r="H206" s="37"/>
      <c r="I206" s="188"/>
      <c r="J206" s="37"/>
      <c r="K206" s="37"/>
      <c r="L206" s="38"/>
      <c r="M206" s="189"/>
      <c r="N206" s="190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157</v>
      </c>
      <c r="AU206" s="18" t="s">
        <v>87</v>
      </c>
    </row>
    <row r="207" s="2" customFormat="1" ht="24.15" customHeight="1">
      <c r="A207" s="37"/>
      <c r="B207" s="171"/>
      <c r="C207" s="172" t="s">
        <v>401</v>
      </c>
      <c r="D207" s="172" t="s">
        <v>151</v>
      </c>
      <c r="E207" s="173" t="s">
        <v>988</v>
      </c>
      <c r="F207" s="174" t="s">
        <v>989</v>
      </c>
      <c r="G207" s="175" t="s">
        <v>200</v>
      </c>
      <c r="H207" s="176">
        <v>7</v>
      </c>
      <c r="I207" s="177"/>
      <c r="J207" s="178">
        <f>ROUND(I207*H207,2)</f>
        <v>0</v>
      </c>
      <c r="K207" s="179"/>
      <c r="L207" s="38"/>
      <c r="M207" s="180" t="s">
        <v>1</v>
      </c>
      <c r="N207" s="181" t="s">
        <v>42</v>
      </c>
      <c r="O207" s="76"/>
      <c r="P207" s="182">
        <f>O207*H207</f>
        <v>0</v>
      </c>
      <c r="Q207" s="182">
        <v>0.00022000000000000001</v>
      </c>
      <c r="R207" s="182">
        <f>Q207*H207</f>
        <v>0.0015400000000000001</v>
      </c>
      <c r="S207" s="182">
        <v>0</v>
      </c>
      <c r="T207" s="18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4" t="s">
        <v>258</v>
      </c>
      <c r="AT207" s="184" t="s">
        <v>151</v>
      </c>
      <c r="AU207" s="184" t="s">
        <v>87</v>
      </c>
      <c r="AY207" s="18" t="s">
        <v>148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85</v>
      </c>
      <c r="BK207" s="185">
        <f>ROUND(I207*H207,2)</f>
        <v>0</v>
      </c>
      <c r="BL207" s="18" t="s">
        <v>258</v>
      </c>
      <c r="BM207" s="184" t="s">
        <v>990</v>
      </c>
    </row>
    <row r="208" s="2" customFormat="1">
      <c r="A208" s="37"/>
      <c r="B208" s="38"/>
      <c r="C208" s="37"/>
      <c r="D208" s="186" t="s">
        <v>157</v>
      </c>
      <c r="E208" s="37"/>
      <c r="F208" s="187" t="s">
        <v>991</v>
      </c>
      <c r="G208" s="37"/>
      <c r="H208" s="37"/>
      <c r="I208" s="188"/>
      <c r="J208" s="37"/>
      <c r="K208" s="37"/>
      <c r="L208" s="38"/>
      <c r="M208" s="189"/>
      <c r="N208" s="190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157</v>
      </c>
      <c r="AU208" s="18" t="s">
        <v>87</v>
      </c>
    </row>
    <row r="209" s="14" customFormat="1">
      <c r="A209" s="14"/>
      <c r="B209" s="198"/>
      <c r="C209" s="14"/>
      <c r="D209" s="186" t="s">
        <v>159</v>
      </c>
      <c r="E209" s="199" t="s">
        <v>1</v>
      </c>
      <c r="F209" s="200" t="s">
        <v>992</v>
      </c>
      <c r="G209" s="14"/>
      <c r="H209" s="201">
        <v>7</v>
      </c>
      <c r="I209" s="202"/>
      <c r="J209" s="14"/>
      <c r="K209" s="14"/>
      <c r="L209" s="198"/>
      <c r="M209" s="203"/>
      <c r="N209" s="204"/>
      <c r="O209" s="204"/>
      <c r="P209" s="204"/>
      <c r="Q209" s="204"/>
      <c r="R209" s="204"/>
      <c r="S209" s="204"/>
      <c r="T209" s="20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9" t="s">
        <v>159</v>
      </c>
      <c r="AU209" s="199" t="s">
        <v>87</v>
      </c>
      <c r="AV209" s="14" t="s">
        <v>87</v>
      </c>
      <c r="AW209" s="14" t="s">
        <v>32</v>
      </c>
      <c r="AX209" s="14" t="s">
        <v>85</v>
      </c>
      <c r="AY209" s="199" t="s">
        <v>148</v>
      </c>
    </row>
    <row r="210" s="2" customFormat="1" ht="21.75" customHeight="1">
      <c r="A210" s="37"/>
      <c r="B210" s="171"/>
      <c r="C210" s="172" t="s">
        <v>407</v>
      </c>
      <c r="D210" s="172" t="s">
        <v>151</v>
      </c>
      <c r="E210" s="173" t="s">
        <v>993</v>
      </c>
      <c r="F210" s="174" t="s">
        <v>994</v>
      </c>
      <c r="G210" s="175" t="s">
        <v>200</v>
      </c>
      <c r="H210" s="176">
        <v>14</v>
      </c>
      <c r="I210" s="177"/>
      <c r="J210" s="178">
        <f>ROUND(I210*H210,2)</f>
        <v>0</v>
      </c>
      <c r="K210" s="179"/>
      <c r="L210" s="38"/>
      <c r="M210" s="180" t="s">
        <v>1</v>
      </c>
      <c r="N210" s="181" t="s">
        <v>42</v>
      </c>
      <c r="O210" s="76"/>
      <c r="P210" s="182">
        <f>O210*H210</f>
        <v>0</v>
      </c>
      <c r="Q210" s="182">
        <v>0.00035</v>
      </c>
      <c r="R210" s="182">
        <f>Q210*H210</f>
        <v>0.0048999999999999998</v>
      </c>
      <c r="S210" s="182">
        <v>0</v>
      </c>
      <c r="T210" s="18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4" t="s">
        <v>258</v>
      </c>
      <c r="AT210" s="184" t="s">
        <v>151</v>
      </c>
      <c r="AU210" s="184" t="s">
        <v>87</v>
      </c>
      <c r="AY210" s="18" t="s">
        <v>148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8" t="s">
        <v>85</v>
      </c>
      <c r="BK210" s="185">
        <f>ROUND(I210*H210,2)</f>
        <v>0</v>
      </c>
      <c r="BL210" s="18" t="s">
        <v>258</v>
      </c>
      <c r="BM210" s="184" t="s">
        <v>995</v>
      </c>
    </row>
    <row r="211" s="2" customFormat="1">
      <c r="A211" s="37"/>
      <c r="B211" s="38"/>
      <c r="C211" s="37"/>
      <c r="D211" s="186" t="s">
        <v>157</v>
      </c>
      <c r="E211" s="37"/>
      <c r="F211" s="187" t="s">
        <v>996</v>
      </c>
      <c r="G211" s="37"/>
      <c r="H211" s="37"/>
      <c r="I211" s="188"/>
      <c r="J211" s="37"/>
      <c r="K211" s="37"/>
      <c r="L211" s="38"/>
      <c r="M211" s="189"/>
      <c r="N211" s="190"/>
      <c r="O211" s="76"/>
      <c r="P211" s="76"/>
      <c r="Q211" s="76"/>
      <c r="R211" s="76"/>
      <c r="S211" s="76"/>
      <c r="T211" s="7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157</v>
      </c>
      <c r="AU211" s="18" t="s">
        <v>87</v>
      </c>
    </row>
    <row r="212" s="14" customFormat="1">
      <c r="A212" s="14"/>
      <c r="B212" s="198"/>
      <c r="C212" s="14"/>
      <c r="D212" s="186" t="s">
        <v>159</v>
      </c>
      <c r="E212" s="199" t="s">
        <v>1</v>
      </c>
      <c r="F212" s="200" t="s">
        <v>997</v>
      </c>
      <c r="G212" s="14"/>
      <c r="H212" s="201">
        <v>14</v>
      </c>
      <c r="I212" s="202"/>
      <c r="J212" s="14"/>
      <c r="K212" s="14"/>
      <c r="L212" s="198"/>
      <c r="M212" s="203"/>
      <c r="N212" s="204"/>
      <c r="O212" s="204"/>
      <c r="P212" s="204"/>
      <c r="Q212" s="204"/>
      <c r="R212" s="204"/>
      <c r="S212" s="204"/>
      <c r="T212" s="20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9" t="s">
        <v>159</v>
      </c>
      <c r="AU212" s="199" t="s">
        <v>87</v>
      </c>
      <c r="AV212" s="14" t="s">
        <v>87</v>
      </c>
      <c r="AW212" s="14" t="s">
        <v>32</v>
      </c>
      <c r="AX212" s="14" t="s">
        <v>85</v>
      </c>
      <c r="AY212" s="199" t="s">
        <v>148</v>
      </c>
    </row>
    <row r="213" s="2" customFormat="1" ht="16.5" customHeight="1">
      <c r="A213" s="37"/>
      <c r="B213" s="171"/>
      <c r="C213" s="172" t="s">
        <v>416</v>
      </c>
      <c r="D213" s="172" t="s">
        <v>151</v>
      </c>
      <c r="E213" s="173" t="s">
        <v>998</v>
      </c>
      <c r="F213" s="174" t="s">
        <v>999</v>
      </c>
      <c r="G213" s="175" t="s">
        <v>200</v>
      </c>
      <c r="H213" s="176">
        <v>8</v>
      </c>
      <c r="I213" s="177"/>
      <c r="J213" s="178">
        <f>ROUND(I213*H213,2)</f>
        <v>0</v>
      </c>
      <c r="K213" s="179"/>
      <c r="L213" s="38"/>
      <c r="M213" s="180" t="s">
        <v>1</v>
      </c>
      <c r="N213" s="181" t="s">
        <v>42</v>
      </c>
      <c r="O213" s="76"/>
      <c r="P213" s="182">
        <f>O213*H213</f>
        <v>0</v>
      </c>
      <c r="Q213" s="182">
        <v>0.00072000000000000005</v>
      </c>
      <c r="R213" s="182">
        <f>Q213*H213</f>
        <v>0.0057600000000000004</v>
      </c>
      <c r="S213" s="182">
        <v>0</v>
      </c>
      <c r="T213" s="18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4" t="s">
        <v>258</v>
      </c>
      <c r="AT213" s="184" t="s">
        <v>151</v>
      </c>
      <c r="AU213" s="184" t="s">
        <v>87</v>
      </c>
      <c r="AY213" s="18" t="s">
        <v>148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8" t="s">
        <v>85</v>
      </c>
      <c r="BK213" s="185">
        <f>ROUND(I213*H213,2)</f>
        <v>0</v>
      </c>
      <c r="BL213" s="18" t="s">
        <v>258</v>
      </c>
      <c r="BM213" s="184" t="s">
        <v>1000</v>
      </c>
    </row>
    <row r="214" s="2" customFormat="1">
      <c r="A214" s="37"/>
      <c r="B214" s="38"/>
      <c r="C214" s="37"/>
      <c r="D214" s="186" t="s">
        <v>157</v>
      </c>
      <c r="E214" s="37"/>
      <c r="F214" s="187" t="s">
        <v>1001</v>
      </c>
      <c r="G214" s="37"/>
      <c r="H214" s="37"/>
      <c r="I214" s="188"/>
      <c r="J214" s="37"/>
      <c r="K214" s="37"/>
      <c r="L214" s="38"/>
      <c r="M214" s="189"/>
      <c r="N214" s="190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157</v>
      </c>
      <c r="AU214" s="18" t="s">
        <v>87</v>
      </c>
    </row>
    <row r="215" s="14" customFormat="1">
      <c r="A215" s="14"/>
      <c r="B215" s="198"/>
      <c r="C215" s="14"/>
      <c r="D215" s="186" t="s">
        <v>159</v>
      </c>
      <c r="E215" s="199" t="s">
        <v>1</v>
      </c>
      <c r="F215" s="200" t="s">
        <v>1002</v>
      </c>
      <c r="G215" s="14"/>
      <c r="H215" s="201">
        <v>8</v>
      </c>
      <c r="I215" s="202"/>
      <c r="J215" s="14"/>
      <c r="K215" s="14"/>
      <c r="L215" s="198"/>
      <c r="M215" s="203"/>
      <c r="N215" s="204"/>
      <c r="O215" s="204"/>
      <c r="P215" s="204"/>
      <c r="Q215" s="204"/>
      <c r="R215" s="204"/>
      <c r="S215" s="204"/>
      <c r="T215" s="20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9" t="s">
        <v>159</v>
      </c>
      <c r="AU215" s="199" t="s">
        <v>87</v>
      </c>
      <c r="AV215" s="14" t="s">
        <v>87</v>
      </c>
      <c r="AW215" s="14" t="s">
        <v>32</v>
      </c>
      <c r="AX215" s="14" t="s">
        <v>85</v>
      </c>
      <c r="AY215" s="199" t="s">
        <v>148</v>
      </c>
    </row>
    <row r="216" s="2" customFormat="1" ht="21.75" customHeight="1">
      <c r="A216" s="37"/>
      <c r="B216" s="171"/>
      <c r="C216" s="172" t="s">
        <v>434</v>
      </c>
      <c r="D216" s="172" t="s">
        <v>151</v>
      </c>
      <c r="E216" s="173" t="s">
        <v>1003</v>
      </c>
      <c r="F216" s="174" t="s">
        <v>1004</v>
      </c>
      <c r="G216" s="175" t="s">
        <v>189</v>
      </c>
      <c r="H216" s="176">
        <v>390</v>
      </c>
      <c r="I216" s="177"/>
      <c r="J216" s="178">
        <f>ROUND(I216*H216,2)</f>
        <v>0</v>
      </c>
      <c r="K216" s="179"/>
      <c r="L216" s="38"/>
      <c r="M216" s="180" t="s">
        <v>1</v>
      </c>
      <c r="N216" s="181" t="s">
        <v>42</v>
      </c>
      <c r="O216" s="76"/>
      <c r="P216" s="182">
        <f>O216*H216</f>
        <v>0</v>
      </c>
      <c r="Q216" s="182">
        <v>1.0000000000000001E-05</v>
      </c>
      <c r="R216" s="182">
        <f>Q216*H216</f>
        <v>0.0039000000000000003</v>
      </c>
      <c r="S216" s="182">
        <v>0</v>
      </c>
      <c r="T216" s="18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4" t="s">
        <v>258</v>
      </c>
      <c r="AT216" s="184" t="s">
        <v>151</v>
      </c>
      <c r="AU216" s="184" t="s">
        <v>87</v>
      </c>
      <c r="AY216" s="18" t="s">
        <v>148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8" t="s">
        <v>85</v>
      </c>
      <c r="BK216" s="185">
        <f>ROUND(I216*H216,2)</f>
        <v>0</v>
      </c>
      <c r="BL216" s="18" t="s">
        <v>258</v>
      </c>
      <c r="BM216" s="184" t="s">
        <v>1005</v>
      </c>
    </row>
    <row r="217" s="2" customFormat="1">
      <c r="A217" s="37"/>
      <c r="B217" s="38"/>
      <c r="C217" s="37"/>
      <c r="D217" s="186" t="s">
        <v>157</v>
      </c>
      <c r="E217" s="37"/>
      <c r="F217" s="187" t="s">
        <v>1006</v>
      </c>
      <c r="G217" s="37"/>
      <c r="H217" s="37"/>
      <c r="I217" s="188"/>
      <c r="J217" s="37"/>
      <c r="K217" s="37"/>
      <c r="L217" s="38"/>
      <c r="M217" s="189"/>
      <c r="N217" s="190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157</v>
      </c>
      <c r="AU217" s="18" t="s">
        <v>87</v>
      </c>
    </row>
    <row r="218" s="2" customFormat="1" ht="24.15" customHeight="1">
      <c r="A218" s="37"/>
      <c r="B218" s="171"/>
      <c r="C218" s="172" t="s">
        <v>424</v>
      </c>
      <c r="D218" s="172" t="s">
        <v>151</v>
      </c>
      <c r="E218" s="173" t="s">
        <v>1007</v>
      </c>
      <c r="F218" s="174" t="s">
        <v>1008</v>
      </c>
      <c r="G218" s="175" t="s">
        <v>189</v>
      </c>
      <c r="H218" s="176">
        <v>390</v>
      </c>
      <c r="I218" s="177"/>
      <c r="J218" s="178">
        <f>ROUND(I218*H218,2)</f>
        <v>0</v>
      </c>
      <c r="K218" s="179"/>
      <c r="L218" s="38"/>
      <c r="M218" s="180" t="s">
        <v>1</v>
      </c>
      <c r="N218" s="181" t="s">
        <v>42</v>
      </c>
      <c r="O218" s="76"/>
      <c r="P218" s="182">
        <f>O218*H218</f>
        <v>0</v>
      </c>
      <c r="Q218" s="182">
        <v>2.0000000000000002E-05</v>
      </c>
      <c r="R218" s="182">
        <f>Q218*H218</f>
        <v>0.0078000000000000005</v>
      </c>
      <c r="S218" s="182">
        <v>0</v>
      </c>
      <c r="T218" s="18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4" t="s">
        <v>258</v>
      </c>
      <c r="AT218" s="184" t="s">
        <v>151</v>
      </c>
      <c r="AU218" s="184" t="s">
        <v>87</v>
      </c>
      <c r="AY218" s="18" t="s">
        <v>148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8" t="s">
        <v>85</v>
      </c>
      <c r="BK218" s="185">
        <f>ROUND(I218*H218,2)</f>
        <v>0</v>
      </c>
      <c r="BL218" s="18" t="s">
        <v>258</v>
      </c>
      <c r="BM218" s="184" t="s">
        <v>1009</v>
      </c>
    </row>
    <row r="219" s="2" customFormat="1">
      <c r="A219" s="37"/>
      <c r="B219" s="38"/>
      <c r="C219" s="37"/>
      <c r="D219" s="186" t="s">
        <v>157</v>
      </c>
      <c r="E219" s="37"/>
      <c r="F219" s="187" t="s">
        <v>1010</v>
      </c>
      <c r="G219" s="37"/>
      <c r="H219" s="37"/>
      <c r="I219" s="188"/>
      <c r="J219" s="37"/>
      <c r="K219" s="37"/>
      <c r="L219" s="38"/>
      <c r="M219" s="189"/>
      <c r="N219" s="190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157</v>
      </c>
      <c r="AU219" s="18" t="s">
        <v>87</v>
      </c>
    </row>
    <row r="220" s="14" customFormat="1">
      <c r="A220" s="14"/>
      <c r="B220" s="198"/>
      <c r="C220" s="14"/>
      <c r="D220" s="186" t="s">
        <v>159</v>
      </c>
      <c r="E220" s="199" t="s">
        <v>1</v>
      </c>
      <c r="F220" s="200" t="s">
        <v>1011</v>
      </c>
      <c r="G220" s="14"/>
      <c r="H220" s="201">
        <v>390</v>
      </c>
      <c r="I220" s="202"/>
      <c r="J220" s="14"/>
      <c r="K220" s="14"/>
      <c r="L220" s="198"/>
      <c r="M220" s="203"/>
      <c r="N220" s="204"/>
      <c r="O220" s="204"/>
      <c r="P220" s="204"/>
      <c r="Q220" s="204"/>
      <c r="R220" s="204"/>
      <c r="S220" s="204"/>
      <c r="T220" s="20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9" t="s">
        <v>159</v>
      </c>
      <c r="AU220" s="199" t="s">
        <v>87</v>
      </c>
      <c r="AV220" s="14" t="s">
        <v>87</v>
      </c>
      <c r="AW220" s="14" t="s">
        <v>32</v>
      </c>
      <c r="AX220" s="14" t="s">
        <v>85</v>
      </c>
      <c r="AY220" s="199" t="s">
        <v>148</v>
      </c>
    </row>
    <row r="221" s="2" customFormat="1" ht="24.15" customHeight="1">
      <c r="A221" s="37"/>
      <c r="B221" s="171"/>
      <c r="C221" s="172" t="s">
        <v>440</v>
      </c>
      <c r="D221" s="172" t="s">
        <v>151</v>
      </c>
      <c r="E221" s="173" t="s">
        <v>1012</v>
      </c>
      <c r="F221" s="174" t="s">
        <v>1013</v>
      </c>
      <c r="G221" s="175" t="s">
        <v>476</v>
      </c>
      <c r="H221" s="176">
        <v>0.56399999999999995</v>
      </c>
      <c r="I221" s="177"/>
      <c r="J221" s="178">
        <f>ROUND(I221*H221,2)</f>
        <v>0</v>
      </c>
      <c r="K221" s="179"/>
      <c r="L221" s="38"/>
      <c r="M221" s="180" t="s">
        <v>1</v>
      </c>
      <c r="N221" s="181" t="s">
        <v>42</v>
      </c>
      <c r="O221" s="76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4" t="s">
        <v>258</v>
      </c>
      <c r="AT221" s="184" t="s">
        <v>151</v>
      </c>
      <c r="AU221" s="184" t="s">
        <v>87</v>
      </c>
      <c r="AY221" s="18" t="s">
        <v>148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8" t="s">
        <v>85</v>
      </c>
      <c r="BK221" s="185">
        <f>ROUND(I221*H221,2)</f>
        <v>0</v>
      </c>
      <c r="BL221" s="18" t="s">
        <v>258</v>
      </c>
      <c r="BM221" s="184" t="s">
        <v>1014</v>
      </c>
    </row>
    <row r="222" s="2" customFormat="1">
      <c r="A222" s="37"/>
      <c r="B222" s="38"/>
      <c r="C222" s="37"/>
      <c r="D222" s="186" t="s">
        <v>157</v>
      </c>
      <c r="E222" s="37"/>
      <c r="F222" s="187" t="s">
        <v>1015</v>
      </c>
      <c r="G222" s="37"/>
      <c r="H222" s="37"/>
      <c r="I222" s="188"/>
      <c r="J222" s="37"/>
      <c r="K222" s="37"/>
      <c r="L222" s="38"/>
      <c r="M222" s="189"/>
      <c r="N222" s="190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157</v>
      </c>
      <c r="AU222" s="18" t="s">
        <v>87</v>
      </c>
    </row>
    <row r="223" s="12" customFormat="1" ht="22.8" customHeight="1">
      <c r="A223" s="12"/>
      <c r="B223" s="158"/>
      <c r="C223" s="12"/>
      <c r="D223" s="159" t="s">
        <v>76</v>
      </c>
      <c r="E223" s="169" t="s">
        <v>1016</v>
      </c>
      <c r="F223" s="169" t="s">
        <v>1017</v>
      </c>
      <c r="G223" s="12"/>
      <c r="H223" s="12"/>
      <c r="I223" s="161"/>
      <c r="J223" s="170">
        <f>BK223</f>
        <v>0</v>
      </c>
      <c r="K223" s="12"/>
      <c r="L223" s="158"/>
      <c r="M223" s="163"/>
      <c r="N223" s="164"/>
      <c r="O223" s="164"/>
      <c r="P223" s="165">
        <f>SUM(P224:P287)</f>
        <v>0</v>
      </c>
      <c r="Q223" s="164"/>
      <c r="R223" s="165">
        <f>SUM(R224:R287)</f>
        <v>1.45715</v>
      </c>
      <c r="S223" s="164"/>
      <c r="T223" s="166">
        <f>SUM(T224:T287)</f>
        <v>0.88113000000000008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59" t="s">
        <v>87</v>
      </c>
      <c r="AT223" s="167" t="s">
        <v>76</v>
      </c>
      <c r="AU223" s="167" t="s">
        <v>85</v>
      </c>
      <c r="AY223" s="159" t="s">
        <v>148</v>
      </c>
      <c r="BK223" s="168">
        <f>SUM(BK224:BK287)</f>
        <v>0</v>
      </c>
    </row>
    <row r="224" s="2" customFormat="1" ht="16.5" customHeight="1">
      <c r="A224" s="37"/>
      <c r="B224" s="171"/>
      <c r="C224" s="172" t="s">
        <v>328</v>
      </c>
      <c r="D224" s="172" t="s">
        <v>151</v>
      </c>
      <c r="E224" s="173" t="s">
        <v>1018</v>
      </c>
      <c r="F224" s="174" t="s">
        <v>1019</v>
      </c>
      <c r="G224" s="175" t="s">
        <v>973</v>
      </c>
      <c r="H224" s="176">
        <v>21</v>
      </c>
      <c r="I224" s="177"/>
      <c r="J224" s="178">
        <f>ROUND(I224*H224,2)</f>
        <v>0</v>
      </c>
      <c r="K224" s="179"/>
      <c r="L224" s="38"/>
      <c r="M224" s="180" t="s">
        <v>1</v>
      </c>
      <c r="N224" s="181" t="s">
        <v>42</v>
      </c>
      <c r="O224" s="76"/>
      <c r="P224" s="182">
        <f>O224*H224</f>
        <v>0</v>
      </c>
      <c r="Q224" s="182">
        <v>0</v>
      </c>
      <c r="R224" s="182">
        <f>Q224*H224</f>
        <v>0</v>
      </c>
      <c r="S224" s="182">
        <v>0.01933</v>
      </c>
      <c r="T224" s="183">
        <f>S224*H224</f>
        <v>0.40593000000000001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4" t="s">
        <v>258</v>
      </c>
      <c r="AT224" s="184" t="s">
        <v>151</v>
      </c>
      <c r="AU224" s="184" t="s">
        <v>87</v>
      </c>
      <c r="AY224" s="18" t="s">
        <v>148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8" t="s">
        <v>85</v>
      </c>
      <c r="BK224" s="185">
        <f>ROUND(I224*H224,2)</f>
        <v>0</v>
      </c>
      <c r="BL224" s="18" t="s">
        <v>258</v>
      </c>
      <c r="BM224" s="184" t="s">
        <v>1020</v>
      </c>
    </row>
    <row r="225" s="2" customFormat="1">
      <c r="A225" s="37"/>
      <c r="B225" s="38"/>
      <c r="C225" s="37"/>
      <c r="D225" s="186" t="s">
        <v>157</v>
      </c>
      <c r="E225" s="37"/>
      <c r="F225" s="187" t="s">
        <v>1021</v>
      </c>
      <c r="G225" s="37"/>
      <c r="H225" s="37"/>
      <c r="I225" s="188"/>
      <c r="J225" s="37"/>
      <c r="K225" s="37"/>
      <c r="L225" s="38"/>
      <c r="M225" s="189"/>
      <c r="N225" s="190"/>
      <c r="O225" s="76"/>
      <c r="P225" s="76"/>
      <c r="Q225" s="76"/>
      <c r="R225" s="76"/>
      <c r="S225" s="76"/>
      <c r="T225" s="7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8" t="s">
        <v>157</v>
      </c>
      <c r="AU225" s="18" t="s">
        <v>87</v>
      </c>
    </row>
    <row r="226" s="2" customFormat="1" ht="24.15" customHeight="1">
      <c r="A226" s="37"/>
      <c r="B226" s="171"/>
      <c r="C226" s="172" t="s">
        <v>447</v>
      </c>
      <c r="D226" s="172" t="s">
        <v>151</v>
      </c>
      <c r="E226" s="173" t="s">
        <v>1022</v>
      </c>
      <c r="F226" s="174" t="s">
        <v>1023</v>
      </c>
      <c r="G226" s="175" t="s">
        <v>973</v>
      </c>
      <c r="H226" s="176">
        <v>20</v>
      </c>
      <c r="I226" s="177"/>
      <c r="J226" s="178">
        <f>ROUND(I226*H226,2)</f>
        <v>0</v>
      </c>
      <c r="K226" s="179"/>
      <c r="L226" s="38"/>
      <c r="M226" s="180" t="s">
        <v>1</v>
      </c>
      <c r="N226" s="181" t="s">
        <v>42</v>
      </c>
      <c r="O226" s="76"/>
      <c r="P226" s="182">
        <f>O226*H226</f>
        <v>0</v>
      </c>
      <c r="Q226" s="182">
        <v>0.016969999999999999</v>
      </c>
      <c r="R226" s="182">
        <f>Q226*H226</f>
        <v>0.33939999999999998</v>
      </c>
      <c r="S226" s="182">
        <v>0</v>
      </c>
      <c r="T226" s="18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4" t="s">
        <v>258</v>
      </c>
      <c r="AT226" s="184" t="s">
        <v>151</v>
      </c>
      <c r="AU226" s="184" t="s">
        <v>87</v>
      </c>
      <c r="AY226" s="18" t="s">
        <v>148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8" t="s">
        <v>85</v>
      </c>
      <c r="BK226" s="185">
        <f>ROUND(I226*H226,2)</f>
        <v>0</v>
      </c>
      <c r="BL226" s="18" t="s">
        <v>258</v>
      </c>
      <c r="BM226" s="184" t="s">
        <v>1024</v>
      </c>
    </row>
    <row r="227" s="2" customFormat="1">
      <c r="A227" s="37"/>
      <c r="B227" s="38"/>
      <c r="C227" s="37"/>
      <c r="D227" s="186" t="s">
        <v>157</v>
      </c>
      <c r="E227" s="37"/>
      <c r="F227" s="187" t="s">
        <v>1025</v>
      </c>
      <c r="G227" s="37"/>
      <c r="H227" s="37"/>
      <c r="I227" s="188"/>
      <c r="J227" s="37"/>
      <c r="K227" s="37"/>
      <c r="L227" s="38"/>
      <c r="M227" s="189"/>
      <c r="N227" s="190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157</v>
      </c>
      <c r="AU227" s="18" t="s">
        <v>87</v>
      </c>
    </row>
    <row r="228" s="14" customFormat="1">
      <c r="A228" s="14"/>
      <c r="B228" s="198"/>
      <c r="C228" s="14"/>
      <c r="D228" s="186" t="s">
        <v>159</v>
      </c>
      <c r="E228" s="199" t="s">
        <v>1</v>
      </c>
      <c r="F228" s="200" t="s">
        <v>1026</v>
      </c>
      <c r="G228" s="14"/>
      <c r="H228" s="201">
        <v>20</v>
      </c>
      <c r="I228" s="202"/>
      <c r="J228" s="14"/>
      <c r="K228" s="14"/>
      <c r="L228" s="198"/>
      <c r="M228" s="203"/>
      <c r="N228" s="204"/>
      <c r="O228" s="204"/>
      <c r="P228" s="204"/>
      <c r="Q228" s="204"/>
      <c r="R228" s="204"/>
      <c r="S228" s="204"/>
      <c r="T228" s="20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9" t="s">
        <v>159</v>
      </c>
      <c r="AU228" s="199" t="s">
        <v>87</v>
      </c>
      <c r="AV228" s="14" t="s">
        <v>87</v>
      </c>
      <c r="AW228" s="14" t="s">
        <v>32</v>
      </c>
      <c r="AX228" s="14" t="s">
        <v>85</v>
      </c>
      <c r="AY228" s="199" t="s">
        <v>148</v>
      </c>
    </row>
    <row r="229" s="2" customFormat="1" ht="21.75" customHeight="1">
      <c r="A229" s="37"/>
      <c r="B229" s="171"/>
      <c r="C229" s="172" t="s">
        <v>452</v>
      </c>
      <c r="D229" s="172" t="s">
        <v>151</v>
      </c>
      <c r="E229" s="173" t="s">
        <v>1027</v>
      </c>
      <c r="F229" s="174" t="s">
        <v>1028</v>
      </c>
      <c r="G229" s="175" t="s">
        <v>200</v>
      </c>
      <c r="H229" s="176">
        <v>20</v>
      </c>
      <c r="I229" s="177"/>
      <c r="J229" s="178">
        <f>ROUND(I229*H229,2)</f>
        <v>0</v>
      </c>
      <c r="K229" s="179"/>
      <c r="L229" s="38"/>
      <c r="M229" s="180" t="s">
        <v>1</v>
      </c>
      <c r="N229" s="181" t="s">
        <v>42</v>
      </c>
      <c r="O229" s="76"/>
      <c r="P229" s="182">
        <f>O229*H229</f>
        <v>0</v>
      </c>
      <c r="Q229" s="182">
        <v>0.0011900000000000001</v>
      </c>
      <c r="R229" s="182">
        <f>Q229*H229</f>
        <v>0.023800000000000002</v>
      </c>
      <c r="S229" s="182">
        <v>0</v>
      </c>
      <c r="T229" s="18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4" t="s">
        <v>258</v>
      </c>
      <c r="AT229" s="184" t="s">
        <v>151</v>
      </c>
      <c r="AU229" s="184" t="s">
        <v>87</v>
      </c>
      <c r="AY229" s="18" t="s">
        <v>148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8" t="s">
        <v>85</v>
      </c>
      <c r="BK229" s="185">
        <f>ROUND(I229*H229,2)</f>
        <v>0</v>
      </c>
      <c r="BL229" s="18" t="s">
        <v>258</v>
      </c>
      <c r="BM229" s="184" t="s">
        <v>1029</v>
      </c>
    </row>
    <row r="230" s="2" customFormat="1">
      <c r="A230" s="37"/>
      <c r="B230" s="38"/>
      <c r="C230" s="37"/>
      <c r="D230" s="186" t="s">
        <v>157</v>
      </c>
      <c r="E230" s="37"/>
      <c r="F230" s="187" t="s">
        <v>1030</v>
      </c>
      <c r="G230" s="37"/>
      <c r="H230" s="37"/>
      <c r="I230" s="188"/>
      <c r="J230" s="37"/>
      <c r="K230" s="37"/>
      <c r="L230" s="38"/>
      <c r="M230" s="189"/>
      <c r="N230" s="190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157</v>
      </c>
      <c r="AU230" s="18" t="s">
        <v>87</v>
      </c>
    </row>
    <row r="231" s="2" customFormat="1" ht="16.5" customHeight="1">
      <c r="A231" s="37"/>
      <c r="B231" s="171"/>
      <c r="C231" s="172" t="s">
        <v>458</v>
      </c>
      <c r="D231" s="172" t="s">
        <v>151</v>
      </c>
      <c r="E231" s="173" t="s">
        <v>1031</v>
      </c>
      <c r="F231" s="174" t="s">
        <v>1032</v>
      </c>
      <c r="G231" s="175" t="s">
        <v>200</v>
      </c>
      <c r="H231" s="176">
        <v>20</v>
      </c>
      <c r="I231" s="177"/>
      <c r="J231" s="178">
        <f>ROUND(I231*H231,2)</f>
        <v>0</v>
      </c>
      <c r="K231" s="179"/>
      <c r="L231" s="38"/>
      <c r="M231" s="180" t="s">
        <v>1</v>
      </c>
      <c r="N231" s="181" t="s">
        <v>42</v>
      </c>
      <c r="O231" s="76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4" t="s">
        <v>258</v>
      </c>
      <c r="AT231" s="184" t="s">
        <v>151</v>
      </c>
      <c r="AU231" s="184" t="s">
        <v>87</v>
      </c>
      <c r="AY231" s="18" t="s">
        <v>148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8" t="s">
        <v>85</v>
      </c>
      <c r="BK231" s="185">
        <f>ROUND(I231*H231,2)</f>
        <v>0</v>
      </c>
      <c r="BL231" s="18" t="s">
        <v>258</v>
      </c>
      <c r="BM231" s="184" t="s">
        <v>1033</v>
      </c>
    </row>
    <row r="232" s="2" customFormat="1">
      <c r="A232" s="37"/>
      <c r="B232" s="38"/>
      <c r="C232" s="37"/>
      <c r="D232" s="186" t="s">
        <v>157</v>
      </c>
      <c r="E232" s="37"/>
      <c r="F232" s="187" t="s">
        <v>1034</v>
      </c>
      <c r="G232" s="37"/>
      <c r="H232" s="37"/>
      <c r="I232" s="188"/>
      <c r="J232" s="37"/>
      <c r="K232" s="37"/>
      <c r="L232" s="38"/>
      <c r="M232" s="189"/>
      <c r="N232" s="190"/>
      <c r="O232" s="76"/>
      <c r="P232" s="76"/>
      <c r="Q232" s="76"/>
      <c r="R232" s="76"/>
      <c r="S232" s="76"/>
      <c r="T232" s="7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157</v>
      </c>
      <c r="AU232" s="18" t="s">
        <v>87</v>
      </c>
    </row>
    <row r="233" s="2" customFormat="1" ht="24.15" customHeight="1">
      <c r="A233" s="37"/>
      <c r="B233" s="171"/>
      <c r="C233" s="214" t="s">
        <v>465</v>
      </c>
      <c r="D233" s="214" t="s">
        <v>219</v>
      </c>
      <c r="E233" s="215" t="s">
        <v>1035</v>
      </c>
      <c r="F233" s="216" t="s">
        <v>1036</v>
      </c>
      <c r="G233" s="217" t="s">
        <v>200</v>
      </c>
      <c r="H233" s="218">
        <v>20</v>
      </c>
      <c r="I233" s="219"/>
      <c r="J233" s="220">
        <f>ROUND(I233*H233,2)</f>
        <v>0</v>
      </c>
      <c r="K233" s="221"/>
      <c r="L233" s="222"/>
      <c r="M233" s="223" t="s">
        <v>1</v>
      </c>
      <c r="N233" s="224" t="s">
        <v>42</v>
      </c>
      <c r="O233" s="76"/>
      <c r="P233" s="182">
        <f>O233*H233</f>
        <v>0</v>
      </c>
      <c r="Q233" s="182">
        <v>0.0012800000000000001</v>
      </c>
      <c r="R233" s="182">
        <f>Q233*H233</f>
        <v>0.025600000000000001</v>
      </c>
      <c r="S233" s="182">
        <v>0</v>
      </c>
      <c r="T233" s="18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4" t="s">
        <v>370</v>
      </c>
      <c r="AT233" s="184" t="s">
        <v>219</v>
      </c>
      <c r="AU233" s="184" t="s">
        <v>87</v>
      </c>
      <c r="AY233" s="18" t="s">
        <v>148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8" t="s">
        <v>85</v>
      </c>
      <c r="BK233" s="185">
        <f>ROUND(I233*H233,2)</f>
        <v>0</v>
      </c>
      <c r="BL233" s="18" t="s">
        <v>258</v>
      </c>
      <c r="BM233" s="184" t="s">
        <v>1037</v>
      </c>
    </row>
    <row r="234" s="2" customFormat="1">
      <c r="A234" s="37"/>
      <c r="B234" s="38"/>
      <c r="C234" s="37"/>
      <c r="D234" s="186" t="s">
        <v>157</v>
      </c>
      <c r="E234" s="37"/>
      <c r="F234" s="187" t="s">
        <v>1036</v>
      </c>
      <c r="G234" s="37"/>
      <c r="H234" s="37"/>
      <c r="I234" s="188"/>
      <c r="J234" s="37"/>
      <c r="K234" s="37"/>
      <c r="L234" s="38"/>
      <c r="M234" s="189"/>
      <c r="N234" s="190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157</v>
      </c>
      <c r="AU234" s="18" t="s">
        <v>87</v>
      </c>
    </row>
    <row r="235" s="2" customFormat="1" ht="24.15" customHeight="1">
      <c r="A235" s="37"/>
      <c r="B235" s="171"/>
      <c r="C235" s="172" t="s">
        <v>473</v>
      </c>
      <c r="D235" s="172" t="s">
        <v>151</v>
      </c>
      <c r="E235" s="173" t="s">
        <v>1038</v>
      </c>
      <c r="F235" s="174" t="s">
        <v>1039</v>
      </c>
      <c r="G235" s="175" t="s">
        <v>973</v>
      </c>
      <c r="H235" s="176">
        <v>11</v>
      </c>
      <c r="I235" s="177"/>
      <c r="J235" s="178">
        <f>ROUND(I235*H235,2)</f>
        <v>0</v>
      </c>
      <c r="K235" s="179"/>
      <c r="L235" s="38"/>
      <c r="M235" s="180" t="s">
        <v>1</v>
      </c>
      <c r="N235" s="181" t="s">
        <v>42</v>
      </c>
      <c r="O235" s="76"/>
      <c r="P235" s="182">
        <f>O235*H235</f>
        <v>0</v>
      </c>
      <c r="Q235" s="182">
        <v>0.018079999999999999</v>
      </c>
      <c r="R235" s="182">
        <f>Q235*H235</f>
        <v>0.19888</v>
      </c>
      <c r="S235" s="182">
        <v>0</v>
      </c>
      <c r="T235" s="18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4" t="s">
        <v>258</v>
      </c>
      <c r="AT235" s="184" t="s">
        <v>151</v>
      </c>
      <c r="AU235" s="184" t="s">
        <v>87</v>
      </c>
      <c r="AY235" s="18" t="s">
        <v>148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8" t="s">
        <v>85</v>
      </c>
      <c r="BK235" s="185">
        <f>ROUND(I235*H235,2)</f>
        <v>0</v>
      </c>
      <c r="BL235" s="18" t="s">
        <v>258</v>
      </c>
      <c r="BM235" s="184" t="s">
        <v>1040</v>
      </c>
    </row>
    <row r="236" s="2" customFormat="1">
      <c r="A236" s="37"/>
      <c r="B236" s="38"/>
      <c r="C236" s="37"/>
      <c r="D236" s="186" t="s">
        <v>157</v>
      </c>
      <c r="E236" s="37"/>
      <c r="F236" s="187" t="s">
        <v>1041</v>
      </c>
      <c r="G236" s="37"/>
      <c r="H236" s="37"/>
      <c r="I236" s="188"/>
      <c r="J236" s="37"/>
      <c r="K236" s="37"/>
      <c r="L236" s="38"/>
      <c r="M236" s="189"/>
      <c r="N236" s="190"/>
      <c r="O236" s="76"/>
      <c r="P236" s="76"/>
      <c r="Q236" s="76"/>
      <c r="R236" s="76"/>
      <c r="S236" s="76"/>
      <c r="T236" s="7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8" t="s">
        <v>157</v>
      </c>
      <c r="AU236" s="18" t="s">
        <v>87</v>
      </c>
    </row>
    <row r="237" s="14" customFormat="1">
      <c r="A237" s="14"/>
      <c r="B237" s="198"/>
      <c r="C237" s="14"/>
      <c r="D237" s="186" t="s">
        <v>159</v>
      </c>
      <c r="E237" s="199" t="s">
        <v>1</v>
      </c>
      <c r="F237" s="200" t="s">
        <v>1042</v>
      </c>
      <c r="G237" s="14"/>
      <c r="H237" s="201">
        <v>11</v>
      </c>
      <c r="I237" s="202"/>
      <c r="J237" s="14"/>
      <c r="K237" s="14"/>
      <c r="L237" s="198"/>
      <c r="M237" s="203"/>
      <c r="N237" s="204"/>
      <c r="O237" s="204"/>
      <c r="P237" s="204"/>
      <c r="Q237" s="204"/>
      <c r="R237" s="204"/>
      <c r="S237" s="204"/>
      <c r="T237" s="20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9" t="s">
        <v>159</v>
      </c>
      <c r="AU237" s="199" t="s">
        <v>87</v>
      </c>
      <c r="AV237" s="14" t="s">
        <v>87</v>
      </c>
      <c r="AW237" s="14" t="s">
        <v>32</v>
      </c>
      <c r="AX237" s="14" t="s">
        <v>85</v>
      </c>
      <c r="AY237" s="199" t="s">
        <v>148</v>
      </c>
    </row>
    <row r="238" s="2" customFormat="1" ht="24.15" customHeight="1">
      <c r="A238" s="37"/>
      <c r="B238" s="171"/>
      <c r="C238" s="172" t="s">
        <v>589</v>
      </c>
      <c r="D238" s="172" t="s">
        <v>151</v>
      </c>
      <c r="E238" s="173" t="s">
        <v>1043</v>
      </c>
      <c r="F238" s="174" t="s">
        <v>1044</v>
      </c>
      <c r="G238" s="175" t="s">
        <v>973</v>
      </c>
      <c r="H238" s="176">
        <v>5</v>
      </c>
      <c r="I238" s="177"/>
      <c r="J238" s="178">
        <f>ROUND(I238*H238,2)</f>
        <v>0</v>
      </c>
      <c r="K238" s="179"/>
      <c r="L238" s="38"/>
      <c r="M238" s="180" t="s">
        <v>1</v>
      </c>
      <c r="N238" s="181" t="s">
        <v>42</v>
      </c>
      <c r="O238" s="76"/>
      <c r="P238" s="182">
        <f>O238*H238</f>
        <v>0</v>
      </c>
      <c r="Q238" s="182">
        <v>0</v>
      </c>
      <c r="R238" s="182">
        <f>Q238*H238</f>
        <v>0</v>
      </c>
      <c r="S238" s="182">
        <v>0.0172</v>
      </c>
      <c r="T238" s="183">
        <f>S238*H238</f>
        <v>0.085999999999999993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4" t="s">
        <v>258</v>
      </c>
      <c r="AT238" s="184" t="s">
        <v>151</v>
      </c>
      <c r="AU238" s="184" t="s">
        <v>87</v>
      </c>
      <c r="AY238" s="18" t="s">
        <v>148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8" t="s">
        <v>85</v>
      </c>
      <c r="BK238" s="185">
        <f>ROUND(I238*H238,2)</f>
        <v>0</v>
      </c>
      <c r="BL238" s="18" t="s">
        <v>258</v>
      </c>
      <c r="BM238" s="184" t="s">
        <v>1045</v>
      </c>
    </row>
    <row r="239" s="2" customFormat="1">
      <c r="A239" s="37"/>
      <c r="B239" s="38"/>
      <c r="C239" s="37"/>
      <c r="D239" s="186" t="s">
        <v>157</v>
      </c>
      <c r="E239" s="37"/>
      <c r="F239" s="187" t="s">
        <v>1046</v>
      </c>
      <c r="G239" s="37"/>
      <c r="H239" s="37"/>
      <c r="I239" s="188"/>
      <c r="J239" s="37"/>
      <c r="K239" s="37"/>
      <c r="L239" s="38"/>
      <c r="M239" s="189"/>
      <c r="N239" s="190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157</v>
      </c>
      <c r="AU239" s="18" t="s">
        <v>87</v>
      </c>
    </row>
    <row r="240" s="2" customFormat="1" ht="16.5" customHeight="1">
      <c r="A240" s="37"/>
      <c r="B240" s="171"/>
      <c r="C240" s="172" t="s">
        <v>276</v>
      </c>
      <c r="D240" s="172" t="s">
        <v>151</v>
      </c>
      <c r="E240" s="173" t="s">
        <v>1047</v>
      </c>
      <c r="F240" s="174" t="s">
        <v>1048</v>
      </c>
      <c r="G240" s="175" t="s">
        <v>973</v>
      </c>
      <c r="H240" s="176">
        <v>20</v>
      </c>
      <c r="I240" s="177"/>
      <c r="J240" s="178">
        <f>ROUND(I240*H240,2)</f>
        <v>0</v>
      </c>
      <c r="K240" s="179"/>
      <c r="L240" s="38"/>
      <c r="M240" s="180" t="s">
        <v>1</v>
      </c>
      <c r="N240" s="181" t="s">
        <v>42</v>
      </c>
      <c r="O240" s="76"/>
      <c r="P240" s="182">
        <f>O240*H240</f>
        <v>0</v>
      </c>
      <c r="Q240" s="182">
        <v>0</v>
      </c>
      <c r="R240" s="182">
        <f>Q240*H240</f>
        <v>0</v>
      </c>
      <c r="S240" s="182">
        <v>0.019460000000000002</v>
      </c>
      <c r="T240" s="183">
        <f>S240*H240</f>
        <v>0.38920000000000005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4" t="s">
        <v>258</v>
      </c>
      <c r="AT240" s="184" t="s">
        <v>151</v>
      </c>
      <c r="AU240" s="184" t="s">
        <v>87</v>
      </c>
      <c r="AY240" s="18" t="s">
        <v>148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8" t="s">
        <v>85</v>
      </c>
      <c r="BK240" s="185">
        <f>ROUND(I240*H240,2)</f>
        <v>0</v>
      </c>
      <c r="BL240" s="18" t="s">
        <v>258</v>
      </c>
      <c r="BM240" s="184" t="s">
        <v>1049</v>
      </c>
    </row>
    <row r="241" s="2" customFormat="1">
      <c r="A241" s="37"/>
      <c r="B241" s="38"/>
      <c r="C241" s="37"/>
      <c r="D241" s="186" t="s">
        <v>157</v>
      </c>
      <c r="E241" s="37"/>
      <c r="F241" s="187" t="s">
        <v>1050</v>
      </c>
      <c r="G241" s="37"/>
      <c r="H241" s="37"/>
      <c r="I241" s="188"/>
      <c r="J241" s="37"/>
      <c r="K241" s="37"/>
      <c r="L241" s="38"/>
      <c r="M241" s="189"/>
      <c r="N241" s="190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157</v>
      </c>
      <c r="AU241" s="18" t="s">
        <v>87</v>
      </c>
    </row>
    <row r="242" s="2" customFormat="1" ht="24.15" customHeight="1">
      <c r="A242" s="37"/>
      <c r="B242" s="171"/>
      <c r="C242" s="172" t="s">
        <v>479</v>
      </c>
      <c r="D242" s="172" t="s">
        <v>151</v>
      </c>
      <c r="E242" s="173" t="s">
        <v>1051</v>
      </c>
      <c r="F242" s="174" t="s">
        <v>1052</v>
      </c>
      <c r="G242" s="175" t="s">
        <v>973</v>
      </c>
      <c r="H242" s="176">
        <v>1</v>
      </c>
      <c r="I242" s="177"/>
      <c r="J242" s="178">
        <f>ROUND(I242*H242,2)</f>
        <v>0</v>
      </c>
      <c r="K242" s="179"/>
      <c r="L242" s="38"/>
      <c r="M242" s="180" t="s">
        <v>1</v>
      </c>
      <c r="N242" s="181" t="s">
        <v>42</v>
      </c>
      <c r="O242" s="76"/>
      <c r="P242" s="182">
        <f>O242*H242</f>
        <v>0</v>
      </c>
      <c r="Q242" s="182">
        <v>0.020729999999999998</v>
      </c>
      <c r="R242" s="182">
        <f>Q242*H242</f>
        <v>0.020729999999999998</v>
      </c>
      <c r="S242" s="182">
        <v>0</v>
      </c>
      <c r="T242" s="18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4" t="s">
        <v>258</v>
      </c>
      <c r="AT242" s="184" t="s">
        <v>151</v>
      </c>
      <c r="AU242" s="184" t="s">
        <v>87</v>
      </c>
      <c r="AY242" s="18" t="s">
        <v>148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8" t="s">
        <v>85</v>
      </c>
      <c r="BK242" s="185">
        <f>ROUND(I242*H242,2)</f>
        <v>0</v>
      </c>
      <c r="BL242" s="18" t="s">
        <v>258</v>
      </c>
      <c r="BM242" s="184" t="s">
        <v>1053</v>
      </c>
    </row>
    <row r="243" s="2" customFormat="1">
      <c r="A243" s="37"/>
      <c r="B243" s="38"/>
      <c r="C243" s="37"/>
      <c r="D243" s="186" t="s">
        <v>157</v>
      </c>
      <c r="E243" s="37"/>
      <c r="F243" s="187" t="s">
        <v>1054</v>
      </c>
      <c r="G243" s="37"/>
      <c r="H243" s="37"/>
      <c r="I243" s="188"/>
      <c r="J243" s="37"/>
      <c r="K243" s="37"/>
      <c r="L243" s="38"/>
      <c r="M243" s="189"/>
      <c r="N243" s="190"/>
      <c r="O243" s="76"/>
      <c r="P243" s="76"/>
      <c r="Q243" s="76"/>
      <c r="R243" s="76"/>
      <c r="S243" s="76"/>
      <c r="T243" s="7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157</v>
      </c>
      <c r="AU243" s="18" t="s">
        <v>87</v>
      </c>
    </row>
    <row r="244" s="14" customFormat="1">
      <c r="A244" s="14"/>
      <c r="B244" s="198"/>
      <c r="C244" s="14"/>
      <c r="D244" s="186" t="s">
        <v>159</v>
      </c>
      <c r="E244" s="199" t="s">
        <v>1</v>
      </c>
      <c r="F244" s="200" t="s">
        <v>901</v>
      </c>
      <c r="G244" s="14"/>
      <c r="H244" s="201">
        <v>1</v>
      </c>
      <c r="I244" s="202"/>
      <c r="J244" s="14"/>
      <c r="K244" s="14"/>
      <c r="L244" s="198"/>
      <c r="M244" s="203"/>
      <c r="N244" s="204"/>
      <c r="O244" s="204"/>
      <c r="P244" s="204"/>
      <c r="Q244" s="204"/>
      <c r="R244" s="204"/>
      <c r="S244" s="204"/>
      <c r="T244" s="20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9" t="s">
        <v>159</v>
      </c>
      <c r="AU244" s="199" t="s">
        <v>87</v>
      </c>
      <c r="AV244" s="14" t="s">
        <v>87</v>
      </c>
      <c r="AW244" s="14" t="s">
        <v>32</v>
      </c>
      <c r="AX244" s="14" t="s">
        <v>85</v>
      </c>
      <c r="AY244" s="199" t="s">
        <v>148</v>
      </c>
    </row>
    <row r="245" s="2" customFormat="1" ht="24.15" customHeight="1">
      <c r="A245" s="37"/>
      <c r="B245" s="171"/>
      <c r="C245" s="172" t="s">
        <v>485</v>
      </c>
      <c r="D245" s="172" t="s">
        <v>151</v>
      </c>
      <c r="E245" s="173" t="s">
        <v>1055</v>
      </c>
      <c r="F245" s="174" t="s">
        <v>1056</v>
      </c>
      <c r="G245" s="175" t="s">
        <v>973</v>
      </c>
      <c r="H245" s="176">
        <v>20</v>
      </c>
      <c r="I245" s="177"/>
      <c r="J245" s="178">
        <f>ROUND(I245*H245,2)</f>
        <v>0</v>
      </c>
      <c r="K245" s="179"/>
      <c r="L245" s="38"/>
      <c r="M245" s="180" t="s">
        <v>1</v>
      </c>
      <c r="N245" s="181" t="s">
        <v>42</v>
      </c>
      <c r="O245" s="76"/>
      <c r="P245" s="182">
        <f>O245*H245</f>
        <v>0</v>
      </c>
      <c r="Q245" s="182">
        <v>0.02223</v>
      </c>
      <c r="R245" s="182">
        <f>Q245*H245</f>
        <v>0.4446</v>
      </c>
      <c r="S245" s="182">
        <v>0</v>
      </c>
      <c r="T245" s="18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4" t="s">
        <v>258</v>
      </c>
      <c r="AT245" s="184" t="s">
        <v>151</v>
      </c>
      <c r="AU245" s="184" t="s">
        <v>87</v>
      </c>
      <c r="AY245" s="18" t="s">
        <v>148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8" t="s">
        <v>85</v>
      </c>
      <c r="BK245" s="185">
        <f>ROUND(I245*H245,2)</f>
        <v>0</v>
      </c>
      <c r="BL245" s="18" t="s">
        <v>258</v>
      </c>
      <c r="BM245" s="184" t="s">
        <v>1057</v>
      </c>
    </row>
    <row r="246" s="2" customFormat="1">
      <c r="A246" s="37"/>
      <c r="B246" s="38"/>
      <c r="C246" s="37"/>
      <c r="D246" s="186" t="s">
        <v>157</v>
      </c>
      <c r="E246" s="37"/>
      <c r="F246" s="187" t="s">
        <v>1058</v>
      </c>
      <c r="G246" s="37"/>
      <c r="H246" s="37"/>
      <c r="I246" s="188"/>
      <c r="J246" s="37"/>
      <c r="K246" s="37"/>
      <c r="L246" s="38"/>
      <c r="M246" s="189"/>
      <c r="N246" s="190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157</v>
      </c>
      <c r="AU246" s="18" t="s">
        <v>87</v>
      </c>
    </row>
    <row r="247" s="14" customFormat="1">
      <c r="A247" s="14"/>
      <c r="B247" s="198"/>
      <c r="C247" s="14"/>
      <c r="D247" s="186" t="s">
        <v>159</v>
      </c>
      <c r="E247" s="199" t="s">
        <v>1</v>
      </c>
      <c r="F247" s="200" t="s">
        <v>1026</v>
      </c>
      <c r="G247" s="14"/>
      <c r="H247" s="201">
        <v>20</v>
      </c>
      <c r="I247" s="202"/>
      <c r="J247" s="14"/>
      <c r="K247" s="14"/>
      <c r="L247" s="198"/>
      <c r="M247" s="203"/>
      <c r="N247" s="204"/>
      <c r="O247" s="204"/>
      <c r="P247" s="204"/>
      <c r="Q247" s="204"/>
      <c r="R247" s="204"/>
      <c r="S247" s="204"/>
      <c r="T247" s="20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9" t="s">
        <v>159</v>
      </c>
      <c r="AU247" s="199" t="s">
        <v>87</v>
      </c>
      <c r="AV247" s="14" t="s">
        <v>87</v>
      </c>
      <c r="AW247" s="14" t="s">
        <v>32</v>
      </c>
      <c r="AX247" s="14" t="s">
        <v>85</v>
      </c>
      <c r="AY247" s="199" t="s">
        <v>148</v>
      </c>
    </row>
    <row r="248" s="2" customFormat="1" ht="24.15" customHeight="1">
      <c r="A248" s="37"/>
      <c r="B248" s="171"/>
      <c r="C248" s="172" t="s">
        <v>535</v>
      </c>
      <c r="D248" s="172" t="s">
        <v>151</v>
      </c>
      <c r="E248" s="173" t="s">
        <v>1059</v>
      </c>
      <c r="F248" s="174" t="s">
        <v>1060</v>
      </c>
      <c r="G248" s="175" t="s">
        <v>973</v>
      </c>
      <c r="H248" s="176">
        <v>2</v>
      </c>
      <c r="I248" s="177"/>
      <c r="J248" s="178">
        <f>ROUND(I248*H248,2)</f>
        <v>0</v>
      </c>
      <c r="K248" s="179"/>
      <c r="L248" s="38"/>
      <c r="M248" s="180" t="s">
        <v>1</v>
      </c>
      <c r="N248" s="181" t="s">
        <v>42</v>
      </c>
      <c r="O248" s="76"/>
      <c r="P248" s="182">
        <f>O248*H248</f>
        <v>0</v>
      </c>
      <c r="Q248" s="182">
        <v>0.016889999999999999</v>
      </c>
      <c r="R248" s="182">
        <f>Q248*H248</f>
        <v>0.033779999999999998</v>
      </c>
      <c r="S248" s="182">
        <v>0</v>
      </c>
      <c r="T248" s="18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4" t="s">
        <v>258</v>
      </c>
      <c r="AT248" s="184" t="s">
        <v>151</v>
      </c>
      <c r="AU248" s="184" t="s">
        <v>87</v>
      </c>
      <c r="AY248" s="18" t="s">
        <v>148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8" t="s">
        <v>85</v>
      </c>
      <c r="BK248" s="185">
        <f>ROUND(I248*H248,2)</f>
        <v>0</v>
      </c>
      <c r="BL248" s="18" t="s">
        <v>258</v>
      </c>
      <c r="BM248" s="184" t="s">
        <v>1061</v>
      </c>
    </row>
    <row r="249" s="2" customFormat="1">
      <c r="A249" s="37"/>
      <c r="B249" s="38"/>
      <c r="C249" s="37"/>
      <c r="D249" s="186" t="s">
        <v>157</v>
      </c>
      <c r="E249" s="37"/>
      <c r="F249" s="187" t="s">
        <v>1062</v>
      </c>
      <c r="G249" s="37"/>
      <c r="H249" s="37"/>
      <c r="I249" s="188"/>
      <c r="J249" s="37"/>
      <c r="K249" s="37"/>
      <c r="L249" s="38"/>
      <c r="M249" s="189"/>
      <c r="N249" s="190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157</v>
      </c>
      <c r="AU249" s="18" t="s">
        <v>87</v>
      </c>
    </row>
    <row r="250" s="14" customFormat="1">
      <c r="A250" s="14"/>
      <c r="B250" s="198"/>
      <c r="C250" s="14"/>
      <c r="D250" s="186" t="s">
        <v>159</v>
      </c>
      <c r="E250" s="199" t="s">
        <v>1</v>
      </c>
      <c r="F250" s="200" t="s">
        <v>1063</v>
      </c>
      <c r="G250" s="14"/>
      <c r="H250" s="201">
        <v>2</v>
      </c>
      <c r="I250" s="202"/>
      <c r="J250" s="14"/>
      <c r="K250" s="14"/>
      <c r="L250" s="198"/>
      <c r="M250" s="203"/>
      <c r="N250" s="204"/>
      <c r="O250" s="204"/>
      <c r="P250" s="204"/>
      <c r="Q250" s="204"/>
      <c r="R250" s="204"/>
      <c r="S250" s="204"/>
      <c r="T250" s="20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9" t="s">
        <v>159</v>
      </c>
      <c r="AU250" s="199" t="s">
        <v>87</v>
      </c>
      <c r="AV250" s="14" t="s">
        <v>87</v>
      </c>
      <c r="AW250" s="14" t="s">
        <v>32</v>
      </c>
      <c r="AX250" s="14" t="s">
        <v>85</v>
      </c>
      <c r="AY250" s="199" t="s">
        <v>148</v>
      </c>
    </row>
    <row r="251" s="2" customFormat="1" ht="24.15" customHeight="1">
      <c r="A251" s="37"/>
      <c r="B251" s="171"/>
      <c r="C251" s="172" t="s">
        <v>490</v>
      </c>
      <c r="D251" s="172" t="s">
        <v>151</v>
      </c>
      <c r="E251" s="173" t="s">
        <v>1064</v>
      </c>
      <c r="F251" s="174" t="s">
        <v>1065</v>
      </c>
      <c r="G251" s="175" t="s">
        <v>973</v>
      </c>
      <c r="H251" s="176">
        <v>4</v>
      </c>
      <c r="I251" s="177"/>
      <c r="J251" s="178">
        <f>ROUND(I251*H251,2)</f>
        <v>0</v>
      </c>
      <c r="K251" s="179"/>
      <c r="L251" s="38"/>
      <c r="M251" s="180" t="s">
        <v>1</v>
      </c>
      <c r="N251" s="181" t="s">
        <v>42</v>
      </c>
      <c r="O251" s="76"/>
      <c r="P251" s="182">
        <f>O251*H251</f>
        <v>0</v>
      </c>
      <c r="Q251" s="182">
        <v>0.035029999999999999</v>
      </c>
      <c r="R251" s="182">
        <f>Q251*H251</f>
        <v>0.14012</v>
      </c>
      <c r="S251" s="182">
        <v>0</v>
      </c>
      <c r="T251" s="18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4" t="s">
        <v>258</v>
      </c>
      <c r="AT251" s="184" t="s">
        <v>151</v>
      </c>
      <c r="AU251" s="184" t="s">
        <v>87</v>
      </c>
      <c r="AY251" s="18" t="s">
        <v>148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8" t="s">
        <v>85</v>
      </c>
      <c r="BK251" s="185">
        <f>ROUND(I251*H251,2)</f>
        <v>0</v>
      </c>
      <c r="BL251" s="18" t="s">
        <v>258</v>
      </c>
      <c r="BM251" s="184" t="s">
        <v>1066</v>
      </c>
    </row>
    <row r="252" s="2" customFormat="1">
      <c r="A252" s="37"/>
      <c r="B252" s="38"/>
      <c r="C252" s="37"/>
      <c r="D252" s="186" t="s">
        <v>157</v>
      </c>
      <c r="E252" s="37"/>
      <c r="F252" s="187" t="s">
        <v>1067</v>
      </c>
      <c r="G252" s="37"/>
      <c r="H252" s="37"/>
      <c r="I252" s="188"/>
      <c r="J252" s="37"/>
      <c r="K252" s="37"/>
      <c r="L252" s="38"/>
      <c r="M252" s="189"/>
      <c r="N252" s="190"/>
      <c r="O252" s="76"/>
      <c r="P252" s="76"/>
      <c r="Q252" s="76"/>
      <c r="R252" s="76"/>
      <c r="S252" s="76"/>
      <c r="T252" s="7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157</v>
      </c>
      <c r="AU252" s="18" t="s">
        <v>87</v>
      </c>
    </row>
    <row r="253" s="14" customFormat="1">
      <c r="A253" s="14"/>
      <c r="B253" s="198"/>
      <c r="C253" s="14"/>
      <c r="D253" s="186" t="s">
        <v>159</v>
      </c>
      <c r="E253" s="199" t="s">
        <v>1</v>
      </c>
      <c r="F253" s="200" t="s">
        <v>1068</v>
      </c>
      <c r="G253" s="14"/>
      <c r="H253" s="201">
        <v>4</v>
      </c>
      <c r="I253" s="202"/>
      <c r="J253" s="14"/>
      <c r="K253" s="14"/>
      <c r="L253" s="198"/>
      <c r="M253" s="203"/>
      <c r="N253" s="204"/>
      <c r="O253" s="204"/>
      <c r="P253" s="204"/>
      <c r="Q253" s="204"/>
      <c r="R253" s="204"/>
      <c r="S253" s="204"/>
      <c r="T253" s="20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9" t="s">
        <v>159</v>
      </c>
      <c r="AU253" s="199" t="s">
        <v>87</v>
      </c>
      <c r="AV253" s="14" t="s">
        <v>87</v>
      </c>
      <c r="AW253" s="14" t="s">
        <v>32</v>
      </c>
      <c r="AX253" s="14" t="s">
        <v>85</v>
      </c>
      <c r="AY253" s="199" t="s">
        <v>148</v>
      </c>
    </row>
    <row r="254" s="2" customFormat="1" ht="33" customHeight="1">
      <c r="A254" s="37"/>
      <c r="B254" s="171"/>
      <c r="C254" s="172" t="s">
        <v>497</v>
      </c>
      <c r="D254" s="172" t="s">
        <v>151</v>
      </c>
      <c r="E254" s="173" t="s">
        <v>1069</v>
      </c>
      <c r="F254" s="174" t="s">
        <v>1070</v>
      </c>
      <c r="G254" s="175" t="s">
        <v>973</v>
      </c>
      <c r="H254" s="176">
        <v>4</v>
      </c>
      <c r="I254" s="177"/>
      <c r="J254" s="178">
        <f>ROUND(I254*H254,2)</f>
        <v>0</v>
      </c>
      <c r="K254" s="179"/>
      <c r="L254" s="38"/>
      <c r="M254" s="180" t="s">
        <v>1</v>
      </c>
      <c r="N254" s="181" t="s">
        <v>42</v>
      </c>
      <c r="O254" s="76"/>
      <c r="P254" s="182">
        <f>O254*H254</f>
        <v>0</v>
      </c>
      <c r="Q254" s="182">
        <v>0.020369999999999999</v>
      </c>
      <c r="R254" s="182">
        <f>Q254*H254</f>
        <v>0.081479999999999997</v>
      </c>
      <c r="S254" s="182">
        <v>0</v>
      </c>
      <c r="T254" s="18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4" t="s">
        <v>258</v>
      </c>
      <c r="AT254" s="184" t="s">
        <v>151</v>
      </c>
      <c r="AU254" s="184" t="s">
        <v>87</v>
      </c>
      <c r="AY254" s="18" t="s">
        <v>148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8" t="s">
        <v>85</v>
      </c>
      <c r="BK254" s="185">
        <f>ROUND(I254*H254,2)</f>
        <v>0</v>
      </c>
      <c r="BL254" s="18" t="s">
        <v>258</v>
      </c>
      <c r="BM254" s="184" t="s">
        <v>1071</v>
      </c>
    </row>
    <row r="255" s="2" customFormat="1">
      <c r="A255" s="37"/>
      <c r="B255" s="38"/>
      <c r="C255" s="37"/>
      <c r="D255" s="186" t="s">
        <v>157</v>
      </c>
      <c r="E255" s="37"/>
      <c r="F255" s="187" t="s">
        <v>1072</v>
      </c>
      <c r="G255" s="37"/>
      <c r="H255" s="37"/>
      <c r="I255" s="188"/>
      <c r="J255" s="37"/>
      <c r="K255" s="37"/>
      <c r="L255" s="38"/>
      <c r="M255" s="189"/>
      <c r="N255" s="190"/>
      <c r="O255" s="76"/>
      <c r="P255" s="76"/>
      <c r="Q255" s="76"/>
      <c r="R255" s="76"/>
      <c r="S255" s="76"/>
      <c r="T255" s="7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157</v>
      </c>
      <c r="AU255" s="18" t="s">
        <v>87</v>
      </c>
    </row>
    <row r="256" s="2" customFormat="1" ht="24.15" customHeight="1">
      <c r="A256" s="37"/>
      <c r="B256" s="171"/>
      <c r="C256" s="172" t="s">
        <v>506</v>
      </c>
      <c r="D256" s="172" t="s">
        <v>151</v>
      </c>
      <c r="E256" s="173" t="s">
        <v>1073</v>
      </c>
      <c r="F256" s="174" t="s">
        <v>1074</v>
      </c>
      <c r="G256" s="175" t="s">
        <v>973</v>
      </c>
      <c r="H256" s="176">
        <v>2</v>
      </c>
      <c r="I256" s="177"/>
      <c r="J256" s="178">
        <f>ROUND(I256*H256,2)</f>
        <v>0</v>
      </c>
      <c r="K256" s="179"/>
      <c r="L256" s="38"/>
      <c r="M256" s="180" t="s">
        <v>1</v>
      </c>
      <c r="N256" s="181" t="s">
        <v>42</v>
      </c>
      <c r="O256" s="76"/>
      <c r="P256" s="182">
        <f>O256*H256</f>
        <v>0</v>
      </c>
      <c r="Q256" s="182">
        <v>0.022210000000000001</v>
      </c>
      <c r="R256" s="182">
        <f>Q256*H256</f>
        <v>0.044420000000000001</v>
      </c>
      <c r="S256" s="182">
        <v>0</v>
      </c>
      <c r="T256" s="18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4" t="s">
        <v>258</v>
      </c>
      <c r="AT256" s="184" t="s">
        <v>151</v>
      </c>
      <c r="AU256" s="184" t="s">
        <v>87</v>
      </c>
      <c r="AY256" s="18" t="s">
        <v>148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8" t="s">
        <v>85</v>
      </c>
      <c r="BK256" s="185">
        <f>ROUND(I256*H256,2)</f>
        <v>0</v>
      </c>
      <c r="BL256" s="18" t="s">
        <v>258</v>
      </c>
      <c r="BM256" s="184" t="s">
        <v>1075</v>
      </c>
    </row>
    <row r="257" s="2" customFormat="1">
      <c r="A257" s="37"/>
      <c r="B257" s="38"/>
      <c r="C257" s="37"/>
      <c r="D257" s="186" t="s">
        <v>157</v>
      </c>
      <c r="E257" s="37"/>
      <c r="F257" s="187" t="s">
        <v>1076</v>
      </c>
      <c r="G257" s="37"/>
      <c r="H257" s="37"/>
      <c r="I257" s="188"/>
      <c r="J257" s="37"/>
      <c r="K257" s="37"/>
      <c r="L257" s="38"/>
      <c r="M257" s="189"/>
      <c r="N257" s="190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157</v>
      </c>
      <c r="AU257" s="18" t="s">
        <v>87</v>
      </c>
    </row>
    <row r="258" s="14" customFormat="1">
      <c r="A258" s="14"/>
      <c r="B258" s="198"/>
      <c r="C258" s="14"/>
      <c r="D258" s="186" t="s">
        <v>159</v>
      </c>
      <c r="E258" s="199" t="s">
        <v>1</v>
      </c>
      <c r="F258" s="200" t="s">
        <v>87</v>
      </c>
      <c r="G258" s="14"/>
      <c r="H258" s="201">
        <v>2</v>
      </c>
      <c r="I258" s="202"/>
      <c r="J258" s="14"/>
      <c r="K258" s="14"/>
      <c r="L258" s="198"/>
      <c r="M258" s="203"/>
      <c r="N258" s="204"/>
      <c r="O258" s="204"/>
      <c r="P258" s="204"/>
      <c r="Q258" s="204"/>
      <c r="R258" s="204"/>
      <c r="S258" s="204"/>
      <c r="T258" s="20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9" t="s">
        <v>159</v>
      </c>
      <c r="AU258" s="199" t="s">
        <v>87</v>
      </c>
      <c r="AV258" s="14" t="s">
        <v>87</v>
      </c>
      <c r="AW258" s="14" t="s">
        <v>32</v>
      </c>
      <c r="AX258" s="14" t="s">
        <v>85</v>
      </c>
      <c r="AY258" s="199" t="s">
        <v>148</v>
      </c>
    </row>
    <row r="259" s="2" customFormat="1" ht="33" customHeight="1">
      <c r="A259" s="37"/>
      <c r="B259" s="171"/>
      <c r="C259" s="172" t="s">
        <v>512</v>
      </c>
      <c r="D259" s="172" t="s">
        <v>151</v>
      </c>
      <c r="E259" s="173" t="s">
        <v>1077</v>
      </c>
      <c r="F259" s="174" t="s">
        <v>1078</v>
      </c>
      <c r="G259" s="175" t="s">
        <v>973</v>
      </c>
      <c r="H259" s="176">
        <v>2</v>
      </c>
      <c r="I259" s="177"/>
      <c r="J259" s="178">
        <f>ROUND(I259*H259,2)</f>
        <v>0</v>
      </c>
      <c r="K259" s="179"/>
      <c r="L259" s="38"/>
      <c r="M259" s="180" t="s">
        <v>1</v>
      </c>
      <c r="N259" s="181" t="s">
        <v>42</v>
      </c>
      <c r="O259" s="76"/>
      <c r="P259" s="182">
        <f>O259*H259</f>
        <v>0</v>
      </c>
      <c r="Q259" s="182">
        <v>0.0049300000000000004</v>
      </c>
      <c r="R259" s="182">
        <f>Q259*H259</f>
        <v>0.0098600000000000007</v>
      </c>
      <c r="S259" s="182">
        <v>0</v>
      </c>
      <c r="T259" s="18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4" t="s">
        <v>258</v>
      </c>
      <c r="AT259" s="184" t="s">
        <v>151</v>
      </c>
      <c r="AU259" s="184" t="s">
        <v>87</v>
      </c>
      <c r="AY259" s="18" t="s">
        <v>148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8" t="s">
        <v>85</v>
      </c>
      <c r="BK259" s="185">
        <f>ROUND(I259*H259,2)</f>
        <v>0</v>
      </c>
      <c r="BL259" s="18" t="s">
        <v>258</v>
      </c>
      <c r="BM259" s="184" t="s">
        <v>1079</v>
      </c>
    </row>
    <row r="260" s="2" customFormat="1">
      <c r="A260" s="37"/>
      <c r="B260" s="38"/>
      <c r="C260" s="37"/>
      <c r="D260" s="186" t="s">
        <v>157</v>
      </c>
      <c r="E260" s="37"/>
      <c r="F260" s="187" t="s">
        <v>1080</v>
      </c>
      <c r="G260" s="37"/>
      <c r="H260" s="37"/>
      <c r="I260" s="188"/>
      <c r="J260" s="37"/>
      <c r="K260" s="37"/>
      <c r="L260" s="38"/>
      <c r="M260" s="189"/>
      <c r="N260" s="190"/>
      <c r="O260" s="76"/>
      <c r="P260" s="76"/>
      <c r="Q260" s="76"/>
      <c r="R260" s="76"/>
      <c r="S260" s="76"/>
      <c r="T260" s="7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157</v>
      </c>
      <c r="AU260" s="18" t="s">
        <v>87</v>
      </c>
    </row>
    <row r="261" s="14" customFormat="1">
      <c r="A261" s="14"/>
      <c r="B261" s="198"/>
      <c r="C261" s="14"/>
      <c r="D261" s="186" t="s">
        <v>159</v>
      </c>
      <c r="E261" s="199" t="s">
        <v>1</v>
      </c>
      <c r="F261" s="200" t="s">
        <v>1081</v>
      </c>
      <c r="G261" s="14"/>
      <c r="H261" s="201">
        <v>2</v>
      </c>
      <c r="I261" s="202"/>
      <c r="J261" s="14"/>
      <c r="K261" s="14"/>
      <c r="L261" s="198"/>
      <c r="M261" s="203"/>
      <c r="N261" s="204"/>
      <c r="O261" s="204"/>
      <c r="P261" s="204"/>
      <c r="Q261" s="204"/>
      <c r="R261" s="204"/>
      <c r="S261" s="204"/>
      <c r="T261" s="20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9" t="s">
        <v>159</v>
      </c>
      <c r="AU261" s="199" t="s">
        <v>87</v>
      </c>
      <c r="AV261" s="14" t="s">
        <v>87</v>
      </c>
      <c r="AW261" s="14" t="s">
        <v>32</v>
      </c>
      <c r="AX261" s="14" t="s">
        <v>85</v>
      </c>
      <c r="AY261" s="199" t="s">
        <v>148</v>
      </c>
    </row>
    <row r="262" s="2" customFormat="1" ht="24.15" customHeight="1">
      <c r="A262" s="37"/>
      <c r="B262" s="171"/>
      <c r="C262" s="172" t="s">
        <v>517</v>
      </c>
      <c r="D262" s="172" t="s">
        <v>151</v>
      </c>
      <c r="E262" s="173" t="s">
        <v>1082</v>
      </c>
      <c r="F262" s="174" t="s">
        <v>1083</v>
      </c>
      <c r="G262" s="175" t="s">
        <v>973</v>
      </c>
      <c r="H262" s="176">
        <v>2</v>
      </c>
      <c r="I262" s="177"/>
      <c r="J262" s="178">
        <f>ROUND(I262*H262,2)</f>
        <v>0</v>
      </c>
      <c r="K262" s="179"/>
      <c r="L262" s="38"/>
      <c r="M262" s="180" t="s">
        <v>1</v>
      </c>
      <c r="N262" s="181" t="s">
        <v>42</v>
      </c>
      <c r="O262" s="76"/>
      <c r="P262" s="182">
        <f>O262*H262</f>
        <v>0</v>
      </c>
      <c r="Q262" s="182">
        <v>0.014749999999999999</v>
      </c>
      <c r="R262" s="182">
        <f>Q262*H262</f>
        <v>0.029499999999999998</v>
      </c>
      <c r="S262" s="182">
        <v>0</v>
      </c>
      <c r="T262" s="18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4" t="s">
        <v>258</v>
      </c>
      <c r="AT262" s="184" t="s">
        <v>151</v>
      </c>
      <c r="AU262" s="184" t="s">
        <v>87</v>
      </c>
      <c r="AY262" s="18" t="s">
        <v>148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8" t="s">
        <v>85</v>
      </c>
      <c r="BK262" s="185">
        <f>ROUND(I262*H262,2)</f>
        <v>0</v>
      </c>
      <c r="BL262" s="18" t="s">
        <v>258</v>
      </c>
      <c r="BM262" s="184" t="s">
        <v>1084</v>
      </c>
    </row>
    <row r="263" s="2" customFormat="1">
      <c r="A263" s="37"/>
      <c r="B263" s="38"/>
      <c r="C263" s="37"/>
      <c r="D263" s="186" t="s">
        <v>157</v>
      </c>
      <c r="E263" s="37"/>
      <c r="F263" s="187" t="s">
        <v>1085</v>
      </c>
      <c r="G263" s="37"/>
      <c r="H263" s="37"/>
      <c r="I263" s="188"/>
      <c r="J263" s="37"/>
      <c r="K263" s="37"/>
      <c r="L263" s="38"/>
      <c r="M263" s="189"/>
      <c r="N263" s="190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157</v>
      </c>
      <c r="AU263" s="18" t="s">
        <v>87</v>
      </c>
    </row>
    <row r="264" s="14" customFormat="1">
      <c r="A264" s="14"/>
      <c r="B264" s="198"/>
      <c r="C264" s="14"/>
      <c r="D264" s="186" t="s">
        <v>159</v>
      </c>
      <c r="E264" s="199" t="s">
        <v>1</v>
      </c>
      <c r="F264" s="200" t="s">
        <v>1086</v>
      </c>
      <c r="G264" s="14"/>
      <c r="H264" s="201">
        <v>2</v>
      </c>
      <c r="I264" s="202"/>
      <c r="J264" s="14"/>
      <c r="K264" s="14"/>
      <c r="L264" s="198"/>
      <c r="M264" s="203"/>
      <c r="N264" s="204"/>
      <c r="O264" s="204"/>
      <c r="P264" s="204"/>
      <c r="Q264" s="204"/>
      <c r="R264" s="204"/>
      <c r="S264" s="204"/>
      <c r="T264" s="20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9" t="s">
        <v>159</v>
      </c>
      <c r="AU264" s="199" t="s">
        <v>87</v>
      </c>
      <c r="AV264" s="14" t="s">
        <v>87</v>
      </c>
      <c r="AW264" s="14" t="s">
        <v>32</v>
      </c>
      <c r="AX264" s="14" t="s">
        <v>85</v>
      </c>
      <c r="AY264" s="199" t="s">
        <v>148</v>
      </c>
    </row>
    <row r="265" s="2" customFormat="1" ht="21.75" customHeight="1">
      <c r="A265" s="37"/>
      <c r="B265" s="171"/>
      <c r="C265" s="172" t="s">
        <v>642</v>
      </c>
      <c r="D265" s="172" t="s">
        <v>151</v>
      </c>
      <c r="E265" s="173" t="s">
        <v>1087</v>
      </c>
      <c r="F265" s="174" t="s">
        <v>1088</v>
      </c>
      <c r="G265" s="175" t="s">
        <v>973</v>
      </c>
      <c r="H265" s="176">
        <v>1</v>
      </c>
      <c r="I265" s="177"/>
      <c r="J265" s="178">
        <f>ROUND(I265*H265,2)</f>
        <v>0</v>
      </c>
      <c r="K265" s="179"/>
      <c r="L265" s="38"/>
      <c r="M265" s="180" t="s">
        <v>1</v>
      </c>
      <c r="N265" s="181" t="s">
        <v>42</v>
      </c>
      <c r="O265" s="76"/>
      <c r="P265" s="182">
        <f>O265*H265</f>
        <v>0</v>
      </c>
      <c r="Q265" s="182">
        <v>0.00189</v>
      </c>
      <c r="R265" s="182">
        <f>Q265*H265</f>
        <v>0.00189</v>
      </c>
      <c r="S265" s="182">
        <v>0</v>
      </c>
      <c r="T265" s="18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4" t="s">
        <v>258</v>
      </c>
      <c r="AT265" s="184" t="s">
        <v>151</v>
      </c>
      <c r="AU265" s="184" t="s">
        <v>87</v>
      </c>
      <c r="AY265" s="18" t="s">
        <v>148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8" t="s">
        <v>85</v>
      </c>
      <c r="BK265" s="185">
        <f>ROUND(I265*H265,2)</f>
        <v>0</v>
      </c>
      <c r="BL265" s="18" t="s">
        <v>258</v>
      </c>
      <c r="BM265" s="184" t="s">
        <v>1089</v>
      </c>
    </row>
    <row r="266" s="2" customFormat="1">
      <c r="A266" s="37"/>
      <c r="B266" s="38"/>
      <c r="C266" s="37"/>
      <c r="D266" s="186" t="s">
        <v>157</v>
      </c>
      <c r="E266" s="37"/>
      <c r="F266" s="187" t="s">
        <v>1090</v>
      </c>
      <c r="G266" s="37"/>
      <c r="H266" s="37"/>
      <c r="I266" s="188"/>
      <c r="J266" s="37"/>
      <c r="K266" s="37"/>
      <c r="L266" s="38"/>
      <c r="M266" s="189"/>
      <c r="N266" s="190"/>
      <c r="O266" s="76"/>
      <c r="P266" s="76"/>
      <c r="Q266" s="76"/>
      <c r="R266" s="76"/>
      <c r="S266" s="76"/>
      <c r="T266" s="7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157</v>
      </c>
      <c r="AU266" s="18" t="s">
        <v>87</v>
      </c>
    </row>
    <row r="267" s="2" customFormat="1" ht="24.15" customHeight="1">
      <c r="A267" s="37"/>
      <c r="B267" s="171"/>
      <c r="C267" s="172" t="s">
        <v>242</v>
      </c>
      <c r="D267" s="172" t="s">
        <v>151</v>
      </c>
      <c r="E267" s="173" t="s">
        <v>1091</v>
      </c>
      <c r="F267" s="174" t="s">
        <v>1092</v>
      </c>
      <c r="G267" s="175" t="s">
        <v>200</v>
      </c>
      <c r="H267" s="176">
        <v>3</v>
      </c>
      <c r="I267" s="177"/>
      <c r="J267" s="178">
        <f>ROUND(I267*H267,2)</f>
        <v>0</v>
      </c>
      <c r="K267" s="179"/>
      <c r="L267" s="38"/>
      <c r="M267" s="180" t="s">
        <v>1</v>
      </c>
      <c r="N267" s="181" t="s">
        <v>42</v>
      </c>
      <c r="O267" s="76"/>
      <c r="P267" s="182">
        <f>O267*H267</f>
        <v>0</v>
      </c>
      <c r="Q267" s="182">
        <v>0.00109</v>
      </c>
      <c r="R267" s="182">
        <f>Q267*H267</f>
        <v>0.0032700000000000003</v>
      </c>
      <c r="S267" s="182">
        <v>0</v>
      </c>
      <c r="T267" s="18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4" t="s">
        <v>258</v>
      </c>
      <c r="AT267" s="184" t="s">
        <v>151</v>
      </c>
      <c r="AU267" s="184" t="s">
        <v>87</v>
      </c>
      <c r="AY267" s="18" t="s">
        <v>148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8" t="s">
        <v>85</v>
      </c>
      <c r="BK267" s="185">
        <f>ROUND(I267*H267,2)</f>
        <v>0</v>
      </c>
      <c r="BL267" s="18" t="s">
        <v>258</v>
      </c>
      <c r="BM267" s="184" t="s">
        <v>1093</v>
      </c>
    </row>
    <row r="268" s="2" customFormat="1">
      <c r="A268" s="37"/>
      <c r="B268" s="38"/>
      <c r="C268" s="37"/>
      <c r="D268" s="186" t="s">
        <v>157</v>
      </c>
      <c r="E268" s="37"/>
      <c r="F268" s="187" t="s">
        <v>1094</v>
      </c>
      <c r="G268" s="37"/>
      <c r="H268" s="37"/>
      <c r="I268" s="188"/>
      <c r="J268" s="37"/>
      <c r="K268" s="37"/>
      <c r="L268" s="38"/>
      <c r="M268" s="189"/>
      <c r="N268" s="190"/>
      <c r="O268" s="76"/>
      <c r="P268" s="76"/>
      <c r="Q268" s="76"/>
      <c r="R268" s="76"/>
      <c r="S268" s="76"/>
      <c r="T268" s="7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157</v>
      </c>
      <c r="AU268" s="18" t="s">
        <v>87</v>
      </c>
    </row>
    <row r="269" s="14" customFormat="1">
      <c r="A269" s="14"/>
      <c r="B269" s="198"/>
      <c r="C269" s="14"/>
      <c r="D269" s="186" t="s">
        <v>159</v>
      </c>
      <c r="E269" s="199" t="s">
        <v>1</v>
      </c>
      <c r="F269" s="200" t="s">
        <v>665</v>
      </c>
      <c r="G269" s="14"/>
      <c r="H269" s="201">
        <v>3</v>
      </c>
      <c r="I269" s="202"/>
      <c r="J269" s="14"/>
      <c r="K269" s="14"/>
      <c r="L269" s="198"/>
      <c r="M269" s="203"/>
      <c r="N269" s="204"/>
      <c r="O269" s="204"/>
      <c r="P269" s="204"/>
      <c r="Q269" s="204"/>
      <c r="R269" s="204"/>
      <c r="S269" s="204"/>
      <c r="T269" s="20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9" t="s">
        <v>159</v>
      </c>
      <c r="AU269" s="199" t="s">
        <v>87</v>
      </c>
      <c r="AV269" s="14" t="s">
        <v>87</v>
      </c>
      <c r="AW269" s="14" t="s">
        <v>32</v>
      </c>
      <c r="AX269" s="14" t="s">
        <v>85</v>
      </c>
      <c r="AY269" s="199" t="s">
        <v>148</v>
      </c>
    </row>
    <row r="270" s="2" customFormat="1" ht="24.15" customHeight="1">
      <c r="A270" s="37"/>
      <c r="B270" s="171"/>
      <c r="C270" s="172" t="s">
        <v>564</v>
      </c>
      <c r="D270" s="172" t="s">
        <v>151</v>
      </c>
      <c r="E270" s="173" t="s">
        <v>1095</v>
      </c>
      <c r="F270" s="174" t="s">
        <v>1096</v>
      </c>
      <c r="G270" s="175" t="s">
        <v>973</v>
      </c>
      <c r="H270" s="176">
        <v>2</v>
      </c>
      <c r="I270" s="177"/>
      <c r="J270" s="178">
        <f>ROUND(I270*H270,2)</f>
        <v>0</v>
      </c>
      <c r="K270" s="179"/>
      <c r="L270" s="38"/>
      <c r="M270" s="180" t="s">
        <v>1</v>
      </c>
      <c r="N270" s="181" t="s">
        <v>42</v>
      </c>
      <c r="O270" s="76"/>
      <c r="P270" s="182">
        <f>O270*H270</f>
        <v>0</v>
      </c>
      <c r="Q270" s="182">
        <v>0.00172</v>
      </c>
      <c r="R270" s="182">
        <f>Q270*H270</f>
        <v>0.0034399999999999999</v>
      </c>
      <c r="S270" s="182">
        <v>0</v>
      </c>
      <c r="T270" s="18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4" t="s">
        <v>258</v>
      </c>
      <c r="AT270" s="184" t="s">
        <v>151</v>
      </c>
      <c r="AU270" s="184" t="s">
        <v>87</v>
      </c>
      <c r="AY270" s="18" t="s">
        <v>148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18" t="s">
        <v>85</v>
      </c>
      <c r="BK270" s="185">
        <f>ROUND(I270*H270,2)</f>
        <v>0</v>
      </c>
      <c r="BL270" s="18" t="s">
        <v>258</v>
      </c>
      <c r="BM270" s="184" t="s">
        <v>1097</v>
      </c>
    </row>
    <row r="271" s="2" customFormat="1">
      <c r="A271" s="37"/>
      <c r="B271" s="38"/>
      <c r="C271" s="37"/>
      <c r="D271" s="186" t="s">
        <v>157</v>
      </c>
      <c r="E271" s="37"/>
      <c r="F271" s="187" t="s">
        <v>1098</v>
      </c>
      <c r="G271" s="37"/>
      <c r="H271" s="37"/>
      <c r="I271" s="188"/>
      <c r="J271" s="37"/>
      <c r="K271" s="37"/>
      <c r="L271" s="38"/>
      <c r="M271" s="189"/>
      <c r="N271" s="190"/>
      <c r="O271" s="76"/>
      <c r="P271" s="76"/>
      <c r="Q271" s="76"/>
      <c r="R271" s="76"/>
      <c r="S271" s="76"/>
      <c r="T271" s="7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157</v>
      </c>
      <c r="AU271" s="18" t="s">
        <v>87</v>
      </c>
    </row>
    <row r="272" s="2" customFormat="1" ht="24.15" customHeight="1">
      <c r="A272" s="37"/>
      <c r="B272" s="171"/>
      <c r="C272" s="172" t="s">
        <v>553</v>
      </c>
      <c r="D272" s="172" t="s">
        <v>151</v>
      </c>
      <c r="E272" s="173" t="s">
        <v>1099</v>
      </c>
      <c r="F272" s="174" t="s">
        <v>1100</v>
      </c>
      <c r="G272" s="175" t="s">
        <v>973</v>
      </c>
      <c r="H272" s="176">
        <v>2</v>
      </c>
      <c r="I272" s="177"/>
      <c r="J272" s="178">
        <f>ROUND(I272*H272,2)</f>
        <v>0</v>
      </c>
      <c r="K272" s="179"/>
      <c r="L272" s="38"/>
      <c r="M272" s="180" t="s">
        <v>1</v>
      </c>
      <c r="N272" s="181" t="s">
        <v>42</v>
      </c>
      <c r="O272" s="76"/>
      <c r="P272" s="182">
        <f>O272*H272</f>
        <v>0</v>
      </c>
      <c r="Q272" s="182">
        <v>0.0018</v>
      </c>
      <c r="R272" s="182">
        <f>Q272*H272</f>
        <v>0.0035999999999999999</v>
      </c>
      <c r="S272" s="182">
        <v>0</v>
      </c>
      <c r="T272" s="18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4" t="s">
        <v>258</v>
      </c>
      <c r="AT272" s="184" t="s">
        <v>151</v>
      </c>
      <c r="AU272" s="184" t="s">
        <v>87</v>
      </c>
      <c r="AY272" s="18" t="s">
        <v>148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8" t="s">
        <v>85</v>
      </c>
      <c r="BK272" s="185">
        <f>ROUND(I272*H272,2)</f>
        <v>0</v>
      </c>
      <c r="BL272" s="18" t="s">
        <v>258</v>
      </c>
      <c r="BM272" s="184" t="s">
        <v>1101</v>
      </c>
    </row>
    <row r="273" s="2" customFormat="1">
      <c r="A273" s="37"/>
      <c r="B273" s="38"/>
      <c r="C273" s="37"/>
      <c r="D273" s="186" t="s">
        <v>157</v>
      </c>
      <c r="E273" s="37"/>
      <c r="F273" s="187" t="s">
        <v>1102</v>
      </c>
      <c r="G273" s="37"/>
      <c r="H273" s="37"/>
      <c r="I273" s="188"/>
      <c r="J273" s="37"/>
      <c r="K273" s="37"/>
      <c r="L273" s="38"/>
      <c r="M273" s="189"/>
      <c r="N273" s="190"/>
      <c r="O273" s="76"/>
      <c r="P273" s="76"/>
      <c r="Q273" s="76"/>
      <c r="R273" s="76"/>
      <c r="S273" s="76"/>
      <c r="T273" s="7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8" t="s">
        <v>157</v>
      </c>
      <c r="AU273" s="18" t="s">
        <v>87</v>
      </c>
    </row>
    <row r="274" s="2" customFormat="1" ht="16.5" customHeight="1">
      <c r="A274" s="37"/>
      <c r="B274" s="171"/>
      <c r="C274" s="172" t="s">
        <v>522</v>
      </c>
      <c r="D274" s="172" t="s">
        <v>151</v>
      </c>
      <c r="E274" s="173" t="s">
        <v>1103</v>
      </c>
      <c r="F274" s="174" t="s">
        <v>1104</v>
      </c>
      <c r="G274" s="175" t="s">
        <v>973</v>
      </c>
      <c r="H274" s="176">
        <v>21</v>
      </c>
      <c r="I274" s="177"/>
      <c r="J274" s="178">
        <f>ROUND(I274*H274,2)</f>
        <v>0</v>
      </c>
      <c r="K274" s="179"/>
      <c r="L274" s="38"/>
      <c r="M274" s="180" t="s">
        <v>1</v>
      </c>
      <c r="N274" s="181" t="s">
        <v>42</v>
      </c>
      <c r="O274" s="76"/>
      <c r="P274" s="182">
        <f>O274*H274</f>
        <v>0</v>
      </c>
      <c r="Q274" s="182">
        <v>0.0018400000000000001</v>
      </c>
      <c r="R274" s="182">
        <f>Q274*H274</f>
        <v>0.038640000000000001</v>
      </c>
      <c r="S274" s="182">
        <v>0</v>
      </c>
      <c r="T274" s="18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4" t="s">
        <v>258</v>
      </c>
      <c r="AT274" s="184" t="s">
        <v>151</v>
      </c>
      <c r="AU274" s="184" t="s">
        <v>87</v>
      </c>
      <c r="AY274" s="18" t="s">
        <v>148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8" t="s">
        <v>85</v>
      </c>
      <c r="BK274" s="185">
        <f>ROUND(I274*H274,2)</f>
        <v>0</v>
      </c>
      <c r="BL274" s="18" t="s">
        <v>258</v>
      </c>
      <c r="BM274" s="184" t="s">
        <v>1105</v>
      </c>
    </row>
    <row r="275" s="2" customFormat="1">
      <c r="A275" s="37"/>
      <c r="B275" s="38"/>
      <c r="C275" s="37"/>
      <c r="D275" s="186" t="s">
        <v>157</v>
      </c>
      <c r="E275" s="37"/>
      <c r="F275" s="187" t="s">
        <v>1106</v>
      </c>
      <c r="G275" s="37"/>
      <c r="H275" s="37"/>
      <c r="I275" s="188"/>
      <c r="J275" s="37"/>
      <c r="K275" s="37"/>
      <c r="L275" s="38"/>
      <c r="M275" s="189"/>
      <c r="N275" s="190"/>
      <c r="O275" s="76"/>
      <c r="P275" s="76"/>
      <c r="Q275" s="76"/>
      <c r="R275" s="76"/>
      <c r="S275" s="76"/>
      <c r="T275" s="7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8" t="s">
        <v>157</v>
      </c>
      <c r="AU275" s="18" t="s">
        <v>87</v>
      </c>
    </row>
    <row r="276" s="14" customFormat="1">
      <c r="A276" s="14"/>
      <c r="B276" s="198"/>
      <c r="C276" s="14"/>
      <c r="D276" s="186" t="s">
        <v>159</v>
      </c>
      <c r="E276" s="199" t="s">
        <v>1</v>
      </c>
      <c r="F276" s="200" t="s">
        <v>1107</v>
      </c>
      <c r="G276" s="14"/>
      <c r="H276" s="201">
        <v>21</v>
      </c>
      <c r="I276" s="202"/>
      <c r="J276" s="14"/>
      <c r="K276" s="14"/>
      <c r="L276" s="198"/>
      <c r="M276" s="203"/>
      <c r="N276" s="204"/>
      <c r="O276" s="204"/>
      <c r="P276" s="204"/>
      <c r="Q276" s="204"/>
      <c r="R276" s="204"/>
      <c r="S276" s="204"/>
      <c r="T276" s="20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9" t="s">
        <v>159</v>
      </c>
      <c r="AU276" s="199" t="s">
        <v>87</v>
      </c>
      <c r="AV276" s="14" t="s">
        <v>87</v>
      </c>
      <c r="AW276" s="14" t="s">
        <v>32</v>
      </c>
      <c r="AX276" s="14" t="s">
        <v>85</v>
      </c>
      <c r="AY276" s="199" t="s">
        <v>148</v>
      </c>
    </row>
    <row r="277" s="2" customFormat="1" ht="16.5" customHeight="1">
      <c r="A277" s="37"/>
      <c r="B277" s="171"/>
      <c r="C277" s="172" t="s">
        <v>528</v>
      </c>
      <c r="D277" s="172" t="s">
        <v>151</v>
      </c>
      <c r="E277" s="173" t="s">
        <v>1108</v>
      </c>
      <c r="F277" s="174" t="s">
        <v>1109</v>
      </c>
      <c r="G277" s="175" t="s">
        <v>973</v>
      </c>
      <c r="H277" s="176">
        <v>2</v>
      </c>
      <c r="I277" s="177"/>
      <c r="J277" s="178">
        <f>ROUND(I277*H277,2)</f>
        <v>0</v>
      </c>
      <c r="K277" s="179"/>
      <c r="L277" s="38"/>
      <c r="M277" s="180" t="s">
        <v>1</v>
      </c>
      <c r="N277" s="181" t="s">
        <v>42</v>
      </c>
      <c r="O277" s="76"/>
      <c r="P277" s="182">
        <f>O277*H277</f>
        <v>0</v>
      </c>
      <c r="Q277" s="182">
        <v>0.0018400000000000001</v>
      </c>
      <c r="R277" s="182">
        <f>Q277*H277</f>
        <v>0.0036800000000000001</v>
      </c>
      <c r="S277" s="182">
        <v>0</v>
      </c>
      <c r="T277" s="18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4" t="s">
        <v>258</v>
      </c>
      <c r="AT277" s="184" t="s">
        <v>151</v>
      </c>
      <c r="AU277" s="184" t="s">
        <v>87</v>
      </c>
      <c r="AY277" s="18" t="s">
        <v>148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8" t="s">
        <v>85</v>
      </c>
      <c r="BK277" s="185">
        <f>ROUND(I277*H277,2)</f>
        <v>0</v>
      </c>
      <c r="BL277" s="18" t="s">
        <v>258</v>
      </c>
      <c r="BM277" s="184" t="s">
        <v>1110</v>
      </c>
    </row>
    <row r="278" s="2" customFormat="1">
      <c r="A278" s="37"/>
      <c r="B278" s="38"/>
      <c r="C278" s="37"/>
      <c r="D278" s="186" t="s">
        <v>157</v>
      </c>
      <c r="E278" s="37"/>
      <c r="F278" s="187" t="s">
        <v>1109</v>
      </c>
      <c r="G278" s="37"/>
      <c r="H278" s="37"/>
      <c r="I278" s="188"/>
      <c r="J278" s="37"/>
      <c r="K278" s="37"/>
      <c r="L278" s="38"/>
      <c r="M278" s="189"/>
      <c r="N278" s="190"/>
      <c r="O278" s="76"/>
      <c r="P278" s="76"/>
      <c r="Q278" s="76"/>
      <c r="R278" s="76"/>
      <c r="S278" s="76"/>
      <c r="T278" s="7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8" t="s">
        <v>157</v>
      </c>
      <c r="AU278" s="18" t="s">
        <v>87</v>
      </c>
    </row>
    <row r="279" s="14" customFormat="1">
      <c r="A279" s="14"/>
      <c r="B279" s="198"/>
      <c r="C279" s="14"/>
      <c r="D279" s="186" t="s">
        <v>159</v>
      </c>
      <c r="E279" s="199" t="s">
        <v>1</v>
      </c>
      <c r="F279" s="200" t="s">
        <v>1063</v>
      </c>
      <c r="G279" s="14"/>
      <c r="H279" s="201">
        <v>2</v>
      </c>
      <c r="I279" s="202"/>
      <c r="J279" s="14"/>
      <c r="K279" s="14"/>
      <c r="L279" s="198"/>
      <c r="M279" s="203"/>
      <c r="N279" s="204"/>
      <c r="O279" s="204"/>
      <c r="P279" s="204"/>
      <c r="Q279" s="204"/>
      <c r="R279" s="204"/>
      <c r="S279" s="204"/>
      <c r="T279" s="20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9" t="s">
        <v>159</v>
      </c>
      <c r="AU279" s="199" t="s">
        <v>87</v>
      </c>
      <c r="AV279" s="14" t="s">
        <v>87</v>
      </c>
      <c r="AW279" s="14" t="s">
        <v>32</v>
      </c>
      <c r="AX279" s="14" t="s">
        <v>85</v>
      </c>
      <c r="AY279" s="199" t="s">
        <v>148</v>
      </c>
    </row>
    <row r="280" s="2" customFormat="1" ht="24.15" customHeight="1">
      <c r="A280" s="37"/>
      <c r="B280" s="171"/>
      <c r="C280" s="172" t="s">
        <v>546</v>
      </c>
      <c r="D280" s="172" t="s">
        <v>151</v>
      </c>
      <c r="E280" s="173" t="s">
        <v>1111</v>
      </c>
      <c r="F280" s="174" t="s">
        <v>1112</v>
      </c>
      <c r="G280" s="175" t="s">
        <v>973</v>
      </c>
      <c r="H280" s="176">
        <v>4</v>
      </c>
      <c r="I280" s="177"/>
      <c r="J280" s="178">
        <f>ROUND(I280*H280,2)</f>
        <v>0</v>
      </c>
      <c r="K280" s="179"/>
      <c r="L280" s="38"/>
      <c r="M280" s="180" t="s">
        <v>1</v>
      </c>
      <c r="N280" s="181" t="s">
        <v>42</v>
      </c>
      <c r="O280" s="76"/>
      <c r="P280" s="182">
        <f>O280*H280</f>
        <v>0</v>
      </c>
      <c r="Q280" s="182">
        <v>0.0018400000000000001</v>
      </c>
      <c r="R280" s="182">
        <f>Q280*H280</f>
        <v>0.0073600000000000002</v>
      </c>
      <c r="S280" s="182">
        <v>0</v>
      </c>
      <c r="T280" s="18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4" t="s">
        <v>258</v>
      </c>
      <c r="AT280" s="184" t="s">
        <v>151</v>
      </c>
      <c r="AU280" s="184" t="s">
        <v>87</v>
      </c>
      <c r="AY280" s="18" t="s">
        <v>148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8" t="s">
        <v>85</v>
      </c>
      <c r="BK280" s="185">
        <f>ROUND(I280*H280,2)</f>
        <v>0</v>
      </c>
      <c r="BL280" s="18" t="s">
        <v>258</v>
      </c>
      <c r="BM280" s="184" t="s">
        <v>1113</v>
      </c>
    </row>
    <row r="281" s="2" customFormat="1">
      <c r="A281" s="37"/>
      <c r="B281" s="38"/>
      <c r="C281" s="37"/>
      <c r="D281" s="186" t="s">
        <v>157</v>
      </c>
      <c r="E281" s="37"/>
      <c r="F281" s="187" t="s">
        <v>1114</v>
      </c>
      <c r="G281" s="37"/>
      <c r="H281" s="37"/>
      <c r="I281" s="188"/>
      <c r="J281" s="37"/>
      <c r="K281" s="37"/>
      <c r="L281" s="38"/>
      <c r="M281" s="189"/>
      <c r="N281" s="190"/>
      <c r="O281" s="76"/>
      <c r="P281" s="76"/>
      <c r="Q281" s="76"/>
      <c r="R281" s="76"/>
      <c r="S281" s="76"/>
      <c r="T281" s="7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8" t="s">
        <v>157</v>
      </c>
      <c r="AU281" s="18" t="s">
        <v>87</v>
      </c>
    </row>
    <row r="282" s="14" customFormat="1">
      <c r="A282" s="14"/>
      <c r="B282" s="198"/>
      <c r="C282" s="14"/>
      <c r="D282" s="186" t="s">
        <v>159</v>
      </c>
      <c r="E282" s="199" t="s">
        <v>1</v>
      </c>
      <c r="F282" s="200" t="s">
        <v>1068</v>
      </c>
      <c r="G282" s="14"/>
      <c r="H282" s="201">
        <v>4</v>
      </c>
      <c r="I282" s="202"/>
      <c r="J282" s="14"/>
      <c r="K282" s="14"/>
      <c r="L282" s="198"/>
      <c r="M282" s="203"/>
      <c r="N282" s="204"/>
      <c r="O282" s="204"/>
      <c r="P282" s="204"/>
      <c r="Q282" s="204"/>
      <c r="R282" s="204"/>
      <c r="S282" s="204"/>
      <c r="T282" s="20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9" t="s">
        <v>159</v>
      </c>
      <c r="AU282" s="199" t="s">
        <v>87</v>
      </c>
      <c r="AV282" s="14" t="s">
        <v>87</v>
      </c>
      <c r="AW282" s="14" t="s">
        <v>32</v>
      </c>
      <c r="AX282" s="14" t="s">
        <v>85</v>
      </c>
      <c r="AY282" s="199" t="s">
        <v>148</v>
      </c>
    </row>
    <row r="283" s="2" customFormat="1" ht="16.5" customHeight="1">
      <c r="A283" s="37"/>
      <c r="B283" s="171"/>
      <c r="C283" s="172" t="s">
        <v>541</v>
      </c>
      <c r="D283" s="172" t="s">
        <v>151</v>
      </c>
      <c r="E283" s="173" t="s">
        <v>1115</v>
      </c>
      <c r="F283" s="174" t="s">
        <v>1116</v>
      </c>
      <c r="G283" s="175" t="s">
        <v>200</v>
      </c>
      <c r="H283" s="176">
        <v>10</v>
      </c>
      <c r="I283" s="177"/>
      <c r="J283" s="178">
        <f>ROUND(I283*H283,2)</f>
        <v>0</v>
      </c>
      <c r="K283" s="179"/>
      <c r="L283" s="38"/>
      <c r="M283" s="180" t="s">
        <v>1</v>
      </c>
      <c r="N283" s="181" t="s">
        <v>42</v>
      </c>
      <c r="O283" s="76"/>
      <c r="P283" s="182">
        <f>O283*H283</f>
        <v>0</v>
      </c>
      <c r="Q283" s="182">
        <v>0.00031</v>
      </c>
      <c r="R283" s="182">
        <f>Q283*H283</f>
        <v>0.0030999999999999999</v>
      </c>
      <c r="S283" s="182">
        <v>0</v>
      </c>
      <c r="T283" s="183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4" t="s">
        <v>258</v>
      </c>
      <c r="AT283" s="184" t="s">
        <v>151</v>
      </c>
      <c r="AU283" s="184" t="s">
        <v>87</v>
      </c>
      <c r="AY283" s="18" t="s">
        <v>148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8" t="s">
        <v>85</v>
      </c>
      <c r="BK283" s="185">
        <f>ROUND(I283*H283,2)</f>
        <v>0</v>
      </c>
      <c r="BL283" s="18" t="s">
        <v>258</v>
      </c>
      <c r="BM283" s="184" t="s">
        <v>1117</v>
      </c>
    </row>
    <row r="284" s="2" customFormat="1">
      <c r="A284" s="37"/>
      <c r="B284" s="38"/>
      <c r="C284" s="37"/>
      <c r="D284" s="186" t="s">
        <v>157</v>
      </c>
      <c r="E284" s="37"/>
      <c r="F284" s="187" t="s">
        <v>1116</v>
      </c>
      <c r="G284" s="37"/>
      <c r="H284" s="37"/>
      <c r="I284" s="188"/>
      <c r="J284" s="37"/>
      <c r="K284" s="37"/>
      <c r="L284" s="38"/>
      <c r="M284" s="189"/>
      <c r="N284" s="190"/>
      <c r="O284" s="76"/>
      <c r="P284" s="76"/>
      <c r="Q284" s="76"/>
      <c r="R284" s="76"/>
      <c r="S284" s="76"/>
      <c r="T284" s="7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8" t="s">
        <v>157</v>
      </c>
      <c r="AU284" s="18" t="s">
        <v>87</v>
      </c>
    </row>
    <row r="285" s="14" customFormat="1">
      <c r="A285" s="14"/>
      <c r="B285" s="198"/>
      <c r="C285" s="14"/>
      <c r="D285" s="186" t="s">
        <v>159</v>
      </c>
      <c r="E285" s="199" t="s">
        <v>1</v>
      </c>
      <c r="F285" s="200" t="s">
        <v>1118</v>
      </c>
      <c r="G285" s="14"/>
      <c r="H285" s="201">
        <v>10</v>
      </c>
      <c r="I285" s="202"/>
      <c r="J285" s="14"/>
      <c r="K285" s="14"/>
      <c r="L285" s="198"/>
      <c r="M285" s="203"/>
      <c r="N285" s="204"/>
      <c r="O285" s="204"/>
      <c r="P285" s="204"/>
      <c r="Q285" s="204"/>
      <c r="R285" s="204"/>
      <c r="S285" s="204"/>
      <c r="T285" s="20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9" t="s">
        <v>159</v>
      </c>
      <c r="AU285" s="199" t="s">
        <v>87</v>
      </c>
      <c r="AV285" s="14" t="s">
        <v>87</v>
      </c>
      <c r="AW285" s="14" t="s">
        <v>32</v>
      </c>
      <c r="AX285" s="14" t="s">
        <v>85</v>
      </c>
      <c r="AY285" s="199" t="s">
        <v>148</v>
      </c>
    </row>
    <row r="286" s="2" customFormat="1" ht="24.15" customHeight="1">
      <c r="A286" s="37"/>
      <c r="B286" s="171"/>
      <c r="C286" s="172" t="s">
        <v>599</v>
      </c>
      <c r="D286" s="172" t="s">
        <v>151</v>
      </c>
      <c r="E286" s="173" t="s">
        <v>1119</v>
      </c>
      <c r="F286" s="174" t="s">
        <v>1120</v>
      </c>
      <c r="G286" s="175" t="s">
        <v>476</v>
      </c>
      <c r="H286" s="176">
        <v>1.4570000000000001</v>
      </c>
      <c r="I286" s="177"/>
      <c r="J286" s="178">
        <f>ROUND(I286*H286,2)</f>
        <v>0</v>
      </c>
      <c r="K286" s="179"/>
      <c r="L286" s="38"/>
      <c r="M286" s="180" t="s">
        <v>1</v>
      </c>
      <c r="N286" s="181" t="s">
        <v>42</v>
      </c>
      <c r="O286" s="76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4" t="s">
        <v>258</v>
      </c>
      <c r="AT286" s="184" t="s">
        <v>151</v>
      </c>
      <c r="AU286" s="184" t="s">
        <v>87</v>
      </c>
      <c r="AY286" s="18" t="s">
        <v>148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8" t="s">
        <v>85</v>
      </c>
      <c r="BK286" s="185">
        <f>ROUND(I286*H286,2)</f>
        <v>0</v>
      </c>
      <c r="BL286" s="18" t="s">
        <v>258</v>
      </c>
      <c r="BM286" s="184" t="s">
        <v>1121</v>
      </c>
    </row>
    <row r="287" s="2" customFormat="1">
      <c r="A287" s="37"/>
      <c r="B287" s="38"/>
      <c r="C287" s="37"/>
      <c r="D287" s="186" t="s">
        <v>157</v>
      </c>
      <c r="E287" s="37"/>
      <c r="F287" s="187" t="s">
        <v>1122</v>
      </c>
      <c r="G287" s="37"/>
      <c r="H287" s="37"/>
      <c r="I287" s="188"/>
      <c r="J287" s="37"/>
      <c r="K287" s="37"/>
      <c r="L287" s="38"/>
      <c r="M287" s="189"/>
      <c r="N287" s="190"/>
      <c r="O287" s="76"/>
      <c r="P287" s="76"/>
      <c r="Q287" s="76"/>
      <c r="R287" s="76"/>
      <c r="S287" s="76"/>
      <c r="T287" s="7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8" t="s">
        <v>157</v>
      </c>
      <c r="AU287" s="18" t="s">
        <v>87</v>
      </c>
    </row>
    <row r="288" s="12" customFormat="1" ht="22.8" customHeight="1">
      <c r="A288" s="12"/>
      <c r="B288" s="158"/>
      <c r="C288" s="12"/>
      <c r="D288" s="159" t="s">
        <v>76</v>
      </c>
      <c r="E288" s="169" t="s">
        <v>1123</v>
      </c>
      <c r="F288" s="169" t="s">
        <v>1124</v>
      </c>
      <c r="G288" s="12"/>
      <c r="H288" s="12"/>
      <c r="I288" s="161"/>
      <c r="J288" s="170">
        <f>BK288</f>
        <v>0</v>
      </c>
      <c r="K288" s="12"/>
      <c r="L288" s="158"/>
      <c r="M288" s="163"/>
      <c r="N288" s="164"/>
      <c r="O288" s="164"/>
      <c r="P288" s="165">
        <f>SUM(P289:P298)</f>
        <v>0</v>
      </c>
      <c r="Q288" s="164"/>
      <c r="R288" s="165">
        <f>SUM(R289:R298)</f>
        <v>0.31730000000000003</v>
      </c>
      <c r="S288" s="164"/>
      <c r="T288" s="166">
        <f>SUM(T289:T298)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59" t="s">
        <v>87</v>
      </c>
      <c r="AT288" s="167" t="s">
        <v>76</v>
      </c>
      <c r="AU288" s="167" t="s">
        <v>85</v>
      </c>
      <c r="AY288" s="159" t="s">
        <v>148</v>
      </c>
      <c r="BK288" s="168">
        <f>SUM(BK289:BK298)</f>
        <v>0</v>
      </c>
    </row>
    <row r="289" s="2" customFormat="1" ht="33" customHeight="1">
      <c r="A289" s="37"/>
      <c r="B289" s="171"/>
      <c r="C289" s="172" t="s">
        <v>606</v>
      </c>
      <c r="D289" s="172" t="s">
        <v>151</v>
      </c>
      <c r="E289" s="173" t="s">
        <v>1125</v>
      </c>
      <c r="F289" s="174" t="s">
        <v>1126</v>
      </c>
      <c r="G289" s="175" t="s">
        <v>973</v>
      </c>
      <c r="H289" s="176">
        <v>20</v>
      </c>
      <c r="I289" s="177"/>
      <c r="J289" s="178">
        <f>ROUND(I289*H289,2)</f>
        <v>0</v>
      </c>
      <c r="K289" s="179"/>
      <c r="L289" s="38"/>
      <c r="M289" s="180" t="s">
        <v>1</v>
      </c>
      <c r="N289" s="181" t="s">
        <v>42</v>
      </c>
      <c r="O289" s="76"/>
      <c r="P289" s="182">
        <f>O289*H289</f>
        <v>0</v>
      </c>
      <c r="Q289" s="182">
        <v>0.0025000000000000001</v>
      </c>
      <c r="R289" s="182">
        <f>Q289*H289</f>
        <v>0.050000000000000003</v>
      </c>
      <c r="S289" s="182">
        <v>0</v>
      </c>
      <c r="T289" s="18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4" t="s">
        <v>258</v>
      </c>
      <c r="AT289" s="184" t="s">
        <v>151</v>
      </c>
      <c r="AU289" s="184" t="s">
        <v>87</v>
      </c>
      <c r="AY289" s="18" t="s">
        <v>148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8" t="s">
        <v>85</v>
      </c>
      <c r="BK289" s="185">
        <f>ROUND(I289*H289,2)</f>
        <v>0</v>
      </c>
      <c r="BL289" s="18" t="s">
        <v>258</v>
      </c>
      <c r="BM289" s="184" t="s">
        <v>1127</v>
      </c>
    </row>
    <row r="290" s="2" customFormat="1">
      <c r="A290" s="37"/>
      <c r="B290" s="38"/>
      <c r="C290" s="37"/>
      <c r="D290" s="186" t="s">
        <v>157</v>
      </c>
      <c r="E290" s="37"/>
      <c r="F290" s="187" t="s">
        <v>1128</v>
      </c>
      <c r="G290" s="37"/>
      <c r="H290" s="37"/>
      <c r="I290" s="188"/>
      <c r="J290" s="37"/>
      <c r="K290" s="37"/>
      <c r="L290" s="38"/>
      <c r="M290" s="189"/>
      <c r="N290" s="190"/>
      <c r="O290" s="76"/>
      <c r="P290" s="76"/>
      <c r="Q290" s="76"/>
      <c r="R290" s="76"/>
      <c r="S290" s="76"/>
      <c r="T290" s="7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8" t="s">
        <v>157</v>
      </c>
      <c r="AU290" s="18" t="s">
        <v>87</v>
      </c>
    </row>
    <row r="291" s="2" customFormat="1" ht="24.15" customHeight="1">
      <c r="A291" s="37"/>
      <c r="B291" s="171"/>
      <c r="C291" s="172" t="s">
        <v>614</v>
      </c>
      <c r="D291" s="172" t="s">
        <v>151</v>
      </c>
      <c r="E291" s="173" t="s">
        <v>1129</v>
      </c>
      <c r="F291" s="174" t="s">
        <v>1130</v>
      </c>
      <c r="G291" s="175" t="s">
        <v>973</v>
      </c>
      <c r="H291" s="176">
        <v>2</v>
      </c>
      <c r="I291" s="177"/>
      <c r="J291" s="178">
        <f>ROUND(I291*H291,2)</f>
        <v>0</v>
      </c>
      <c r="K291" s="179"/>
      <c r="L291" s="38"/>
      <c r="M291" s="180" t="s">
        <v>1</v>
      </c>
      <c r="N291" s="181" t="s">
        <v>42</v>
      </c>
      <c r="O291" s="76"/>
      <c r="P291" s="182">
        <f>O291*H291</f>
        <v>0</v>
      </c>
      <c r="Q291" s="182">
        <v>0.0038999999999999998</v>
      </c>
      <c r="R291" s="182">
        <f>Q291*H291</f>
        <v>0.0077999999999999996</v>
      </c>
      <c r="S291" s="182">
        <v>0</v>
      </c>
      <c r="T291" s="183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4" t="s">
        <v>258</v>
      </c>
      <c r="AT291" s="184" t="s">
        <v>151</v>
      </c>
      <c r="AU291" s="184" t="s">
        <v>87</v>
      </c>
      <c r="AY291" s="18" t="s">
        <v>148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8" t="s">
        <v>85</v>
      </c>
      <c r="BK291" s="185">
        <f>ROUND(I291*H291,2)</f>
        <v>0</v>
      </c>
      <c r="BL291" s="18" t="s">
        <v>258</v>
      </c>
      <c r="BM291" s="184" t="s">
        <v>1131</v>
      </c>
    </row>
    <row r="292" s="2" customFormat="1">
      <c r="A292" s="37"/>
      <c r="B292" s="38"/>
      <c r="C292" s="37"/>
      <c r="D292" s="186" t="s">
        <v>157</v>
      </c>
      <c r="E292" s="37"/>
      <c r="F292" s="187" t="s">
        <v>1132</v>
      </c>
      <c r="G292" s="37"/>
      <c r="H292" s="37"/>
      <c r="I292" s="188"/>
      <c r="J292" s="37"/>
      <c r="K292" s="37"/>
      <c r="L292" s="38"/>
      <c r="M292" s="189"/>
      <c r="N292" s="190"/>
      <c r="O292" s="76"/>
      <c r="P292" s="76"/>
      <c r="Q292" s="76"/>
      <c r="R292" s="76"/>
      <c r="S292" s="76"/>
      <c r="T292" s="7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8" t="s">
        <v>157</v>
      </c>
      <c r="AU292" s="18" t="s">
        <v>87</v>
      </c>
    </row>
    <row r="293" s="2" customFormat="1" ht="24.15" customHeight="1">
      <c r="A293" s="37"/>
      <c r="B293" s="171"/>
      <c r="C293" s="172" t="s">
        <v>620</v>
      </c>
      <c r="D293" s="172" t="s">
        <v>151</v>
      </c>
      <c r="E293" s="173" t="s">
        <v>1133</v>
      </c>
      <c r="F293" s="174" t="s">
        <v>1134</v>
      </c>
      <c r="G293" s="175" t="s">
        <v>973</v>
      </c>
      <c r="H293" s="176">
        <v>11</v>
      </c>
      <c r="I293" s="177"/>
      <c r="J293" s="178">
        <f>ROUND(I293*H293,2)</f>
        <v>0</v>
      </c>
      <c r="K293" s="179"/>
      <c r="L293" s="38"/>
      <c r="M293" s="180" t="s">
        <v>1</v>
      </c>
      <c r="N293" s="181" t="s">
        <v>42</v>
      </c>
      <c r="O293" s="76"/>
      <c r="P293" s="182">
        <f>O293*H293</f>
        <v>0</v>
      </c>
      <c r="Q293" s="182">
        <v>0.0077000000000000002</v>
      </c>
      <c r="R293" s="182">
        <f>Q293*H293</f>
        <v>0.084699999999999998</v>
      </c>
      <c r="S293" s="182">
        <v>0</v>
      </c>
      <c r="T293" s="183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4" t="s">
        <v>258</v>
      </c>
      <c r="AT293" s="184" t="s">
        <v>151</v>
      </c>
      <c r="AU293" s="184" t="s">
        <v>87</v>
      </c>
      <c r="AY293" s="18" t="s">
        <v>148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8" t="s">
        <v>85</v>
      </c>
      <c r="BK293" s="185">
        <f>ROUND(I293*H293,2)</f>
        <v>0</v>
      </c>
      <c r="BL293" s="18" t="s">
        <v>258</v>
      </c>
      <c r="BM293" s="184" t="s">
        <v>1135</v>
      </c>
    </row>
    <row r="294" s="2" customFormat="1">
      <c r="A294" s="37"/>
      <c r="B294" s="38"/>
      <c r="C294" s="37"/>
      <c r="D294" s="186" t="s">
        <v>157</v>
      </c>
      <c r="E294" s="37"/>
      <c r="F294" s="187" t="s">
        <v>1136</v>
      </c>
      <c r="G294" s="37"/>
      <c r="H294" s="37"/>
      <c r="I294" s="188"/>
      <c r="J294" s="37"/>
      <c r="K294" s="37"/>
      <c r="L294" s="38"/>
      <c r="M294" s="189"/>
      <c r="N294" s="190"/>
      <c r="O294" s="76"/>
      <c r="P294" s="76"/>
      <c r="Q294" s="76"/>
      <c r="R294" s="76"/>
      <c r="S294" s="76"/>
      <c r="T294" s="7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8" t="s">
        <v>157</v>
      </c>
      <c r="AU294" s="18" t="s">
        <v>87</v>
      </c>
    </row>
    <row r="295" s="2" customFormat="1" ht="33" customHeight="1">
      <c r="A295" s="37"/>
      <c r="B295" s="171"/>
      <c r="C295" s="172" t="s">
        <v>626</v>
      </c>
      <c r="D295" s="172" t="s">
        <v>151</v>
      </c>
      <c r="E295" s="173" t="s">
        <v>1137</v>
      </c>
      <c r="F295" s="174" t="s">
        <v>1138</v>
      </c>
      <c r="G295" s="175" t="s">
        <v>973</v>
      </c>
      <c r="H295" s="176">
        <v>19</v>
      </c>
      <c r="I295" s="177"/>
      <c r="J295" s="178">
        <f>ROUND(I295*H295,2)</f>
        <v>0</v>
      </c>
      <c r="K295" s="179"/>
      <c r="L295" s="38"/>
      <c r="M295" s="180" t="s">
        <v>1</v>
      </c>
      <c r="N295" s="181" t="s">
        <v>42</v>
      </c>
      <c r="O295" s="76"/>
      <c r="P295" s="182">
        <f>O295*H295</f>
        <v>0</v>
      </c>
      <c r="Q295" s="182">
        <v>0.0091999999999999998</v>
      </c>
      <c r="R295" s="182">
        <f>Q295*H295</f>
        <v>0.17480000000000001</v>
      </c>
      <c r="S295" s="182">
        <v>0</v>
      </c>
      <c r="T295" s="183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4" t="s">
        <v>258</v>
      </c>
      <c r="AT295" s="184" t="s">
        <v>151</v>
      </c>
      <c r="AU295" s="184" t="s">
        <v>87</v>
      </c>
      <c r="AY295" s="18" t="s">
        <v>148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8" t="s">
        <v>85</v>
      </c>
      <c r="BK295" s="185">
        <f>ROUND(I295*H295,2)</f>
        <v>0</v>
      </c>
      <c r="BL295" s="18" t="s">
        <v>258</v>
      </c>
      <c r="BM295" s="184" t="s">
        <v>1139</v>
      </c>
    </row>
    <row r="296" s="2" customFormat="1">
      <c r="A296" s="37"/>
      <c r="B296" s="38"/>
      <c r="C296" s="37"/>
      <c r="D296" s="186" t="s">
        <v>157</v>
      </c>
      <c r="E296" s="37"/>
      <c r="F296" s="187" t="s">
        <v>1140</v>
      </c>
      <c r="G296" s="37"/>
      <c r="H296" s="37"/>
      <c r="I296" s="188"/>
      <c r="J296" s="37"/>
      <c r="K296" s="37"/>
      <c r="L296" s="38"/>
      <c r="M296" s="189"/>
      <c r="N296" s="190"/>
      <c r="O296" s="76"/>
      <c r="P296" s="76"/>
      <c r="Q296" s="76"/>
      <c r="R296" s="76"/>
      <c r="S296" s="76"/>
      <c r="T296" s="7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8" t="s">
        <v>157</v>
      </c>
      <c r="AU296" s="18" t="s">
        <v>87</v>
      </c>
    </row>
    <row r="297" s="2" customFormat="1" ht="24.15" customHeight="1">
      <c r="A297" s="37"/>
      <c r="B297" s="171"/>
      <c r="C297" s="172" t="s">
        <v>631</v>
      </c>
      <c r="D297" s="172" t="s">
        <v>151</v>
      </c>
      <c r="E297" s="173" t="s">
        <v>1141</v>
      </c>
      <c r="F297" s="174" t="s">
        <v>1142</v>
      </c>
      <c r="G297" s="175" t="s">
        <v>476</v>
      </c>
      <c r="H297" s="176">
        <v>0.317</v>
      </c>
      <c r="I297" s="177"/>
      <c r="J297" s="178">
        <f>ROUND(I297*H297,2)</f>
        <v>0</v>
      </c>
      <c r="K297" s="179"/>
      <c r="L297" s="38"/>
      <c r="M297" s="180" t="s">
        <v>1</v>
      </c>
      <c r="N297" s="181" t="s">
        <v>42</v>
      </c>
      <c r="O297" s="76"/>
      <c r="P297" s="182">
        <f>O297*H297</f>
        <v>0</v>
      </c>
      <c r="Q297" s="182">
        <v>0</v>
      </c>
      <c r="R297" s="182">
        <f>Q297*H297</f>
        <v>0</v>
      </c>
      <c r="S297" s="182">
        <v>0</v>
      </c>
      <c r="T297" s="183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4" t="s">
        <v>258</v>
      </c>
      <c r="AT297" s="184" t="s">
        <v>151</v>
      </c>
      <c r="AU297" s="184" t="s">
        <v>87</v>
      </c>
      <c r="AY297" s="18" t="s">
        <v>148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8" t="s">
        <v>85</v>
      </c>
      <c r="BK297" s="185">
        <f>ROUND(I297*H297,2)</f>
        <v>0</v>
      </c>
      <c r="BL297" s="18" t="s">
        <v>258</v>
      </c>
      <c r="BM297" s="184" t="s">
        <v>1143</v>
      </c>
    </row>
    <row r="298" s="2" customFormat="1">
      <c r="A298" s="37"/>
      <c r="B298" s="38"/>
      <c r="C298" s="37"/>
      <c r="D298" s="186" t="s">
        <v>157</v>
      </c>
      <c r="E298" s="37"/>
      <c r="F298" s="187" t="s">
        <v>1144</v>
      </c>
      <c r="G298" s="37"/>
      <c r="H298" s="37"/>
      <c r="I298" s="188"/>
      <c r="J298" s="37"/>
      <c r="K298" s="37"/>
      <c r="L298" s="38"/>
      <c r="M298" s="189"/>
      <c r="N298" s="190"/>
      <c r="O298" s="76"/>
      <c r="P298" s="76"/>
      <c r="Q298" s="76"/>
      <c r="R298" s="76"/>
      <c r="S298" s="76"/>
      <c r="T298" s="7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8" t="s">
        <v>157</v>
      </c>
      <c r="AU298" s="18" t="s">
        <v>87</v>
      </c>
    </row>
    <row r="299" s="12" customFormat="1" ht="25.92" customHeight="1">
      <c r="A299" s="12"/>
      <c r="B299" s="158"/>
      <c r="C299" s="12"/>
      <c r="D299" s="159" t="s">
        <v>76</v>
      </c>
      <c r="E299" s="160" t="s">
        <v>1145</v>
      </c>
      <c r="F299" s="160" t="s">
        <v>1146</v>
      </c>
      <c r="G299" s="12"/>
      <c r="H299" s="12"/>
      <c r="I299" s="161"/>
      <c r="J299" s="162">
        <f>BK299</f>
        <v>0</v>
      </c>
      <c r="K299" s="12"/>
      <c r="L299" s="158"/>
      <c r="M299" s="163"/>
      <c r="N299" s="164"/>
      <c r="O299" s="164"/>
      <c r="P299" s="165">
        <f>SUM(P300:P301)</f>
        <v>0</v>
      </c>
      <c r="Q299" s="164"/>
      <c r="R299" s="165">
        <f>SUM(R300:R301)</f>
        <v>0</v>
      </c>
      <c r="S299" s="164"/>
      <c r="T299" s="166">
        <f>SUM(T300:T301)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59" t="s">
        <v>155</v>
      </c>
      <c r="AT299" s="167" t="s">
        <v>76</v>
      </c>
      <c r="AU299" s="167" t="s">
        <v>77</v>
      </c>
      <c r="AY299" s="159" t="s">
        <v>148</v>
      </c>
      <c r="BK299" s="168">
        <f>SUM(BK300:BK301)</f>
        <v>0</v>
      </c>
    </row>
    <row r="300" s="2" customFormat="1" ht="16.5" customHeight="1">
      <c r="A300" s="37"/>
      <c r="B300" s="171"/>
      <c r="C300" s="172" t="s">
        <v>635</v>
      </c>
      <c r="D300" s="172" t="s">
        <v>151</v>
      </c>
      <c r="E300" s="173" t="s">
        <v>1147</v>
      </c>
      <c r="F300" s="174" t="s">
        <v>1148</v>
      </c>
      <c r="G300" s="175" t="s">
        <v>1149</v>
      </c>
      <c r="H300" s="176">
        <v>150</v>
      </c>
      <c r="I300" s="177"/>
      <c r="J300" s="178">
        <f>ROUND(I300*H300,2)</f>
        <v>0</v>
      </c>
      <c r="K300" s="179"/>
      <c r="L300" s="38"/>
      <c r="M300" s="180" t="s">
        <v>1</v>
      </c>
      <c r="N300" s="181" t="s">
        <v>42</v>
      </c>
      <c r="O300" s="76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4" t="s">
        <v>1150</v>
      </c>
      <c r="AT300" s="184" t="s">
        <v>151</v>
      </c>
      <c r="AU300" s="184" t="s">
        <v>85</v>
      </c>
      <c r="AY300" s="18" t="s">
        <v>148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8" t="s">
        <v>85</v>
      </c>
      <c r="BK300" s="185">
        <f>ROUND(I300*H300,2)</f>
        <v>0</v>
      </c>
      <c r="BL300" s="18" t="s">
        <v>1150</v>
      </c>
      <c r="BM300" s="184" t="s">
        <v>1151</v>
      </c>
    </row>
    <row r="301" s="2" customFormat="1">
      <c r="A301" s="37"/>
      <c r="B301" s="38"/>
      <c r="C301" s="37"/>
      <c r="D301" s="186" t="s">
        <v>157</v>
      </c>
      <c r="E301" s="37"/>
      <c r="F301" s="187" t="s">
        <v>1152</v>
      </c>
      <c r="G301" s="37"/>
      <c r="H301" s="37"/>
      <c r="I301" s="188"/>
      <c r="J301" s="37"/>
      <c r="K301" s="37"/>
      <c r="L301" s="38"/>
      <c r="M301" s="225"/>
      <c r="N301" s="226"/>
      <c r="O301" s="227"/>
      <c r="P301" s="227"/>
      <c r="Q301" s="227"/>
      <c r="R301" s="227"/>
      <c r="S301" s="227"/>
      <c r="T301" s="228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8" t="s">
        <v>157</v>
      </c>
      <c r="AU301" s="18" t="s">
        <v>85</v>
      </c>
    </row>
    <row r="302" s="2" customFormat="1" ht="6.96" customHeight="1">
      <c r="A302" s="37"/>
      <c r="B302" s="59"/>
      <c r="C302" s="60"/>
      <c r="D302" s="60"/>
      <c r="E302" s="60"/>
      <c r="F302" s="60"/>
      <c r="G302" s="60"/>
      <c r="H302" s="60"/>
      <c r="I302" s="60"/>
      <c r="J302" s="60"/>
      <c r="K302" s="60"/>
      <c r="L302" s="38"/>
      <c r="M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</row>
  </sheetData>
  <autoFilter ref="C121:K30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104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hygienických zařízení Waldorfské školy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105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1153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11. 12. 2023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31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ROUND(J122,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ROUND((SUM(BE122:BE208)),  2)</f>
        <v>0</v>
      </c>
      <c r="G33" s="37"/>
      <c r="H33" s="37"/>
      <c r="I33" s="127">
        <v>0.20999999999999999</v>
      </c>
      <c r="J33" s="126">
        <f>ROUND(((SUM(BE122:BE208))*I33),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ROUND((SUM(BF122:BF208)),  2)</f>
        <v>0</v>
      </c>
      <c r="G34" s="37"/>
      <c r="H34" s="37"/>
      <c r="I34" s="127">
        <v>0.12</v>
      </c>
      <c r="J34" s="126">
        <f>ROUND(((SUM(BF122:BF208))*I34),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ROUND((SUM(BG122:BG208)),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ROUND((SUM(BH122:BH208)),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ROUND((SUM(BI122:BI208)),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hygienických zařízení Waldorfské školy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03 - Zařízení pro vytápění stavby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Brno - Plovdivská 2572/8</v>
      </c>
      <c r="G89" s="37"/>
      <c r="H89" s="37"/>
      <c r="I89" s="31" t="s">
        <v>22</v>
      </c>
      <c r="J89" s="68" t="str">
        <f>IF(J12="","",J12)</f>
        <v>11. 12. 2023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Statutární město Brno , Dominikánské nám. 196/1,60</v>
      </c>
      <c r="G91" s="37"/>
      <c r="H91" s="37"/>
      <c r="I91" s="31" t="s">
        <v>30</v>
      </c>
      <c r="J91" s="35" t="str">
        <f>E21</f>
        <v>ing. Ivo Galík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ing. Ivo Galík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109</v>
      </c>
      <c r="D94" s="128"/>
      <c r="E94" s="128"/>
      <c r="F94" s="128"/>
      <c r="G94" s="128"/>
      <c r="H94" s="128"/>
      <c r="I94" s="128"/>
      <c r="J94" s="137" t="s">
        <v>110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111</v>
      </c>
      <c r="D96" s="37"/>
      <c r="E96" s="37"/>
      <c r="F96" s="37"/>
      <c r="G96" s="37"/>
      <c r="H96" s="37"/>
      <c r="I96" s="37"/>
      <c r="J96" s="95">
        <f>J122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112</v>
      </c>
    </row>
    <row r="97" s="9" customFormat="1" ht="24.96" customHeight="1">
      <c r="A97" s="9"/>
      <c r="B97" s="139"/>
      <c r="C97" s="9"/>
      <c r="D97" s="140" t="s">
        <v>122</v>
      </c>
      <c r="E97" s="141"/>
      <c r="F97" s="141"/>
      <c r="G97" s="141"/>
      <c r="H97" s="141"/>
      <c r="I97" s="141"/>
      <c r="J97" s="142">
        <f>J123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1154</v>
      </c>
      <c r="E98" s="145"/>
      <c r="F98" s="145"/>
      <c r="G98" s="145"/>
      <c r="H98" s="145"/>
      <c r="I98" s="145"/>
      <c r="J98" s="146">
        <f>J124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1155</v>
      </c>
      <c r="E99" s="145"/>
      <c r="F99" s="145"/>
      <c r="G99" s="145"/>
      <c r="H99" s="145"/>
      <c r="I99" s="145"/>
      <c r="J99" s="146">
        <f>J127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1156</v>
      </c>
      <c r="E100" s="145"/>
      <c r="F100" s="145"/>
      <c r="G100" s="145"/>
      <c r="H100" s="145"/>
      <c r="I100" s="145"/>
      <c r="J100" s="146">
        <f>J158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1157</v>
      </c>
      <c r="E101" s="145"/>
      <c r="F101" s="145"/>
      <c r="G101" s="145"/>
      <c r="H101" s="145"/>
      <c r="I101" s="145"/>
      <c r="J101" s="146">
        <f>J174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840</v>
      </c>
      <c r="E102" s="141"/>
      <c r="F102" s="141"/>
      <c r="G102" s="141"/>
      <c r="H102" s="141"/>
      <c r="I102" s="141"/>
      <c r="J102" s="142">
        <f>J206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133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20" t="str">
        <f>E7</f>
        <v>Rekonstrukce hygienických zařízení Waldorfské školy</v>
      </c>
      <c r="F112" s="31"/>
      <c r="G112" s="31"/>
      <c r="H112" s="31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105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E9</f>
        <v>03 - Zařízení pro vytápění stavby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F12</f>
        <v>Brno - Plovdivská 2572/8</v>
      </c>
      <c r="G116" s="37"/>
      <c r="H116" s="37"/>
      <c r="I116" s="31" t="s">
        <v>22</v>
      </c>
      <c r="J116" s="68" t="str">
        <f>IF(J12="","",J12)</f>
        <v>11. 12. 2023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E15</f>
        <v>Statutární město Brno , Dominikánské nám. 196/1,60</v>
      </c>
      <c r="G118" s="37"/>
      <c r="H118" s="37"/>
      <c r="I118" s="31" t="s">
        <v>30</v>
      </c>
      <c r="J118" s="35" t="str">
        <f>E21</f>
        <v>ing. Ivo Galík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7"/>
      <c r="E119" s="37"/>
      <c r="F119" s="26" t="str">
        <f>IF(E18="","",E18)</f>
        <v>Vyplň údaj</v>
      </c>
      <c r="G119" s="37"/>
      <c r="H119" s="37"/>
      <c r="I119" s="31" t="s">
        <v>33</v>
      </c>
      <c r="J119" s="35" t="str">
        <f>E24</f>
        <v>ing. Ivo Galík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47"/>
      <c r="B121" s="148"/>
      <c r="C121" s="149" t="s">
        <v>134</v>
      </c>
      <c r="D121" s="150" t="s">
        <v>62</v>
      </c>
      <c r="E121" s="150" t="s">
        <v>58</v>
      </c>
      <c r="F121" s="150" t="s">
        <v>59</v>
      </c>
      <c r="G121" s="150" t="s">
        <v>135</v>
      </c>
      <c r="H121" s="150" t="s">
        <v>136</v>
      </c>
      <c r="I121" s="150" t="s">
        <v>137</v>
      </c>
      <c r="J121" s="151" t="s">
        <v>110</v>
      </c>
      <c r="K121" s="152" t="s">
        <v>138</v>
      </c>
      <c r="L121" s="153"/>
      <c r="M121" s="85" t="s">
        <v>1</v>
      </c>
      <c r="N121" s="86" t="s">
        <v>41</v>
      </c>
      <c r="O121" s="86" t="s">
        <v>139</v>
      </c>
      <c r="P121" s="86" t="s">
        <v>140</v>
      </c>
      <c r="Q121" s="86" t="s">
        <v>141</v>
      </c>
      <c r="R121" s="86" t="s">
        <v>142</v>
      </c>
      <c r="S121" s="86" t="s">
        <v>143</v>
      </c>
      <c r="T121" s="87" t="s">
        <v>144</v>
      </c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</row>
    <row r="122" s="2" customFormat="1" ht="22.8" customHeight="1">
      <c r="A122" s="37"/>
      <c r="B122" s="38"/>
      <c r="C122" s="92" t="s">
        <v>145</v>
      </c>
      <c r="D122" s="37"/>
      <c r="E122" s="37"/>
      <c r="F122" s="37"/>
      <c r="G122" s="37"/>
      <c r="H122" s="37"/>
      <c r="I122" s="37"/>
      <c r="J122" s="154">
        <f>BK122</f>
        <v>0</v>
      </c>
      <c r="K122" s="37"/>
      <c r="L122" s="38"/>
      <c r="M122" s="88"/>
      <c r="N122" s="72"/>
      <c r="O122" s="89"/>
      <c r="P122" s="155">
        <f>P123+P206</f>
        <v>0</v>
      </c>
      <c r="Q122" s="89"/>
      <c r="R122" s="155">
        <f>R123+R206</f>
        <v>0.87279000000000007</v>
      </c>
      <c r="S122" s="89"/>
      <c r="T122" s="156">
        <f>T123+T206</f>
        <v>0.30360000000000004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76</v>
      </c>
      <c r="AU122" s="18" t="s">
        <v>112</v>
      </c>
      <c r="BK122" s="157">
        <f>BK123+BK206</f>
        <v>0</v>
      </c>
    </row>
    <row r="123" s="12" customFormat="1" ht="25.92" customHeight="1">
      <c r="A123" s="12"/>
      <c r="B123" s="158"/>
      <c r="C123" s="12"/>
      <c r="D123" s="159" t="s">
        <v>76</v>
      </c>
      <c r="E123" s="160" t="s">
        <v>502</v>
      </c>
      <c r="F123" s="160" t="s">
        <v>503</v>
      </c>
      <c r="G123" s="12"/>
      <c r="H123" s="12"/>
      <c r="I123" s="161"/>
      <c r="J123" s="162">
        <f>BK123</f>
        <v>0</v>
      </c>
      <c r="K123" s="12"/>
      <c r="L123" s="158"/>
      <c r="M123" s="163"/>
      <c r="N123" s="164"/>
      <c r="O123" s="164"/>
      <c r="P123" s="165">
        <f>P124+P127+P158+P174</f>
        <v>0</v>
      </c>
      <c r="Q123" s="164"/>
      <c r="R123" s="165">
        <f>R124+R127+R158+R174</f>
        <v>0.87279000000000007</v>
      </c>
      <c r="S123" s="164"/>
      <c r="T123" s="166">
        <f>T124+T127+T158+T174</f>
        <v>0.30360000000000004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87</v>
      </c>
      <c r="AT123" s="167" t="s">
        <v>76</v>
      </c>
      <c r="AU123" s="167" t="s">
        <v>77</v>
      </c>
      <c r="AY123" s="159" t="s">
        <v>148</v>
      </c>
      <c r="BK123" s="168">
        <f>BK124+BK127+BK158+BK174</f>
        <v>0</v>
      </c>
    </row>
    <row r="124" s="12" customFormat="1" ht="22.8" customHeight="1">
      <c r="A124" s="12"/>
      <c r="B124" s="158"/>
      <c r="C124" s="12"/>
      <c r="D124" s="159" t="s">
        <v>76</v>
      </c>
      <c r="E124" s="169" t="s">
        <v>1158</v>
      </c>
      <c r="F124" s="169" t="s">
        <v>1159</v>
      </c>
      <c r="G124" s="12"/>
      <c r="H124" s="12"/>
      <c r="I124" s="161"/>
      <c r="J124" s="170">
        <f>BK124</f>
        <v>0</v>
      </c>
      <c r="K124" s="12"/>
      <c r="L124" s="158"/>
      <c r="M124" s="163"/>
      <c r="N124" s="164"/>
      <c r="O124" s="164"/>
      <c r="P124" s="165">
        <f>SUM(P125:P126)</f>
        <v>0</v>
      </c>
      <c r="Q124" s="164"/>
      <c r="R124" s="165">
        <f>SUM(R125:R126)</f>
        <v>0.0086899999999999998</v>
      </c>
      <c r="S124" s="164"/>
      <c r="T124" s="166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87</v>
      </c>
      <c r="AT124" s="167" t="s">
        <v>76</v>
      </c>
      <c r="AU124" s="167" t="s">
        <v>85</v>
      </c>
      <c r="AY124" s="159" t="s">
        <v>148</v>
      </c>
      <c r="BK124" s="168">
        <f>SUM(BK125:BK126)</f>
        <v>0</v>
      </c>
    </row>
    <row r="125" s="2" customFormat="1" ht="33" customHeight="1">
      <c r="A125" s="37"/>
      <c r="B125" s="171"/>
      <c r="C125" s="172" t="s">
        <v>85</v>
      </c>
      <c r="D125" s="172" t="s">
        <v>151</v>
      </c>
      <c r="E125" s="173" t="s">
        <v>1160</v>
      </c>
      <c r="F125" s="174" t="s">
        <v>1161</v>
      </c>
      <c r="G125" s="175" t="s">
        <v>973</v>
      </c>
      <c r="H125" s="176">
        <v>1</v>
      </c>
      <c r="I125" s="177"/>
      <c r="J125" s="178">
        <f>ROUND(I125*H125,2)</f>
        <v>0</v>
      </c>
      <c r="K125" s="179"/>
      <c r="L125" s="38"/>
      <c r="M125" s="180" t="s">
        <v>1</v>
      </c>
      <c r="N125" s="181" t="s">
        <v>42</v>
      </c>
      <c r="O125" s="76"/>
      <c r="P125" s="182">
        <f>O125*H125</f>
        <v>0</v>
      </c>
      <c r="Q125" s="182">
        <v>0.0086899999999999998</v>
      </c>
      <c r="R125" s="182">
        <f>Q125*H125</f>
        <v>0.0086899999999999998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258</v>
      </c>
      <c r="AT125" s="184" t="s">
        <v>151</v>
      </c>
      <c r="AU125" s="184" t="s">
        <v>87</v>
      </c>
      <c r="AY125" s="18" t="s">
        <v>148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85</v>
      </c>
      <c r="BK125" s="185">
        <f>ROUND(I125*H125,2)</f>
        <v>0</v>
      </c>
      <c r="BL125" s="18" t="s">
        <v>258</v>
      </c>
      <c r="BM125" s="184" t="s">
        <v>1162</v>
      </c>
    </row>
    <row r="126" s="2" customFormat="1">
      <c r="A126" s="37"/>
      <c r="B126" s="38"/>
      <c r="C126" s="37"/>
      <c r="D126" s="186" t="s">
        <v>157</v>
      </c>
      <c r="E126" s="37"/>
      <c r="F126" s="187" t="s">
        <v>1163</v>
      </c>
      <c r="G126" s="37"/>
      <c r="H126" s="37"/>
      <c r="I126" s="188"/>
      <c r="J126" s="37"/>
      <c r="K126" s="37"/>
      <c r="L126" s="38"/>
      <c r="M126" s="189"/>
      <c r="N126" s="190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157</v>
      </c>
      <c r="AU126" s="18" t="s">
        <v>87</v>
      </c>
    </row>
    <row r="127" s="12" customFormat="1" ht="22.8" customHeight="1">
      <c r="A127" s="12"/>
      <c r="B127" s="158"/>
      <c r="C127" s="12"/>
      <c r="D127" s="159" t="s">
        <v>76</v>
      </c>
      <c r="E127" s="169" t="s">
        <v>1164</v>
      </c>
      <c r="F127" s="169" t="s">
        <v>1165</v>
      </c>
      <c r="G127" s="12"/>
      <c r="H127" s="12"/>
      <c r="I127" s="161"/>
      <c r="J127" s="170">
        <f>BK127</f>
        <v>0</v>
      </c>
      <c r="K127" s="12"/>
      <c r="L127" s="158"/>
      <c r="M127" s="163"/>
      <c r="N127" s="164"/>
      <c r="O127" s="164"/>
      <c r="P127" s="165">
        <f>SUM(P128:P157)</f>
        <v>0</v>
      </c>
      <c r="Q127" s="164"/>
      <c r="R127" s="165">
        <f>SUM(R128:R157)</f>
        <v>0.16778000000000001</v>
      </c>
      <c r="S127" s="164"/>
      <c r="T127" s="166">
        <f>SUM(T128:T157)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9" t="s">
        <v>87</v>
      </c>
      <c r="AT127" s="167" t="s">
        <v>76</v>
      </c>
      <c r="AU127" s="167" t="s">
        <v>85</v>
      </c>
      <c r="AY127" s="159" t="s">
        <v>148</v>
      </c>
      <c r="BK127" s="168">
        <f>SUM(BK128:BK157)</f>
        <v>0</v>
      </c>
    </row>
    <row r="128" s="2" customFormat="1" ht="21.75" customHeight="1">
      <c r="A128" s="37"/>
      <c r="B128" s="171"/>
      <c r="C128" s="172" t="s">
        <v>87</v>
      </c>
      <c r="D128" s="172" t="s">
        <v>151</v>
      </c>
      <c r="E128" s="173" t="s">
        <v>1166</v>
      </c>
      <c r="F128" s="174" t="s">
        <v>1167</v>
      </c>
      <c r="G128" s="175" t="s">
        <v>189</v>
      </c>
      <c r="H128" s="176">
        <v>40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42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258</v>
      </c>
      <c r="AT128" s="184" t="s">
        <v>151</v>
      </c>
      <c r="AU128" s="184" t="s">
        <v>87</v>
      </c>
      <c r="AY128" s="18" t="s">
        <v>148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85</v>
      </c>
      <c r="BK128" s="185">
        <f>ROUND(I128*H128,2)</f>
        <v>0</v>
      </c>
      <c r="BL128" s="18" t="s">
        <v>258</v>
      </c>
      <c r="BM128" s="184" t="s">
        <v>1168</v>
      </c>
    </row>
    <row r="129" s="2" customFormat="1">
      <c r="A129" s="37"/>
      <c r="B129" s="38"/>
      <c r="C129" s="37"/>
      <c r="D129" s="186" t="s">
        <v>157</v>
      </c>
      <c r="E129" s="37"/>
      <c r="F129" s="187" t="s">
        <v>1169</v>
      </c>
      <c r="G129" s="37"/>
      <c r="H129" s="37"/>
      <c r="I129" s="188"/>
      <c r="J129" s="37"/>
      <c r="K129" s="37"/>
      <c r="L129" s="38"/>
      <c r="M129" s="189"/>
      <c r="N129" s="190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157</v>
      </c>
      <c r="AU129" s="18" t="s">
        <v>87</v>
      </c>
    </row>
    <row r="130" s="14" customFormat="1">
      <c r="A130" s="14"/>
      <c r="B130" s="198"/>
      <c r="C130" s="14"/>
      <c r="D130" s="186" t="s">
        <v>159</v>
      </c>
      <c r="E130" s="199" t="s">
        <v>1</v>
      </c>
      <c r="F130" s="200" t="s">
        <v>434</v>
      </c>
      <c r="G130" s="14"/>
      <c r="H130" s="201">
        <v>40</v>
      </c>
      <c r="I130" s="202"/>
      <c r="J130" s="14"/>
      <c r="K130" s="14"/>
      <c r="L130" s="198"/>
      <c r="M130" s="203"/>
      <c r="N130" s="204"/>
      <c r="O130" s="204"/>
      <c r="P130" s="204"/>
      <c r="Q130" s="204"/>
      <c r="R130" s="204"/>
      <c r="S130" s="204"/>
      <c r="T130" s="20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9" t="s">
        <v>159</v>
      </c>
      <c r="AU130" s="199" t="s">
        <v>87</v>
      </c>
      <c r="AV130" s="14" t="s">
        <v>87</v>
      </c>
      <c r="AW130" s="14" t="s">
        <v>32</v>
      </c>
      <c r="AX130" s="14" t="s">
        <v>85</v>
      </c>
      <c r="AY130" s="199" t="s">
        <v>148</v>
      </c>
    </row>
    <row r="131" s="2" customFormat="1" ht="24.15" customHeight="1">
      <c r="A131" s="37"/>
      <c r="B131" s="171"/>
      <c r="C131" s="172" t="s">
        <v>149</v>
      </c>
      <c r="D131" s="172" t="s">
        <v>151</v>
      </c>
      <c r="E131" s="173" t="s">
        <v>1170</v>
      </c>
      <c r="F131" s="174" t="s">
        <v>1171</v>
      </c>
      <c r="G131" s="175" t="s">
        <v>189</v>
      </c>
      <c r="H131" s="176">
        <v>42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42</v>
      </c>
      <c r="O131" s="76"/>
      <c r="P131" s="182">
        <f>O131*H131</f>
        <v>0</v>
      </c>
      <c r="Q131" s="182">
        <v>0.00046000000000000001</v>
      </c>
      <c r="R131" s="182">
        <f>Q131*H131</f>
        <v>0.01932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258</v>
      </c>
      <c r="AT131" s="184" t="s">
        <v>151</v>
      </c>
      <c r="AU131" s="184" t="s">
        <v>87</v>
      </c>
      <c r="AY131" s="18" t="s">
        <v>148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85</v>
      </c>
      <c r="BK131" s="185">
        <f>ROUND(I131*H131,2)</f>
        <v>0</v>
      </c>
      <c r="BL131" s="18" t="s">
        <v>258</v>
      </c>
      <c r="BM131" s="184" t="s">
        <v>1172</v>
      </c>
    </row>
    <row r="132" s="2" customFormat="1">
      <c r="A132" s="37"/>
      <c r="B132" s="38"/>
      <c r="C132" s="37"/>
      <c r="D132" s="186" t="s">
        <v>157</v>
      </c>
      <c r="E132" s="37"/>
      <c r="F132" s="187" t="s">
        <v>1173</v>
      </c>
      <c r="G132" s="37"/>
      <c r="H132" s="37"/>
      <c r="I132" s="188"/>
      <c r="J132" s="37"/>
      <c r="K132" s="37"/>
      <c r="L132" s="38"/>
      <c r="M132" s="189"/>
      <c r="N132" s="190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157</v>
      </c>
      <c r="AU132" s="18" t="s">
        <v>87</v>
      </c>
    </row>
    <row r="133" s="14" customFormat="1">
      <c r="A133" s="14"/>
      <c r="B133" s="198"/>
      <c r="C133" s="14"/>
      <c r="D133" s="186" t="s">
        <v>159</v>
      </c>
      <c r="E133" s="199" t="s">
        <v>1</v>
      </c>
      <c r="F133" s="200" t="s">
        <v>1174</v>
      </c>
      <c r="G133" s="14"/>
      <c r="H133" s="201">
        <v>42</v>
      </c>
      <c r="I133" s="202"/>
      <c r="J133" s="14"/>
      <c r="K133" s="14"/>
      <c r="L133" s="198"/>
      <c r="M133" s="203"/>
      <c r="N133" s="204"/>
      <c r="O133" s="204"/>
      <c r="P133" s="204"/>
      <c r="Q133" s="204"/>
      <c r="R133" s="204"/>
      <c r="S133" s="204"/>
      <c r="T133" s="20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9" t="s">
        <v>159</v>
      </c>
      <c r="AU133" s="199" t="s">
        <v>87</v>
      </c>
      <c r="AV133" s="14" t="s">
        <v>87</v>
      </c>
      <c r="AW133" s="14" t="s">
        <v>32</v>
      </c>
      <c r="AX133" s="14" t="s">
        <v>85</v>
      </c>
      <c r="AY133" s="199" t="s">
        <v>148</v>
      </c>
    </row>
    <row r="134" s="2" customFormat="1" ht="24.15" customHeight="1">
      <c r="A134" s="37"/>
      <c r="B134" s="171"/>
      <c r="C134" s="172" t="s">
        <v>155</v>
      </c>
      <c r="D134" s="172" t="s">
        <v>151</v>
      </c>
      <c r="E134" s="173" t="s">
        <v>1175</v>
      </c>
      <c r="F134" s="174" t="s">
        <v>1176</v>
      </c>
      <c r="G134" s="175" t="s">
        <v>189</v>
      </c>
      <c r="H134" s="176">
        <v>40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42</v>
      </c>
      <c r="O134" s="76"/>
      <c r="P134" s="182">
        <f>O134*H134</f>
        <v>0</v>
      </c>
      <c r="Q134" s="182">
        <v>0.00072999999999999996</v>
      </c>
      <c r="R134" s="182">
        <f>Q134*H134</f>
        <v>0.029199999999999997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258</v>
      </c>
      <c r="AT134" s="184" t="s">
        <v>151</v>
      </c>
      <c r="AU134" s="184" t="s">
        <v>87</v>
      </c>
      <c r="AY134" s="18" t="s">
        <v>148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85</v>
      </c>
      <c r="BK134" s="185">
        <f>ROUND(I134*H134,2)</f>
        <v>0</v>
      </c>
      <c r="BL134" s="18" t="s">
        <v>258</v>
      </c>
      <c r="BM134" s="184" t="s">
        <v>1177</v>
      </c>
    </row>
    <row r="135" s="2" customFormat="1">
      <c r="A135" s="37"/>
      <c r="B135" s="38"/>
      <c r="C135" s="37"/>
      <c r="D135" s="186" t="s">
        <v>157</v>
      </c>
      <c r="E135" s="37"/>
      <c r="F135" s="187" t="s">
        <v>1178</v>
      </c>
      <c r="G135" s="37"/>
      <c r="H135" s="37"/>
      <c r="I135" s="188"/>
      <c r="J135" s="37"/>
      <c r="K135" s="37"/>
      <c r="L135" s="38"/>
      <c r="M135" s="189"/>
      <c r="N135" s="190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157</v>
      </c>
      <c r="AU135" s="18" t="s">
        <v>87</v>
      </c>
    </row>
    <row r="136" s="2" customFormat="1" ht="24.15" customHeight="1">
      <c r="A136" s="37"/>
      <c r="B136" s="171"/>
      <c r="C136" s="172" t="s">
        <v>186</v>
      </c>
      <c r="D136" s="172" t="s">
        <v>151</v>
      </c>
      <c r="E136" s="173" t="s">
        <v>1179</v>
      </c>
      <c r="F136" s="174" t="s">
        <v>1180</v>
      </c>
      <c r="G136" s="175" t="s">
        <v>189</v>
      </c>
      <c r="H136" s="176">
        <v>30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42</v>
      </c>
      <c r="O136" s="76"/>
      <c r="P136" s="182">
        <f>O136*H136</f>
        <v>0</v>
      </c>
      <c r="Q136" s="182">
        <v>0.0012700000000000001</v>
      </c>
      <c r="R136" s="182">
        <f>Q136*H136</f>
        <v>0.038100000000000002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258</v>
      </c>
      <c r="AT136" s="184" t="s">
        <v>151</v>
      </c>
      <c r="AU136" s="184" t="s">
        <v>87</v>
      </c>
      <c r="AY136" s="18" t="s">
        <v>148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85</v>
      </c>
      <c r="BK136" s="185">
        <f>ROUND(I136*H136,2)</f>
        <v>0</v>
      </c>
      <c r="BL136" s="18" t="s">
        <v>258</v>
      </c>
      <c r="BM136" s="184" t="s">
        <v>1181</v>
      </c>
    </row>
    <row r="137" s="2" customFormat="1">
      <c r="A137" s="37"/>
      <c r="B137" s="38"/>
      <c r="C137" s="37"/>
      <c r="D137" s="186" t="s">
        <v>157</v>
      </c>
      <c r="E137" s="37"/>
      <c r="F137" s="187" t="s">
        <v>1182</v>
      </c>
      <c r="G137" s="37"/>
      <c r="H137" s="37"/>
      <c r="I137" s="188"/>
      <c r="J137" s="37"/>
      <c r="K137" s="37"/>
      <c r="L137" s="38"/>
      <c r="M137" s="189"/>
      <c r="N137" s="190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157</v>
      </c>
      <c r="AU137" s="18" t="s">
        <v>87</v>
      </c>
    </row>
    <row r="138" s="2" customFormat="1" ht="24.15" customHeight="1">
      <c r="A138" s="37"/>
      <c r="B138" s="171"/>
      <c r="C138" s="172" t="s">
        <v>197</v>
      </c>
      <c r="D138" s="172" t="s">
        <v>151</v>
      </c>
      <c r="E138" s="173" t="s">
        <v>1183</v>
      </c>
      <c r="F138" s="174" t="s">
        <v>1184</v>
      </c>
      <c r="G138" s="175" t="s">
        <v>189</v>
      </c>
      <c r="H138" s="176">
        <v>20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42</v>
      </c>
      <c r="O138" s="76"/>
      <c r="P138" s="182">
        <f>O138*H138</f>
        <v>0</v>
      </c>
      <c r="Q138" s="182">
        <v>0.0015900000000000001</v>
      </c>
      <c r="R138" s="182">
        <f>Q138*H138</f>
        <v>0.031800000000000002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258</v>
      </c>
      <c r="AT138" s="184" t="s">
        <v>151</v>
      </c>
      <c r="AU138" s="184" t="s">
        <v>87</v>
      </c>
      <c r="AY138" s="18" t="s">
        <v>148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85</v>
      </c>
      <c r="BK138" s="185">
        <f>ROUND(I138*H138,2)</f>
        <v>0</v>
      </c>
      <c r="BL138" s="18" t="s">
        <v>258</v>
      </c>
      <c r="BM138" s="184" t="s">
        <v>1185</v>
      </c>
    </row>
    <row r="139" s="2" customFormat="1">
      <c r="A139" s="37"/>
      <c r="B139" s="38"/>
      <c r="C139" s="37"/>
      <c r="D139" s="186" t="s">
        <v>157</v>
      </c>
      <c r="E139" s="37"/>
      <c r="F139" s="187" t="s">
        <v>1186</v>
      </c>
      <c r="G139" s="37"/>
      <c r="H139" s="37"/>
      <c r="I139" s="188"/>
      <c r="J139" s="37"/>
      <c r="K139" s="37"/>
      <c r="L139" s="38"/>
      <c r="M139" s="189"/>
      <c r="N139" s="190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157</v>
      </c>
      <c r="AU139" s="18" t="s">
        <v>87</v>
      </c>
    </row>
    <row r="140" s="2" customFormat="1" ht="24.15" customHeight="1">
      <c r="A140" s="37"/>
      <c r="B140" s="171"/>
      <c r="C140" s="172" t="s">
        <v>204</v>
      </c>
      <c r="D140" s="172" t="s">
        <v>151</v>
      </c>
      <c r="E140" s="173" t="s">
        <v>1187</v>
      </c>
      <c r="F140" s="174" t="s">
        <v>1188</v>
      </c>
      <c r="G140" s="175" t="s">
        <v>189</v>
      </c>
      <c r="H140" s="176">
        <v>12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42</v>
      </c>
      <c r="O140" s="76"/>
      <c r="P140" s="182">
        <f>O140*H140</f>
        <v>0</v>
      </c>
      <c r="Q140" s="182">
        <v>0.00199</v>
      </c>
      <c r="R140" s="182">
        <f>Q140*H140</f>
        <v>0.023879999999999998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258</v>
      </c>
      <c r="AT140" s="184" t="s">
        <v>151</v>
      </c>
      <c r="AU140" s="184" t="s">
        <v>87</v>
      </c>
      <c r="AY140" s="18" t="s">
        <v>148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85</v>
      </c>
      <c r="BK140" s="185">
        <f>ROUND(I140*H140,2)</f>
        <v>0</v>
      </c>
      <c r="BL140" s="18" t="s">
        <v>258</v>
      </c>
      <c r="BM140" s="184" t="s">
        <v>1189</v>
      </c>
    </row>
    <row r="141" s="2" customFormat="1">
      <c r="A141" s="37"/>
      <c r="B141" s="38"/>
      <c r="C141" s="37"/>
      <c r="D141" s="186" t="s">
        <v>157</v>
      </c>
      <c r="E141" s="37"/>
      <c r="F141" s="187" t="s">
        <v>1190</v>
      </c>
      <c r="G141" s="37"/>
      <c r="H141" s="37"/>
      <c r="I141" s="188"/>
      <c r="J141" s="37"/>
      <c r="K141" s="37"/>
      <c r="L141" s="38"/>
      <c r="M141" s="189"/>
      <c r="N141" s="190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157</v>
      </c>
      <c r="AU141" s="18" t="s">
        <v>87</v>
      </c>
    </row>
    <row r="142" s="14" customFormat="1">
      <c r="A142" s="14"/>
      <c r="B142" s="198"/>
      <c r="C142" s="14"/>
      <c r="D142" s="186" t="s">
        <v>159</v>
      </c>
      <c r="E142" s="199" t="s">
        <v>1</v>
      </c>
      <c r="F142" s="200" t="s">
        <v>8</v>
      </c>
      <c r="G142" s="14"/>
      <c r="H142" s="201">
        <v>12</v>
      </c>
      <c r="I142" s="202"/>
      <c r="J142" s="14"/>
      <c r="K142" s="14"/>
      <c r="L142" s="198"/>
      <c r="M142" s="203"/>
      <c r="N142" s="204"/>
      <c r="O142" s="204"/>
      <c r="P142" s="204"/>
      <c r="Q142" s="204"/>
      <c r="R142" s="204"/>
      <c r="S142" s="204"/>
      <c r="T142" s="20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9" t="s">
        <v>159</v>
      </c>
      <c r="AU142" s="199" t="s">
        <v>87</v>
      </c>
      <c r="AV142" s="14" t="s">
        <v>87</v>
      </c>
      <c r="AW142" s="14" t="s">
        <v>32</v>
      </c>
      <c r="AX142" s="14" t="s">
        <v>85</v>
      </c>
      <c r="AY142" s="199" t="s">
        <v>148</v>
      </c>
    </row>
    <row r="143" s="2" customFormat="1" ht="33" customHeight="1">
      <c r="A143" s="37"/>
      <c r="B143" s="171"/>
      <c r="C143" s="172" t="s">
        <v>211</v>
      </c>
      <c r="D143" s="172" t="s">
        <v>151</v>
      </c>
      <c r="E143" s="173" t="s">
        <v>1191</v>
      </c>
      <c r="F143" s="174" t="s">
        <v>1192</v>
      </c>
      <c r="G143" s="175" t="s">
        <v>189</v>
      </c>
      <c r="H143" s="176">
        <v>10</v>
      </c>
      <c r="I143" s="177"/>
      <c r="J143" s="178">
        <f>ROUND(I143*H143,2)</f>
        <v>0</v>
      </c>
      <c r="K143" s="179"/>
      <c r="L143" s="38"/>
      <c r="M143" s="180" t="s">
        <v>1</v>
      </c>
      <c r="N143" s="181" t="s">
        <v>42</v>
      </c>
      <c r="O143" s="76"/>
      <c r="P143" s="182">
        <f>O143*H143</f>
        <v>0</v>
      </c>
      <c r="Q143" s="182">
        <v>3.0000000000000001E-05</v>
      </c>
      <c r="R143" s="182">
        <f>Q143*H143</f>
        <v>0.00030000000000000003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258</v>
      </c>
      <c r="AT143" s="184" t="s">
        <v>151</v>
      </c>
      <c r="AU143" s="184" t="s">
        <v>87</v>
      </c>
      <c r="AY143" s="18" t="s">
        <v>148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85</v>
      </c>
      <c r="BK143" s="185">
        <f>ROUND(I143*H143,2)</f>
        <v>0</v>
      </c>
      <c r="BL143" s="18" t="s">
        <v>258</v>
      </c>
      <c r="BM143" s="184" t="s">
        <v>1193</v>
      </c>
    </row>
    <row r="144" s="2" customFormat="1">
      <c r="A144" s="37"/>
      <c r="B144" s="38"/>
      <c r="C144" s="37"/>
      <c r="D144" s="186" t="s">
        <v>157</v>
      </c>
      <c r="E144" s="37"/>
      <c r="F144" s="187" t="s">
        <v>1194</v>
      </c>
      <c r="G144" s="37"/>
      <c r="H144" s="37"/>
      <c r="I144" s="188"/>
      <c r="J144" s="37"/>
      <c r="K144" s="37"/>
      <c r="L144" s="38"/>
      <c r="M144" s="189"/>
      <c r="N144" s="190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157</v>
      </c>
      <c r="AU144" s="18" t="s">
        <v>87</v>
      </c>
    </row>
    <row r="145" s="2" customFormat="1" ht="33" customHeight="1">
      <c r="A145" s="37"/>
      <c r="B145" s="171"/>
      <c r="C145" s="172" t="s">
        <v>218</v>
      </c>
      <c r="D145" s="172" t="s">
        <v>151</v>
      </c>
      <c r="E145" s="173" t="s">
        <v>1195</v>
      </c>
      <c r="F145" s="174" t="s">
        <v>1196</v>
      </c>
      <c r="G145" s="175" t="s">
        <v>189</v>
      </c>
      <c r="H145" s="176">
        <v>2</v>
      </c>
      <c r="I145" s="177"/>
      <c r="J145" s="178">
        <f>ROUND(I145*H145,2)</f>
        <v>0</v>
      </c>
      <c r="K145" s="179"/>
      <c r="L145" s="38"/>
      <c r="M145" s="180" t="s">
        <v>1</v>
      </c>
      <c r="N145" s="181" t="s">
        <v>42</v>
      </c>
      <c r="O145" s="76"/>
      <c r="P145" s="182">
        <f>O145*H145</f>
        <v>0</v>
      </c>
      <c r="Q145" s="182">
        <v>0.00013999999999999999</v>
      </c>
      <c r="R145" s="182">
        <f>Q145*H145</f>
        <v>0.00027999999999999998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258</v>
      </c>
      <c r="AT145" s="184" t="s">
        <v>151</v>
      </c>
      <c r="AU145" s="184" t="s">
        <v>87</v>
      </c>
      <c r="AY145" s="18" t="s">
        <v>148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85</v>
      </c>
      <c r="BK145" s="185">
        <f>ROUND(I145*H145,2)</f>
        <v>0</v>
      </c>
      <c r="BL145" s="18" t="s">
        <v>258</v>
      </c>
      <c r="BM145" s="184" t="s">
        <v>1197</v>
      </c>
    </row>
    <row r="146" s="2" customFormat="1">
      <c r="A146" s="37"/>
      <c r="B146" s="38"/>
      <c r="C146" s="37"/>
      <c r="D146" s="186" t="s">
        <v>157</v>
      </c>
      <c r="E146" s="37"/>
      <c r="F146" s="187" t="s">
        <v>1198</v>
      </c>
      <c r="G146" s="37"/>
      <c r="H146" s="37"/>
      <c r="I146" s="188"/>
      <c r="J146" s="37"/>
      <c r="K146" s="37"/>
      <c r="L146" s="38"/>
      <c r="M146" s="189"/>
      <c r="N146" s="190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157</v>
      </c>
      <c r="AU146" s="18" t="s">
        <v>87</v>
      </c>
    </row>
    <row r="147" s="2" customFormat="1" ht="24.15" customHeight="1">
      <c r="A147" s="37"/>
      <c r="B147" s="171"/>
      <c r="C147" s="172" t="s">
        <v>167</v>
      </c>
      <c r="D147" s="172" t="s">
        <v>151</v>
      </c>
      <c r="E147" s="173" t="s">
        <v>1199</v>
      </c>
      <c r="F147" s="174" t="s">
        <v>1200</v>
      </c>
      <c r="G147" s="175" t="s">
        <v>200</v>
      </c>
      <c r="H147" s="176">
        <v>42</v>
      </c>
      <c r="I147" s="177"/>
      <c r="J147" s="178">
        <f>ROUND(I147*H147,2)</f>
        <v>0</v>
      </c>
      <c r="K147" s="179"/>
      <c r="L147" s="38"/>
      <c r="M147" s="180" t="s">
        <v>1</v>
      </c>
      <c r="N147" s="181" t="s">
        <v>42</v>
      </c>
      <c r="O147" s="76"/>
      <c r="P147" s="182">
        <f>O147*H147</f>
        <v>0</v>
      </c>
      <c r="Q147" s="182">
        <v>1.0000000000000001E-05</v>
      </c>
      <c r="R147" s="182">
        <f>Q147*H147</f>
        <v>0.00042000000000000002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258</v>
      </c>
      <c r="AT147" s="184" t="s">
        <v>151</v>
      </c>
      <c r="AU147" s="184" t="s">
        <v>87</v>
      </c>
      <c r="AY147" s="18" t="s">
        <v>148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85</v>
      </c>
      <c r="BK147" s="185">
        <f>ROUND(I147*H147,2)</f>
        <v>0</v>
      </c>
      <c r="BL147" s="18" t="s">
        <v>258</v>
      </c>
      <c r="BM147" s="184" t="s">
        <v>1201</v>
      </c>
    </row>
    <row r="148" s="2" customFormat="1">
      <c r="A148" s="37"/>
      <c r="B148" s="38"/>
      <c r="C148" s="37"/>
      <c r="D148" s="186" t="s">
        <v>157</v>
      </c>
      <c r="E148" s="37"/>
      <c r="F148" s="187" t="s">
        <v>1202</v>
      </c>
      <c r="G148" s="37"/>
      <c r="H148" s="37"/>
      <c r="I148" s="188"/>
      <c r="J148" s="37"/>
      <c r="K148" s="37"/>
      <c r="L148" s="38"/>
      <c r="M148" s="189"/>
      <c r="N148" s="190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157</v>
      </c>
      <c r="AU148" s="18" t="s">
        <v>87</v>
      </c>
    </row>
    <row r="149" s="2" customFormat="1" ht="16.5" customHeight="1">
      <c r="A149" s="37"/>
      <c r="B149" s="171"/>
      <c r="C149" s="172" t="s">
        <v>228</v>
      </c>
      <c r="D149" s="172" t="s">
        <v>151</v>
      </c>
      <c r="E149" s="173" t="s">
        <v>1203</v>
      </c>
      <c r="F149" s="174" t="s">
        <v>1204</v>
      </c>
      <c r="G149" s="175" t="s">
        <v>189</v>
      </c>
      <c r="H149" s="176">
        <v>132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42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258</v>
      </c>
      <c r="AT149" s="184" t="s">
        <v>151</v>
      </c>
      <c r="AU149" s="184" t="s">
        <v>87</v>
      </c>
      <c r="AY149" s="18" t="s">
        <v>148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85</v>
      </c>
      <c r="BK149" s="185">
        <f>ROUND(I149*H149,2)</f>
        <v>0</v>
      </c>
      <c r="BL149" s="18" t="s">
        <v>258</v>
      </c>
      <c r="BM149" s="184" t="s">
        <v>1205</v>
      </c>
    </row>
    <row r="150" s="2" customFormat="1">
      <c r="A150" s="37"/>
      <c r="B150" s="38"/>
      <c r="C150" s="37"/>
      <c r="D150" s="186" t="s">
        <v>157</v>
      </c>
      <c r="E150" s="37"/>
      <c r="F150" s="187" t="s">
        <v>1206</v>
      </c>
      <c r="G150" s="37"/>
      <c r="H150" s="37"/>
      <c r="I150" s="188"/>
      <c r="J150" s="37"/>
      <c r="K150" s="37"/>
      <c r="L150" s="38"/>
      <c r="M150" s="189"/>
      <c r="N150" s="190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157</v>
      </c>
      <c r="AU150" s="18" t="s">
        <v>87</v>
      </c>
    </row>
    <row r="151" s="14" customFormat="1">
      <c r="A151" s="14"/>
      <c r="B151" s="198"/>
      <c r="C151" s="14"/>
      <c r="D151" s="186" t="s">
        <v>159</v>
      </c>
      <c r="E151" s="199" t="s">
        <v>1</v>
      </c>
      <c r="F151" s="200" t="s">
        <v>1207</v>
      </c>
      <c r="G151" s="14"/>
      <c r="H151" s="201">
        <v>132</v>
      </c>
      <c r="I151" s="202"/>
      <c r="J151" s="14"/>
      <c r="K151" s="14"/>
      <c r="L151" s="198"/>
      <c r="M151" s="203"/>
      <c r="N151" s="204"/>
      <c r="O151" s="204"/>
      <c r="P151" s="204"/>
      <c r="Q151" s="204"/>
      <c r="R151" s="204"/>
      <c r="S151" s="204"/>
      <c r="T151" s="20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9" t="s">
        <v>159</v>
      </c>
      <c r="AU151" s="199" t="s">
        <v>87</v>
      </c>
      <c r="AV151" s="14" t="s">
        <v>87</v>
      </c>
      <c r="AW151" s="14" t="s">
        <v>32</v>
      </c>
      <c r="AX151" s="14" t="s">
        <v>85</v>
      </c>
      <c r="AY151" s="199" t="s">
        <v>148</v>
      </c>
    </row>
    <row r="152" s="2" customFormat="1" ht="24.15" customHeight="1">
      <c r="A152" s="37"/>
      <c r="B152" s="171"/>
      <c r="C152" s="172" t="s">
        <v>8</v>
      </c>
      <c r="D152" s="172" t="s">
        <v>151</v>
      </c>
      <c r="E152" s="173" t="s">
        <v>1208</v>
      </c>
      <c r="F152" s="174" t="s">
        <v>1209</v>
      </c>
      <c r="G152" s="175" t="s">
        <v>189</v>
      </c>
      <c r="H152" s="176">
        <v>12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42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258</v>
      </c>
      <c r="AT152" s="184" t="s">
        <v>151</v>
      </c>
      <c r="AU152" s="184" t="s">
        <v>87</v>
      </c>
      <c r="AY152" s="18" t="s">
        <v>148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85</v>
      </c>
      <c r="BK152" s="185">
        <f>ROUND(I152*H152,2)</f>
        <v>0</v>
      </c>
      <c r="BL152" s="18" t="s">
        <v>258</v>
      </c>
      <c r="BM152" s="184" t="s">
        <v>1210</v>
      </c>
    </row>
    <row r="153" s="2" customFormat="1">
      <c r="A153" s="37"/>
      <c r="B153" s="38"/>
      <c r="C153" s="37"/>
      <c r="D153" s="186" t="s">
        <v>157</v>
      </c>
      <c r="E153" s="37"/>
      <c r="F153" s="187" t="s">
        <v>1211</v>
      </c>
      <c r="G153" s="37"/>
      <c r="H153" s="37"/>
      <c r="I153" s="188"/>
      <c r="J153" s="37"/>
      <c r="K153" s="37"/>
      <c r="L153" s="38"/>
      <c r="M153" s="189"/>
      <c r="N153" s="190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157</v>
      </c>
      <c r="AU153" s="18" t="s">
        <v>87</v>
      </c>
    </row>
    <row r="154" s="2" customFormat="1" ht="37.8" customHeight="1">
      <c r="A154" s="37"/>
      <c r="B154" s="171"/>
      <c r="C154" s="172" t="s">
        <v>237</v>
      </c>
      <c r="D154" s="172" t="s">
        <v>151</v>
      </c>
      <c r="E154" s="173" t="s">
        <v>1212</v>
      </c>
      <c r="F154" s="174" t="s">
        <v>1213</v>
      </c>
      <c r="G154" s="175" t="s">
        <v>189</v>
      </c>
      <c r="H154" s="176">
        <v>102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42</v>
      </c>
      <c r="O154" s="76"/>
      <c r="P154" s="182">
        <f>O154*H154</f>
        <v>0</v>
      </c>
      <c r="Q154" s="182">
        <v>0.00024000000000000001</v>
      </c>
      <c r="R154" s="182">
        <f>Q154*H154</f>
        <v>0.024480000000000002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258</v>
      </c>
      <c r="AT154" s="184" t="s">
        <v>151</v>
      </c>
      <c r="AU154" s="184" t="s">
        <v>87</v>
      </c>
      <c r="AY154" s="18" t="s">
        <v>148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85</v>
      </c>
      <c r="BK154" s="185">
        <f>ROUND(I154*H154,2)</f>
        <v>0</v>
      </c>
      <c r="BL154" s="18" t="s">
        <v>258</v>
      </c>
      <c r="BM154" s="184" t="s">
        <v>1214</v>
      </c>
    </row>
    <row r="155" s="2" customFormat="1">
      <c r="A155" s="37"/>
      <c r="B155" s="38"/>
      <c r="C155" s="37"/>
      <c r="D155" s="186" t="s">
        <v>157</v>
      </c>
      <c r="E155" s="37"/>
      <c r="F155" s="187" t="s">
        <v>1215</v>
      </c>
      <c r="G155" s="37"/>
      <c r="H155" s="37"/>
      <c r="I155" s="188"/>
      <c r="J155" s="37"/>
      <c r="K155" s="37"/>
      <c r="L155" s="38"/>
      <c r="M155" s="189"/>
      <c r="N155" s="190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157</v>
      </c>
      <c r="AU155" s="18" t="s">
        <v>87</v>
      </c>
    </row>
    <row r="156" s="2" customFormat="1" ht="24.15" customHeight="1">
      <c r="A156" s="37"/>
      <c r="B156" s="171"/>
      <c r="C156" s="172" t="s">
        <v>244</v>
      </c>
      <c r="D156" s="172" t="s">
        <v>151</v>
      </c>
      <c r="E156" s="173" t="s">
        <v>1216</v>
      </c>
      <c r="F156" s="174" t="s">
        <v>1217</v>
      </c>
      <c r="G156" s="175" t="s">
        <v>476</v>
      </c>
      <c r="H156" s="176">
        <v>0.16800000000000001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42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258</v>
      </c>
      <c r="AT156" s="184" t="s">
        <v>151</v>
      </c>
      <c r="AU156" s="184" t="s">
        <v>87</v>
      </c>
      <c r="AY156" s="18" t="s">
        <v>148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85</v>
      </c>
      <c r="BK156" s="185">
        <f>ROUND(I156*H156,2)</f>
        <v>0</v>
      </c>
      <c r="BL156" s="18" t="s">
        <v>258</v>
      </c>
      <c r="BM156" s="184" t="s">
        <v>1218</v>
      </c>
    </row>
    <row r="157" s="2" customFormat="1">
      <c r="A157" s="37"/>
      <c r="B157" s="38"/>
      <c r="C157" s="37"/>
      <c r="D157" s="186" t="s">
        <v>157</v>
      </c>
      <c r="E157" s="37"/>
      <c r="F157" s="187" t="s">
        <v>1219</v>
      </c>
      <c r="G157" s="37"/>
      <c r="H157" s="37"/>
      <c r="I157" s="188"/>
      <c r="J157" s="37"/>
      <c r="K157" s="37"/>
      <c r="L157" s="38"/>
      <c r="M157" s="189"/>
      <c r="N157" s="190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157</v>
      </c>
      <c r="AU157" s="18" t="s">
        <v>87</v>
      </c>
    </row>
    <row r="158" s="12" customFormat="1" ht="22.8" customHeight="1">
      <c r="A158" s="12"/>
      <c r="B158" s="158"/>
      <c r="C158" s="12"/>
      <c r="D158" s="159" t="s">
        <v>76</v>
      </c>
      <c r="E158" s="169" t="s">
        <v>1220</v>
      </c>
      <c r="F158" s="169" t="s">
        <v>1221</v>
      </c>
      <c r="G158" s="12"/>
      <c r="H158" s="12"/>
      <c r="I158" s="161"/>
      <c r="J158" s="170">
        <f>BK158</f>
        <v>0</v>
      </c>
      <c r="K158" s="12"/>
      <c r="L158" s="158"/>
      <c r="M158" s="163"/>
      <c r="N158" s="164"/>
      <c r="O158" s="164"/>
      <c r="P158" s="165">
        <f>SUM(P159:P173)</f>
        <v>0</v>
      </c>
      <c r="Q158" s="164"/>
      <c r="R158" s="165">
        <f>SUM(R159:R173)</f>
        <v>0.029760000000000002</v>
      </c>
      <c r="S158" s="164"/>
      <c r="T158" s="166">
        <f>SUM(T159:T173)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9" t="s">
        <v>87</v>
      </c>
      <c r="AT158" s="167" t="s">
        <v>76</v>
      </c>
      <c r="AU158" s="167" t="s">
        <v>85</v>
      </c>
      <c r="AY158" s="159" t="s">
        <v>148</v>
      </c>
      <c r="BK158" s="168">
        <f>SUM(BK159:BK173)</f>
        <v>0</v>
      </c>
    </row>
    <row r="159" s="2" customFormat="1" ht="24.15" customHeight="1">
      <c r="A159" s="37"/>
      <c r="B159" s="171"/>
      <c r="C159" s="172" t="s">
        <v>251</v>
      </c>
      <c r="D159" s="172" t="s">
        <v>151</v>
      </c>
      <c r="E159" s="173" t="s">
        <v>1222</v>
      </c>
      <c r="F159" s="174" t="s">
        <v>1223</v>
      </c>
      <c r="G159" s="175" t="s">
        <v>200</v>
      </c>
      <c r="H159" s="176">
        <v>21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42</v>
      </c>
      <c r="O159" s="76"/>
      <c r="P159" s="182">
        <f>O159*H159</f>
        <v>0</v>
      </c>
      <c r="Q159" s="182">
        <v>0.00013999999999999999</v>
      </c>
      <c r="R159" s="182">
        <f>Q159*H159</f>
        <v>0.0029399999999999999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258</v>
      </c>
      <c r="AT159" s="184" t="s">
        <v>151</v>
      </c>
      <c r="AU159" s="184" t="s">
        <v>87</v>
      </c>
      <c r="AY159" s="18" t="s">
        <v>148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85</v>
      </c>
      <c r="BK159" s="185">
        <f>ROUND(I159*H159,2)</f>
        <v>0</v>
      </c>
      <c r="BL159" s="18" t="s">
        <v>258</v>
      </c>
      <c r="BM159" s="184" t="s">
        <v>1224</v>
      </c>
    </row>
    <row r="160" s="2" customFormat="1">
      <c r="A160" s="37"/>
      <c r="B160" s="38"/>
      <c r="C160" s="37"/>
      <c r="D160" s="186" t="s">
        <v>157</v>
      </c>
      <c r="E160" s="37"/>
      <c r="F160" s="187" t="s">
        <v>1225</v>
      </c>
      <c r="G160" s="37"/>
      <c r="H160" s="37"/>
      <c r="I160" s="188"/>
      <c r="J160" s="37"/>
      <c r="K160" s="37"/>
      <c r="L160" s="38"/>
      <c r="M160" s="189"/>
      <c r="N160" s="190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157</v>
      </c>
      <c r="AU160" s="18" t="s">
        <v>87</v>
      </c>
    </row>
    <row r="161" s="14" customFormat="1">
      <c r="A161" s="14"/>
      <c r="B161" s="198"/>
      <c r="C161" s="14"/>
      <c r="D161" s="186" t="s">
        <v>159</v>
      </c>
      <c r="E161" s="199" t="s">
        <v>1</v>
      </c>
      <c r="F161" s="200" t="s">
        <v>7</v>
      </c>
      <c r="G161" s="14"/>
      <c r="H161" s="201">
        <v>21</v>
      </c>
      <c r="I161" s="202"/>
      <c r="J161" s="14"/>
      <c r="K161" s="14"/>
      <c r="L161" s="198"/>
      <c r="M161" s="203"/>
      <c r="N161" s="204"/>
      <c r="O161" s="204"/>
      <c r="P161" s="204"/>
      <c r="Q161" s="204"/>
      <c r="R161" s="204"/>
      <c r="S161" s="204"/>
      <c r="T161" s="20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9" t="s">
        <v>159</v>
      </c>
      <c r="AU161" s="199" t="s">
        <v>87</v>
      </c>
      <c r="AV161" s="14" t="s">
        <v>87</v>
      </c>
      <c r="AW161" s="14" t="s">
        <v>32</v>
      </c>
      <c r="AX161" s="14" t="s">
        <v>85</v>
      </c>
      <c r="AY161" s="199" t="s">
        <v>148</v>
      </c>
    </row>
    <row r="162" s="2" customFormat="1" ht="24.15" customHeight="1">
      <c r="A162" s="37"/>
      <c r="B162" s="171"/>
      <c r="C162" s="172" t="s">
        <v>258</v>
      </c>
      <c r="D162" s="172" t="s">
        <v>151</v>
      </c>
      <c r="E162" s="173" t="s">
        <v>1226</v>
      </c>
      <c r="F162" s="174" t="s">
        <v>1227</v>
      </c>
      <c r="G162" s="175" t="s">
        <v>200</v>
      </c>
      <c r="H162" s="176">
        <v>21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42</v>
      </c>
      <c r="O162" s="76"/>
      <c r="P162" s="182">
        <f>O162*H162</f>
        <v>0</v>
      </c>
      <c r="Q162" s="182">
        <v>0.00027999999999999998</v>
      </c>
      <c r="R162" s="182">
        <f>Q162*H162</f>
        <v>0.0058799999999999998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258</v>
      </c>
      <c r="AT162" s="184" t="s">
        <v>151</v>
      </c>
      <c r="AU162" s="184" t="s">
        <v>87</v>
      </c>
      <c r="AY162" s="18" t="s">
        <v>148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85</v>
      </c>
      <c r="BK162" s="185">
        <f>ROUND(I162*H162,2)</f>
        <v>0</v>
      </c>
      <c r="BL162" s="18" t="s">
        <v>258</v>
      </c>
      <c r="BM162" s="184" t="s">
        <v>1228</v>
      </c>
    </row>
    <row r="163" s="2" customFormat="1">
      <c r="A163" s="37"/>
      <c r="B163" s="38"/>
      <c r="C163" s="37"/>
      <c r="D163" s="186" t="s">
        <v>157</v>
      </c>
      <c r="E163" s="37"/>
      <c r="F163" s="187" t="s">
        <v>1229</v>
      </c>
      <c r="G163" s="37"/>
      <c r="H163" s="37"/>
      <c r="I163" s="188"/>
      <c r="J163" s="37"/>
      <c r="K163" s="37"/>
      <c r="L163" s="38"/>
      <c r="M163" s="189"/>
      <c r="N163" s="190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157</v>
      </c>
      <c r="AU163" s="18" t="s">
        <v>87</v>
      </c>
    </row>
    <row r="164" s="14" customFormat="1">
      <c r="A164" s="14"/>
      <c r="B164" s="198"/>
      <c r="C164" s="14"/>
      <c r="D164" s="186" t="s">
        <v>159</v>
      </c>
      <c r="E164" s="199" t="s">
        <v>1</v>
      </c>
      <c r="F164" s="200" t="s">
        <v>7</v>
      </c>
      <c r="G164" s="14"/>
      <c r="H164" s="201">
        <v>21</v>
      </c>
      <c r="I164" s="202"/>
      <c r="J164" s="14"/>
      <c r="K164" s="14"/>
      <c r="L164" s="198"/>
      <c r="M164" s="203"/>
      <c r="N164" s="204"/>
      <c r="O164" s="204"/>
      <c r="P164" s="204"/>
      <c r="Q164" s="204"/>
      <c r="R164" s="204"/>
      <c r="S164" s="204"/>
      <c r="T164" s="20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9" t="s">
        <v>159</v>
      </c>
      <c r="AU164" s="199" t="s">
        <v>87</v>
      </c>
      <c r="AV164" s="14" t="s">
        <v>87</v>
      </c>
      <c r="AW164" s="14" t="s">
        <v>32</v>
      </c>
      <c r="AX164" s="14" t="s">
        <v>85</v>
      </c>
      <c r="AY164" s="199" t="s">
        <v>148</v>
      </c>
    </row>
    <row r="165" s="2" customFormat="1" ht="24.15" customHeight="1">
      <c r="A165" s="37"/>
      <c r="B165" s="171"/>
      <c r="C165" s="172" t="s">
        <v>263</v>
      </c>
      <c r="D165" s="172" t="s">
        <v>151</v>
      </c>
      <c r="E165" s="173" t="s">
        <v>1230</v>
      </c>
      <c r="F165" s="174" t="s">
        <v>1231</v>
      </c>
      <c r="G165" s="175" t="s">
        <v>200</v>
      </c>
      <c r="H165" s="176">
        <v>21</v>
      </c>
      <c r="I165" s="177"/>
      <c r="J165" s="178">
        <f>ROUND(I165*H165,2)</f>
        <v>0</v>
      </c>
      <c r="K165" s="179"/>
      <c r="L165" s="38"/>
      <c r="M165" s="180" t="s">
        <v>1</v>
      </c>
      <c r="N165" s="181" t="s">
        <v>42</v>
      </c>
      <c r="O165" s="76"/>
      <c r="P165" s="182">
        <f>O165*H165</f>
        <v>0</v>
      </c>
      <c r="Q165" s="182">
        <v>0.00069999999999999999</v>
      </c>
      <c r="R165" s="182">
        <f>Q165*H165</f>
        <v>0.0147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258</v>
      </c>
      <c r="AT165" s="184" t="s">
        <v>151</v>
      </c>
      <c r="AU165" s="184" t="s">
        <v>87</v>
      </c>
      <c r="AY165" s="18" t="s">
        <v>148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85</v>
      </c>
      <c r="BK165" s="185">
        <f>ROUND(I165*H165,2)</f>
        <v>0</v>
      </c>
      <c r="BL165" s="18" t="s">
        <v>258</v>
      </c>
      <c r="BM165" s="184" t="s">
        <v>1232</v>
      </c>
    </row>
    <row r="166" s="2" customFormat="1">
      <c r="A166" s="37"/>
      <c r="B166" s="38"/>
      <c r="C166" s="37"/>
      <c r="D166" s="186" t="s">
        <v>157</v>
      </c>
      <c r="E166" s="37"/>
      <c r="F166" s="187" t="s">
        <v>1233</v>
      </c>
      <c r="G166" s="37"/>
      <c r="H166" s="37"/>
      <c r="I166" s="188"/>
      <c r="J166" s="37"/>
      <c r="K166" s="37"/>
      <c r="L166" s="38"/>
      <c r="M166" s="189"/>
      <c r="N166" s="190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157</v>
      </c>
      <c r="AU166" s="18" t="s">
        <v>87</v>
      </c>
    </row>
    <row r="167" s="2" customFormat="1" ht="21.75" customHeight="1">
      <c r="A167" s="37"/>
      <c r="B167" s="171"/>
      <c r="C167" s="172" t="s">
        <v>269</v>
      </c>
      <c r="D167" s="172" t="s">
        <v>151</v>
      </c>
      <c r="E167" s="173" t="s">
        <v>1234</v>
      </c>
      <c r="F167" s="174" t="s">
        <v>1235</v>
      </c>
      <c r="G167" s="175" t="s">
        <v>200</v>
      </c>
      <c r="H167" s="176">
        <v>8</v>
      </c>
      <c r="I167" s="177"/>
      <c r="J167" s="178">
        <f>ROUND(I167*H167,2)</f>
        <v>0</v>
      </c>
      <c r="K167" s="179"/>
      <c r="L167" s="38"/>
      <c r="M167" s="180" t="s">
        <v>1</v>
      </c>
      <c r="N167" s="181" t="s">
        <v>42</v>
      </c>
      <c r="O167" s="76"/>
      <c r="P167" s="182">
        <f>O167*H167</f>
        <v>0</v>
      </c>
      <c r="Q167" s="182">
        <v>0.00034000000000000002</v>
      </c>
      <c r="R167" s="182">
        <f>Q167*H167</f>
        <v>0.0027200000000000002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258</v>
      </c>
      <c r="AT167" s="184" t="s">
        <v>151</v>
      </c>
      <c r="AU167" s="184" t="s">
        <v>87</v>
      </c>
      <c r="AY167" s="18" t="s">
        <v>148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85</v>
      </c>
      <c r="BK167" s="185">
        <f>ROUND(I167*H167,2)</f>
        <v>0</v>
      </c>
      <c r="BL167" s="18" t="s">
        <v>258</v>
      </c>
      <c r="BM167" s="184" t="s">
        <v>1236</v>
      </c>
    </row>
    <row r="168" s="2" customFormat="1">
      <c r="A168" s="37"/>
      <c r="B168" s="38"/>
      <c r="C168" s="37"/>
      <c r="D168" s="186" t="s">
        <v>157</v>
      </c>
      <c r="E168" s="37"/>
      <c r="F168" s="187" t="s">
        <v>1237</v>
      </c>
      <c r="G168" s="37"/>
      <c r="H168" s="37"/>
      <c r="I168" s="188"/>
      <c r="J168" s="37"/>
      <c r="K168" s="37"/>
      <c r="L168" s="38"/>
      <c r="M168" s="189"/>
      <c r="N168" s="190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157</v>
      </c>
      <c r="AU168" s="18" t="s">
        <v>87</v>
      </c>
    </row>
    <row r="169" s="2" customFormat="1" ht="21.75" customHeight="1">
      <c r="A169" s="37"/>
      <c r="B169" s="171"/>
      <c r="C169" s="172" t="s">
        <v>277</v>
      </c>
      <c r="D169" s="172" t="s">
        <v>151</v>
      </c>
      <c r="E169" s="173" t="s">
        <v>1238</v>
      </c>
      <c r="F169" s="174" t="s">
        <v>1239</v>
      </c>
      <c r="G169" s="175" t="s">
        <v>200</v>
      </c>
      <c r="H169" s="176">
        <v>2</v>
      </c>
      <c r="I169" s="177"/>
      <c r="J169" s="178">
        <f>ROUND(I169*H169,2)</f>
        <v>0</v>
      </c>
      <c r="K169" s="179"/>
      <c r="L169" s="38"/>
      <c r="M169" s="180" t="s">
        <v>1</v>
      </c>
      <c r="N169" s="181" t="s">
        <v>42</v>
      </c>
      <c r="O169" s="76"/>
      <c r="P169" s="182">
        <f>O169*H169</f>
        <v>0</v>
      </c>
      <c r="Q169" s="182">
        <v>0.00066</v>
      </c>
      <c r="R169" s="182">
        <f>Q169*H169</f>
        <v>0.00132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258</v>
      </c>
      <c r="AT169" s="184" t="s">
        <v>151</v>
      </c>
      <c r="AU169" s="184" t="s">
        <v>87</v>
      </c>
      <c r="AY169" s="18" t="s">
        <v>148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85</v>
      </c>
      <c r="BK169" s="185">
        <f>ROUND(I169*H169,2)</f>
        <v>0</v>
      </c>
      <c r="BL169" s="18" t="s">
        <v>258</v>
      </c>
      <c r="BM169" s="184" t="s">
        <v>1240</v>
      </c>
    </row>
    <row r="170" s="2" customFormat="1">
      <c r="A170" s="37"/>
      <c r="B170" s="38"/>
      <c r="C170" s="37"/>
      <c r="D170" s="186" t="s">
        <v>157</v>
      </c>
      <c r="E170" s="37"/>
      <c r="F170" s="187" t="s">
        <v>1241</v>
      </c>
      <c r="G170" s="37"/>
      <c r="H170" s="37"/>
      <c r="I170" s="188"/>
      <c r="J170" s="37"/>
      <c r="K170" s="37"/>
      <c r="L170" s="38"/>
      <c r="M170" s="189"/>
      <c r="N170" s="190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157</v>
      </c>
      <c r="AU170" s="18" t="s">
        <v>87</v>
      </c>
    </row>
    <row r="171" s="2" customFormat="1" ht="24.15" customHeight="1">
      <c r="A171" s="37"/>
      <c r="B171" s="171"/>
      <c r="C171" s="172" t="s">
        <v>284</v>
      </c>
      <c r="D171" s="172" t="s">
        <v>151</v>
      </c>
      <c r="E171" s="173" t="s">
        <v>1242</v>
      </c>
      <c r="F171" s="174" t="s">
        <v>1243</v>
      </c>
      <c r="G171" s="175" t="s">
        <v>200</v>
      </c>
      <c r="H171" s="176">
        <v>10</v>
      </c>
      <c r="I171" s="177"/>
      <c r="J171" s="178">
        <f>ROUND(I171*H171,2)</f>
        <v>0</v>
      </c>
      <c r="K171" s="179"/>
      <c r="L171" s="38"/>
      <c r="M171" s="180" t="s">
        <v>1</v>
      </c>
      <c r="N171" s="181" t="s">
        <v>42</v>
      </c>
      <c r="O171" s="76"/>
      <c r="P171" s="182">
        <f>O171*H171</f>
        <v>0</v>
      </c>
      <c r="Q171" s="182">
        <v>0.00022000000000000001</v>
      </c>
      <c r="R171" s="182">
        <f>Q171*H171</f>
        <v>0.0022000000000000001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258</v>
      </c>
      <c r="AT171" s="184" t="s">
        <v>151</v>
      </c>
      <c r="AU171" s="184" t="s">
        <v>87</v>
      </c>
      <c r="AY171" s="18" t="s">
        <v>148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85</v>
      </c>
      <c r="BK171" s="185">
        <f>ROUND(I171*H171,2)</f>
        <v>0</v>
      </c>
      <c r="BL171" s="18" t="s">
        <v>258</v>
      </c>
      <c r="BM171" s="184" t="s">
        <v>1244</v>
      </c>
    </row>
    <row r="172" s="2" customFormat="1">
      <c r="A172" s="37"/>
      <c r="B172" s="38"/>
      <c r="C172" s="37"/>
      <c r="D172" s="186" t="s">
        <v>157</v>
      </c>
      <c r="E172" s="37"/>
      <c r="F172" s="187" t="s">
        <v>1245</v>
      </c>
      <c r="G172" s="37"/>
      <c r="H172" s="37"/>
      <c r="I172" s="188"/>
      <c r="J172" s="37"/>
      <c r="K172" s="37"/>
      <c r="L172" s="38"/>
      <c r="M172" s="189"/>
      <c r="N172" s="190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157</v>
      </c>
      <c r="AU172" s="18" t="s">
        <v>87</v>
      </c>
    </row>
    <row r="173" s="14" customFormat="1">
      <c r="A173" s="14"/>
      <c r="B173" s="198"/>
      <c r="C173" s="14"/>
      <c r="D173" s="186" t="s">
        <v>159</v>
      </c>
      <c r="E173" s="199" t="s">
        <v>1</v>
      </c>
      <c r="F173" s="200" t="s">
        <v>1246</v>
      </c>
      <c r="G173" s="14"/>
      <c r="H173" s="201">
        <v>10</v>
      </c>
      <c r="I173" s="202"/>
      <c r="J173" s="14"/>
      <c r="K173" s="14"/>
      <c r="L173" s="198"/>
      <c r="M173" s="203"/>
      <c r="N173" s="204"/>
      <c r="O173" s="204"/>
      <c r="P173" s="204"/>
      <c r="Q173" s="204"/>
      <c r="R173" s="204"/>
      <c r="S173" s="204"/>
      <c r="T173" s="20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9" t="s">
        <v>159</v>
      </c>
      <c r="AU173" s="199" t="s">
        <v>87</v>
      </c>
      <c r="AV173" s="14" t="s">
        <v>87</v>
      </c>
      <c r="AW173" s="14" t="s">
        <v>32</v>
      </c>
      <c r="AX173" s="14" t="s">
        <v>85</v>
      </c>
      <c r="AY173" s="199" t="s">
        <v>148</v>
      </c>
    </row>
    <row r="174" s="12" customFormat="1" ht="22.8" customHeight="1">
      <c r="A174" s="12"/>
      <c r="B174" s="158"/>
      <c r="C174" s="12"/>
      <c r="D174" s="159" t="s">
        <v>76</v>
      </c>
      <c r="E174" s="169" t="s">
        <v>1247</v>
      </c>
      <c r="F174" s="169" t="s">
        <v>1248</v>
      </c>
      <c r="G174" s="12"/>
      <c r="H174" s="12"/>
      <c r="I174" s="161"/>
      <c r="J174" s="170">
        <f>BK174</f>
        <v>0</v>
      </c>
      <c r="K174" s="12"/>
      <c r="L174" s="158"/>
      <c r="M174" s="163"/>
      <c r="N174" s="164"/>
      <c r="O174" s="164"/>
      <c r="P174" s="165">
        <f>SUM(P175:P205)</f>
        <v>0</v>
      </c>
      <c r="Q174" s="164"/>
      <c r="R174" s="165">
        <f>SUM(R175:R205)</f>
        <v>0.66656000000000004</v>
      </c>
      <c r="S174" s="164"/>
      <c r="T174" s="166">
        <f>SUM(T175:T205)</f>
        <v>0.30360000000000004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9" t="s">
        <v>87</v>
      </c>
      <c r="AT174" s="167" t="s">
        <v>76</v>
      </c>
      <c r="AU174" s="167" t="s">
        <v>85</v>
      </c>
      <c r="AY174" s="159" t="s">
        <v>148</v>
      </c>
      <c r="BK174" s="168">
        <f>SUM(BK175:BK205)</f>
        <v>0</v>
      </c>
    </row>
    <row r="175" s="2" customFormat="1" ht="16.5" customHeight="1">
      <c r="A175" s="37"/>
      <c r="B175" s="171"/>
      <c r="C175" s="172" t="s">
        <v>7</v>
      </c>
      <c r="D175" s="172" t="s">
        <v>151</v>
      </c>
      <c r="E175" s="173" t="s">
        <v>1249</v>
      </c>
      <c r="F175" s="174" t="s">
        <v>1250</v>
      </c>
      <c r="G175" s="175" t="s">
        <v>164</v>
      </c>
      <c r="H175" s="176">
        <v>12</v>
      </c>
      <c r="I175" s="177"/>
      <c r="J175" s="178">
        <f>ROUND(I175*H175,2)</f>
        <v>0</v>
      </c>
      <c r="K175" s="179"/>
      <c r="L175" s="38"/>
      <c r="M175" s="180" t="s">
        <v>1</v>
      </c>
      <c r="N175" s="181" t="s">
        <v>42</v>
      </c>
      <c r="O175" s="76"/>
      <c r="P175" s="182">
        <f>O175*H175</f>
        <v>0</v>
      </c>
      <c r="Q175" s="182">
        <v>0</v>
      </c>
      <c r="R175" s="182">
        <f>Q175*H175</f>
        <v>0</v>
      </c>
      <c r="S175" s="182">
        <v>0.023800000000000002</v>
      </c>
      <c r="T175" s="183">
        <f>S175*H175</f>
        <v>0.28560000000000002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258</v>
      </c>
      <c r="AT175" s="184" t="s">
        <v>151</v>
      </c>
      <c r="AU175" s="184" t="s">
        <v>87</v>
      </c>
      <c r="AY175" s="18" t="s">
        <v>148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85</v>
      </c>
      <c r="BK175" s="185">
        <f>ROUND(I175*H175,2)</f>
        <v>0</v>
      </c>
      <c r="BL175" s="18" t="s">
        <v>258</v>
      </c>
      <c r="BM175" s="184" t="s">
        <v>1251</v>
      </c>
    </row>
    <row r="176" s="2" customFormat="1">
      <c r="A176" s="37"/>
      <c r="B176" s="38"/>
      <c r="C176" s="37"/>
      <c r="D176" s="186" t="s">
        <v>157</v>
      </c>
      <c r="E176" s="37"/>
      <c r="F176" s="187" t="s">
        <v>1252</v>
      </c>
      <c r="G176" s="37"/>
      <c r="H176" s="37"/>
      <c r="I176" s="188"/>
      <c r="J176" s="37"/>
      <c r="K176" s="37"/>
      <c r="L176" s="38"/>
      <c r="M176" s="189"/>
      <c r="N176" s="190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157</v>
      </c>
      <c r="AU176" s="18" t="s">
        <v>87</v>
      </c>
    </row>
    <row r="177" s="14" customFormat="1">
      <c r="A177" s="14"/>
      <c r="B177" s="198"/>
      <c r="C177" s="14"/>
      <c r="D177" s="186" t="s">
        <v>159</v>
      </c>
      <c r="E177" s="199" t="s">
        <v>1</v>
      </c>
      <c r="F177" s="200" t="s">
        <v>1253</v>
      </c>
      <c r="G177" s="14"/>
      <c r="H177" s="201">
        <v>12</v>
      </c>
      <c r="I177" s="202"/>
      <c r="J177" s="14"/>
      <c r="K177" s="14"/>
      <c r="L177" s="198"/>
      <c r="M177" s="203"/>
      <c r="N177" s="204"/>
      <c r="O177" s="204"/>
      <c r="P177" s="204"/>
      <c r="Q177" s="204"/>
      <c r="R177" s="204"/>
      <c r="S177" s="204"/>
      <c r="T177" s="20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9" t="s">
        <v>159</v>
      </c>
      <c r="AU177" s="199" t="s">
        <v>87</v>
      </c>
      <c r="AV177" s="14" t="s">
        <v>87</v>
      </c>
      <c r="AW177" s="14" t="s">
        <v>32</v>
      </c>
      <c r="AX177" s="14" t="s">
        <v>85</v>
      </c>
      <c r="AY177" s="199" t="s">
        <v>148</v>
      </c>
    </row>
    <row r="178" s="2" customFormat="1" ht="37.8" customHeight="1">
      <c r="A178" s="37"/>
      <c r="B178" s="171"/>
      <c r="C178" s="172" t="s">
        <v>295</v>
      </c>
      <c r="D178" s="172" t="s">
        <v>151</v>
      </c>
      <c r="E178" s="173" t="s">
        <v>1254</v>
      </c>
      <c r="F178" s="174" t="s">
        <v>1255</v>
      </c>
      <c r="G178" s="175" t="s">
        <v>200</v>
      </c>
      <c r="H178" s="176">
        <v>3</v>
      </c>
      <c r="I178" s="177"/>
      <c r="J178" s="178">
        <f>ROUND(I178*H178,2)</f>
        <v>0</v>
      </c>
      <c r="K178" s="179"/>
      <c r="L178" s="38"/>
      <c r="M178" s="180" t="s">
        <v>1</v>
      </c>
      <c r="N178" s="181" t="s">
        <v>42</v>
      </c>
      <c r="O178" s="76"/>
      <c r="P178" s="182">
        <f>O178*H178</f>
        <v>0</v>
      </c>
      <c r="Q178" s="182">
        <v>0.016539999999999999</v>
      </c>
      <c r="R178" s="182">
        <f>Q178*H178</f>
        <v>0.049619999999999997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258</v>
      </c>
      <c r="AT178" s="184" t="s">
        <v>151</v>
      </c>
      <c r="AU178" s="184" t="s">
        <v>87</v>
      </c>
      <c r="AY178" s="18" t="s">
        <v>148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85</v>
      </c>
      <c r="BK178" s="185">
        <f>ROUND(I178*H178,2)</f>
        <v>0</v>
      </c>
      <c r="BL178" s="18" t="s">
        <v>258</v>
      </c>
      <c r="BM178" s="184" t="s">
        <v>1256</v>
      </c>
    </row>
    <row r="179" s="2" customFormat="1">
      <c r="A179" s="37"/>
      <c r="B179" s="38"/>
      <c r="C179" s="37"/>
      <c r="D179" s="186" t="s">
        <v>157</v>
      </c>
      <c r="E179" s="37"/>
      <c r="F179" s="187" t="s">
        <v>1255</v>
      </c>
      <c r="G179" s="37"/>
      <c r="H179" s="37"/>
      <c r="I179" s="188"/>
      <c r="J179" s="37"/>
      <c r="K179" s="37"/>
      <c r="L179" s="38"/>
      <c r="M179" s="189"/>
      <c r="N179" s="190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157</v>
      </c>
      <c r="AU179" s="18" t="s">
        <v>87</v>
      </c>
    </row>
    <row r="180" s="14" customFormat="1">
      <c r="A180" s="14"/>
      <c r="B180" s="198"/>
      <c r="C180" s="14"/>
      <c r="D180" s="186" t="s">
        <v>159</v>
      </c>
      <c r="E180" s="199" t="s">
        <v>1</v>
      </c>
      <c r="F180" s="200" t="s">
        <v>1257</v>
      </c>
      <c r="G180" s="14"/>
      <c r="H180" s="201">
        <v>3</v>
      </c>
      <c r="I180" s="202"/>
      <c r="J180" s="14"/>
      <c r="K180" s="14"/>
      <c r="L180" s="198"/>
      <c r="M180" s="203"/>
      <c r="N180" s="204"/>
      <c r="O180" s="204"/>
      <c r="P180" s="204"/>
      <c r="Q180" s="204"/>
      <c r="R180" s="204"/>
      <c r="S180" s="204"/>
      <c r="T180" s="20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9" t="s">
        <v>159</v>
      </c>
      <c r="AU180" s="199" t="s">
        <v>87</v>
      </c>
      <c r="AV180" s="14" t="s">
        <v>87</v>
      </c>
      <c r="AW180" s="14" t="s">
        <v>32</v>
      </c>
      <c r="AX180" s="14" t="s">
        <v>85</v>
      </c>
      <c r="AY180" s="199" t="s">
        <v>148</v>
      </c>
    </row>
    <row r="181" s="2" customFormat="1" ht="37.8" customHeight="1">
      <c r="A181" s="37"/>
      <c r="B181" s="171"/>
      <c r="C181" s="172" t="s">
        <v>302</v>
      </c>
      <c r="D181" s="172" t="s">
        <v>151</v>
      </c>
      <c r="E181" s="173" t="s">
        <v>1258</v>
      </c>
      <c r="F181" s="174" t="s">
        <v>1259</v>
      </c>
      <c r="G181" s="175" t="s">
        <v>200</v>
      </c>
      <c r="H181" s="176">
        <v>2</v>
      </c>
      <c r="I181" s="177"/>
      <c r="J181" s="178">
        <f>ROUND(I181*H181,2)</f>
        <v>0</v>
      </c>
      <c r="K181" s="179"/>
      <c r="L181" s="38"/>
      <c r="M181" s="180" t="s">
        <v>1</v>
      </c>
      <c r="N181" s="181" t="s">
        <v>42</v>
      </c>
      <c r="O181" s="76"/>
      <c r="P181" s="182">
        <f>O181*H181</f>
        <v>0</v>
      </c>
      <c r="Q181" s="182">
        <v>0.026100000000000002</v>
      </c>
      <c r="R181" s="182">
        <f>Q181*H181</f>
        <v>0.052200000000000003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258</v>
      </c>
      <c r="AT181" s="184" t="s">
        <v>151</v>
      </c>
      <c r="AU181" s="184" t="s">
        <v>87</v>
      </c>
      <c r="AY181" s="18" t="s">
        <v>148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85</v>
      </c>
      <c r="BK181" s="185">
        <f>ROUND(I181*H181,2)</f>
        <v>0</v>
      </c>
      <c r="BL181" s="18" t="s">
        <v>258</v>
      </c>
      <c r="BM181" s="184" t="s">
        <v>1260</v>
      </c>
    </row>
    <row r="182" s="2" customFormat="1">
      <c r="A182" s="37"/>
      <c r="B182" s="38"/>
      <c r="C182" s="37"/>
      <c r="D182" s="186" t="s">
        <v>157</v>
      </c>
      <c r="E182" s="37"/>
      <c r="F182" s="187" t="s">
        <v>1261</v>
      </c>
      <c r="G182" s="37"/>
      <c r="H182" s="37"/>
      <c r="I182" s="188"/>
      <c r="J182" s="37"/>
      <c r="K182" s="37"/>
      <c r="L182" s="38"/>
      <c r="M182" s="189"/>
      <c r="N182" s="190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157</v>
      </c>
      <c r="AU182" s="18" t="s">
        <v>87</v>
      </c>
    </row>
    <row r="183" s="14" customFormat="1">
      <c r="A183" s="14"/>
      <c r="B183" s="198"/>
      <c r="C183" s="14"/>
      <c r="D183" s="186" t="s">
        <v>159</v>
      </c>
      <c r="E183" s="199" t="s">
        <v>1</v>
      </c>
      <c r="F183" s="200" t="s">
        <v>1063</v>
      </c>
      <c r="G183" s="14"/>
      <c r="H183" s="201">
        <v>2</v>
      </c>
      <c r="I183" s="202"/>
      <c r="J183" s="14"/>
      <c r="K183" s="14"/>
      <c r="L183" s="198"/>
      <c r="M183" s="203"/>
      <c r="N183" s="204"/>
      <c r="O183" s="204"/>
      <c r="P183" s="204"/>
      <c r="Q183" s="204"/>
      <c r="R183" s="204"/>
      <c r="S183" s="204"/>
      <c r="T183" s="20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9" t="s">
        <v>159</v>
      </c>
      <c r="AU183" s="199" t="s">
        <v>87</v>
      </c>
      <c r="AV183" s="14" t="s">
        <v>87</v>
      </c>
      <c r="AW183" s="14" t="s">
        <v>32</v>
      </c>
      <c r="AX183" s="14" t="s">
        <v>85</v>
      </c>
      <c r="AY183" s="199" t="s">
        <v>148</v>
      </c>
    </row>
    <row r="184" s="2" customFormat="1" ht="33" customHeight="1">
      <c r="A184" s="37"/>
      <c r="B184" s="171"/>
      <c r="C184" s="172" t="s">
        <v>309</v>
      </c>
      <c r="D184" s="172" t="s">
        <v>151</v>
      </c>
      <c r="E184" s="173" t="s">
        <v>1262</v>
      </c>
      <c r="F184" s="174" t="s">
        <v>1263</v>
      </c>
      <c r="G184" s="175" t="s">
        <v>200</v>
      </c>
      <c r="H184" s="176">
        <v>3</v>
      </c>
      <c r="I184" s="177"/>
      <c r="J184" s="178">
        <f>ROUND(I184*H184,2)</f>
        <v>0</v>
      </c>
      <c r="K184" s="179"/>
      <c r="L184" s="38"/>
      <c r="M184" s="180" t="s">
        <v>1</v>
      </c>
      <c r="N184" s="181" t="s">
        <v>42</v>
      </c>
      <c r="O184" s="76"/>
      <c r="P184" s="182">
        <f>O184*H184</f>
        <v>0</v>
      </c>
      <c r="Q184" s="182">
        <v>0.018100000000000002</v>
      </c>
      <c r="R184" s="182">
        <f>Q184*H184</f>
        <v>0.054300000000000001</v>
      </c>
      <c r="S184" s="182">
        <v>0</v>
      </c>
      <c r="T184" s="18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4" t="s">
        <v>258</v>
      </c>
      <c r="AT184" s="184" t="s">
        <v>151</v>
      </c>
      <c r="AU184" s="184" t="s">
        <v>87</v>
      </c>
      <c r="AY184" s="18" t="s">
        <v>148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85</v>
      </c>
      <c r="BK184" s="185">
        <f>ROUND(I184*H184,2)</f>
        <v>0</v>
      </c>
      <c r="BL184" s="18" t="s">
        <v>258</v>
      </c>
      <c r="BM184" s="184" t="s">
        <v>1264</v>
      </c>
    </row>
    <row r="185" s="2" customFormat="1">
      <c r="A185" s="37"/>
      <c r="B185" s="38"/>
      <c r="C185" s="37"/>
      <c r="D185" s="186" t="s">
        <v>157</v>
      </c>
      <c r="E185" s="37"/>
      <c r="F185" s="187" t="s">
        <v>1265</v>
      </c>
      <c r="G185" s="37"/>
      <c r="H185" s="37"/>
      <c r="I185" s="188"/>
      <c r="J185" s="37"/>
      <c r="K185" s="37"/>
      <c r="L185" s="38"/>
      <c r="M185" s="189"/>
      <c r="N185" s="190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157</v>
      </c>
      <c r="AU185" s="18" t="s">
        <v>87</v>
      </c>
    </row>
    <row r="186" s="14" customFormat="1">
      <c r="A186" s="14"/>
      <c r="B186" s="198"/>
      <c r="C186" s="14"/>
      <c r="D186" s="186" t="s">
        <v>159</v>
      </c>
      <c r="E186" s="199" t="s">
        <v>1</v>
      </c>
      <c r="F186" s="200" t="s">
        <v>1257</v>
      </c>
      <c r="G186" s="14"/>
      <c r="H186" s="201">
        <v>3</v>
      </c>
      <c r="I186" s="202"/>
      <c r="J186" s="14"/>
      <c r="K186" s="14"/>
      <c r="L186" s="198"/>
      <c r="M186" s="203"/>
      <c r="N186" s="204"/>
      <c r="O186" s="204"/>
      <c r="P186" s="204"/>
      <c r="Q186" s="204"/>
      <c r="R186" s="204"/>
      <c r="S186" s="204"/>
      <c r="T186" s="20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9" t="s">
        <v>159</v>
      </c>
      <c r="AU186" s="199" t="s">
        <v>87</v>
      </c>
      <c r="AV186" s="14" t="s">
        <v>87</v>
      </c>
      <c r="AW186" s="14" t="s">
        <v>32</v>
      </c>
      <c r="AX186" s="14" t="s">
        <v>85</v>
      </c>
      <c r="AY186" s="199" t="s">
        <v>148</v>
      </c>
    </row>
    <row r="187" s="2" customFormat="1" ht="37.8" customHeight="1">
      <c r="A187" s="37"/>
      <c r="B187" s="171"/>
      <c r="C187" s="172" t="s">
        <v>321</v>
      </c>
      <c r="D187" s="172" t="s">
        <v>151</v>
      </c>
      <c r="E187" s="173" t="s">
        <v>1266</v>
      </c>
      <c r="F187" s="174" t="s">
        <v>1267</v>
      </c>
      <c r="G187" s="175" t="s">
        <v>200</v>
      </c>
      <c r="H187" s="176">
        <v>5</v>
      </c>
      <c r="I187" s="177"/>
      <c r="J187" s="178">
        <f>ROUND(I187*H187,2)</f>
        <v>0</v>
      </c>
      <c r="K187" s="179"/>
      <c r="L187" s="38"/>
      <c r="M187" s="180" t="s">
        <v>1</v>
      </c>
      <c r="N187" s="181" t="s">
        <v>42</v>
      </c>
      <c r="O187" s="76"/>
      <c r="P187" s="182">
        <f>O187*H187</f>
        <v>0</v>
      </c>
      <c r="Q187" s="182">
        <v>0.023400000000000001</v>
      </c>
      <c r="R187" s="182">
        <f>Q187*H187</f>
        <v>0.11700000000000001</v>
      </c>
      <c r="S187" s="182">
        <v>0</v>
      </c>
      <c r="T187" s="18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4" t="s">
        <v>258</v>
      </c>
      <c r="AT187" s="184" t="s">
        <v>151</v>
      </c>
      <c r="AU187" s="184" t="s">
        <v>87</v>
      </c>
      <c r="AY187" s="18" t="s">
        <v>148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85</v>
      </c>
      <c r="BK187" s="185">
        <f>ROUND(I187*H187,2)</f>
        <v>0</v>
      </c>
      <c r="BL187" s="18" t="s">
        <v>258</v>
      </c>
      <c r="BM187" s="184" t="s">
        <v>1268</v>
      </c>
    </row>
    <row r="188" s="2" customFormat="1">
      <c r="A188" s="37"/>
      <c r="B188" s="38"/>
      <c r="C188" s="37"/>
      <c r="D188" s="186" t="s">
        <v>157</v>
      </c>
      <c r="E188" s="37"/>
      <c r="F188" s="187" t="s">
        <v>1269</v>
      </c>
      <c r="G188" s="37"/>
      <c r="H188" s="37"/>
      <c r="I188" s="188"/>
      <c r="J188" s="37"/>
      <c r="K188" s="37"/>
      <c r="L188" s="38"/>
      <c r="M188" s="189"/>
      <c r="N188" s="190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157</v>
      </c>
      <c r="AU188" s="18" t="s">
        <v>87</v>
      </c>
    </row>
    <row r="189" s="14" customFormat="1">
      <c r="A189" s="14"/>
      <c r="B189" s="198"/>
      <c r="C189" s="14"/>
      <c r="D189" s="186" t="s">
        <v>159</v>
      </c>
      <c r="E189" s="199" t="s">
        <v>1</v>
      </c>
      <c r="F189" s="200" t="s">
        <v>1270</v>
      </c>
      <c r="G189" s="14"/>
      <c r="H189" s="201">
        <v>5</v>
      </c>
      <c r="I189" s="202"/>
      <c r="J189" s="14"/>
      <c r="K189" s="14"/>
      <c r="L189" s="198"/>
      <c r="M189" s="203"/>
      <c r="N189" s="204"/>
      <c r="O189" s="204"/>
      <c r="P189" s="204"/>
      <c r="Q189" s="204"/>
      <c r="R189" s="204"/>
      <c r="S189" s="204"/>
      <c r="T189" s="20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9" t="s">
        <v>159</v>
      </c>
      <c r="AU189" s="199" t="s">
        <v>87</v>
      </c>
      <c r="AV189" s="14" t="s">
        <v>87</v>
      </c>
      <c r="AW189" s="14" t="s">
        <v>32</v>
      </c>
      <c r="AX189" s="14" t="s">
        <v>85</v>
      </c>
      <c r="AY189" s="199" t="s">
        <v>148</v>
      </c>
    </row>
    <row r="190" s="2" customFormat="1" ht="37.8" customHeight="1">
      <c r="A190" s="37"/>
      <c r="B190" s="171"/>
      <c r="C190" s="172" t="s">
        <v>330</v>
      </c>
      <c r="D190" s="172" t="s">
        <v>151</v>
      </c>
      <c r="E190" s="173" t="s">
        <v>1271</v>
      </c>
      <c r="F190" s="174" t="s">
        <v>1272</v>
      </c>
      <c r="G190" s="175" t="s">
        <v>200</v>
      </c>
      <c r="H190" s="176">
        <v>2</v>
      </c>
      <c r="I190" s="177"/>
      <c r="J190" s="178">
        <f>ROUND(I190*H190,2)</f>
        <v>0</v>
      </c>
      <c r="K190" s="179"/>
      <c r="L190" s="38"/>
      <c r="M190" s="180" t="s">
        <v>1</v>
      </c>
      <c r="N190" s="181" t="s">
        <v>42</v>
      </c>
      <c r="O190" s="76"/>
      <c r="P190" s="182">
        <f>O190*H190</f>
        <v>0</v>
      </c>
      <c r="Q190" s="182">
        <v>0.0287</v>
      </c>
      <c r="R190" s="182">
        <f>Q190*H190</f>
        <v>0.0574</v>
      </c>
      <c r="S190" s="182">
        <v>0</v>
      </c>
      <c r="T190" s="18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4" t="s">
        <v>258</v>
      </c>
      <c r="AT190" s="184" t="s">
        <v>151</v>
      </c>
      <c r="AU190" s="184" t="s">
        <v>87</v>
      </c>
      <c r="AY190" s="18" t="s">
        <v>148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85</v>
      </c>
      <c r="BK190" s="185">
        <f>ROUND(I190*H190,2)</f>
        <v>0</v>
      </c>
      <c r="BL190" s="18" t="s">
        <v>258</v>
      </c>
      <c r="BM190" s="184" t="s">
        <v>1273</v>
      </c>
    </row>
    <row r="191" s="2" customFormat="1">
      <c r="A191" s="37"/>
      <c r="B191" s="38"/>
      <c r="C191" s="37"/>
      <c r="D191" s="186" t="s">
        <v>157</v>
      </c>
      <c r="E191" s="37"/>
      <c r="F191" s="187" t="s">
        <v>1274</v>
      </c>
      <c r="G191" s="37"/>
      <c r="H191" s="37"/>
      <c r="I191" s="188"/>
      <c r="J191" s="37"/>
      <c r="K191" s="37"/>
      <c r="L191" s="38"/>
      <c r="M191" s="189"/>
      <c r="N191" s="190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157</v>
      </c>
      <c r="AU191" s="18" t="s">
        <v>87</v>
      </c>
    </row>
    <row r="192" s="14" customFormat="1">
      <c r="A192" s="14"/>
      <c r="B192" s="198"/>
      <c r="C192" s="14"/>
      <c r="D192" s="186" t="s">
        <v>159</v>
      </c>
      <c r="E192" s="199" t="s">
        <v>1</v>
      </c>
      <c r="F192" s="200" t="s">
        <v>1063</v>
      </c>
      <c r="G192" s="14"/>
      <c r="H192" s="201">
        <v>2</v>
      </c>
      <c r="I192" s="202"/>
      <c r="J192" s="14"/>
      <c r="K192" s="14"/>
      <c r="L192" s="198"/>
      <c r="M192" s="203"/>
      <c r="N192" s="204"/>
      <c r="O192" s="204"/>
      <c r="P192" s="204"/>
      <c r="Q192" s="204"/>
      <c r="R192" s="204"/>
      <c r="S192" s="204"/>
      <c r="T192" s="20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9" t="s">
        <v>159</v>
      </c>
      <c r="AU192" s="199" t="s">
        <v>87</v>
      </c>
      <c r="AV192" s="14" t="s">
        <v>87</v>
      </c>
      <c r="AW192" s="14" t="s">
        <v>32</v>
      </c>
      <c r="AX192" s="14" t="s">
        <v>85</v>
      </c>
      <c r="AY192" s="199" t="s">
        <v>148</v>
      </c>
    </row>
    <row r="193" s="2" customFormat="1" ht="37.8" customHeight="1">
      <c r="A193" s="37"/>
      <c r="B193" s="171"/>
      <c r="C193" s="172" t="s">
        <v>337</v>
      </c>
      <c r="D193" s="172" t="s">
        <v>151</v>
      </c>
      <c r="E193" s="173" t="s">
        <v>1275</v>
      </c>
      <c r="F193" s="174" t="s">
        <v>1276</v>
      </c>
      <c r="G193" s="175" t="s">
        <v>200</v>
      </c>
      <c r="H193" s="176">
        <v>2</v>
      </c>
      <c r="I193" s="177"/>
      <c r="J193" s="178">
        <f>ROUND(I193*H193,2)</f>
        <v>0</v>
      </c>
      <c r="K193" s="179"/>
      <c r="L193" s="38"/>
      <c r="M193" s="180" t="s">
        <v>1</v>
      </c>
      <c r="N193" s="181" t="s">
        <v>42</v>
      </c>
      <c r="O193" s="76"/>
      <c r="P193" s="182">
        <f>O193*H193</f>
        <v>0</v>
      </c>
      <c r="Q193" s="182">
        <v>0.065799999999999997</v>
      </c>
      <c r="R193" s="182">
        <f>Q193*H193</f>
        <v>0.1316</v>
      </c>
      <c r="S193" s="182">
        <v>0</v>
      </c>
      <c r="T193" s="18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258</v>
      </c>
      <c r="AT193" s="184" t="s">
        <v>151</v>
      </c>
      <c r="AU193" s="184" t="s">
        <v>87</v>
      </c>
      <c r="AY193" s="18" t="s">
        <v>148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85</v>
      </c>
      <c r="BK193" s="185">
        <f>ROUND(I193*H193,2)</f>
        <v>0</v>
      </c>
      <c r="BL193" s="18" t="s">
        <v>258</v>
      </c>
      <c r="BM193" s="184" t="s">
        <v>1277</v>
      </c>
    </row>
    <row r="194" s="2" customFormat="1">
      <c r="A194" s="37"/>
      <c r="B194" s="38"/>
      <c r="C194" s="37"/>
      <c r="D194" s="186" t="s">
        <v>157</v>
      </c>
      <c r="E194" s="37"/>
      <c r="F194" s="187" t="s">
        <v>1278</v>
      </c>
      <c r="G194" s="37"/>
      <c r="H194" s="37"/>
      <c r="I194" s="188"/>
      <c r="J194" s="37"/>
      <c r="K194" s="37"/>
      <c r="L194" s="38"/>
      <c r="M194" s="189"/>
      <c r="N194" s="190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157</v>
      </c>
      <c r="AU194" s="18" t="s">
        <v>87</v>
      </c>
    </row>
    <row r="195" s="14" customFormat="1">
      <c r="A195" s="14"/>
      <c r="B195" s="198"/>
      <c r="C195" s="14"/>
      <c r="D195" s="186" t="s">
        <v>159</v>
      </c>
      <c r="E195" s="199" t="s">
        <v>1</v>
      </c>
      <c r="F195" s="200" t="s">
        <v>1063</v>
      </c>
      <c r="G195" s="14"/>
      <c r="H195" s="201">
        <v>2</v>
      </c>
      <c r="I195" s="202"/>
      <c r="J195" s="14"/>
      <c r="K195" s="14"/>
      <c r="L195" s="198"/>
      <c r="M195" s="203"/>
      <c r="N195" s="204"/>
      <c r="O195" s="204"/>
      <c r="P195" s="204"/>
      <c r="Q195" s="204"/>
      <c r="R195" s="204"/>
      <c r="S195" s="204"/>
      <c r="T195" s="20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9" t="s">
        <v>159</v>
      </c>
      <c r="AU195" s="199" t="s">
        <v>87</v>
      </c>
      <c r="AV195" s="14" t="s">
        <v>87</v>
      </c>
      <c r="AW195" s="14" t="s">
        <v>32</v>
      </c>
      <c r="AX195" s="14" t="s">
        <v>85</v>
      </c>
      <c r="AY195" s="199" t="s">
        <v>148</v>
      </c>
    </row>
    <row r="196" s="2" customFormat="1" ht="37.8" customHeight="1">
      <c r="A196" s="37"/>
      <c r="B196" s="171"/>
      <c r="C196" s="172" t="s">
        <v>342</v>
      </c>
      <c r="D196" s="172" t="s">
        <v>151</v>
      </c>
      <c r="E196" s="173" t="s">
        <v>1279</v>
      </c>
      <c r="F196" s="174" t="s">
        <v>1280</v>
      </c>
      <c r="G196" s="175" t="s">
        <v>200</v>
      </c>
      <c r="H196" s="176">
        <v>2</v>
      </c>
      <c r="I196" s="177"/>
      <c r="J196" s="178">
        <f>ROUND(I196*H196,2)</f>
        <v>0</v>
      </c>
      <c r="K196" s="179"/>
      <c r="L196" s="38"/>
      <c r="M196" s="180" t="s">
        <v>1</v>
      </c>
      <c r="N196" s="181" t="s">
        <v>42</v>
      </c>
      <c r="O196" s="76"/>
      <c r="P196" s="182">
        <f>O196*H196</f>
        <v>0</v>
      </c>
      <c r="Q196" s="182">
        <v>0.081699999999999995</v>
      </c>
      <c r="R196" s="182">
        <f>Q196*H196</f>
        <v>0.16339999999999999</v>
      </c>
      <c r="S196" s="182">
        <v>0</v>
      </c>
      <c r="T196" s="18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4" t="s">
        <v>258</v>
      </c>
      <c r="AT196" s="184" t="s">
        <v>151</v>
      </c>
      <c r="AU196" s="184" t="s">
        <v>87</v>
      </c>
      <c r="AY196" s="18" t="s">
        <v>148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85</v>
      </c>
      <c r="BK196" s="185">
        <f>ROUND(I196*H196,2)</f>
        <v>0</v>
      </c>
      <c r="BL196" s="18" t="s">
        <v>258</v>
      </c>
      <c r="BM196" s="184" t="s">
        <v>1281</v>
      </c>
    </row>
    <row r="197" s="2" customFormat="1">
      <c r="A197" s="37"/>
      <c r="B197" s="38"/>
      <c r="C197" s="37"/>
      <c r="D197" s="186" t="s">
        <v>157</v>
      </c>
      <c r="E197" s="37"/>
      <c r="F197" s="187" t="s">
        <v>1282</v>
      </c>
      <c r="G197" s="37"/>
      <c r="H197" s="37"/>
      <c r="I197" s="188"/>
      <c r="J197" s="37"/>
      <c r="K197" s="37"/>
      <c r="L197" s="38"/>
      <c r="M197" s="189"/>
      <c r="N197" s="190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157</v>
      </c>
      <c r="AU197" s="18" t="s">
        <v>87</v>
      </c>
    </row>
    <row r="198" s="14" customFormat="1">
      <c r="A198" s="14"/>
      <c r="B198" s="198"/>
      <c r="C198" s="14"/>
      <c r="D198" s="186" t="s">
        <v>159</v>
      </c>
      <c r="E198" s="199" t="s">
        <v>1</v>
      </c>
      <c r="F198" s="200" t="s">
        <v>1063</v>
      </c>
      <c r="G198" s="14"/>
      <c r="H198" s="201">
        <v>2</v>
      </c>
      <c r="I198" s="202"/>
      <c r="J198" s="14"/>
      <c r="K198" s="14"/>
      <c r="L198" s="198"/>
      <c r="M198" s="203"/>
      <c r="N198" s="204"/>
      <c r="O198" s="204"/>
      <c r="P198" s="204"/>
      <c r="Q198" s="204"/>
      <c r="R198" s="204"/>
      <c r="S198" s="204"/>
      <c r="T198" s="20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9" t="s">
        <v>159</v>
      </c>
      <c r="AU198" s="199" t="s">
        <v>87</v>
      </c>
      <c r="AV198" s="14" t="s">
        <v>87</v>
      </c>
      <c r="AW198" s="14" t="s">
        <v>32</v>
      </c>
      <c r="AX198" s="14" t="s">
        <v>85</v>
      </c>
      <c r="AY198" s="199" t="s">
        <v>148</v>
      </c>
    </row>
    <row r="199" s="2" customFormat="1" ht="24.15" customHeight="1">
      <c r="A199" s="37"/>
      <c r="B199" s="171"/>
      <c r="C199" s="172" t="s">
        <v>347</v>
      </c>
      <c r="D199" s="172" t="s">
        <v>151</v>
      </c>
      <c r="E199" s="173" t="s">
        <v>1283</v>
      </c>
      <c r="F199" s="174" t="s">
        <v>1284</v>
      </c>
      <c r="G199" s="175" t="s">
        <v>200</v>
      </c>
      <c r="H199" s="176">
        <v>3</v>
      </c>
      <c r="I199" s="177"/>
      <c r="J199" s="178">
        <f>ROUND(I199*H199,2)</f>
        <v>0</v>
      </c>
      <c r="K199" s="179"/>
      <c r="L199" s="38"/>
      <c r="M199" s="180" t="s">
        <v>1</v>
      </c>
      <c r="N199" s="181" t="s">
        <v>42</v>
      </c>
      <c r="O199" s="76"/>
      <c r="P199" s="182">
        <f>O199*H199</f>
        <v>0</v>
      </c>
      <c r="Q199" s="182">
        <v>0.013599999999999999</v>
      </c>
      <c r="R199" s="182">
        <f>Q199*H199</f>
        <v>0.040799999999999996</v>
      </c>
      <c r="S199" s="182">
        <v>0</v>
      </c>
      <c r="T199" s="18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4" t="s">
        <v>258</v>
      </c>
      <c r="AT199" s="184" t="s">
        <v>151</v>
      </c>
      <c r="AU199" s="184" t="s">
        <v>87</v>
      </c>
      <c r="AY199" s="18" t="s">
        <v>148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8" t="s">
        <v>85</v>
      </c>
      <c r="BK199" s="185">
        <f>ROUND(I199*H199,2)</f>
        <v>0</v>
      </c>
      <c r="BL199" s="18" t="s">
        <v>258</v>
      </c>
      <c r="BM199" s="184" t="s">
        <v>1285</v>
      </c>
    </row>
    <row r="200" s="2" customFormat="1">
      <c r="A200" s="37"/>
      <c r="B200" s="38"/>
      <c r="C200" s="37"/>
      <c r="D200" s="186" t="s">
        <v>157</v>
      </c>
      <c r="E200" s="37"/>
      <c r="F200" s="187" t="s">
        <v>1286</v>
      </c>
      <c r="G200" s="37"/>
      <c r="H200" s="37"/>
      <c r="I200" s="188"/>
      <c r="J200" s="37"/>
      <c r="K200" s="37"/>
      <c r="L200" s="38"/>
      <c r="M200" s="189"/>
      <c r="N200" s="190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157</v>
      </c>
      <c r="AU200" s="18" t="s">
        <v>87</v>
      </c>
    </row>
    <row r="201" s="14" customFormat="1">
      <c r="A201" s="14"/>
      <c r="B201" s="198"/>
      <c r="C201" s="14"/>
      <c r="D201" s="186" t="s">
        <v>159</v>
      </c>
      <c r="E201" s="199" t="s">
        <v>1</v>
      </c>
      <c r="F201" s="200" t="s">
        <v>624</v>
      </c>
      <c r="G201" s="14"/>
      <c r="H201" s="201">
        <v>3</v>
      </c>
      <c r="I201" s="202"/>
      <c r="J201" s="14"/>
      <c r="K201" s="14"/>
      <c r="L201" s="198"/>
      <c r="M201" s="203"/>
      <c r="N201" s="204"/>
      <c r="O201" s="204"/>
      <c r="P201" s="204"/>
      <c r="Q201" s="204"/>
      <c r="R201" s="204"/>
      <c r="S201" s="204"/>
      <c r="T201" s="20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9" t="s">
        <v>159</v>
      </c>
      <c r="AU201" s="199" t="s">
        <v>87</v>
      </c>
      <c r="AV201" s="14" t="s">
        <v>87</v>
      </c>
      <c r="AW201" s="14" t="s">
        <v>32</v>
      </c>
      <c r="AX201" s="14" t="s">
        <v>85</v>
      </c>
      <c r="AY201" s="199" t="s">
        <v>148</v>
      </c>
    </row>
    <row r="202" s="2" customFormat="1" ht="24.15" customHeight="1">
      <c r="A202" s="37"/>
      <c r="B202" s="171"/>
      <c r="C202" s="172" t="s">
        <v>355</v>
      </c>
      <c r="D202" s="172" t="s">
        <v>151</v>
      </c>
      <c r="E202" s="173" t="s">
        <v>1287</v>
      </c>
      <c r="F202" s="174" t="s">
        <v>1288</v>
      </c>
      <c r="G202" s="175" t="s">
        <v>200</v>
      </c>
      <c r="H202" s="176">
        <v>24</v>
      </c>
      <c r="I202" s="177"/>
      <c r="J202" s="178">
        <f>ROUND(I202*H202,2)</f>
        <v>0</v>
      </c>
      <c r="K202" s="179"/>
      <c r="L202" s="38"/>
      <c r="M202" s="180" t="s">
        <v>1</v>
      </c>
      <c r="N202" s="181" t="s">
        <v>42</v>
      </c>
      <c r="O202" s="76"/>
      <c r="P202" s="182">
        <f>O202*H202</f>
        <v>0</v>
      </c>
      <c r="Q202" s="182">
        <v>1.0000000000000001E-05</v>
      </c>
      <c r="R202" s="182">
        <f>Q202*H202</f>
        <v>0.00024000000000000003</v>
      </c>
      <c r="S202" s="182">
        <v>0.00075000000000000002</v>
      </c>
      <c r="T202" s="183">
        <f>S202*H202</f>
        <v>0.018000000000000002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4" t="s">
        <v>258</v>
      </c>
      <c r="AT202" s="184" t="s">
        <v>151</v>
      </c>
      <c r="AU202" s="184" t="s">
        <v>87</v>
      </c>
      <c r="AY202" s="18" t="s">
        <v>148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8" t="s">
        <v>85</v>
      </c>
      <c r="BK202" s="185">
        <f>ROUND(I202*H202,2)</f>
        <v>0</v>
      </c>
      <c r="BL202" s="18" t="s">
        <v>258</v>
      </c>
      <c r="BM202" s="184" t="s">
        <v>1289</v>
      </c>
    </row>
    <row r="203" s="2" customFormat="1">
      <c r="A203" s="37"/>
      <c r="B203" s="38"/>
      <c r="C203" s="37"/>
      <c r="D203" s="186" t="s">
        <v>157</v>
      </c>
      <c r="E203" s="37"/>
      <c r="F203" s="187" t="s">
        <v>1290</v>
      </c>
      <c r="G203" s="37"/>
      <c r="H203" s="37"/>
      <c r="I203" s="188"/>
      <c r="J203" s="37"/>
      <c r="K203" s="37"/>
      <c r="L203" s="38"/>
      <c r="M203" s="189"/>
      <c r="N203" s="190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157</v>
      </c>
      <c r="AU203" s="18" t="s">
        <v>87</v>
      </c>
    </row>
    <row r="204" s="2" customFormat="1" ht="16.5" customHeight="1">
      <c r="A204" s="37"/>
      <c r="B204" s="171"/>
      <c r="C204" s="172" t="s">
        <v>364</v>
      </c>
      <c r="D204" s="172" t="s">
        <v>151</v>
      </c>
      <c r="E204" s="173" t="s">
        <v>1291</v>
      </c>
      <c r="F204" s="174" t="s">
        <v>1292</v>
      </c>
      <c r="G204" s="175" t="s">
        <v>164</v>
      </c>
      <c r="H204" s="176">
        <v>20</v>
      </c>
      <c r="I204" s="177"/>
      <c r="J204" s="178">
        <f>ROUND(I204*H204,2)</f>
        <v>0</v>
      </c>
      <c r="K204" s="179"/>
      <c r="L204" s="38"/>
      <c r="M204" s="180" t="s">
        <v>1</v>
      </c>
      <c r="N204" s="181" t="s">
        <v>42</v>
      </c>
      <c r="O204" s="76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4" t="s">
        <v>258</v>
      </c>
      <c r="AT204" s="184" t="s">
        <v>151</v>
      </c>
      <c r="AU204" s="184" t="s">
        <v>87</v>
      </c>
      <c r="AY204" s="18" t="s">
        <v>148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8" t="s">
        <v>85</v>
      </c>
      <c r="BK204" s="185">
        <f>ROUND(I204*H204,2)</f>
        <v>0</v>
      </c>
      <c r="BL204" s="18" t="s">
        <v>258</v>
      </c>
      <c r="BM204" s="184" t="s">
        <v>1293</v>
      </c>
    </row>
    <row r="205" s="2" customFormat="1">
      <c r="A205" s="37"/>
      <c r="B205" s="38"/>
      <c r="C205" s="37"/>
      <c r="D205" s="186" t="s">
        <v>157</v>
      </c>
      <c r="E205" s="37"/>
      <c r="F205" s="187" t="s">
        <v>1294</v>
      </c>
      <c r="G205" s="37"/>
      <c r="H205" s="37"/>
      <c r="I205" s="188"/>
      <c r="J205" s="37"/>
      <c r="K205" s="37"/>
      <c r="L205" s="38"/>
      <c r="M205" s="189"/>
      <c r="N205" s="190"/>
      <c r="O205" s="76"/>
      <c r="P205" s="76"/>
      <c r="Q205" s="76"/>
      <c r="R205" s="76"/>
      <c r="S205" s="76"/>
      <c r="T205" s="7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8" t="s">
        <v>157</v>
      </c>
      <c r="AU205" s="18" t="s">
        <v>87</v>
      </c>
    </row>
    <row r="206" s="12" customFormat="1" ht="25.92" customHeight="1">
      <c r="A206" s="12"/>
      <c r="B206" s="158"/>
      <c r="C206" s="12"/>
      <c r="D206" s="159" t="s">
        <v>76</v>
      </c>
      <c r="E206" s="160" t="s">
        <v>1145</v>
      </c>
      <c r="F206" s="160" t="s">
        <v>1146</v>
      </c>
      <c r="G206" s="12"/>
      <c r="H206" s="12"/>
      <c r="I206" s="161"/>
      <c r="J206" s="162">
        <f>BK206</f>
        <v>0</v>
      </c>
      <c r="K206" s="12"/>
      <c r="L206" s="158"/>
      <c r="M206" s="163"/>
      <c r="N206" s="164"/>
      <c r="O206" s="164"/>
      <c r="P206" s="165">
        <f>SUM(P207:P208)</f>
        <v>0</v>
      </c>
      <c r="Q206" s="164"/>
      <c r="R206" s="165">
        <f>SUM(R207:R208)</f>
        <v>0</v>
      </c>
      <c r="S206" s="164"/>
      <c r="T206" s="166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9" t="s">
        <v>155</v>
      </c>
      <c r="AT206" s="167" t="s">
        <v>76</v>
      </c>
      <c r="AU206" s="167" t="s">
        <v>77</v>
      </c>
      <c r="AY206" s="159" t="s">
        <v>148</v>
      </c>
      <c r="BK206" s="168">
        <f>SUM(BK207:BK208)</f>
        <v>0</v>
      </c>
    </row>
    <row r="207" s="2" customFormat="1" ht="16.5" customHeight="1">
      <c r="A207" s="37"/>
      <c r="B207" s="171"/>
      <c r="C207" s="172" t="s">
        <v>370</v>
      </c>
      <c r="D207" s="172" t="s">
        <v>151</v>
      </c>
      <c r="E207" s="173" t="s">
        <v>1295</v>
      </c>
      <c r="F207" s="174" t="s">
        <v>1296</v>
      </c>
      <c r="G207" s="175" t="s">
        <v>1149</v>
      </c>
      <c r="H207" s="176">
        <v>280</v>
      </c>
      <c r="I207" s="177"/>
      <c r="J207" s="178">
        <f>ROUND(I207*H207,2)</f>
        <v>0</v>
      </c>
      <c r="K207" s="179"/>
      <c r="L207" s="38"/>
      <c r="M207" s="180" t="s">
        <v>1</v>
      </c>
      <c r="N207" s="181" t="s">
        <v>42</v>
      </c>
      <c r="O207" s="76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4" t="s">
        <v>1150</v>
      </c>
      <c r="AT207" s="184" t="s">
        <v>151</v>
      </c>
      <c r="AU207" s="184" t="s">
        <v>85</v>
      </c>
      <c r="AY207" s="18" t="s">
        <v>148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85</v>
      </c>
      <c r="BK207" s="185">
        <f>ROUND(I207*H207,2)</f>
        <v>0</v>
      </c>
      <c r="BL207" s="18" t="s">
        <v>1150</v>
      </c>
      <c r="BM207" s="184" t="s">
        <v>1297</v>
      </c>
    </row>
    <row r="208" s="2" customFormat="1">
      <c r="A208" s="37"/>
      <c r="B208" s="38"/>
      <c r="C208" s="37"/>
      <c r="D208" s="186" t="s">
        <v>157</v>
      </c>
      <c r="E208" s="37"/>
      <c r="F208" s="187" t="s">
        <v>1298</v>
      </c>
      <c r="G208" s="37"/>
      <c r="H208" s="37"/>
      <c r="I208" s="188"/>
      <c r="J208" s="37"/>
      <c r="K208" s="37"/>
      <c r="L208" s="38"/>
      <c r="M208" s="225"/>
      <c r="N208" s="226"/>
      <c r="O208" s="227"/>
      <c r="P208" s="227"/>
      <c r="Q208" s="227"/>
      <c r="R208" s="227"/>
      <c r="S208" s="227"/>
      <c r="T208" s="228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157</v>
      </c>
      <c r="AU208" s="18" t="s">
        <v>85</v>
      </c>
    </row>
    <row r="209" s="2" customFormat="1" ht="6.96" customHeight="1">
      <c r="A209" s="37"/>
      <c r="B209" s="59"/>
      <c r="C209" s="60"/>
      <c r="D209" s="60"/>
      <c r="E209" s="60"/>
      <c r="F209" s="60"/>
      <c r="G209" s="60"/>
      <c r="H209" s="60"/>
      <c r="I209" s="60"/>
      <c r="J209" s="60"/>
      <c r="K209" s="60"/>
      <c r="L209" s="38"/>
      <c r="M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</row>
  </sheetData>
  <autoFilter ref="C121:K20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104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hygienických zařízení Waldorfské školy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105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1299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11. 12. 2023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31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ROUND(J119,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ROUND((SUM(BE119:BE160)),  2)</f>
        <v>0</v>
      </c>
      <c r="G33" s="37"/>
      <c r="H33" s="37"/>
      <c r="I33" s="127">
        <v>0.20999999999999999</v>
      </c>
      <c r="J33" s="126">
        <f>ROUND(((SUM(BE119:BE160))*I33),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ROUND((SUM(BF119:BF160)),  2)</f>
        <v>0</v>
      </c>
      <c r="G34" s="37"/>
      <c r="H34" s="37"/>
      <c r="I34" s="127">
        <v>0.12</v>
      </c>
      <c r="J34" s="126">
        <f>ROUND(((SUM(BF119:BF160))*I34),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ROUND((SUM(BG119:BG160)),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ROUND((SUM(BH119:BH160)),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ROUND((SUM(BI119:BI160)),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hygienických zařízení Waldorfské školy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04 - Zařízení vzduchotechniky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Brno - Plovdivská 2572/8</v>
      </c>
      <c r="G89" s="37"/>
      <c r="H89" s="37"/>
      <c r="I89" s="31" t="s">
        <v>22</v>
      </c>
      <c r="J89" s="68" t="str">
        <f>IF(J12="","",J12)</f>
        <v>11. 12. 2023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Statutární město Brno , Dominikánské nám. 196/1,60</v>
      </c>
      <c r="G91" s="37"/>
      <c r="H91" s="37"/>
      <c r="I91" s="31" t="s">
        <v>30</v>
      </c>
      <c r="J91" s="35" t="str">
        <f>E21</f>
        <v>ing. Ivo Galík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ing. Ivo Galík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109</v>
      </c>
      <c r="D94" s="128"/>
      <c r="E94" s="128"/>
      <c r="F94" s="128"/>
      <c r="G94" s="128"/>
      <c r="H94" s="128"/>
      <c r="I94" s="128"/>
      <c r="J94" s="137" t="s">
        <v>110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111</v>
      </c>
      <c r="D96" s="37"/>
      <c r="E96" s="37"/>
      <c r="F96" s="37"/>
      <c r="G96" s="37"/>
      <c r="H96" s="37"/>
      <c r="I96" s="37"/>
      <c r="J96" s="95">
        <f>J119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112</v>
      </c>
    </row>
    <row r="97" s="9" customFormat="1" ht="24.96" customHeight="1">
      <c r="A97" s="9"/>
      <c r="B97" s="139"/>
      <c r="C97" s="9"/>
      <c r="D97" s="140" t="s">
        <v>122</v>
      </c>
      <c r="E97" s="141"/>
      <c r="F97" s="141"/>
      <c r="G97" s="141"/>
      <c r="H97" s="141"/>
      <c r="I97" s="141"/>
      <c r="J97" s="142">
        <f>J120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1300</v>
      </c>
      <c r="E98" s="145"/>
      <c r="F98" s="145"/>
      <c r="G98" s="145"/>
      <c r="H98" s="145"/>
      <c r="I98" s="145"/>
      <c r="J98" s="146">
        <f>J121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9"/>
      <c r="C99" s="9"/>
      <c r="D99" s="140" t="s">
        <v>840</v>
      </c>
      <c r="E99" s="141"/>
      <c r="F99" s="141"/>
      <c r="G99" s="141"/>
      <c r="H99" s="141"/>
      <c r="I99" s="141"/>
      <c r="J99" s="142">
        <f>J158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133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120" t="str">
        <f>E7</f>
        <v>Rekonstrukce hygienických zařízení Waldorfské školy</v>
      </c>
      <c r="F109" s="31"/>
      <c r="G109" s="31"/>
      <c r="H109" s="31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105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66" t="str">
        <f>E9</f>
        <v>04 - Zařízení vzduchotechniky</v>
      </c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7"/>
      <c r="E113" s="37"/>
      <c r="F113" s="26" t="str">
        <f>F12</f>
        <v>Brno - Plovdivská 2572/8</v>
      </c>
      <c r="G113" s="37"/>
      <c r="H113" s="37"/>
      <c r="I113" s="31" t="s">
        <v>22</v>
      </c>
      <c r="J113" s="68" t="str">
        <f>IF(J12="","",J12)</f>
        <v>11. 12. 2023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7"/>
      <c r="E115" s="37"/>
      <c r="F115" s="26" t="str">
        <f>E15</f>
        <v>Statutární město Brno , Dominikánské nám. 196/1,60</v>
      </c>
      <c r="G115" s="37"/>
      <c r="H115" s="37"/>
      <c r="I115" s="31" t="s">
        <v>30</v>
      </c>
      <c r="J115" s="35" t="str">
        <f>E21</f>
        <v>ing. Ivo Galík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7"/>
      <c r="E116" s="37"/>
      <c r="F116" s="26" t="str">
        <f>IF(E18="","",E18)</f>
        <v>Vyplň údaj</v>
      </c>
      <c r="G116" s="37"/>
      <c r="H116" s="37"/>
      <c r="I116" s="31" t="s">
        <v>33</v>
      </c>
      <c r="J116" s="35" t="str">
        <f>E24</f>
        <v>ing. Ivo Galík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47"/>
      <c r="B118" s="148"/>
      <c r="C118" s="149" t="s">
        <v>134</v>
      </c>
      <c r="D118" s="150" t="s">
        <v>62</v>
      </c>
      <c r="E118" s="150" t="s">
        <v>58</v>
      </c>
      <c r="F118" s="150" t="s">
        <v>59</v>
      </c>
      <c r="G118" s="150" t="s">
        <v>135</v>
      </c>
      <c r="H118" s="150" t="s">
        <v>136</v>
      </c>
      <c r="I118" s="150" t="s">
        <v>137</v>
      </c>
      <c r="J118" s="151" t="s">
        <v>110</v>
      </c>
      <c r="K118" s="152" t="s">
        <v>138</v>
      </c>
      <c r="L118" s="153"/>
      <c r="M118" s="85" t="s">
        <v>1</v>
      </c>
      <c r="N118" s="86" t="s">
        <v>41</v>
      </c>
      <c r="O118" s="86" t="s">
        <v>139</v>
      </c>
      <c r="P118" s="86" t="s">
        <v>140</v>
      </c>
      <c r="Q118" s="86" t="s">
        <v>141</v>
      </c>
      <c r="R118" s="86" t="s">
        <v>142</v>
      </c>
      <c r="S118" s="86" t="s">
        <v>143</v>
      </c>
      <c r="T118" s="87" t="s">
        <v>144</v>
      </c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</row>
    <row r="119" s="2" customFormat="1" ht="22.8" customHeight="1">
      <c r="A119" s="37"/>
      <c r="B119" s="38"/>
      <c r="C119" s="92" t="s">
        <v>145</v>
      </c>
      <c r="D119" s="37"/>
      <c r="E119" s="37"/>
      <c r="F119" s="37"/>
      <c r="G119" s="37"/>
      <c r="H119" s="37"/>
      <c r="I119" s="37"/>
      <c r="J119" s="154">
        <f>BK119</f>
        <v>0</v>
      </c>
      <c r="K119" s="37"/>
      <c r="L119" s="38"/>
      <c r="M119" s="88"/>
      <c r="N119" s="72"/>
      <c r="O119" s="89"/>
      <c r="P119" s="155">
        <f>P120+P158</f>
        <v>0</v>
      </c>
      <c r="Q119" s="89"/>
      <c r="R119" s="155">
        <f>R120+R158</f>
        <v>0.16808000000000001</v>
      </c>
      <c r="S119" s="89"/>
      <c r="T119" s="156">
        <f>T120+T158</f>
        <v>0.0207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76</v>
      </c>
      <c r="AU119" s="18" t="s">
        <v>112</v>
      </c>
      <c r="BK119" s="157">
        <f>BK120+BK158</f>
        <v>0</v>
      </c>
    </row>
    <row r="120" s="12" customFormat="1" ht="25.92" customHeight="1">
      <c r="A120" s="12"/>
      <c r="B120" s="158"/>
      <c r="C120" s="12"/>
      <c r="D120" s="159" t="s">
        <v>76</v>
      </c>
      <c r="E120" s="160" t="s">
        <v>502</v>
      </c>
      <c r="F120" s="160" t="s">
        <v>503</v>
      </c>
      <c r="G120" s="12"/>
      <c r="H120" s="12"/>
      <c r="I120" s="161"/>
      <c r="J120" s="162">
        <f>BK120</f>
        <v>0</v>
      </c>
      <c r="K120" s="12"/>
      <c r="L120" s="158"/>
      <c r="M120" s="163"/>
      <c r="N120" s="164"/>
      <c r="O120" s="164"/>
      <c r="P120" s="165">
        <f>P121</f>
        <v>0</v>
      </c>
      <c r="Q120" s="164"/>
      <c r="R120" s="165">
        <f>R121</f>
        <v>0.16808000000000001</v>
      </c>
      <c r="S120" s="164"/>
      <c r="T120" s="166">
        <f>T121</f>
        <v>0.0207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9" t="s">
        <v>87</v>
      </c>
      <c r="AT120" s="167" t="s">
        <v>76</v>
      </c>
      <c r="AU120" s="167" t="s">
        <v>77</v>
      </c>
      <c r="AY120" s="159" t="s">
        <v>148</v>
      </c>
      <c r="BK120" s="168">
        <f>BK121</f>
        <v>0</v>
      </c>
    </row>
    <row r="121" s="12" customFormat="1" ht="22.8" customHeight="1">
      <c r="A121" s="12"/>
      <c r="B121" s="158"/>
      <c r="C121" s="12"/>
      <c r="D121" s="159" t="s">
        <v>76</v>
      </c>
      <c r="E121" s="169" t="s">
        <v>1301</v>
      </c>
      <c r="F121" s="169" t="s">
        <v>1302</v>
      </c>
      <c r="G121" s="12"/>
      <c r="H121" s="12"/>
      <c r="I121" s="161"/>
      <c r="J121" s="170">
        <f>BK121</f>
        <v>0</v>
      </c>
      <c r="K121" s="12"/>
      <c r="L121" s="158"/>
      <c r="M121" s="163"/>
      <c r="N121" s="164"/>
      <c r="O121" s="164"/>
      <c r="P121" s="165">
        <f>SUM(P122:P157)</f>
        <v>0</v>
      </c>
      <c r="Q121" s="164"/>
      <c r="R121" s="165">
        <f>SUM(R122:R157)</f>
        <v>0.16808000000000001</v>
      </c>
      <c r="S121" s="164"/>
      <c r="T121" s="166">
        <f>SUM(T122:T157)</f>
        <v>0.0207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87</v>
      </c>
      <c r="AT121" s="167" t="s">
        <v>76</v>
      </c>
      <c r="AU121" s="167" t="s">
        <v>85</v>
      </c>
      <c r="AY121" s="159" t="s">
        <v>148</v>
      </c>
      <c r="BK121" s="168">
        <f>SUM(BK122:BK157)</f>
        <v>0</v>
      </c>
    </row>
    <row r="122" s="2" customFormat="1" ht="24.15" customHeight="1">
      <c r="A122" s="37"/>
      <c r="B122" s="171"/>
      <c r="C122" s="172" t="s">
        <v>87</v>
      </c>
      <c r="D122" s="172" t="s">
        <v>151</v>
      </c>
      <c r="E122" s="173" t="s">
        <v>1303</v>
      </c>
      <c r="F122" s="174" t="s">
        <v>1304</v>
      </c>
      <c r="G122" s="175" t="s">
        <v>200</v>
      </c>
      <c r="H122" s="176">
        <v>3</v>
      </c>
      <c r="I122" s="177"/>
      <c r="J122" s="178">
        <f>ROUND(I122*H122,2)</f>
        <v>0</v>
      </c>
      <c r="K122" s="179"/>
      <c r="L122" s="38"/>
      <c r="M122" s="180" t="s">
        <v>1</v>
      </c>
      <c r="N122" s="181" t="s">
        <v>42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258</v>
      </c>
      <c r="AT122" s="184" t="s">
        <v>151</v>
      </c>
      <c r="AU122" s="184" t="s">
        <v>87</v>
      </c>
      <c r="AY122" s="18" t="s">
        <v>148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85</v>
      </c>
      <c r="BK122" s="185">
        <f>ROUND(I122*H122,2)</f>
        <v>0</v>
      </c>
      <c r="BL122" s="18" t="s">
        <v>258</v>
      </c>
      <c r="BM122" s="184" t="s">
        <v>1305</v>
      </c>
    </row>
    <row r="123" s="2" customFormat="1">
      <c r="A123" s="37"/>
      <c r="B123" s="38"/>
      <c r="C123" s="37"/>
      <c r="D123" s="186" t="s">
        <v>157</v>
      </c>
      <c r="E123" s="37"/>
      <c r="F123" s="187" t="s">
        <v>1306</v>
      </c>
      <c r="G123" s="37"/>
      <c r="H123" s="37"/>
      <c r="I123" s="188"/>
      <c r="J123" s="37"/>
      <c r="K123" s="37"/>
      <c r="L123" s="38"/>
      <c r="M123" s="189"/>
      <c r="N123" s="190"/>
      <c r="O123" s="76"/>
      <c r="P123" s="76"/>
      <c r="Q123" s="76"/>
      <c r="R123" s="76"/>
      <c r="S123" s="76"/>
      <c r="T123" s="7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157</v>
      </c>
      <c r="AU123" s="18" t="s">
        <v>87</v>
      </c>
    </row>
    <row r="124" s="14" customFormat="1">
      <c r="A124" s="14"/>
      <c r="B124" s="198"/>
      <c r="C124" s="14"/>
      <c r="D124" s="186" t="s">
        <v>159</v>
      </c>
      <c r="E124" s="199" t="s">
        <v>1</v>
      </c>
      <c r="F124" s="200" t="s">
        <v>1307</v>
      </c>
      <c r="G124" s="14"/>
      <c r="H124" s="201">
        <v>3</v>
      </c>
      <c r="I124" s="202"/>
      <c r="J124" s="14"/>
      <c r="K124" s="14"/>
      <c r="L124" s="198"/>
      <c r="M124" s="203"/>
      <c r="N124" s="204"/>
      <c r="O124" s="204"/>
      <c r="P124" s="204"/>
      <c r="Q124" s="204"/>
      <c r="R124" s="204"/>
      <c r="S124" s="204"/>
      <c r="T124" s="20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9" t="s">
        <v>159</v>
      </c>
      <c r="AU124" s="199" t="s">
        <v>87</v>
      </c>
      <c r="AV124" s="14" t="s">
        <v>87</v>
      </c>
      <c r="AW124" s="14" t="s">
        <v>32</v>
      </c>
      <c r="AX124" s="14" t="s">
        <v>85</v>
      </c>
      <c r="AY124" s="199" t="s">
        <v>148</v>
      </c>
    </row>
    <row r="125" s="2" customFormat="1" ht="24.15" customHeight="1">
      <c r="A125" s="37"/>
      <c r="B125" s="171"/>
      <c r="C125" s="172" t="s">
        <v>149</v>
      </c>
      <c r="D125" s="172" t="s">
        <v>151</v>
      </c>
      <c r="E125" s="173" t="s">
        <v>1308</v>
      </c>
      <c r="F125" s="174" t="s">
        <v>1309</v>
      </c>
      <c r="G125" s="175" t="s">
        <v>200</v>
      </c>
      <c r="H125" s="176">
        <v>2</v>
      </c>
      <c r="I125" s="177"/>
      <c r="J125" s="178">
        <f>ROUND(I125*H125,2)</f>
        <v>0</v>
      </c>
      <c r="K125" s="179"/>
      <c r="L125" s="38"/>
      <c r="M125" s="180" t="s">
        <v>1</v>
      </c>
      <c r="N125" s="181" t="s">
        <v>42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258</v>
      </c>
      <c r="AT125" s="184" t="s">
        <v>151</v>
      </c>
      <c r="AU125" s="184" t="s">
        <v>87</v>
      </c>
      <c r="AY125" s="18" t="s">
        <v>148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85</v>
      </c>
      <c r="BK125" s="185">
        <f>ROUND(I125*H125,2)</f>
        <v>0</v>
      </c>
      <c r="BL125" s="18" t="s">
        <v>258</v>
      </c>
      <c r="BM125" s="184" t="s">
        <v>1310</v>
      </c>
    </row>
    <row r="126" s="2" customFormat="1">
      <c r="A126" s="37"/>
      <c r="B126" s="38"/>
      <c r="C126" s="37"/>
      <c r="D126" s="186" t="s">
        <v>157</v>
      </c>
      <c r="E126" s="37"/>
      <c r="F126" s="187" t="s">
        <v>1311</v>
      </c>
      <c r="G126" s="37"/>
      <c r="H126" s="37"/>
      <c r="I126" s="188"/>
      <c r="J126" s="37"/>
      <c r="K126" s="37"/>
      <c r="L126" s="38"/>
      <c r="M126" s="189"/>
      <c r="N126" s="190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157</v>
      </c>
      <c r="AU126" s="18" t="s">
        <v>87</v>
      </c>
    </row>
    <row r="127" s="14" customFormat="1">
      <c r="A127" s="14"/>
      <c r="B127" s="198"/>
      <c r="C127" s="14"/>
      <c r="D127" s="186" t="s">
        <v>159</v>
      </c>
      <c r="E127" s="199" t="s">
        <v>1</v>
      </c>
      <c r="F127" s="200" t="s">
        <v>1063</v>
      </c>
      <c r="G127" s="14"/>
      <c r="H127" s="201">
        <v>2</v>
      </c>
      <c r="I127" s="202"/>
      <c r="J127" s="14"/>
      <c r="K127" s="14"/>
      <c r="L127" s="198"/>
      <c r="M127" s="203"/>
      <c r="N127" s="204"/>
      <c r="O127" s="204"/>
      <c r="P127" s="204"/>
      <c r="Q127" s="204"/>
      <c r="R127" s="204"/>
      <c r="S127" s="204"/>
      <c r="T127" s="20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9" t="s">
        <v>159</v>
      </c>
      <c r="AU127" s="199" t="s">
        <v>87</v>
      </c>
      <c r="AV127" s="14" t="s">
        <v>87</v>
      </c>
      <c r="AW127" s="14" t="s">
        <v>32</v>
      </c>
      <c r="AX127" s="14" t="s">
        <v>85</v>
      </c>
      <c r="AY127" s="199" t="s">
        <v>148</v>
      </c>
    </row>
    <row r="128" s="2" customFormat="1" ht="16.5" customHeight="1">
      <c r="A128" s="37"/>
      <c r="B128" s="171"/>
      <c r="C128" s="172" t="s">
        <v>197</v>
      </c>
      <c r="D128" s="172" t="s">
        <v>151</v>
      </c>
      <c r="E128" s="173" t="s">
        <v>1312</v>
      </c>
      <c r="F128" s="174" t="s">
        <v>1313</v>
      </c>
      <c r="G128" s="175" t="s">
        <v>200</v>
      </c>
      <c r="H128" s="176">
        <v>20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42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258</v>
      </c>
      <c r="AT128" s="184" t="s">
        <v>151</v>
      </c>
      <c r="AU128" s="184" t="s">
        <v>87</v>
      </c>
      <c r="AY128" s="18" t="s">
        <v>148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85</v>
      </c>
      <c r="BK128" s="185">
        <f>ROUND(I128*H128,2)</f>
        <v>0</v>
      </c>
      <c r="BL128" s="18" t="s">
        <v>258</v>
      </c>
      <c r="BM128" s="184" t="s">
        <v>1314</v>
      </c>
    </row>
    <row r="129" s="2" customFormat="1">
      <c r="A129" s="37"/>
      <c r="B129" s="38"/>
      <c r="C129" s="37"/>
      <c r="D129" s="186" t="s">
        <v>157</v>
      </c>
      <c r="E129" s="37"/>
      <c r="F129" s="187" t="s">
        <v>1315</v>
      </c>
      <c r="G129" s="37"/>
      <c r="H129" s="37"/>
      <c r="I129" s="188"/>
      <c r="J129" s="37"/>
      <c r="K129" s="37"/>
      <c r="L129" s="38"/>
      <c r="M129" s="189"/>
      <c r="N129" s="190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157</v>
      </c>
      <c r="AU129" s="18" t="s">
        <v>87</v>
      </c>
    </row>
    <row r="130" s="14" customFormat="1">
      <c r="A130" s="14"/>
      <c r="B130" s="198"/>
      <c r="C130" s="14"/>
      <c r="D130" s="186" t="s">
        <v>159</v>
      </c>
      <c r="E130" s="199" t="s">
        <v>1</v>
      </c>
      <c r="F130" s="200" t="s">
        <v>1316</v>
      </c>
      <c r="G130" s="14"/>
      <c r="H130" s="201">
        <v>20</v>
      </c>
      <c r="I130" s="202"/>
      <c r="J130" s="14"/>
      <c r="K130" s="14"/>
      <c r="L130" s="198"/>
      <c r="M130" s="203"/>
      <c r="N130" s="204"/>
      <c r="O130" s="204"/>
      <c r="P130" s="204"/>
      <c r="Q130" s="204"/>
      <c r="R130" s="204"/>
      <c r="S130" s="204"/>
      <c r="T130" s="20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9" t="s">
        <v>159</v>
      </c>
      <c r="AU130" s="199" t="s">
        <v>87</v>
      </c>
      <c r="AV130" s="14" t="s">
        <v>87</v>
      </c>
      <c r="AW130" s="14" t="s">
        <v>32</v>
      </c>
      <c r="AX130" s="14" t="s">
        <v>85</v>
      </c>
      <c r="AY130" s="199" t="s">
        <v>148</v>
      </c>
    </row>
    <row r="131" s="2" customFormat="1" ht="24.15" customHeight="1">
      <c r="A131" s="37"/>
      <c r="B131" s="171"/>
      <c r="C131" s="214" t="s">
        <v>204</v>
      </c>
      <c r="D131" s="214" t="s">
        <v>219</v>
      </c>
      <c r="E131" s="215" t="s">
        <v>1317</v>
      </c>
      <c r="F131" s="216" t="s">
        <v>1318</v>
      </c>
      <c r="G131" s="217" t="s">
        <v>200</v>
      </c>
      <c r="H131" s="218">
        <v>20</v>
      </c>
      <c r="I131" s="219"/>
      <c r="J131" s="220">
        <f>ROUND(I131*H131,2)</f>
        <v>0</v>
      </c>
      <c r="K131" s="221"/>
      <c r="L131" s="222"/>
      <c r="M131" s="223" t="s">
        <v>1</v>
      </c>
      <c r="N131" s="224" t="s">
        <v>42</v>
      </c>
      <c r="O131" s="76"/>
      <c r="P131" s="182">
        <f>O131*H131</f>
        <v>0</v>
      </c>
      <c r="Q131" s="182">
        <v>0.00020000000000000001</v>
      </c>
      <c r="R131" s="182">
        <f>Q131*H131</f>
        <v>0.0040000000000000001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370</v>
      </c>
      <c r="AT131" s="184" t="s">
        <v>219</v>
      </c>
      <c r="AU131" s="184" t="s">
        <v>87</v>
      </c>
      <c r="AY131" s="18" t="s">
        <v>148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85</v>
      </c>
      <c r="BK131" s="185">
        <f>ROUND(I131*H131,2)</f>
        <v>0</v>
      </c>
      <c r="BL131" s="18" t="s">
        <v>258</v>
      </c>
      <c r="BM131" s="184" t="s">
        <v>1319</v>
      </c>
    </row>
    <row r="132" s="2" customFormat="1">
      <c r="A132" s="37"/>
      <c r="B132" s="38"/>
      <c r="C132" s="37"/>
      <c r="D132" s="186" t="s">
        <v>157</v>
      </c>
      <c r="E132" s="37"/>
      <c r="F132" s="187" t="s">
        <v>1318</v>
      </c>
      <c r="G132" s="37"/>
      <c r="H132" s="37"/>
      <c r="I132" s="188"/>
      <c r="J132" s="37"/>
      <c r="K132" s="37"/>
      <c r="L132" s="38"/>
      <c r="M132" s="189"/>
      <c r="N132" s="190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157</v>
      </c>
      <c r="AU132" s="18" t="s">
        <v>87</v>
      </c>
    </row>
    <row r="133" s="2" customFormat="1" ht="16.5" customHeight="1">
      <c r="A133" s="37"/>
      <c r="B133" s="171"/>
      <c r="C133" s="172" t="s">
        <v>211</v>
      </c>
      <c r="D133" s="172" t="s">
        <v>151</v>
      </c>
      <c r="E133" s="173" t="s">
        <v>1320</v>
      </c>
      <c r="F133" s="174" t="s">
        <v>1321</v>
      </c>
      <c r="G133" s="175" t="s">
        <v>200</v>
      </c>
      <c r="H133" s="176">
        <v>4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42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258</v>
      </c>
      <c r="AT133" s="184" t="s">
        <v>151</v>
      </c>
      <c r="AU133" s="184" t="s">
        <v>87</v>
      </c>
      <c r="AY133" s="18" t="s">
        <v>148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85</v>
      </c>
      <c r="BK133" s="185">
        <f>ROUND(I133*H133,2)</f>
        <v>0</v>
      </c>
      <c r="BL133" s="18" t="s">
        <v>258</v>
      </c>
      <c r="BM133" s="184" t="s">
        <v>1322</v>
      </c>
    </row>
    <row r="134" s="2" customFormat="1">
      <c r="A134" s="37"/>
      <c r="B134" s="38"/>
      <c r="C134" s="37"/>
      <c r="D134" s="186" t="s">
        <v>157</v>
      </c>
      <c r="E134" s="37"/>
      <c r="F134" s="187" t="s">
        <v>1323</v>
      </c>
      <c r="G134" s="37"/>
      <c r="H134" s="37"/>
      <c r="I134" s="188"/>
      <c r="J134" s="37"/>
      <c r="K134" s="37"/>
      <c r="L134" s="38"/>
      <c r="M134" s="189"/>
      <c r="N134" s="190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157</v>
      </c>
      <c r="AU134" s="18" t="s">
        <v>87</v>
      </c>
    </row>
    <row r="135" s="2" customFormat="1" ht="24.15" customHeight="1">
      <c r="A135" s="37"/>
      <c r="B135" s="171"/>
      <c r="C135" s="172" t="s">
        <v>218</v>
      </c>
      <c r="D135" s="172" t="s">
        <v>151</v>
      </c>
      <c r="E135" s="173" t="s">
        <v>1324</v>
      </c>
      <c r="F135" s="174" t="s">
        <v>1325</v>
      </c>
      <c r="G135" s="175" t="s">
        <v>200</v>
      </c>
      <c r="H135" s="176">
        <v>4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42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258</v>
      </c>
      <c r="AT135" s="184" t="s">
        <v>151</v>
      </c>
      <c r="AU135" s="184" t="s">
        <v>87</v>
      </c>
      <c r="AY135" s="18" t="s">
        <v>148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85</v>
      </c>
      <c r="BK135" s="185">
        <f>ROUND(I135*H135,2)</f>
        <v>0</v>
      </c>
      <c r="BL135" s="18" t="s">
        <v>258</v>
      </c>
      <c r="BM135" s="184" t="s">
        <v>1326</v>
      </c>
    </row>
    <row r="136" s="2" customFormat="1">
      <c r="A136" s="37"/>
      <c r="B136" s="38"/>
      <c r="C136" s="37"/>
      <c r="D136" s="186" t="s">
        <v>157</v>
      </c>
      <c r="E136" s="37"/>
      <c r="F136" s="187" t="s">
        <v>1327</v>
      </c>
      <c r="G136" s="37"/>
      <c r="H136" s="37"/>
      <c r="I136" s="188"/>
      <c r="J136" s="37"/>
      <c r="K136" s="37"/>
      <c r="L136" s="38"/>
      <c r="M136" s="189"/>
      <c r="N136" s="190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157</v>
      </c>
      <c r="AU136" s="18" t="s">
        <v>87</v>
      </c>
    </row>
    <row r="137" s="2" customFormat="1" ht="16.5" customHeight="1">
      <c r="A137" s="37"/>
      <c r="B137" s="171"/>
      <c r="C137" s="214" t="s">
        <v>167</v>
      </c>
      <c r="D137" s="214" t="s">
        <v>219</v>
      </c>
      <c r="E137" s="215" t="s">
        <v>1328</v>
      </c>
      <c r="F137" s="216" t="s">
        <v>1329</v>
      </c>
      <c r="G137" s="217" t="s">
        <v>200</v>
      </c>
      <c r="H137" s="218">
        <v>4</v>
      </c>
      <c r="I137" s="219"/>
      <c r="J137" s="220">
        <f>ROUND(I137*H137,2)</f>
        <v>0</v>
      </c>
      <c r="K137" s="221"/>
      <c r="L137" s="222"/>
      <c r="M137" s="223" t="s">
        <v>1</v>
      </c>
      <c r="N137" s="224" t="s">
        <v>42</v>
      </c>
      <c r="O137" s="76"/>
      <c r="P137" s="182">
        <f>O137*H137</f>
        <v>0</v>
      </c>
      <c r="Q137" s="182">
        <v>0.00059999999999999995</v>
      </c>
      <c r="R137" s="182">
        <f>Q137*H137</f>
        <v>0.0023999999999999998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370</v>
      </c>
      <c r="AT137" s="184" t="s">
        <v>219</v>
      </c>
      <c r="AU137" s="184" t="s">
        <v>87</v>
      </c>
      <c r="AY137" s="18" t="s">
        <v>148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85</v>
      </c>
      <c r="BK137" s="185">
        <f>ROUND(I137*H137,2)</f>
        <v>0</v>
      </c>
      <c r="BL137" s="18" t="s">
        <v>258</v>
      </c>
      <c r="BM137" s="184" t="s">
        <v>1330</v>
      </c>
    </row>
    <row r="138" s="2" customFormat="1">
      <c r="A138" s="37"/>
      <c r="B138" s="38"/>
      <c r="C138" s="37"/>
      <c r="D138" s="186" t="s">
        <v>157</v>
      </c>
      <c r="E138" s="37"/>
      <c r="F138" s="187" t="s">
        <v>1329</v>
      </c>
      <c r="G138" s="37"/>
      <c r="H138" s="37"/>
      <c r="I138" s="188"/>
      <c r="J138" s="37"/>
      <c r="K138" s="37"/>
      <c r="L138" s="38"/>
      <c r="M138" s="189"/>
      <c r="N138" s="190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157</v>
      </c>
      <c r="AU138" s="18" t="s">
        <v>87</v>
      </c>
    </row>
    <row r="139" s="2" customFormat="1" ht="24.15" customHeight="1">
      <c r="A139" s="37"/>
      <c r="B139" s="171"/>
      <c r="C139" s="172" t="s">
        <v>228</v>
      </c>
      <c r="D139" s="172" t="s">
        <v>151</v>
      </c>
      <c r="E139" s="173" t="s">
        <v>1331</v>
      </c>
      <c r="F139" s="174" t="s">
        <v>1332</v>
      </c>
      <c r="G139" s="175" t="s">
        <v>200</v>
      </c>
      <c r="H139" s="176">
        <v>1</v>
      </c>
      <c r="I139" s="177"/>
      <c r="J139" s="178">
        <f>ROUND(I139*H139,2)</f>
        <v>0</v>
      </c>
      <c r="K139" s="179"/>
      <c r="L139" s="38"/>
      <c r="M139" s="180" t="s">
        <v>1</v>
      </c>
      <c r="N139" s="181" t="s">
        <v>42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258</v>
      </c>
      <c r="AT139" s="184" t="s">
        <v>151</v>
      </c>
      <c r="AU139" s="184" t="s">
        <v>87</v>
      </c>
      <c r="AY139" s="18" t="s">
        <v>148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85</v>
      </c>
      <c r="BK139" s="185">
        <f>ROUND(I139*H139,2)</f>
        <v>0</v>
      </c>
      <c r="BL139" s="18" t="s">
        <v>258</v>
      </c>
      <c r="BM139" s="184" t="s">
        <v>1333</v>
      </c>
    </row>
    <row r="140" s="2" customFormat="1">
      <c r="A140" s="37"/>
      <c r="B140" s="38"/>
      <c r="C140" s="37"/>
      <c r="D140" s="186" t="s">
        <v>157</v>
      </c>
      <c r="E140" s="37"/>
      <c r="F140" s="187" t="s">
        <v>1334</v>
      </c>
      <c r="G140" s="37"/>
      <c r="H140" s="37"/>
      <c r="I140" s="188"/>
      <c r="J140" s="37"/>
      <c r="K140" s="37"/>
      <c r="L140" s="38"/>
      <c r="M140" s="189"/>
      <c r="N140" s="190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157</v>
      </c>
      <c r="AU140" s="18" t="s">
        <v>87</v>
      </c>
    </row>
    <row r="141" s="2" customFormat="1" ht="37.8" customHeight="1">
      <c r="A141" s="37"/>
      <c r="B141" s="171"/>
      <c r="C141" s="172" t="s">
        <v>237</v>
      </c>
      <c r="D141" s="172" t="s">
        <v>151</v>
      </c>
      <c r="E141" s="173" t="s">
        <v>1335</v>
      </c>
      <c r="F141" s="174" t="s">
        <v>1336</v>
      </c>
      <c r="G141" s="175" t="s">
        <v>189</v>
      </c>
      <c r="H141" s="176">
        <v>47</v>
      </c>
      <c r="I141" s="177"/>
      <c r="J141" s="178">
        <f>ROUND(I141*H141,2)</f>
        <v>0</v>
      </c>
      <c r="K141" s="179"/>
      <c r="L141" s="38"/>
      <c r="M141" s="180" t="s">
        <v>1</v>
      </c>
      <c r="N141" s="181" t="s">
        <v>42</v>
      </c>
      <c r="O141" s="76"/>
      <c r="P141" s="182">
        <f>O141*H141</f>
        <v>0</v>
      </c>
      <c r="Q141" s="182">
        <v>0.0034399999999999999</v>
      </c>
      <c r="R141" s="182">
        <f>Q141*H141</f>
        <v>0.16167999999999999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258</v>
      </c>
      <c r="AT141" s="184" t="s">
        <v>151</v>
      </c>
      <c r="AU141" s="184" t="s">
        <v>87</v>
      </c>
      <c r="AY141" s="18" t="s">
        <v>148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85</v>
      </c>
      <c r="BK141" s="185">
        <f>ROUND(I141*H141,2)</f>
        <v>0</v>
      </c>
      <c r="BL141" s="18" t="s">
        <v>258</v>
      </c>
      <c r="BM141" s="184" t="s">
        <v>1337</v>
      </c>
    </row>
    <row r="142" s="2" customFormat="1">
      <c r="A142" s="37"/>
      <c r="B142" s="38"/>
      <c r="C142" s="37"/>
      <c r="D142" s="186" t="s">
        <v>157</v>
      </c>
      <c r="E142" s="37"/>
      <c r="F142" s="187" t="s">
        <v>1338</v>
      </c>
      <c r="G142" s="37"/>
      <c r="H142" s="37"/>
      <c r="I142" s="188"/>
      <c r="J142" s="37"/>
      <c r="K142" s="37"/>
      <c r="L142" s="38"/>
      <c r="M142" s="189"/>
      <c r="N142" s="190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157</v>
      </c>
      <c r="AU142" s="18" t="s">
        <v>87</v>
      </c>
    </row>
    <row r="143" s="14" customFormat="1">
      <c r="A143" s="14"/>
      <c r="B143" s="198"/>
      <c r="C143" s="14"/>
      <c r="D143" s="186" t="s">
        <v>159</v>
      </c>
      <c r="E143" s="199" t="s">
        <v>1</v>
      </c>
      <c r="F143" s="200" t="s">
        <v>1339</v>
      </c>
      <c r="G143" s="14"/>
      <c r="H143" s="201">
        <v>47</v>
      </c>
      <c r="I143" s="202"/>
      <c r="J143" s="14"/>
      <c r="K143" s="14"/>
      <c r="L143" s="198"/>
      <c r="M143" s="203"/>
      <c r="N143" s="204"/>
      <c r="O143" s="204"/>
      <c r="P143" s="204"/>
      <c r="Q143" s="204"/>
      <c r="R143" s="204"/>
      <c r="S143" s="204"/>
      <c r="T143" s="20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9" t="s">
        <v>159</v>
      </c>
      <c r="AU143" s="199" t="s">
        <v>87</v>
      </c>
      <c r="AV143" s="14" t="s">
        <v>87</v>
      </c>
      <c r="AW143" s="14" t="s">
        <v>32</v>
      </c>
      <c r="AX143" s="14" t="s">
        <v>85</v>
      </c>
      <c r="AY143" s="199" t="s">
        <v>148</v>
      </c>
    </row>
    <row r="144" s="2" customFormat="1" ht="37.8" customHeight="1">
      <c r="A144" s="37"/>
      <c r="B144" s="171"/>
      <c r="C144" s="172" t="s">
        <v>263</v>
      </c>
      <c r="D144" s="172" t="s">
        <v>151</v>
      </c>
      <c r="E144" s="173" t="s">
        <v>1340</v>
      </c>
      <c r="F144" s="174" t="s">
        <v>1341</v>
      </c>
      <c r="G144" s="175" t="s">
        <v>189</v>
      </c>
      <c r="H144" s="176">
        <v>15</v>
      </c>
      <c r="I144" s="177"/>
      <c r="J144" s="178">
        <f>ROUND(I144*H144,2)</f>
        <v>0</v>
      </c>
      <c r="K144" s="179"/>
      <c r="L144" s="38"/>
      <c r="M144" s="180" t="s">
        <v>1</v>
      </c>
      <c r="N144" s="181" t="s">
        <v>42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0.0013799999999999999</v>
      </c>
      <c r="T144" s="183">
        <f>S144*H144</f>
        <v>0.0207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258</v>
      </c>
      <c r="AT144" s="184" t="s">
        <v>151</v>
      </c>
      <c r="AU144" s="184" t="s">
        <v>87</v>
      </c>
      <c r="AY144" s="18" t="s">
        <v>148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85</v>
      </c>
      <c r="BK144" s="185">
        <f>ROUND(I144*H144,2)</f>
        <v>0</v>
      </c>
      <c r="BL144" s="18" t="s">
        <v>258</v>
      </c>
      <c r="BM144" s="184" t="s">
        <v>1342</v>
      </c>
    </row>
    <row r="145" s="2" customFormat="1">
      <c r="A145" s="37"/>
      <c r="B145" s="38"/>
      <c r="C145" s="37"/>
      <c r="D145" s="186" t="s">
        <v>157</v>
      </c>
      <c r="E145" s="37"/>
      <c r="F145" s="187" t="s">
        <v>1343</v>
      </c>
      <c r="G145" s="37"/>
      <c r="H145" s="37"/>
      <c r="I145" s="188"/>
      <c r="J145" s="37"/>
      <c r="K145" s="37"/>
      <c r="L145" s="38"/>
      <c r="M145" s="189"/>
      <c r="N145" s="190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157</v>
      </c>
      <c r="AU145" s="18" t="s">
        <v>87</v>
      </c>
    </row>
    <row r="146" s="2" customFormat="1" ht="37.8" customHeight="1">
      <c r="A146" s="37"/>
      <c r="B146" s="171"/>
      <c r="C146" s="172" t="s">
        <v>244</v>
      </c>
      <c r="D146" s="172" t="s">
        <v>151</v>
      </c>
      <c r="E146" s="173" t="s">
        <v>1344</v>
      </c>
      <c r="F146" s="174" t="s">
        <v>1345</v>
      </c>
      <c r="G146" s="175" t="s">
        <v>200</v>
      </c>
      <c r="H146" s="176">
        <v>1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42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258</v>
      </c>
      <c r="AT146" s="184" t="s">
        <v>151</v>
      </c>
      <c r="AU146" s="184" t="s">
        <v>87</v>
      </c>
      <c r="AY146" s="18" t="s">
        <v>148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85</v>
      </c>
      <c r="BK146" s="185">
        <f>ROUND(I146*H146,2)</f>
        <v>0</v>
      </c>
      <c r="BL146" s="18" t="s">
        <v>258</v>
      </c>
      <c r="BM146" s="184" t="s">
        <v>1346</v>
      </c>
    </row>
    <row r="147" s="2" customFormat="1">
      <c r="A147" s="37"/>
      <c r="B147" s="38"/>
      <c r="C147" s="37"/>
      <c r="D147" s="186" t="s">
        <v>157</v>
      </c>
      <c r="E147" s="37"/>
      <c r="F147" s="187" t="s">
        <v>1347</v>
      </c>
      <c r="G147" s="37"/>
      <c r="H147" s="37"/>
      <c r="I147" s="188"/>
      <c r="J147" s="37"/>
      <c r="K147" s="37"/>
      <c r="L147" s="38"/>
      <c r="M147" s="189"/>
      <c r="N147" s="190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157</v>
      </c>
      <c r="AU147" s="18" t="s">
        <v>87</v>
      </c>
    </row>
    <row r="148" s="2" customFormat="1" ht="24.15" customHeight="1">
      <c r="A148" s="37"/>
      <c r="B148" s="171"/>
      <c r="C148" s="172" t="s">
        <v>155</v>
      </c>
      <c r="D148" s="172" t="s">
        <v>151</v>
      </c>
      <c r="E148" s="173" t="s">
        <v>1348</v>
      </c>
      <c r="F148" s="174" t="s">
        <v>1349</v>
      </c>
      <c r="G148" s="175" t="s">
        <v>200</v>
      </c>
      <c r="H148" s="176">
        <v>3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42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258</v>
      </c>
      <c r="AT148" s="184" t="s">
        <v>151</v>
      </c>
      <c r="AU148" s="184" t="s">
        <v>87</v>
      </c>
      <c r="AY148" s="18" t="s">
        <v>148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85</v>
      </c>
      <c r="BK148" s="185">
        <f>ROUND(I148*H148,2)</f>
        <v>0</v>
      </c>
      <c r="BL148" s="18" t="s">
        <v>258</v>
      </c>
      <c r="BM148" s="184" t="s">
        <v>1350</v>
      </c>
    </row>
    <row r="149" s="2" customFormat="1">
      <c r="A149" s="37"/>
      <c r="B149" s="38"/>
      <c r="C149" s="37"/>
      <c r="D149" s="186" t="s">
        <v>157</v>
      </c>
      <c r="E149" s="37"/>
      <c r="F149" s="187" t="s">
        <v>1306</v>
      </c>
      <c r="G149" s="37"/>
      <c r="H149" s="37"/>
      <c r="I149" s="188"/>
      <c r="J149" s="37"/>
      <c r="K149" s="37"/>
      <c r="L149" s="38"/>
      <c r="M149" s="189"/>
      <c r="N149" s="190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157</v>
      </c>
      <c r="AU149" s="18" t="s">
        <v>87</v>
      </c>
    </row>
    <row r="150" s="14" customFormat="1">
      <c r="A150" s="14"/>
      <c r="B150" s="198"/>
      <c r="C150" s="14"/>
      <c r="D150" s="186" t="s">
        <v>159</v>
      </c>
      <c r="E150" s="199" t="s">
        <v>1</v>
      </c>
      <c r="F150" s="200" t="s">
        <v>1307</v>
      </c>
      <c r="G150" s="14"/>
      <c r="H150" s="201">
        <v>3</v>
      </c>
      <c r="I150" s="202"/>
      <c r="J150" s="14"/>
      <c r="K150" s="14"/>
      <c r="L150" s="198"/>
      <c r="M150" s="203"/>
      <c r="N150" s="204"/>
      <c r="O150" s="204"/>
      <c r="P150" s="204"/>
      <c r="Q150" s="204"/>
      <c r="R150" s="204"/>
      <c r="S150" s="204"/>
      <c r="T150" s="20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9" t="s">
        <v>159</v>
      </c>
      <c r="AU150" s="199" t="s">
        <v>87</v>
      </c>
      <c r="AV150" s="14" t="s">
        <v>87</v>
      </c>
      <c r="AW150" s="14" t="s">
        <v>32</v>
      </c>
      <c r="AX150" s="14" t="s">
        <v>85</v>
      </c>
      <c r="AY150" s="199" t="s">
        <v>148</v>
      </c>
    </row>
    <row r="151" s="2" customFormat="1" ht="16.5" customHeight="1">
      <c r="A151" s="37"/>
      <c r="B151" s="171"/>
      <c r="C151" s="172" t="s">
        <v>186</v>
      </c>
      <c r="D151" s="172" t="s">
        <v>151</v>
      </c>
      <c r="E151" s="173" t="s">
        <v>1351</v>
      </c>
      <c r="F151" s="174" t="s">
        <v>1352</v>
      </c>
      <c r="G151" s="175" t="s">
        <v>200</v>
      </c>
      <c r="H151" s="176">
        <v>2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42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258</v>
      </c>
      <c r="AT151" s="184" t="s">
        <v>151</v>
      </c>
      <c r="AU151" s="184" t="s">
        <v>87</v>
      </c>
      <c r="AY151" s="18" t="s">
        <v>148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85</v>
      </c>
      <c r="BK151" s="185">
        <f>ROUND(I151*H151,2)</f>
        <v>0</v>
      </c>
      <c r="BL151" s="18" t="s">
        <v>258</v>
      </c>
      <c r="BM151" s="184" t="s">
        <v>1353</v>
      </c>
    </row>
    <row r="152" s="2" customFormat="1">
      <c r="A152" s="37"/>
      <c r="B152" s="38"/>
      <c r="C152" s="37"/>
      <c r="D152" s="186" t="s">
        <v>157</v>
      </c>
      <c r="E152" s="37"/>
      <c r="F152" s="187" t="s">
        <v>1311</v>
      </c>
      <c r="G152" s="37"/>
      <c r="H152" s="37"/>
      <c r="I152" s="188"/>
      <c r="J152" s="37"/>
      <c r="K152" s="37"/>
      <c r="L152" s="38"/>
      <c r="M152" s="189"/>
      <c r="N152" s="190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157</v>
      </c>
      <c r="AU152" s="18" t="s">
        <v>87</v>
      </c>
    </row>
    <row r="153" s="14" customFormat="1">
      <c r="A153" s="14"/>
      <c r="B153" s="198"/>
      <c r="C153" s="14"/>
      <c r="D153" s="186" t="s">
        <v>159</v>
      </c>
      <c r="E153" s="199" t="s">
        <v>1</v>
      </c>
      <c r="F153" s="200" t="s">
        <v>1063</v>
      </c>
      <c r="G153" s="14"/>
      <c r="H153" s="201">
        <v>2</v>
      </c>
      <c r="I153" s="202"/>
      <c r="J153" s="14"/>
      <c r="K153" s="14"/>
      <c r="L153" s="198"/>
      <c r="M153" s="203"/>
      <c r="N153" s="204"/>
      <c r="O153" s="204"/>
      <c r="P153" s="204"/>
      <c r="Q153" s="204"/>
      <c r="R153" s="204"/>
      <c r="S153" s="204"/>
      <c r="T153" s="20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9" t="s">
        <v>159</v>
      </c>
      <c r="AU153" s="199" t="s">
        <v>87</v>
      </c>
      <c r="AV153" s="14" t="s">
        <v>87</v>
      </c>
      <c r="AW153" s="14" t="s">
        <v>32</v>
      </c>
      <c r="AX153" s="14" t="s">
        <v>85</v>
      </c>
      <c r="AY153" s="199" t="s">
        <v>148</v>
      </c>
    </row>
    <row r="154" s="2" customFormat="1" ht="24.15" customHeight="1">
      <c r="A154" s="37"/>
      <c r="B154" s="171"/>
      <c r="C154" s="172" t="s">
        <v>8</v>
      </c>
      <c r="D154" s="172" t="s">
        <v>151</v>
      </c>
      <c r="E154" s="173" t="s">
        <v>1354</v>
      </c>
      <c r="F154" s="174" t="s">
        <v>1355</v>
      </c>
      <c r="G154" s="175" t="s">
        <v>200</v>
      </c>
      <c r="H154" s="176">
        <v>1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42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258</v>
      </c>
      <c r="AT154" s="184" t="s">
        <v>151</v>
      </c>
      <c r="AU154" s="184" t="s">
        <v>87</v>
      </c>
      <c r="AY154" s="18" t="s">
        <v>148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85</v>
      </c>
      <c r="BK154" s="185">
        <f>ROUND(I154*H154,2)</f>
        <v>0</v>
      </c>
      <c r="BL154" s="18" t="s">
        <v>258</v>
      </c>
      <c r="BM154" s="184" t="s">
        <v>1356</v>
      </c>
    </row>
    <row r="155" s="2" customFormat="1">
      <c r="A155" s="37"/>
      <c r="B155" s="38"/>
      <c r="C155" s="37"/>
      <c r="D155" s="186" t="s">
        <v>157</v>
      </c>
      <c r="E155" s="37"/>
      <c r="F155" s="187" t="s">
        <v>1334</v>
      </c>
      <c r="G155" s="37"/>
      <c r="H155" s="37"/>
      <c r="I155" s="188"/>
      <c r="J155" s="37"/>
      <c r="K155" s="37"/>
      <c r="L155" s="38"/>
      <c r="M155" s="189"/>
      <c r="N155" s="190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157</v>
      </c>
      <c r="AU155" s="18" t="s">
        <v>87</v>
      </c>
    </row>
    <row r="156" s="2" customFormat="1" ht="37.8" customHeight="1">
      <c r="A156" s="37"/>
      <c r="B156" s="171"/>
      <c r="C156" s="172" t="s">
        <v>251</v>
      </c>
      <c r="D156" s="172" t="s">
        <v>151</v>
      </c>
      <c r="E156" s="173" t="s">
        <v>1357</v>
      </c>
      <c r="F156" s="174" t="s">
        <v>1358</v>
      </c>
      <c r="G156" s="175" t="s">
        <v>200</v>
      </c>
      <c r="H156" s="176">
        <v>1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42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258</v>
      </c>
      <c r="AT156" s="184" t="s">
        <v>151</v>
      </c>
      <c r="AU156" s="184" t="s">
        <v>87</v>
      </c>
      <c r="AY156" s="18" t="s">
        <v>148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85</v>
      </c>
      <c r="BK156" s="185">
        <f>ROUND(I156*H156,2)</f>
        <v>0</v>
      </c>
      <c r="BL156" s="18" t="s">
        <v>258</v>
      </c>
      <c r="BM156" s="184" t="s">
        <v>1359</v>
      </c>
    </row>
    <row r="157" s="2" customFormat="1">
      <c r="A157" s="37"/>
      <c r="B157" s="38"/>
      <c r="C157" s="37"/>
      <c r="D157" s="186" t="s">
        <v>157</v>
      </c>
      <c r="E157" s="37"/>
      <c r="F157" s="187" t="s">
        <v>1347</v>
      </c>
      <c r="G157" s="37"/>
      <c r="H157" s="37"/>
      <c r="I157" s="188"/>
      <c r="J157" s="37"/>
      <c r="K157" s="37"/>
      <c r="L157" s="38"/>
      <c r="M157" s="189"/>
      <c r="N157" s="190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157</v>
      </c>
      <c r="AU157" s="18" t="s">
        <v>87</v>
      </c>
    </row>
    <row r="158" s="12" customFormat="1" ht="25.92" customHeight="1">
      <c r="A158" s="12"/>
      <c r="B158" s="158"/>
      <c r="C158" s="12"/>
      <c r="D158" s="159" t="s">
        <v>76</v>
      </c>
      <c r="E158" s="160" t="s">
        <v>1145</v>
      </c>
      <c r="F158" s="160" t="s">
        <v>1146</v>
      </c>
      <c r="G158" s="12"/>
      <c r="H158" s="12"/>
      <c r="I158" s="161"/>
      <c r="J158" s="162">
        <f>BK158</f>
        <v>0</v>
      </c>
      <c r="K158" s="12"/>
      <c r="L158" s="158"/>
      <c r="M158" s="163"/>
      <c r="N158" s="164"/>
      <c r="O158" s="164"/>
      <c r="P158" s="165">
        <f>SUM(P159:P160)</f>
        <v>0</v>
      </c>
      <c r="Q158" s="164"/>
      <c r="R158" s="165">
        <f>SUM(R159:R160)</f>
        <v>0</v>
      </c>
      <c r="S158" s="164"/>
      <c r="T158" s="166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9" t="s">
        <v>155</v>
      </c>
      <c r="AT158" s="167" t="s">
        <v>76</v>
      </c>
      <c r="AU158" s="167" t="s">
        <v>77</v>
      </c>
      <c r="AY158" s="159" t="s">
        <v>148</v>
      </c>
      <c r="BK158" s="168">
        <f>SUM(BK159:BK160)</f>
        <v>0</v>
      </c>
    </row>
    <row r="159" s="2" customFormat="1" ht="16.5" customHeight="1">
      <c r="A159" s="37"/>
      <c r="B159" s="171"/>
      <c r="C159" s="172" t="s">
        <v>85</v>
      </c>
      <c r="D159" s="172" t="s">
        <v>151</v>
      </c>
      <c r="E159" s="173" t="s">
        <v>1360</v>
      </c>
      <c r="F159" s="174" t="s">
        <v>1361</v>
      </c>
      <c r="G159" s="175" t="s">
        <v>1149</v>
      </c>
      <c r="H159" s="176">
        <v>120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42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1150</v>
      </c>
      <c r="AT159" s="184" t="s">
        <v>151</v>
      </c>
      <c r="AU159" s="184" t="s">
        <v>85</v>
      </c>
      <c r="AY159" s="18" t="s">
        <v>148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85</v>
      </c>
      <c r="BK159" s="185">
        <f>ROUND(I159*H159,2)</f>
        <v>0</v>
      </c>
      <c r="BL159" s="18" t="s">
        <v>1150</v>
      </c>
      <c r="BM159" s="184" t="s">
        <v>1362</v>
      </c>
    </row>
    <row r="160" s="2" customFormat="1">
      <c r="A160" s="37"/>
      <c r="B160" s="38"/>
      <c r="C160" s="37"/>
      <c r="D160" s="186" t="s">
        <v>157</v>
      </c>
      <c r="E160" s="37"/>
      <c r="F160" s="187" t="s">
        <v>1363</v>
      </c>
      <c r="G160" s="37"/>
      <c r="H160" s="37"/>
      <c r="I160" s="188"/>
      <c r="J160" s="37"/>
      <c r="K160" s="37"/>
      <c r="L160" s="38"/>
      <c r="M160" s="225"/>
      <c r="N160" s="226"/>
      <c r="O160" s="227"/>
      <c r="P160" s="227"/>
      <c r="Q160" s="227"/>
      <c r="R160" s="227"/>
      <c r="S160" s="227"/>
      <c r="T160" s="22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157</v>
      </c>
      <c r="AU160" s="18" t="s">
        <v>85</v>
      </c>
    </row>
    <row r="161" s="2" customFormat="1" ht="6.96" customHeight="1">
      <c r="A161" s="37"/>
      <c r="B161" s="59"/>
      <c r="C161" s="60"/>
      <c r="D161" s="60"/>
      <c r="E161" s="60"/>
      <c r="F161" s="60"/>
      <c r="G161" s="60"/>
      <c r="H161" s="60"/>
      <c r="I161" s="60"/>
      <c r="J161" s="60"/>
      <c r="K161" s="60"/>
      <c r="L161" s="38"/>
      <c r="M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</row>
  </sheetData>
  <autoFilter ref="C118:K16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104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hygienických zařízení Waldorfské školy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105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1364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11. 12. 2023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1365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ROUND(J118,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ROUND((SUM(BE118:BE195)),  2)</f>
        <v>0</v>
      </c>
      <c r="G33" s="37"/>
      <c r="H33" s="37"/>
      <c r="I33" s="127">
        <v>0.20999999999999999</v>
      </c>
      <c r="J33" s="126">
        <f>ROUND(((SUM(BE118:BE195))*I33),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ROUND((SUM(BF118:BF195)),  2)</f>
        <v>0</v>
      </c>
      <c r="G34" s="37"/>
      <c r="H34" s="37"/>
      <c r="I34" s="127">
        <v>0.12</v>
      </c>
      <c r="J34" s="126">
        <f>ROUND(((SUM(BF118:BF195))*I34),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ROUND((SUM(BG118:BG195)),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ROUND((SUM(BH118:BH195)),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ROUND((SUM(BI118:BI195)),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hygienických zařízení Waldorfské školy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05_ - Zařízení elektroinstalací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Brno - Plovdivská 2572/8</v>
      </c>
      <c r="G89" s="37"/>
      <c r="H89" s="37"/>
      <c r="I89" s="31" t="s">
        <v>22</v>
      </c>
      <c r="J89" s="68" t="str">
        <f>IF(J12="","",J12)</f>
        <v>11. 12. 2023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Statutární město Brno , Dominikánské nám. 196/1,60</v>
      </c>
      <c r="G91" s="37"/>
      <c r="H91" s="37"/>
      <c r="I91" s="31" t="s">
        <v>30</v>
      </c>
      <c r="J91" s="35" t="str">
        <f>E21</f>
        <v>ing. Ivo Galík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Vladimír Pokorný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109</v>
      </c>
      <c r="D94" s="128"/>
      <c r="E94" s="128"/>
      <c r="F94" s="128"/>
      <c r="G94" s="128"/>
      <c r="H94" s="128"/>
      <c r="I94" s="128"/>
      <c r="J94" s="137" t="s">
        <v>110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111</v>
      </c>
      <c r="D96" s="37"/>
      <c r="E96" s="37"/>
      <c r="F96" s="37"/>
      <c r="G96" s="37"/>
      <c r="H96" s="37"/>
      <c r="I96" s="37"/>
      <c r="J96" s="95">
        <f>J118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112</v>
      </c>
    </row>
    <row r="97" s="9" customFormat="1" ht="24.96" customHeight="1">
      <c r="A97" s="9"/>
      <c r="B97" s="139"/>
      <c r="C97" s="9"/>
      <c r="D97" s="140" t="s">
        <v>1366</v>
      </c>
      <c r="E97" s="141"/>
      <c r="F97" s="141"/>
      <c r="G97" s="141"/>
      <c r="H97" s="141"/>
      <c r="I97" s="141"/>
      <c r="J97" s="142">
        <f>J119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1367</v>
      </c>
      <c r="E98" s="145"/>
      <c r="F98" s="145"/>
      <c r="G98" s="145"/>
      <c r="H98" s="145"/>
      <c r="I98" s="145"/>
      <c r="J98" s="146">
        <f>J185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133</v>
      </c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7"/>
      <c r="D108" s="37"/>
      <c r="E108" s="120" t="str">
        <f>E7</f>
        <v>Rekonstrukce hygienických zařízení Waldorfské školy</v>
      </c>
      <c r="F108" s="31"/>
      <c r="G108" s="31"/>
      <c r="H108" s="31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105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66" t="str">
        <f>E9</f>
        <v>05_ - Zařízení elektroinstalací</v>
      </c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7"/>
      <c r="E112" s="37"/>
      <c r="F112" s="26" t="str">
        <f>F12</f>
        <v>Brno - Plovdivská 2572/8</v>
      </c>
      <c r="G112" s="37"/>
      <c r="H112" s="37"/>
      <c r="I112" s="31" t="s">
        <v>22</v>
      </c>
      <c r="J112" s="68" t="str">
        <f>IF(J12="","",J12)</f>
        <v>11. 12. 2023</v>
      </c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7"/>
      <c r="E114" s="37"/>
      <c r="F114" s="26" t="str">
        <f>E15</f>
        <v>Statutární město Brno , Dominikánské nám. 196/1,60</v>
      </c>
      <c r="G114" s="37"/>
      <c r="H114" s="37"/>
      <c r="I114" s="31" t="s">
        <v>30</v>
      </c>
      <c r="J114" s="35" t="str">
        <f>E21</f>
        <v>ing. Ivo Galík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7"/>
      <c r="E115" s="37"/>
      <c r="F115" s="26" t="str">
        <f>IF(E18="","",E18)</f>
        <v>Vyplň údaj</v>
      </c>
      <c r="G115" s="37"/>
      <c r="H115" s="37"/>
      <c r="I115" s="31" t="s">
        <v>33</v>
      </c>
      <c r="J115" s="35" t="str">
        <f>E24</f>
        <v>Vladimír Pokorný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47"/>
      <c r="B117" s="148"/>
      <c r="C117" s="149" t="s">
        <v>134</v>
      </c>
      <c r="D117" s="150" t="s">
        <v>62</v>
      </c>
      <c r="E117" s="150" t="s">
        <v>58</v>
      </c>
      <c r="F117" s="150" t="s">
        <v>59</v>
      </c>
      <c r="G117" s="150" t="s">
        <v>135</v>
      </c>
      <c r="H117" s="150" t="s">
        <v>136</v>
      </c>
      <c r="I117" s="150" t="s">
        <v>137</v>
      </c>
      <c r="J117" s="151" t="s">
        <v>110</v>
      </c>
      <c r="K117" s="152" t="s">
        <v>138</v>
      </c>
      <c r="L117" s="153"/>
      <c r="M117" s="85" t="s">
        <v>1</v>
      </c>
      <c r="N117" s="86" t="s">
        <v>41</v>
      </c>
      <c r="O117" s="86" t="s">
        <v>139</v>
      </c>
      <c r="P117" s="86" t="s">
        <v>140</v>
      </c>
      <c r="Q117" s="86" t="s">
        <v>141</v>
      </c>
      <c r="R117" s="86" t="s">
        <v>142</v>
      </c>
      <c r="S117" s="86" t="s">
        <v>143</v>
      </c>
      <c r="T117" s="87" t="s">
        <v>144</v>
      </c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</row>
    <row r="118" s="2" customFormat="1" ht="22.8" customHeight="1">
      <c r="A118" s="37"/>
      <c r="B118" s="38"/>
      <c r="C118" s="92" t="s">
        <v>145</v>
      </c>
      <c r="D118" s="37"/>
      <c r="E118" s="37"/>
      <c r="F118" s="37"/>
      <c r="G118" s="37"/>
      <c r="H118" s="37"/>
      <c r="I118" s="37"/>
      <c r="J118" s="154">
        <f>BK118</f>
        <v>0</v>
      </c>
      <c r="K118" s="37"/>
      <c r="L118" s="38"/>
      <c r="M118" s="88"/>
      <c r="N118" s="72"/>
      <c r="O118" s="89"/>
      <c r="P118" s="155">
        <f>P119</f>
        <v>0</v>
      </c>
      <c r="Q118" s="89"/>
      <c r="R118" s="155">
        <f>R119</f>
        <v>0.060760000000000002</v>
      </c>
      <c r="S118" s="89"/>
      <c r="T118" s="156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76</v>
      </c>
      <c r="AU118" s="18" t="s">
        <v>112</v>
      </c>
      <c r="BK118" s="157">
        <f>BK119</f>
        <v>0</v>
      </c>
    </row>
    <row r="119" s="12" customFormat="1" ht="25.92" customHeight="1">
      <c r="A119" s="12"/>
      <c r="B119" s="158"/>
      <c r="C119" s="12"/>
      <c r="D119" s="159" t="s">
        <v>76</v>
      </c>
      <c r="E119" s="160" t="s">
        <v>1368</v>
      </c>
      <c r="F119" s="160" t="s">
        <v>1369</v>
      </c>
      <c r="G119" s="12"/>
      <c r="H119" s="12"/>
      <c r="I119" s="161"/>
      <c r="J119" s="162">
        <f>BK119</f>
        <v>0</v>
      </c>
      <c r="K119" s="12"/>
      <c r="L119" s="158"/>
      <c r="M119" s="163"/>
      <c r="N119" s="164"/>
      <c r="O119" s="164"/>
      <c r="P119" s="165">
        <f>P120+SUM(P121:P185)</f>
        <v>0</v>
      </c>
      <c r="Q119" s="164"/>
      <c r="R119" s="165">
        <f>R120+SUM(R121:R185)</f>
        <v>0.060760000000000002</v>
      </c>
      <c r="S119" s="164"/>
      <c r="T119" s="166">
        <f>T120+SUM(T121:T185)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9" t="s">
        <v>149</v>
      </c>
      <c r="AT119" s="167" t="s">
        <v>76</v>
      </c>
      <c r="AU119" s="167" t="s">
        <v>77</v>
      </c>
      <c r="AY119" s="159" t="s">
        <v>148</v>
      </c>
      <c r="BK119" s="168">
        <f>BK120+SUM(BK121:BK185)</f>
        <v>0</v>
      </c>
    </row>
    <row r="120" s="2" customFormat="1" ht="16.5" customHeight="1">
      <c r="A120" s="37"/>
      <c r="B120" s="171"/>
      <c r="C120" s="172" t="s">
        <v>85</v>
      </c>
      <c r="D120" s="172" t="s">
        <v>151</v>
      </c>
      <c r="E120" s="173" t="s">
        <v>1370</v>
      </c>
      <c r="F120" s="174" t="s">
        <v>1371</v>
      </c>
      <c r="G120" s="175" t="s">
        <v>200</v>
      </c>
      <c r="H120" s="176">
        <v>25</v>
      </c>
      <c r="I120" s="177"/>
      <c r="J120" s="178">
        <f>ROUND(I120*H120,2)</f>
        <v>0</v>
      </c>
      <c r="K120" s="179"/>
      <c r="L120" s="38"/>
      <c r="M120" s="180" t="s">
        <v>1</v>
      </c>
      <c r="N120" s="181" t="s">
        <v>42</v>
      </c>
      <c r="O120" s="76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4" t="s">
        <v>589</v>
      </c>
      <c r="AT120" s="184" t="s">
        <v>151</v>
      </c>
      <c r="AU120" s="184" t="s">
        <v>85</v>
      </c>
      <c r="AY120" s="18" t="s">
        <v>148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8" t="s">
        <v>85</v>
      </c>
      <c r="BK120" s="185">
        <f>ROUND(I120*H120,2)</f>
        <v>0</v>
      </c>
      <c r="BL120" s="18" t="s">
        <v>589</v>
      </c>
      <c r="BM120" s="184" t="s">
        <v>1372</v>
      </c>
    </row>
    <row r="121" s="2" customFormat="1">
      <c r="A121" s="37"/>
      <c r="B121" s="38"/>
      <c r="C121" s="37"/>
      <c r="D121" s="186" t="s">
        <v>157</v>
      </c>
      <c r="E121" s="37"/>
      <c r="F121" s="187" t="s">
        <v>1373</v>
      </c>
      <c r="G121" s="37"/>
      <c r="H121" s="37"/>
      <c r="I121" s="188"/>
      <c r="J121" s="37"/>
      <c r="K121" s="37"/>
      <c r="L121" s="38"/>
      <c r="M121" s="189"/>
      <c r="N121" s="190"/>
      <c r="O121" s="76"/>
      <c r="P121" s="76"/>
      <c r="Q121" s="76"/>
      <c r="R121" s="76"/>
      <c r="S121" s="76"/>
      <c r="T121" s="7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157</v>
      </c>
      <c r="AU121" s="18" t="s">
        <v>85</v>
      </c>
    </row>
    <row r="122" s="2" customFormat="1" ht="21.75" customHeight="1">
      <c r="A122" s="37"/>
      <c r="B122" s="171"/>
      <c r="C122" s="214" t="s">
        <v>87</v>
      </c>
      <c r="D122" s="214" t="s">
        <v>219</v>
      </c>
      <c r="E122" s="215" t="s">
        <v>1374</v>
      </c>
      <c r="F122" s="216" t="s">
        <v>1375</v>
      </c>
      <c r="G122" s="217" t="s">
        <v>200</v>
      </c>
      <c r="H122" s="218">
        <v>25</v>
      </c>
      <c r="I122" s="219"/>
      <c r="J122" s="220">
        <f>ROUND(I122*H122,2)</f>
        <v>0</v>
      </c>
      <c r="K122" s="221"/>
      <c r="L122" s="222"/>
      <c r="M122" s="223" t="s">
        <v>1</v>
      </c>
      <c r="N122" s="224" t="s">
        <v>42</v>
      </c>
      <c r="O122" s="76"/>
      <c r="P122" s="182">
        <f>O122*H122</f>
        <v>0</v>
      </c>
      <c r="Q122" s="182">
        <v>4.0000000000000003E-05</v>
      </c>
      <c r="R122" s="182">
        <f>Q122*H122</f>
        <v>0.001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1376</v>
      </c>
      <c r="AT122" s="184" t="s">
        <v>219</v>
      </c>
      <c r="AU122" s="184" t="s">
        <v>85</v>
      </c>
      <c r="AY122" s="18" t="s">
        <v>148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85</v>
      </c>
      <c r="BK122" s="185">
        <f>ROUND(I122*H122,2)</f>
        <v>0</v>
      </c>
      <c r="BL122" s="18" t="s">
        <v>1376</v>
      </c>
      <c r="BM122" s="184" t="s">
        <v>1377</v>
      </c>
    </row>
    <row r="123" s="2" customFormat="1">
      <c r="A123" s="37"/>
      <c r="B123" s="38"/>
      <c r="C123" s="37"/>
      <c r="D123" s="186" t="s">
        <v>157</v>
      </c>
      <c r="E123" s="37"/>
      <c r="F123" s="187" t="s">
        <v>1375</v>
      </c>
      <c r="G123" s="37"/>
      <c r="H123" s="37"/>
      <c r="I123" s="188"/>
      <c r="J123" s="37"/>
      <c r="K123" s="37"/>
      <c r="L123" s="38"/>
      <c r="M123" s="189"/>
      <c r="N123" s="190"/>
      <c r="O123" s="76"/>
      <c r="P123" s="76"/>
      <c r="Q123" s="76"/>
      <c r="R123" s="76"/>
      <c r="S123" s="76"/>
      <c r="T123" s="7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157</v>
      </c>
      <c r="AU123" s="18" t="s">
        <v>85</v>
      </c>
    </row>
    <row r="124" s="2" customFormat="1" ht="16.5" customHeight="1">
      <c r="A124" s="37"/>
      <c r="B124" s="171"/>
      <c r="C124" s="172" t="s">
        <v>149</v>
      </c>
      <c r="D124" s="172" t="s">
        <v>151</v>
      </c>
      <c r="E124" s="173" t="s">
        <v>1378</v>
      </c>
      <c r="F124" s="174" t="s">
        <v>1379</v>
      </c>
      <c r="G124" s="175" t="s">
        <v>200</v>
      </c>
      <c r="H124" s="176">
        <v>41</v>
      </c>
      <c r="I124" s="177"/>
      <c r="J124" s="178">
        <f>ROUND(I124*H124,2)</f>
        <v>0</v>
      </c>
      <c r="K124" s="179"/>
      <c r="L124" s="38"/>
      <c r="M124" s="180" t="s">
        <v>1</v>
      </c>
      <c r="N124" s="181" t="s">
        <v>42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589</v>
      </c>
      <c r="AT124" s="184" t="s">
        <v>151</v>
      </c>
      <c r="AU124" s="184" t="s">
        <v>85</v>
      </c>
      <c r="AY124" s="18" t="s">
        <v>148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85</v>
      </c>
      <c r="BK124" s="185">
        <f>ROUND(I124*H124,2)</f>
        <v>0</v>
      </c>
      <c r="BL124" s="18" t="s">
        <v>589</v>
      </c>
      <c r="BM124" s="184" t="s">
        <v>1380</v>
      </c>
    </row>
    <row r="125" s="2" customFormat="1">
      <c r="A125" s="37"/>
      <c r="B125" s="38"/>
      <c r="C125" s="37"/>
      <c r="D125" s="186" t="s">
        <v>157</v>
      </c>
      <c r="E125" s="37"/>
      <c r="F125" s="187" t="s">
        <v>1381</v>
      </c>
      <c r="G125" s="37"/>
      <c r="H125" s="37"/>
      <c r="I125" s="188"/>
      <c r="J125" s="37"/>
      <c r="K125" s="37"/>
      <c r="L125" s="38"/>
      <c r="M125" s="189"/>
      <c r="N125" s="190"/>
      <c r="O125" s="76"/>
      <c r="P125" s="76"/>
      <c r="Q125" s="76"/>
      <c r="R125" s="76"/>
      <c r="S125" s="76"/>
      <c r="T125" s="7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157</v>
      </c>
      <c r="AU125" s="18" t="s">
        <v>85</v>
      </c>
    </row>
    <row r="126" s="2" customFormat="1" ht="24.15" customHeight="1">
      <c r="A126" s="37"/>
      <c r="B126" s="171"/>
      <c r="C126" s="214" t="s">
        <v>155</v>
      </c>
      <c r="D126" s="214" t="s">
        <v>219</v>
      </c>
      <c r="E126" s="215" t="s">
        <v>1382</v>
      </c>
      <c r="F126" s="216" t="s">
        <v>1383</v>
      </c>
      <c r="G126" s="217" t="s">
        <v>200</v>
      </c>
      <c r="H126" s="218">
        <v>41</v>
      </c>
      <c r="I126" s="219"/>
      <c r="J126" s="220">
        <f>ROUND(I126*H126,2)</f>
        <v>0</v>
      </c>
      <c r="K126" s="221"/>
      <c r="L126" s="222"/>
      <c r="M126" s="223" t="s">
        <v>1</v>
      </c>
      <c r="N126" s="224" t="s">
        <v>42</v>
      </c>
      <c r="O126" s="76"/>
      <c r="P126" s="182">
        <f>O126*H126</f>
        <v>0</v>
      </c>
      <c r="Q126" s="182">
        <v>9.0000000000000006E-05</v>
      </c>
      <c r="R126" s="182">
        <f>Q126*H126</f>
        <v>0.0036900000000000001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1376</v>
      </c>
      <c r="AT126" s="184" t="s">
        <v>219</v>
      </c>
      <c r="AU126" s="184" t="s">
        <v>85</v>
      </c>
      <c r="AY126" s="18" t="s">
        <v>148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85</v>
      </c>
      <c r="BK126" s="185">
        <f>ROUND(I126*H126,2)</f>
        <v>0</v>
      </c>
      <c r="BL126" s="18" t="s">
        <v>1376</v>
      </c>
      <c r="BM126" s="184" t="s">
        <v>1384</v>
      </c>
    </row>
    <row r="127" s="2" customFormat="1">
      <c r="A127" s="37"/>
      <c r="B127" s="38"/>
      <c r="C127" s="37"/>
      <c r="D127" s="186" t="s">
        <v>157</v>
      </c>
      <c r="E127" s="37"/>
      <c r="F127" s="187" t="s">
        <v>1383</v>
      </c>
      <c r="G127" s="37"/>
      <c r="H127" s="37"/>
      <c r="I127" s="188"/>
      <c r="J127" s="37"/>
      <c r="K127" s="37"/>
      <c r="L127" s="38"/>
      <c r="M127" s="189"/>
      <c r="N127" s="190"/>
      <c r="O127" s="76"/>
      <c r="P127" s="76"/>
      <c r="Q127" s="76"/>
      <c r="R127" s="76"/>
      <c r="S127" s="76"/>
      <c r="T127" s="7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157</v>
      </c>
      <c r="AU127" s="18" t="s">
        <v>85</v>
      </c>
    </row>
    <row r="128" s="2" customFormat="1" ht="33" customHeight="1">
      <c r="A128" s="37"/>
      <c r="B128" s="171"/>
      <c r="C128" s="172" t="s">
        <v>186</v>
      </c>
      <c r="D128" s="172" t="s">
        <v>151</v>
      </c>
      <c r="E128" s="173" t="s">
        <v>1385</v>
      </c>
      <c r="F128" s="174" t="s">
        <v>1386</v>
      </c>
      <c r="G128" s="175" t="s">
        <v>189</v>
      </c>
      <c r="H128" s="176">
        <v>63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42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589</v>
      </c>
      <c r="AT128" s="184" t="s">
        <v>151</v>
      </c>
      <c r="AU128" s="184" t="s">
        <v>85</v>
      </c>
      <c r="AY128" s="18" t="s">
        <v>148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85</v>
      </c>
      <c r="BK128" s="185">
        <f>ROUND(I128*H128,2)</f>
        <v>0</v>
      </c>
      <c r="BL128" s="18" t="s">
        <v>589</v>
      </c>
      <c r="BM128" s="184" t="s">
        <v>1387</v>
      </c>
    </row>
    <row r="129" s="2" customFormat="1">
      <c r="A129" s="37"/>
      <c r="B129" s="38"/>
      <c r="C129" s="37"/>
      <c r="D129" s="186" t="s">
        <v>157</v>
      </c>
      <c r="E129" s="37"/>
      <c r="F129" s="187" t="s">
        <v>1388</v>
      </c>
      <c r="G129" s="37"/>
      <c r="H129" s="37"/>
      <c r="I129" s="188"/>
      <c r="J129" s="37"/>
      <c r="K129" s="37"/>
      <c r="L129" s="38"/>
      <c r="M129" s="189"/>
      <c r="N129" s="190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157</v>
      </c>
      <c r="AU129" s="18" t="s">
        <v>85</v>
      </c>
    </row>
    <row r="130" s="2" customFormat="1" ht="24.15" customHeight="1">
      <c r="A130" s="37"/>
      <c r="B130" s="171"/>
      <c r="C130" s="214" t="s">
        <v>197</v>
      </c>
      <c r="D130" s="214" t="s">
        <v>219</v>
      </c>
      <c r="E130" s="215" t="s">
        <v>1389</v>
      </c>
      <c r="F130" s="216" t="s">
        <v>1390</v>
      </c>
      <c r="G130" s="217" t="s">
        <v>189</v>
      </c>
      <c r="H130" s="218">
        <v>63</v>
      </c>
      <c r="I130" s="219"/>
      <c r="J130" s="220">
        <f>ROUND(I130*H130,2)</f>
        <v>0</v>
      </c>
      <c r="K130" s="221"/>
      <c r="L130" s="222"/>
      <c r="M130" s="223" t="s">
        <v>1</v>
      </c>
      <c r="N130" s="224" t="s">
        <v>42</v>
      </c>
      <c r="O130" s="76"/>
      <c r="P130" s="182">
        <f>O130*H130</f>
        <v>0</v>
      </c>
      <c r="Q130" s="182">
        <v>0.00010000000000000001</v>
      </c>
      <c r="R130" s="182">
        <f>Q130*H130</f>
        <v>0.0063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1376</v>
      </c>
      <c r="AT130" s="184" t="s">
        <v>219</v>
      </c>
      <c r="AU130" s="184" t="s">
        <v>85</v>
      </c>
      <c r="AY130" s="18" t="s">
        <v>148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85</v>
      </c>
      <c r="BK130" s="185">
        <f>ROUND(I130*H130,2)</f>
        <v>0</v>
      </c>
      <c r="BL130" s="18" t="s">
        <v>1376</v>
      </c>
      <c r="BM130" s="184" t="s">
        <v>1391</v>
      </c>
    </row>
    <row r="131" s="2" customFormat="1">
      <c r="A131" s="37"/>
      <c r="B131" s="38"/>
      <c r="C131" s="37"/>
      <c r="D131" s="186" t="s">
        <v>157</v>
      </c>
      <c r="E131" s="37"/>
      <c r="F131" s="187" t="s">
        <v>1390</v>
      </c>
      <c r="G131" s="37"/>
      <c r="H131" s="37"/>
      <c r="I131" s="188"/>
      <c r="J131" s="37"/>
      <c r="K131" s="37"/>
      <c r="L131" s="38"/>
      <c r="M131" s="189"/>
      <c r="N131" s="190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157</v>
      </c>
      <c r="AU131" s="18" t="s">
        <v>85</v>
      </c>
    </row>
    <row r="132" s="2" customFormat="1">
      <c r="A132" s="37"/>
      <c r="B132" s="38"/>
      <c r="C132" s="37"/>
      <c r="D132" s="186" t="s">
        <v>1392</v>
      </c>
      <c r="E132" s="37"/>
      <c r="F132" s="229" t="s">
        <v>1393</v>
      </c>
      <c r="G132" s="37"/>
      <c r="H132" s="37"/>
      <c r="I132" s="188"/>
      <c r="J132" s="37"/>
      <c r="K132" s="37"/>
      <c r="L132" s="38"/>
      <c r="M132" s="189"/>
      <c r="N132" s="190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1392</v>
      </c>
      <c r="AU132" s="18" t="s">
        <v>85</v>
      </c>
    </row>
    <row r="133" s="2" customFormat="1" ht="24.15" customHeight="1">
      <c r="A133" s="37"/>
      <c r="B133" s="171"/>
      <c r="C133" s="172" t="s">
        <v>204</v>
      </c>
      <c r="D133" s="172" t="s">
        <v>151</v>
      </c>
      <c r="E133" s="173" t="s">
        <v>1394</v>
      </c>
      <c r="F133" s="174" t="s">
        <v>1395</v>
      </c>
      <c r="G133" s="175" t="s">
        <v>189</v>
      </c>
      <c r="H133" s="176">
        <v>386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42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589</v>
      </c>
      <c r="AT133" s="184" t="s">
        <v>151</v>
      </c>
      <c r="AU133" s="184" t="s">
        <v>85</v>
      </c>
      <c r="AY133" s="18" t="s">
        <v>148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85</v>
      </c>
      <c r="BK133" s="185">
        <f>ROUND(I133*H133,2)</f>
        <v>0</v>
      </c>
      <c r="BL133" s="18" t="s">
        <v>589</v>
      </c>
      <c r="BM133" s="184" t="s">
        <v>1396</v>
      </c>
    </row>
    <row r="134" s="2" customFormat="1">
      <c r="A134" s="37"/>
      <c r="B134" s="38"/>
      <c r="C134" s="37"/>
      <c r="D134" s="186" t="s">
        <v>157</v>
      </c>
      <c r="E134" s="37"/>
      <c r="F134" s="187" t="s">
        <v>1397</v>
      </c>
      <c r="G134" s="37"/>
      <c r="H134" s="37"/>
      <c r="I134" s="188"/>
      <c r="J134" s="37"/>
      <c r="K134" s="37"/>
      <c r="L134" s="38"/>
      <c r="M134" s="189"/>
      <c r="N134" s="190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157</v>
      </c>
      <c r="AU134" s="18" t="s">
        <v>85</v>
      </c>
    </row>
    <row r="135" s="2" customFormat="1" ht="24.15" customHeight="1">
      <c r="A135" s="37"/>
      <c r="B135" s="171"/>
      <c r="C135" s="214" t="s">
        <v>211</v>
      </c>
      <c r="D135" s="214" t="s">
        <v>219</v>
      </c>
      <c r="E135" s="215" t="s">
        <v>1398</v>
      </c>
      <c r="F135" s="216" t="s">
        <v>1399</v>
      </c>
      <c r="G135" s="217" t="s">
        <v>189</v>
      </c>
      <c r="H135" s="218">
        <v>386</v>
      </c>
      <c r="I135" s="219"/>
      <c r="J135" s="220">
        <f>ROUND(I135*H135,2)</f>
        <v>0</v>
      </c>
      <c r="K135" s="221"/>
      <c r="L135" s="222"/>
      <c r="M135" s="223" t="s">
        <v>1</v>
      </c>
      <c r="N135" s="224" t="s">
        <v>42</v>
      </c>
      <c r="O135" s="76"/>
      <c r="P135" s="182">
        <f>O135*H135</f>
        <v>0</v>
      </c>
      <c r="Q135" s="182">
        <v>0.00012</v>
      </c>
      <c r="R135" s="182">
        <f>Q135*H135</f>
        <v>0.04632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1376</v>
      </c>
      <c r="AT135" s="184" t="s">
        <v>219</v>
      </c>
      <c r="AU135" s="184" t="s">
        <v>85</v>
      </c>
      <c r="AY135" s="18" t="s">
        <v>148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85</v>
      </c>
      <c r="BK135" s="185">
        <f>ROUND(I135*H135,2)</f>
        <v>0</v>
      </c>
      <c r="BL135" s="18" t="s">
        <v>1376</v>
      </c>
      <c r="BM135" s="184" t="s">
        <v>1400</v>
      </c>
    </row>
    <row r="136" s="2" customFormat="1">
      <c r="A136" s="37"/>
      <c r="B136" s="38"/>
      <c r="C136" s="37"/>
      <c r="D136" s="186" t="s">
        <v>157</v>
      </c>
      <c r="E136" s="37"/>
      <c r="F136" s="187" t="s">
        <v>1399</v>
      </c>
      <c r="G136" s="37"/>
      <c r="H136" s="37"/>
      <c r="I136" s="188"/>
      <c r="J136" s="37"/>
      <c r="K136" s="37"/>
      <c r="L136" s="38"/>
      <c r="M136" s="189"/>
      <c r="N136" s="190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157</v>
      </c>
      <c r="AU136" s="18" t="s">
        <v>85</v>
      </c>
    </row>
    <row r="137" s="2" customFormat="1" ht="33" customHeight="1">
      <c r="A137" s="37"/>
      <c r="B137" s="171"/>
      <c r="C137" s="172" t="s">
        <v>218</v>
      </c>
      <c r="D137" s="172" t="s">
        <v>151</v>
      </c>
      <c r="E137" s="173" t="s">
        <v>1401</v>
      </c>
      <c r="F137" s="174" t="s">
        <v>1402</v>
      </c>
      <c r="G137" s="175" t="s">
        <v>189</v>
      </c>
      <c r="H137" s="176">
        <v>12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42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589</v>
      </c>
      <c r="AT137" s="184" t="s">
        <v>151</v>
      </c>
      <c r="AU137" s="184" t="s">
        <v>85</v>
      </c>
      <c r="AY137" s="18" t="s">
        <v>148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85</v>
      </c>
      <c r="BK137" s="185">
        <f>ROUND(I137*H137,2)</f>
        <v>0</v>
      </c>
      <c r="BL137" s="18" t="s">
        <v>589</v>
      </c>
      <c r="BM137" s="184" t="s">
        <v>1403</v>
      </c>
    </row>
    <row r="138" s="2" customFormat="1">
      <c r="A138" s="37"/>
      <c r="B138" s="38"/>
      <c r="C138" s="37"/>
      <c r="D138" s="186" t="s">
        <v>157</v>
      </c>
      <c r="E138" s="37"/>
      <c r="F138" s="187" t="s">
        <v>1404</v>
      </c>
      <c r="G138" s="37"/>
      <c r="H138" s="37"/>
      <c r="I138" s="188"/>
      <c r="J138" s="37"/>
      <c r="K138" s="37"/>
      <c r="L138" s="38"/>
      <c r="M138" s="189"/>
      <c r="N138" s="190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157</v>
      </c>
      <c r="AU138" s="18" t="s">
        <v>85</v>
      </c>
    </row>
    <row r="139" s="2" customFormat="1" ht="24.15" customHeight="1">
      <c r="A139" s="37"/>
      <c r="B139" s="171"/>
      <c r="C139" s="214" t="s">
        <v>167</v>
      </c>
      <c r="D139" s="214" t="s">
        <v>219</v>
      </c>
      <c r="E139" s="215" t="s">
        <v>1405</v>
      </c>
      <c r="F139" s="216" t="s">
        <v>1406</v>
      </c>
      <c r="G139" s="217" t="s">
        <v>189</v>
      </c>
      <c r="H139" s="218">
        <v>12</v>
      </c>
      <c r="I139" s="219"/>
      <c r="J139" s="220">
        <f>ROUND(I139*H139,2)</f>
        <v>0</v>
      </c>
      <c r="K139" s="221"/>
      <c r="L139" s="222"/>
      <c r="M139" s="223" t="s">
        <v>1</v>
      </c>
      <c r="N139" s="224" t="s">
        <v>42</v>
      </c>
      <c r="O139" s="76"/>
      <c r="P139" s="182">
        <f>O139*H139</f>
        <v>0</v>
      </c>
      <c r="Q139" s="182">
        <v>0.00017000000000000001</v>
      </c>
      <c r="R139" s="182">
        <f>Q139*H139</f>
        <v>0.0020400000000000001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1376</v>
      </c>
      <c r="AT139" s="184" t="s">
        <v>219</v>
      </c>
      <c r="AU139" s="184" t="s">
        <v>85</v>
      </c>
      <c r="AY139" s="18" t="s">
        <v>148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85</v>
      </c>
      <c r="BK139" s="185">
        <f>ROUND(I139*H139,2)</f>
        <v>0</v>
      </c>
      <c r="BL139" s="18" t="s">
        <v>1376</v>
      </c>
      <c r="BM139" s="184" t="s">
        <v>1407</v>
      </c>
    </row>
    <row r="140" s="2" customFormat="1">
      <c r="A140" s="37"/>
      <c r="B140" s="38"/>
      <c r="C140" s="37"/>
      <c r="D140" s="186" t="s">
        <v>157</v>
      </c>
      <c r="E140" s="37"/>
      <c r="F140" s="187" t="s">
        <v>1406</v>
      </c>
      <c r="G140" s="37"/>
      <c r="H140" s="37"/>
      <c r="I140" s="188"/>
      <c r="J140" s="37"/>
      <c r="K140" s="37"/>
      <c r="L140" s="38"/>
      <c r="M140" s="189"/>
      <c r="N140" s="190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157</v>
      </c>
      <c r="AU140" s="18" t="s">
        <v>85</v>
      </c>
    </row>
    <row r="141" s="2" customFormat="1" ht="24.15" customHeight="1">
      <c r="A141" s="37"/>
      <c r="B141" s="171"/>
      <c r="C141" s="172" t="s">
        <v>228</v>
      </c>
      <c r="D141" s="172" t="s">
        <v>151</v>
      </c>
      <c r="E141" s="173" t="s">
        <v>1408</v>
      </c>
      <c r="F141" s="174" t="s">
        <v>1409</v>
      </c>
      <c r="G141" s="175" t="s">
        <v>200</v>
      </c>
      <c r="H141" s="176">
        <v>21</v>
      </c>
      <c r="I141" s="177"/>
      <c r="J141" s="178">
        <f>ROUND(I141*H141,2)</f>
        <v>0</v>
      </c>
      <c r="K141" s="179"/>
      <c r="L141" s="38"/>
      <c r="M141" s="180" t="s">
        <v>1</v>
      </c>
      <c r="N141" s="181" t="s">
        <v>42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589</v>
      </c>
      <c r="AT141" s="184" t="s">
        <v>151</v>
      </c>
      <c r="AU141" s="184" t="s">
        <v>85</v>
      </c>
      <c r="AY141" s="18" t="s">
        <v>148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85</v>
      </c>
      <c r="BK141" s="185">
        <f>ROUND(I141*H141,2)</f>
        <v>0</v>
      </c>
      <c r="BL141" s="18" t="s">
        <v>589</v>
      </c>
      <c r="BM141" s="184" t="s">
        <v>1410</v>
      </c>
    </row>
    <row r="142" s="2" customFormat="1">
      <c r="A142" s="37"/>
      <c r="B142" s="38"/>
      <c r="C142" s="37"/>
      <c r="D142" s="186" t="s">
        <v>157</v>
      </c>
      <c r="E142" s="37"/>
      <c r="F142" s="187" t="s">
        <v>1411</v>
      </c>
      <c r="G142" s="37"/>
      <c r="H142" s="37"/>
      <c r="I142" s="188"/>
      <c r="J142" s="37"/>
      <c r="K142" s="37"/>
      <c r="L142" s="38"/>
      <c r="M142" s="189"/>
      <c r="N142" s="190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157</v>
      </c>
      <c r="AU142" s="18" t="s">
        <v>85</v>
      </c>
    </row>
    <row r="143" s="2" customFormat="1" ht="16.5" customHeight="1">
      <c r="A143" s="37"/>
      <c r="B143" s="171"/>
      <c r="C143" s="214" t="s">
        <v>8</v>
      </c>
      <c r="D143" s="214" t="s">
        <v>219</v>
      </c>
      <c r="E143" s="215" t="s">
        <v>1412</v>
      </c>
      <c r="F143" s="216" t="s">
        <v>1413</v>
      </c>
      <c r="G143" s="217" t="s">
        <v>200</v>
      </c>
      <c r="H143" s="218">
        <v>21</v>
      </c>
      <c r="I143" s="219"/>
      <c r="J143" s="220">
        <f>ROUND(I143*H143,2)</f>
        <v>0</v>
      </c>
      <c r="K143" s="221"/>
      <c r="L143" s="222"/>
      <c r="M143" s="223" t="s">
        <v>1</v>
      </c>
      <c r="N143" s="224" t="s">
        <v>42</v>
      </c>
      <c r="O143" s="76"/>
      <c r="P143" s="182">
        <f>O143*H143</f>
        <v>0</v>
      </c>
      <c r="Q143" s="182">
        <v>5.0000000000000002E-05</v>
      </c>
      <c r="R143" s="182">
        <f>Q143*H143</f>
        <v>0.0010500000000000002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1376</v>
      </c>
      <c r="AT143" s="184" t="s">
        <v>219</v>
      </c>
      <c r="AU143" s="184" t="s">
        <v>85</v>
      </c>
      <c r="AY143" s="18" t="s">
        <v>148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85</v>
      </c>
      <c r="BK143" s="185">
        <f>ROUND(I143*H143,2)</f>
        <v>0</v>
      </c>
      <c r="BL143" s="18" t="s">
        <v>1376</v>
      </c>
      <c r="BM143" s="184" t="s">
        <v>1414</v>
      </c>
    </row>
    <row r="144" s="2" customFormat="1">
      <c r="A144" s="37"/>
      <c r="B144" s="38"/>
      <c r="C144" s="37"/>
      <c r="D144" s="186" t="s">
        <v>157</v>
      </c>
      <c r="E144" s="37"/>
      <c r="F144" s="187" t="s">
        <v>1415</v>
      </c>
      <c r="G144" s="37"/>
      <c r="H144" s="37"/>
      <c r="I144" s="188"/>
      <c r="J144" s="37"/>
      <c r="K144" s="37"/>
      <c r="L144" s="38"/>
      <c r="M144" s="189"/>
      <c r="N144" s="190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157</v>
      </c>
      <c r="AU144" s="18" t="s">
        <v>85</v>
      </c>
    </row>
    <row r="145" s="2" customFormat="1" ht="24.15" customHeight="1">
      <c r="A145" s="37"/>
      <c r="B145" s="171"/>
      <c r="C145" s="172" t="s">
        <v>237</v>
      </c>
      <c r="D145" s="172" t="s">
        <v>151</v>
      </c>
      <c r="E145" s="173" t="s">
        <v>1416</v>
      </c>
      <c r="F145" s="174" t="s">
        <v>1417</v>
      </c>
      <c r="G145" s="175" t="s">
        <v>200</v>
      </c>
      <c r="H145" s="176">
        <v>3</v>
      </c>
      <c r="I145" s="177"/>
      <c r="J145" s="178">
        <f>ROUND(I145*H145,2)</f>
        <v>0</v>
      </c>
      <c r="K145" s="179"/>
      <c r="L145" s="38"/>
      <c r="M145" s="180" t="s">
        <v>1</v>
      </c>
      <c r="N145" s="181" t="s">
        <v>42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589</v>
      </c>
      <c r="AT145" s="184" t="s">
        <v>151</v>
      </c>
      <c r="AU145" s="184" t="s">
        <v>85</v>
      </c>
      <c r="AY145" s="18" t="s">
        <v>148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85</v>
      </c>
      <c r="BK145" s="185">
        <f>ROUND(I145*H145,2)</f>
        <v>0</v>
      </c>
      <c r="BL145" s="18" t="s">
        <v>589</v>
      </c>
      <c r="BM145" s="184" t="s">
        <v>1418</v>
      </c>
    </row>
    <row r="146" s="2" customFormat="1">
      <c r="A146" s="37"/>
      <c r="B146" s="38"/>
      <c r="C146" s="37"/>
      <c r="D146" s="186" t="s">
        <v>157</v>
      </c>
      <c r="E146" s="37"/>
      <c r="F146" s="187" t="s">
        <v>1419</v>
      </c>
      <c r="G146" s="37"/>
      <c r="H146" s="37"/>
      <c r="I146" s="188"/>
      <c r="J146" s="37"/>
      <c r="K146" s="37"/>
      <c r="L146" s="38"/>
      <c r="M146" s="189"/>
      <c r="N146" s="190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157</v>
      </c>
      <c r="AU146" s="18" t="s">
        <v>85</v>
      </c>
    </row>
    <row r="147" s="2" customFormat="1" ht="24.15" customHeight="1">
      <c r="A147" s="37"/>
      <c r="B147" s="171"/>
      <c r="C147" s="214" t="s">
        <v>244</v>
      </c>
      <c r="D147" s="214" t="s">
        <v>219</v>
      </c>
      <c r="E147" s="215" t="s">
        <v>1420</v>
      </c>
      <c r="F147" s="216" t="s">
        <v>1421</v>
      </c>
      <c r="G147" s="217" t="s">
        <v>200</v>
      </c>
      <c r="H147" s="218">
        <v>3</v>
      </c>
      <c r="I147" s="219"/>
      <c r="J147" s="220">
        <f>ROUND(I147*H147,2)</f>
        <v>0</v>
      </c>
      <c r="K147" s="221"/>
      <c r="L147" s="222"/>
      <c r="M147" s="223" t="s">
        <v>1</v>
      </c>
      <c r="N147" s="224" t="s">
        <v>42</v>
      </c>
      <c r="O147" s="76"/>
      <c r="P147" s="182">
        <f>O147*H147</f>
        <v>0</v>
      </c>
      <c r="Q147" s="182">
        <v>9.0000000000000006E-05</v>
      </c>
      <c r="R147" s="182">
        <f>Q147*H147</f>
        <v>0.00027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1376</v>
      </c>
      <c r="AT147" s="184" t="s">
        <v>219</v>
      </c>
      <c r="AU147" s="184" t="s">
        <v>85</v>
      </c>
      <c r="AY147" s="18" t="s">
        <v>148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85</v>
      </c>
      <c r="BK147" s="185">
        <f>ROUND(I147*H147,2)</f>
        <v>0</v>
      </c>
      <c r="BL147" s="18" t="s">
        <v>1376</v>
      </c>
      <c r="BM147" s="184" t="s">
        <v>1422</v>
      </c>
    </row>
    <row r="148" s="2" customFormat="1">
      <c r="A148" s="37"/>
      <c r="B148" s="38"/>
      <c r="C148" s="37"/>
      <c r="D148" s="186" t="s">
        <v>157</v>
      </c>
      <c r="E148" s="37"/>
      <c r="F148" s="187" t="s">
        <v>1423</v>
      </c>
      <c r="G148" s="37"/>
      <c r="H148" s="37"/>
      <c r="I148" s="188"/>
      <c r="J148" s="37"/>
      <c r="K148" s="37"/>
      <c r="L148" s="38"/>
      <c r="M148" s="189"/>
      <c r="N148" s="190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157</v>
      </c>
      <c r="AU148" s="18" t="s">
        <v>85</v>
      </c>
    </row>
    <row r="149" s="2" customFormat="1" ht="33" customHeight="1">
      <c r="A149" s="37"/>
      <c r="B149" s="171"/>
      <c r="C149" s="172" t="s">
        <v>251</v>
      </c>
      <c r="D149" s="172" t="s">
        <v>151</v>
      </c>
      <c r="E149" s="173" t="s">
        <v>1424</v>
      </c>
      <c r="F149" s="174" t="s">
        <v>1425</v>
      </c>
      <c r="G149" s="175" t="s">
        <v>200</v>
      </c>
      <c r="H149" s="176">
        <v>1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42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589</v>
      </c>
      <c r="AT149" s="184" t="s">
        <v>151</v>
      </c>
      <c r="AU149" s="184" t="s">
        <v>85</v>
      </c>
      <c r="AY149" s="18" t="s">
        <v>148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85</v>
      </c>
      <c r="BK149" s="185">
        <f>ROUND(I149*H149,2)</f>
        <v>0</v>
      </c>
      <c r="BL149" s="18" t="s">
        <v>589</v>
      </c>
      <c r="BM149" s="184" t="s">
        <v>1426</v>
      </c>
    </row>
    <row r="150" s="2" customFormat="1">
      <c r="A150" s="37"/>
      <c r="B150" s="38"/>
      <c r="C150" s="37"/>
      <c r="D150" s="186" t="s">
        <v>157</v>
      </c>
      <c r="E150" s="37"/>
      <c r="F150" s="187" t="s">
        <v>1427</v>
      </c>
      <c r="G150" s="37"/>
      <c r="H150" s="37"/>
      <c r="I150" s="188"/>
      <c r="J150" s="37"/>
      <c r="K150" s="37"/>
      <c r="L150" s="38"/>
      <c r="M150" s="189"/>
      <c r="N150" s="190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157</v>
      </c>
      <c r="AU150" s="18" t="s">
        <v>85</v>
      </c>
    </row>
    <row r="151" s="2" customFormat="1" ht="24.15" customHeight="1">
      <c r="A151" s="37"/>
      <c r="B151" s="171"/>
      <c r="C151" s="214" t="s">
        <v>258</v>
      </c>
      <c r="D151" s="214" t="s">
        <v>219</v>
      </c>
      <c r="E151" s="215" t="s">
        <v>1428</v>
      </c>
      <c r="F151" s="216" t="s">
        <v>1429</v>
      </c>
      <c r="G151" s="217" t="s">
        <v>200</v>
      </c>
      <c r="H151" s="218">
        <v>1</v>
      </c>
      <c r="I151" s="219"/>
      <c r="J151" s="220">
        <f>ROUND(I151*H151,2)</f>
        <v>0</v>
      </c>
      <c r="K151" s="221"/>
      <c r="L151" s="222"/>
      <c r="M151" s="223" t="s">
        <v>1</v>
      </c>
      <c r="N151" s="224" t="s">
        <v>42</v>
      </c>
      <c r="O151" s="76"/>
      <c r="P151" s="182">
        <f>O151*H151</f>
        <v>0</v>
      </c>
      <c r="Q151" s="182">
        <v>9.0000000000000006E-05</v>
      </c>
      <c r="R151" s="182">
        <f>Q151*H151</f>
        <v>9.0000000000000006E-05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1376</v>
      </c>
      <c r="AT151" s="184" t="s">
        <v>219</v>
      </c>
      <c r="AU151" s="184" t="s">
        <v>85</v>
      </c>
      <c r="AY151" s="18" t="s">
        <v>148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85</v>
      </c>
      <c r="BK151" s="185">
        <f>ROUND(I151*H151,2)</f>
        <v>0</v>
      </c>
      <c r="BL151" s="18" t="s">
        <v>1376</v>
      </c>
      <c r="BM151" s="184" t="s">
        <v>1430</v>
      </c>
    </row>
    <row r="152" s="2" customFormat="1">
      <c r="A152" s="37"/>
      <c r="B152" s="38"/>
      <c r="C152" s="37"/>
      <c r="D152" s="186" t="s">
        <v>157</v>
      </c>
      <c r="E152" s="37"/>
      <c r="F152" s="187" t="s">
        <v>1431</v>
      </c>
      <c r="G152" s="37"/>
      <c r="H152" s="37"/>
      <c r="I152" s="188"/>
      <c r="J152" s="37"/>
      <c r="K152" s="37"/>
      <c r="L152" s="38"/>
      <c r="M152" s="189"/>
      <c r="N152" s="190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157</v>
      </c>
      <c r="AU152" s="18" t="s">
        <v>85</v>
      </c>
    </row>
    <row r="153" s="2" customFormat="1" ht="16.5" customHeight="1">
      <c r="A153" s="37"/>
      <c r="B153" s="171"/>
      <c r="C153" s="172" t="s">
        <v>263</v>
      </c>
      <c r="D153" s="172" t="s">
        <v>151</v>
      </c>
      <c r="E153" s="173" t="s">
        <v>1432</v>
      </c>
      <c r="F153" s="174" t="s">
        <v>1433</v>
      </c>
      <c r="G153" s="175" t="s">
        <v>200</v>
      </c>
      <c r="H153" s="176">
        <v>15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42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589</v>
      </c>
      <c r="AT153" s="184" t="s">
        <v>151</v>
      </c>
      <c r="AU153" s="184" t="s">
        <v>85</v>
      </c>
      <c r="AY153" s="18" t="s">
        <v>148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85</v>
      </c>
      <c r="BK153" s="185">
        <f>ROUND(I153*H153,2)</f>
        <v>0</v>
      </c>
      <c r="BL153" s="18" t="s">
        <v>589</v>
      </c>
      <c r="BM153" s="184" t="s">
        <v>1434</v>
      </c>
    </row>
    <row r="154" s="2" customFormat="1">
      <c r="A154" s="37"/>
      <c r="B154" s="38"/>
      <c r="C154" s="37"/>
      <c r="D154" s="186" t="s">
        <v>157</v>
      </c>
      <c r="E154" s="37"/>
      <c r="F154" s="187" t="s">
        <v>1435</v>
      </c>
      <c r="G154" s="37"/>
      <c r="H154" s="37"/>
      <c r="I154" s="188"/>
      <c r="J154" s="37"/>
      <c r="K154" s="37"/>
      <c r="L154" s="38"/>
      <c r="M154" s="189"/>
      <c r="N154" s="190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157</v>
      </c>
      <c r="AU154" s="18" t="s">
        <v>85</v>
      </c>
    </row>
    <row r="155" s="2" customFormat="1" ht="16.5" customHeight="1">
      <c r="A155" s="37"/>
      <c r="B155" s="171"/>
      <c r="C155" s="214" t="s">
        <v>269</v>
      </c>
      <c r="D155" s="214" t="s">
        <v>219</v>
      </c>
      <c r="E155" s="215" t="s">
        <v>1436</v>
      </c>
      <c r="F155" s="216" t="s">
        <v>1437</v>
      </c>
      <c r="G155" s="217" t="s">
        <v>1438</v>
      </c>
      <c r="H155" s="218">
        <v>13</v>
      </c>
      <c r="I155" s="219"/>
      <c r="J155" s="220">
        <f>ROUND(I155*H155,2)</f>
        <v>0</v>
      </c>
      <c r="K155" s="221"/>
      <c r="L155" s="222"/>
      <c r="M155" s="223" t="s">
        <v>1</v>
      </c>
      <c r="N155" s="224" t="s">
        <v>42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1376</v>
      </c>
      <c r="AT155" s="184" t="s">
        <v>219</v>
      </c>
      <c r="AU155" s="184" t="s">
        <v>85</v>
      </c>
      <c r="AY155" s="18" t="s">
        <v>148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85</v>
      </c>
      <c r="BK155" s="185">
        <f>ROUND(I155*H155,2)</f>
        <v>0</v>
      </c>
      <c r="BL155" s="18" t="s">
        <v>1376</v>
      </c>
      <c r="BM155" s="184" t="s">
        <v>1439</v>
      </c>
    </row>
    <row r="156" s="2" customFormat="1">
      <c r="A156" s="37"/>
      <c r="B156" s="38"/>
      <c r="C156" s="37"/>
      <c r="D156" s="186" t="s">
        <v>157</v>
      </c>
      <c r="E156" s="37"/>
      <c r="F156" s="187" t="s">
        <v>1437</v>
      </c>
      <c r="G156" s="37"/>
      <c r="H156" s="37"/>
      <c r="I156" s="188"/>
      <c r="J156" s="37"/>
      <c r="K156" s="37"/>
      <c r="L156" s="38"/>
      <c r="M156" s="189"/>
      <c r="N156" s="190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157</v>
      </c>
      <c r="AU156" s="18" t="s">
        <v>85</v>
      </c>
    </row>
    <row r="157" s="2" customFormat="1" ht="16.5" customHeight="1">
      <c r="A157" s="37"/>
      <c r="B157" s="171"/>
      <c r="C157" s="214" t="s">
        <v>277</v>
      </c>
      <c r="D157" s="214" t="s">
        <v>219</v>
      </c>
      <c r="E157" s="215" t="s">
        <v>1440</v>
      </c>
      <c r="F157" s="216" t="s">
        <v>1441</v>
      </c>
      <c r="G157" s="217" t="s">
        <v>1438</v>
      </c>
      <c r="H157" s="218">
        <v>2</v>
      </c>
      <c r="I157" s="219"/>
      <c r="J157" s="220">
        <f>ROUND(I157*H157,2)</f>
        <v>0</v>
      </c>
      <c r="K157" s="221"/>
      <c r="L157" s="222"/>
      <c r="M157" s="223" t="s">
        <v>1</v>
      </c>
      <c r="N157" s="224" t="s">
        <v>42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1376</v>
      </c>
      <c r="AT157" s="184" t="s">
        <v>219</v>
      </c>
      <c r="AU157" s="184" t="s">
        <v>85</v>
      </c>
      <c r="AY157" s="18" t="s">
        <v>148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85</v>
      </c>
      <c r="BK157" s="185">
        <f>ROUND(I157*H157,2)</f>
        <v>0</v>
      </c>
      <c r="BL157" s="18" t="s">
        <v>1376</v>
      </c>
      <c r="BM157" s="184" t="s">
        <v>1442</v>
      </c>
    </row>
    <row r="158" s="2" customFormat="1">
      <c r="A158" s="37"/>
      <c r="B158" s="38"/>
      <c r="C158" s="37"/>
      <c r="D158" s="186" t="s">
        <v>157</v>
      </c>
      <c r="E158" s="37"/>
      <c r="F158" s="187" t="s">
        <v>1437</v>
      </c>
      <c r="G158" s="37"/>
      <c r="H158" s="37"/>
      <c r="I158" s="188"/>
      <c r="J158" s="37"/>
      <c r="K158" s="37"/>
      <c r="L158" s="38"/>
      <c r="M158" s="189"/>
      <c r="N158" s="190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157</v>
      </c>
      <c r="AU158" s="18" t="s">
        <v>85</v>
      </c>
    </row>
    <row r="159" s="2" customFormat="1" ht="33" customHeight="1">
      <c r="A159" s="37"/>
      <c r="B159" s="171"/>
      <c r="C159" s="172" t="s">
        <v>284</v>
      </c>
      <c r="D159" s="172" t="s">
        <v>151</v>
      </c>
      <c r="E159" s="173" t="s">
        <v>1443</v>
      </c>
      <c r="F159" s="174" t="s">
        <v>1444</v>
      </c>
      <c r="G159" s="175" t="s">
        <v>200</v>
      </c>
      <c r="H159" s="176">
        <v>14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42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589</v>
      </c>
      <c r="AT159" s="184" t="s">
        <v>151</v>
      </c>
      <c r="AU159" s="184" t="s">
        <v>85</v>
      </c>
      <c r="AY159" s="18" t="s">
        <v>148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85</v>
      </c>
      <c r="BK159" s="185">
        <f>ROUND(I159*H159,2)</f>
        <v>0</v>
      </c>
      <c r="BL159" s="18" t="s">
        <v>589</v>
      </c>
      <c r="BM159" s="184" t="s">
        <v>1445</v>
      </c>
    </row>
    <row r="160" s="2" customFormat="1">
      <c r="A160" s="37"/>
      <c r="B160" s="38"/>
      <c r="C160" s="37"/>
      <c r="D160" s="186" t="s">
        <v>157</v>
      </c>
      <c r="E160" s="37"/>
      <c r="F160" s="187" t="s">
        <v>1446</v>
      </c>
      <c r="G160" s="37"/>
      <c r="H160" s="37"/>
      <c r="I160" s="188"/>
      <c r="J160" s="37"/>
      <c r="K160" s="37"/>
      <c r="L160" s="38"/>
      <c r="M160" s="189"/>
      <c r="N160" s="190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157</v>
      </c>
      <c r="AU160" s="18" t="s">
        <v>85</v>
      </c>
    </row>
    <row r="161" s="2" customFormat="1" ht="16.5" customHeight="1">
      <c r="A161" s="37"/>
      <c r="B161" s="171"/>
      <c r="C161" s="214" t="s">
        <v>7</v>
      </c>
      <c r="D161" s="214" t="s">
        <v>219</v>
      </c>
      <c r="E161" s="215" t="s">
        <v>1447</v>
      </c>
      <c r="F161" s="216" t="s">
        <v>1448</v>
      </c>
      <c r="G161" s="217" t="s">
        <v>1438</v>
      </c>
      <c r="H161" s="218">
        <v>14</v>
      </c>
      <c r="I161" s="219"/>
      <c r="J161" s="220">
        <f>ROUND(I161*H161,2)</f>
        <v>0</v>
      </c>
      <c r="K161" s="221"/>
      <c r="L161" s="222"/>
      <c r="M161" s="223" t="s">
        <v>1</v>
      </c>
      <c r="N161" s="224" t="s">
        <v>42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1376</v>
      </c>
      <c r="AT161" s="184" t="s">
        <v>219</v>
      </c>
      <c r="AU161" s="184" t="s">
        <v>85</v>
      </c>
      <c r="AY161" s="18" t="s">
        <v>148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85</v>
      </c>
      <c r="BK161" s="185">
        <f>ROUND(I161*H161,2)</f>
        <v>0</v>
      </c>
      <c r="BL161" s="18" t="s">
        <v>1376</v>
      </c>
      <c r="BM161" s="184" t="s">
        <v>1449</v>
      </c>
    </row>
    <row r="162" s="2" customFormat="1">
      <c r="A162" s="37"/>
      <c r="B162" s="38"/>
      <c r="C162" s="37"/>
      <c r="D162" s="186" t="s">
        <v>157</v>
      </c>
      <c r="E162" s="37"/>
      <c r="F162" s="187" t="s">
        <v>1448</v>
      </c>
      <c r="G162" s="37"/>
      <c r="H162" s="37"/>
      <c r="I162" s="188"/>
      <c r="J162" s="37"/>
      <c r="K162" s="37"/>
      <c r="L162" s="38"/>
      <c r="M162" s="189"/>
      <c r="N162" s="190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157</v>
      </c>
      <c r="AU162" s="18" t="s">
        <v>85</v>
      </c>
    </row>
    <row r="163" s="2" customFormat="1" ht="16.5" customHeight="1">
      <c r="A163" s="37"/>
      <c r="B163" s="171"/>
      <c r="C163" s="214" t="s">
        <v>295</v>
      </c>
      <c r="D163" s="214" t="s">
        <v>219</v>
      </c>
      <c r="E163" s="215" t="s">
        <v>1450</v>
      </c>
      <c r="F163" s="216" t="s">
        <v>1451</v>
      </c>
      <c r="G163" s="217" t="s">
        <v>1438</v>
      </c>
      <c r="H163" s="218">
        <v>4</v>
      </c>
      <c r="I163" s="219"/>
      <c r="J163" s="220">
        <f>ROUND(I163*H163,2)</f>
        <v>0</v>
      </c>
      <c r="K163" s="221"/>
      <c r="L163" s="222"/>
      <c r="M163" s="223" t="s">
        <v>1</v>
      </c>
      <c r="N163" s="224" t="s">
        <v>42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1376</v>
      </c>
      <c r="AT163" s="184" t="s">
        <v>219</v>
      </c>
      <c r="AU163" s="184" t="s">
        <v>85</v>
      </c>
      <c r="AY163" s="18" t="s">
        <v>148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85</v>
      </c>
      <c r="BK163" s="185">
        <f>ROUND(I163*H163,2)</f>
        <v>0</v>
      </c>
      <c r="BL163" s="18" t="s">
        <v>1376</v>
      </c>
      <c r="BM163" s="184" t="s">
        <v>1452</v>
      </c>
    </row>
    <row r="164" s="2" customFormat="1">
      <c r="A164" s="37"/>
      <c r="B164" s="38"/>
      <c r="C164" s="37"/>
      <c r="D164" s="186" t="s">
        <v>157</v>
      </c>
      <c r="E164" s="37"/>
      <c r="F164" s="187" t="s">
        <v>1448</v>
      </c>
      <c r="G164" s="37"/>
      <c r="H164" s="37"/>
      <c r="I164" s="188"/>
      <c r="J164" s="37"/>
      <c r="K164" s="37"/>
      <c r="L164" s="38"/>
      <c r="M164" s="189"/>
      <c r="N164" s="190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157</v>
      </c>
      <c r="AU164" s="18" t="s">
        <v>85</v>
      </c>
    </row>
    <row r="165" s="2" customFormat="1" ht="24.15" customHeight="1">
      <c r="A165" s="37"/>
      <c r="B165" s="171"/>
      <c r="C165" s="172" t="s">
        <v>302</v>
      </c>
      <c r="D165" s="172" t="s">
        <v>151</v>
      </c>
      <c r="E165" s="173" t="s">
        <v>1453</v>
      </c>
      <c r="F165" s="174" t="s">
        <v>1454</v>
      </c>
      <c r="G165" s="175" t="s">
        <v>200</v>
      </c>
      <c r="H165" s="176">
        <v>1</v>
      </c>
      <c r="I165" s="177"/>
      <c r="J165" s="178">
        <f>ROUND(I165*H165,2)</f>
        <v>0</v>
      </c>
      <c r="K165" s="179"/>
      <c r="L165" s="38"/>
      <c r="M165" s="180" t="s">
        <v>1</v>
      </c>
      <c r="N165" s="181" t="s">
        <v>42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589</v>
      </c>
      <c r="AT165" s="184" t="s">
        <v>151</v>
      </c>
      <c r="AU165" s="184" t="s">
        <v>85</v>
      </c>
      <c r="AY165" s="18" t="s">
        <v>148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85</v>
      </c>
      <c r="BK165" s="185">
        <f>ROUND(I165*H165,2)</f>
        <v>0</v>
      </c>
      <c r="BL165" s="18" t="s">
        <v>589</v>
      </c>
      <c r="BM165" s="184" t="s">
        <v>1455</v>
      </c>
    </row>
    <row r="166" s="2" customFormat="1">
      <c r="A166" s="37"/>
      <c r="B166" s="38"/>
      <c r="C166" s="37"/>
      <c r="D166" s="186" t="s">
        <v>157</v>
      </c>
      <c r="E166" s="37"/>
      <c r="F166" s="187" t="s">
        <v>1456</v>
      </c>
      <c r="G166" s="37"/>
      <c r="H166" s="37"/>
      <c r="I166" s="188"/>
      <c r="J166" s="37"/>
      <c r="K166" s="37"/>
      <c r="L166" s="38"/>
      <c r="M166" s="189"/>
      <c r="N166" s="190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157</v>
      </c>
      <c r="AU166" s="18" t="s">
        <v>85</v>
      </c>
    </row>
    <row r="167" s="2" customFormat="1" ht="16.5" customHeight="1">
      <c r="A167" s="37"/>
      <c r="B167" s="171"/>
      <c r="C167" s="214" t="s">
        <v>309</v>
      </c>
      <c r="D167" s="214" t="s">
        <v>219</v>
      </c>
      <c r="E167" s="215" t="s">
        <v>1457</v>
      </c>
      <c r="F167" s="216" t="s">
        <v>1458</v>
      </c>
      <c r="G167" s="217" t="s">
        <v>1438</v>
      </c>
      <c r="H167" s="218">
        <v>1</v>
      </c>
      <c r="I167" s="219"/>
      <c r="J167" s="220">
        <f>ROUND(I167*H167,2)</f>
        <v>0</v>
      </c>
      <c r="K167" s="221"/>
      <c r="L167" s="222"/>
      <c r="M167" s="223" t="s">
        <v>1</v>
      </c>
      <c r="N167" s="224" t="s">
        <v>42</v>
      </c>
      <c r="O167" s="76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1376</v>
      </c>
      <c r="AT167" s="184" t="s">
        <v>219</v>
      </c>
      <c r="AU167" s="184" t="s">
        <v>85</v>
      </c>
      <c r="AY167" s="18" t="s">
        <v>148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85</v>
      </c>
      <c r="BK167" s="185">
        <f>ROUND(I167*H167,2)</f>
        <v>0</v>
      </c>
      <c r="BL167" s="18" t="s">
        <v>1376</v>
      </c>
      <c r="BM167" s="184" t="s">
        <v>1459</v>
      </c>
    </row>
    <row r="168" s="2" customFormat="1">
      <c r="A168" s="37"/>
      <c r="B168" s="38"/>
      <c r="C168" s="37"/>
      <c r="D168" s="186" t="s">
        <v>157</v>
      </c>
      <c r="E168" s="37"/>
      <c r="F168" s="187" t="s">
        <v>1458</v>
      </c>
      <c r="G168" s="37"/>
      <c r="H168" s="37"/>
      <c r="I168" s="188"/>
      <c r="J168" s="37"/>
      <c r="K168" s="37"/>
      <c r="L168" s="38"/>
      <c r="M168" s="189"/>
      <c r="N168" s="190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157</v>
      </c>
      <c r="AU168" s="18" t="s">
        <v>85</v>
      </c>
    </row>
    <row r="169" s="2" customFormat="1" ht="33" customHeight="1">
      <c r="A169" s="37"/>
      <c r="B169" s="171"/>
      <c r="C169" s="172" t="s">
        <v>321</v>
      </c>
      <c r="D169" s="172" t="s">
        <v>151</v>
      </c>
      <c r="E169" s="173" t="s">
        <v>1460</v>
      </c>
      <c r="F169" s="174" t="s">
        <v>1461</v>
      </c>
      <c r="G169" s="175" t="s">
        <v>200</v>
      </c>
      <c r="H169" s="176">
        <v>6</v>
      </c>
      <c r="I169" s="177"/>
      <c r="J169" s="178">
        <f>ROUND(I169*H169,2)</f>
        <v>0</v>
      </c>
      <c r="K169" s="179"/>
      <c r="L169" s="38"/>
      <c r="M169" s="180" t="s">
        <v>1</v>
      </c>
      <c r="N169" s="181" t="s">
        <v>42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589</v>
      </c>
      <c r="AT169" s="184" t="s">
        <v>151</v>
      </c>
      <c r="AU169" s="184" t="s">
        <v>85</v>
      </c>
      <c r="AY169" s="18" t="s">
        <v>148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85</v>
      </c>
      <c r="BK169" s="185">
        <f>ROUND(I169*H169,2)</f>
        <v>0</v>
      </c>
      <c r="BL169" s="18" t="s">
        <v>589</v>
      </c>
      <c r="BM169" s="184" t="s">
        <v>1462</v>
      </c>
    </row>
    <row r="170" s="2" customFormat="1">
      <c r="A170" s="37"/>
      <c r="B170" s="38"/>
      <c r="C170" s="37"/>
      <c r="D170" s="186" t="s">
        <v>157</v>
      </c>
      <c r="E170" s="37"/>
      <c r="F170" s="187" t="s">
        <v>1463</v>
      </c>
      <c r="G170" s="37"/>
      <c r="H170" s="37"/>
      <c r="I170" s="188"/>
      <c r="J170" s="37"/>
      <c r="K170" s="37"/>
      <c r="L170" s="38"/>
      <c r="M170" s="189"/>
      <c r="N170" s="190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157</v>
      </c>
      <c r="AU170" s="18" t="s">
        <v>85</v>
      </c>
    </row>
    <row r="171" s="2" customFormat="1" ht="16.5" customHeight="1">
      <c r="A171" s="37"/>
      <c r="B171" s="171"/>
      <c r="C171" s="214" t="s">
        <v>330</v>
      </c>
      <c r="D171" s="214" t="s">
        <v>219</v>
      </c>
      <c r="E171" s="215" t="s">
        <v>1464</v>
      </c>
      <c r="F171" s="216" t="s">
        <v>1465</v>
      </c>
      <c r="G171" s="217" t="s">
        <v>1438</v>
      </c>
      <c r="H171" s="218">
        <v>6</v>
      </c>
      <c r="I171" s="219"/>
      <c r="J171" s="220">
        <f>ROUND(I171*H171,2)</f>
        <v>0</v>
      </c>
      <c r="K171" s="221"/>
      <c r="L171" s="222"/>
      <c r="M171" s="223" t="s">
        <v>1</v>
      </c>
      <c r="N171" s="224" t="s">
        <v>42</v>
      </c>
      <c r="O171" s="76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1376</v>
      </c>
      <c r="AT171" s="184" t="s">
        <v>219</v>
      </c>
      <c r="AU171" s="184" t="s">
        <v>85</v>
      </c>
      <c r="AY171" s="18" t="s">
        <v>148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85</v>
      </c>
      <c r="BK171" s="185">
        <f>ROUND(I171*H171,2)</f>
        <v>0</v>
      </c>
      <c r="BL171" s="18" t="s">
        <v>1376</v>
      </c>
      <c r="BM171" s="184" t="s">
        <v>1466</v>
      </c>
    </row>
    <row r="172" s="2" customFormat="1">
      <c r="A172" s="37"/>
      <c r="B172" s="38"/>
      <c r="C172" s="37"/>
      <c r="D172" s="186" t="s">
        <v>157</v>
      </c>
      <c r="E172" s="37"/>
      <c r="F172" s="187" t="s">
        <v>1465</v>
      </c>
      <c r="G172" s="37"/>
      <c r="H172" s="37"/>
      <c r="I172" s="188"/>
      <c r="J172" s="37"/>
      <c r="K172" s="37"/>
      <c r="L172" s="38"/>
      <c r="M172" s="189"/>
      <c r="N172" s="190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157</v>
      </c>
      <c r="AU172" s="18" t="s">
        <v>85</v>
      </c>
    </row>
    <row r="173" s="2" customFormat="1" ht="33" customHeight="1">
      <c r="A173" s="37"/>
      <c r="B173" s="171"/>
      <c r="C173" s="172" t="s">
        <v>337</v>
      </c>
      <c r="D173" s="172" t="s">
        <v>151</v>
      </c>
      <c r="E173" s="173" t="s">
        <v>1467</v>
      </c>
      <c r="F173" s="174" t="s">
        <v>1468</v>
      </c>
      <c r="G173" s="175" t="s">
        <v>200</v>
      </c>
      <c r="H173" s="176">
        <v>20</v>
      </c>
      <c r="I173" s="177"/>
      <c r="J173" s="178">
        <f>ROUND(I173*H173,2)</f>
        <v>0</v>
      </c>
      <c r="K173" s="179"/>
      <c r="L173" s="38"/>
      <c r="M173" s="180" t="s">
        <v>1</v>
      </c>
      <c r="N173" s="181" t="s">
        <v>42</v>
      </c>
      <c r="O173" s="76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589</v>
      </c>
      <c r="AT173" s="184" t="s">
        <v>151</v>
      </c>
      <c r="AU173" s="184" t="s">
        <v>85</v>
      </c>
      <c r="AY173" s="18" t="s">
        <v>148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85</v>
      </c>
      <c r="BK173" s="185">
        <f>ROUND(I173*H173,2)</f>
        <v>0</v>
      </c>
      <c r="BL173" s="18" t="s">
        <v>589</v>
      </c>
      <c r="BM173" s="184" t="s">
        <v>1469</v>
      </c>
    </row>
    <row r="174" s="2" customFormat="1">
      <c r="A174" s="37"/>
      <c r="B174" s="38"/>
      <c r="C174" s="37"/>
      <c r="D174" s="186" t="s">
        <v>157</v>
      </c>
      <c r="E174" s="37"/>
      <c r="F174" s="187" t="s">
        <v>1470</v>
      </c>
      <c r="G174" s="37"/>
      <c r="H174" s="37"/>
      <c r="I174" s="188"/>
      <c r="J174" s="37"/>
      <c r="K174" s="37"/>
      <c r="L174" s="38"/>
      <c r="M174" s="189"/>
      <c r="N174" s="190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157</v>
      </c>
      <c r="AU174" s="18" t="s">
        <v>85</v>
      </c>
    </row>
    <row r="175" s="2" customFormat="1" ht="16.5" customHeight="1">
      <c r="A175" s="37"/>
      <c r="B175" s="171"/>
      <c r="C175" s="214" t="s">
        <v>342</v>
      </c>
      <c r="D175" s="214" t="s">
        <v>219</v>
      </c>
      <c r="E175" s="215" t="s">
        <v>1471</v>
      </c>
      <c r="F175" s="216" t="s">
        <v>1472</v>
      </c>
      <c r="G175" s="217" t="s">
        <v>1438</v>
      </c>
      <c r="H175" s="218">
        <v>20</v>
      </c>
      <c r="I175" s="219"/>
      <c r="J175" s="220">
        <f>ROUND(I175*H175,2)</f>
        <v>0</v>
      </c>
      <c r="K175" s="221"/>
      <c r="L175" s="222"/>
      <c r="M175" s="223" t="s">
        <v>1</v>
      </c>
      <c r="N175" s="224" t="s">
        <v>42</v>
      </c>
      <c r="O175" s="76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1376</v>
      </c>
      <c r="AT175" s="184" t="s">
        <v>219</v>
      </c>
      <c r="AU175" s="184" t="s">
        <v>85</v>
      </c>
      <c r="AY175" s="18" t="s">
        <v>148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85</v>
      </c>
      <c r="BK175" s="185">
        <f>ROUND(I175*H175,2)</f>
        <v>0</v>
      </c>
      <c r="BL175" s="18" t="s">
        <v>1376</v>
      </c>
      <c r="BM175" s="184" t="s">
        <v>1473</v>
      </c>
    </row>
    <row r="176" s="2" customFormat="1">
      <c r="A176" s="37"/>
      <c r="B176" s="38"/>
      <c r="C176" s="37"/>
      <c r="D176" s="186" t="s">
        <v>157</v>
      </c>
      <c r="E176" s="37"/>
      <c r="F176" s="187" t="s">
        <v>1472</v>
      </c>
      <c r="G176" s="37"/>
      <c r="H176" s="37"/>
      <c r="I176" s="188"/>
      <c r="J176" s="37"/>
      <c r="K176" s="37"/>
      <c r="L176" s="38"/>
      <c r="M176" s="189"/>
      <c r="N176" s="190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157</v>
      </c>
      <c r="AU176" s="18" t="s">
        <v>85</v>
      </c>
    </row>
    <row r="177" s="2" customFormat="1" ht="16.5" customHeight="1">
      <c r="A177" s="37"/>
      <c r="B177" s="171"/>
      <c r="C177" s="214" t="s">
        <v>347</v>
      </c>
      <c r="D177" s="214" t="s">
        <v>219</v>
      </c>
      <c r="E177" s="215" t="s">
        <v>1474</v>
      </c>
      <c r="F177" s="216" t="s">
        <v>1475</v>
      </c>
      <c r="G177" s="217" t="s">
        <v>1438</v>
      </c>
      <c r="H177" s="218">
        <v>5</v>
      </c>
      <c r="I177" s="219"/>
      <c r="J177" s="220">
        <f>ROUND(I177*H177,2)</f>
        <v>0</v>
      </c>
      <c r="K177" s="221"/>
      <c r="L177" s="222"/>
      <c r="M177" s="223" t="s">
        <v>1</v>
      </c>
      <c r="N177" s="224" t="s">
        <v>42</v>
      </c>
      <c r="O177" s="76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4" t="s">
        <v>1376</v>
      </c>
      <c r="AT177" s="184" t="s">
        <v>219</v>
      </c>
      <c r="AU177" s="184" t="s">
        <v>85</v>
      </c>
      <c r="AY177" s="18" t="s">
        <v>148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8" t="s">
        <v>85</v>
      </c>
      <c r="BK177" s="185">
        <f>ROUND(I177*H177,2)</f>
        <v>0</v>
      </c>
      <c r="BL177" s="18" t="s">
        <v>1376</v>
      </c>
      <c r="BM177" s="184" t="s">
        <v>1476</v>
      </c>
    </row>
    <row r="178" s="2" customFormat="1">
      <c r="A178" s="37"/>
      <c r="B178" s="38"/>
      <c r="C178" s="37"/>
      <c r="D178" s="186" t="s">
        <v>157</v>
      </c>
      <c r="E178" s="37"/>
      <c r="F178" s="187" t="s">
        <v>1437</v>
      </c>
      <c r="G178" s="37"/>
      <c r="H178" s="37"/>
      <c r="I178" s="188"/>
      <c r="J178" s="37"/>
      <c r="K178" s="37"/>
      <c r="L178" s="38"/>
      <c r="M178" s="189"/>
      <c r="N178" s="190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157</v>
      </c>
      <c r="AU178" s="18" t="s">
        <v>85</v>
      </c>
    </row>
    <row r="179" s="2" customFormat="1" ht="16.5" customHeight="1">
      <c r="A179" s="37"/>
      <c r="B179" s="171"/>
      <c r="C179" s="172" t="s">
        <v>355</v>
      </c>
      <c r="D179" s="172" t="s">
        <v>151</v>
      </c>
      <c r="E179" s="173" t="s">
        <v>1477</v>
      </c>
      <c r="F179" s="174" t="s">
        <v>1478</v>
      </c>
      <c r="G179" s="175" t="s">
        <v>1479</v>
      </c>
      <c r="H179" s="230"/>
      <c r="I179" s="177"/>
      <c r="J179" s="178">
        <f>ROUND(I179*H179,2)</f>
        <v>0</v>
      </c>
      <c r="K179" s="179"/>
      <c r="L179" s="38"/>
      <c r="M179" s="180" t="s">
        <v>1</v>
      </c>
      <c r="N179" s="181" t="s">
        <v>42</v>
      </c>
      <c r="O179" s="76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4" t="s">
        <v>1376</v>
      </c>
      <c r="AT179" s="184" t="s">
        <v>151</v>
      </c>
      <c r="AU179" s="184" t="s">
        <v>85</v>
      </c>
      <c r="AY179" s="18" t="s">
        <v>148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85</v>
      </c>
      <c r="BK179" s="185">
        <f>ROUND(I179*H179,2)</f>
        <v>0</v>
      </c>
      <c r="BL179" s="18" t="s">
        <v>1376</v>
      </c>
      <c r="BM179" s="184" t="s">
        <v>1480</v>
      </c>
    </row>
    <row r="180" s="2" customFormat="1">
      <c r="A180" s="37"/>
      <c r="B180" s="38"/>
      <c r="C180" s="37"/>
      <c r="D180" s="186" t="s">
        <v>157</v>
      </c>
      <c r="E180" s="37"/>
      <c r="F180" s="187" t="s">
        <v>1478</v>
      </c>
      <c r="G180" s="37"/>
      <c r="H180" s="37"/>
      <c r="I180" s="188"/>
      <c r="J180" s="37"/>
      <c r="K180" s="37"/>
      <c r="L180" s="38"/>
      <c r="M180" s="189"/>
      <c r="N180" s="190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157</v>
      </c>
      <c r="AU180" s="18" t="s">
        <v>85</v>
      </c>
    </row>
    <row r="181" s="2" customFormat="1" ht="16.5" customHeight="1">
      <c r="A181" s="37"/>
      <c r="B181" s="171"/>
      <c r="C181" s="172" t="s">
        <v>364</v>
      </c>
      <c r="D181" s="172" t="s">
        <v>151</v>
      </c>
      <c r="E181" s="173" t="s">
        <v>1481</v>
      </c>
      <c r="F181" s="174" t="s">
        <v>1482</v>
      </c>
      <c r="G181" s="175" t="s">
        <v>1479</v>
      </c>
      <c r="H181" s="230"/>
      <c r="I181" s="177"/>
      <c r="J181" s="178">
        <f>ROUND(I181*H181,2)</f>
        <v>0</v>
      </c>
      <c r="K181" s="179"/>
      <c r="L181" s="38"/>
      <c r="M181" s="180" t="s">
        <v>1</v>
      </c>
      <c r="N181" s="181" t="s">
        <v>42</v>
      </c>
      <c r="O181" s="76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589</v>
      </c>
      <c r="AT181" s="184" t="s">
        <v>151</v>
      </c>
      <c r="AU181" s="184" t="s">
        <v>85</v>
      </c>
      <c r="AY181" s="18" t="s">
        <v>148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85</v>
      </c>
      <c r="BK181" s="185">
        <f>ROUND(I181*H181,2)</f>
        <v>0</v>
      </c>
      <c r="BL181" s="18" t="s">
        <v>589</v>
      </c>
      <c r="BM181" s="184" t="s">
        <v>1483</v>
      </c>
    </row>
    <row r="182" s="2" customFormat="1">
      <c r="A182" s="37"/>
      <c r="B182" s="38"/>
      <c r="C182" s="37"/>
      <c r="D182" s="186" t="s">
        <v>157</v>
      </c>
      <c r="E182" s="37"/>
      <c r="F182" s="187" t="s">
        <v>1482</v>
      </c>
      <c r="G182" s="37"/>
      <c r="H182" s="37"/>
      <c r="I182" s="188"/>
      <c r="J182" s="37"/>
      <c r="K182" s="37"/>
      <c r="L182" s="38"/>
      <c r="M182" s="189"/>
      <c r="N182" s="190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157</v>
      </c>
      <c r="AU182" s="18" t="s">
        <v>85</v>
      </c>
    </row>
    <row r="183" s="2" customFormat="1" ht="16.5" customHeight="1">
      <c r="A183" s="37"/>
      <c r="B183" s="171"/>
      <c r="C183" s="172" t="s">
        <v>370</v>
      </c>
      <c r="D183" s="172" t="s">
        <v>151</v>
      </c>
      <c r="E183" s="173" t="s">
        <v>1484</v>
      </c>
      <c r="F183" s="174" t="s">
        <v>1485</v>
      </c>
      <c r="G183" s="175" t="s">
        <v>1479</v>
      </c>
      <c r="H183" s="230"/>
      <c r="I183" s="177"/>
      <c r="J183" s="178">
        <f>ROUND(I183*H183,2)</f>
        <v>0</v>
      </c>
      <c r="K183" s="179"/>
      <c r="L183" s="38"/>
      <c r="M183" s="180" t="s">
        <v>1</v>
      </c>
      <c r="N183" s="181" t="s">
        <v>42</v>
      </c>
      <c r="O183" s="76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589</v>
      </c>
      <c r="AT183" s="184" t="s">
        <v>151</v>
      </c>
      <c r="AU183" s="184" t="s">
        <v>85</v>
      </c>
      <c r="AY183" s="18" t="s">
        <v>148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85</v>
      </c>
      <c r="BK183" s="185">
        <f>ROUND(I183*H183,2)</f>
        <v>0</v>
      </c>
      <c r="BL183" s="18" t="s">
        <v>589</v>
      </c>
      <c r="BM183" s="184" t="s">
        <v>1486</v>
      </c>
    </row>
    <row r="184" s="2" customFormat="1">
      <c r="A184" s="37"/>
      <c r="B184" s="38"/>
      <c r="C184" s="37"/>
      <c r="D184" s="186" t="s">
        <v>157</v>
      </c>
      <c r="E184" s="37"/>
      <c r="F184" s="187" t="s">
        <v>1485</v>
      </c>
      <c r="G184" s="37"/>
      <c r="H184" s="37"/>
      <c r="I184" s="188"/>
      <c r="J184" s="37"/>
      <c r="K184" s="37"/>
      <c r="L184" s="38"/>
      <c r="M184" s="189"/>
      <c r="N184" s="190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157</v>
      </c>
      <c r="AU184" s="18" t="s">
        <v>85</v>
      </c>
    </row>
    <row r="185" s="12" customFormat="1" ht="22.8" customHeight="1">
      <c r="A185" s="12"/>
      <c r="B185" s="158"/>
      <c r="C185" s="12"/>
      <c r="D185" s="159" t="s">
        <v>76</v>
      </c>
      <c r="E185" s="169" t="s">
        <v>1145</v>
      </c>
      <c r="F185" s="169" t="s">
        <v>1146</v>
      </c>
      <c r="G185" s="12"/>
      <c r="H185" s="12"/>
      <c r="I185" s="161"/>
      <c r="J185" s="170">
        <f>BK185</f>
        <v>0</v>
      </c>
      <c r="K185" s="12"/>
      <c r="L185" s="158"/>
      <c r="M185" s="163"/>
      <c r="N185" s="164"/>
      <c r="O185" s="164"/>
      <c r="P185" s="165">
        <f>SUM(P186:P195)</f>
        <v>0</v>
      </c>
      <c r="Q185" s="164"/>
      <c r="R185" s="165">
        <f>SUM(R186:R195)</f>
        <v>0</v>
      </c>
      <c r="S185" s="164"/>
      <c r="T185" s="166">
        <f>SUM(T186:T195)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9" t="s">
        <v>155</v>
      </c>
      <c r="AT185" s="167" t="s">
        <v>76</v>
      </c>
      <c r="AU185" s="167" t="s">
        <v>85</v>
      </c>
      <c r="AY185" s="159" t="s">
        <v>148</v>
      </c>
      <c r="BK185" s="168">
        <f>SUM(BK186:BK195)</f>
        <v>0</v>
      </c>
    </row>
    <row r="186" s="2" customFormat="1" ht="16.5" customHeight="1">
      <c r="A186" s="37"/>
      <c r="B186" s="171"/>
      <c r="C186" s="172" t="s">
        <v>378</v>
      </c>
      <c r="D186" s="172" t="s">
        <v>151</v>
      </c>
      <c r="E186" s="173" t="s">
        <v>1487</v>
      </c>
      <c r="F186" s="174" t="s">
        <v>1488</v>
      </c>
      <c r="G186" s="175" t="s">
        <v>1489</v>
      </c>
      <c r="H186" s="176">
        <v>4</v>
      </c>
      <c r="I186" s="177"/>
      <c r="J186" s="178">
        <f>ROUND(I186*H186,2)</f>
        <v>0</v>
      </c>
      <c r="K186" s="179"/>
      <c r="L186" s="38"/>
      <c r="M186" s="180" t="s">
        <v>1</v>
      </c>
      <c r="N186" s="181" t="s">
        <v>42</v>
      </c>
      <c r="O186" s="76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4" t="s">
        <v>1150</v>
      </c>
      <c r="AT186" s="184" t="s">
        <v>151</v>
      </c>
      <c r="AU186" s="184" t="s">
        <v>87</v>
      </c>
      <c r="AY186" s="18" t="s">
        <v>148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8" t="s">
        <v>85</v>
      </c>
      <c r="BK186" s="185">
        <f>ROUND(I186*H186,2)</f>
        <v>0</v>
      </c>
      <c r="BL186" s="18" t="s">
        <v>1150</v>
      </c>
      <c r="BM186" s="184" t="s">
        <v>1490</v>
      </c>
    </row>
    <row r="187" s="2" customFormat="1">
      <c r="A187" s="37"/>
      <c r="B187" s="38"/>
      <c r="C187" s="37"/>
      <c r="D187" s="186" t="s">
        <v>157</v>
      </c>
      <c r="E187" s="37"/>
      <c r="F187" s="187" t="s">
        <v>1488</v>
      </c>
      <c r="G187" s="37"/>
      <c r="H187" s="37"/>
      <c r="I187" s="188"/>
      <c r="J187" s="37"/>
      <c r="K187" s="37"/>
      <c r="L187" s="38"/>
      <c r="M187" s="189"/>
      <c r="N187" s="190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157</v>
      </c>
      <c r="AU187" s="18" t="s">
        <v>87</v>
      </c>
    </row>
    <row r="188" s="2" customFormat="1" ht="21.75" customHeight="1">
      <c r="A188" s="37"/>
      <c r="B188" s="171"/>
      <c r="C188" s="172" t="s">
        <v>387</v>
      </c>
      <c r="D188" s="172" t="s">
        <v>151</v>
      </c>
      <c r="E188" s="173" t="s">
        <v>1491</v>
      </c>
      <c r="F188" s="174" t="s">
        <v>1492</v>
      </c>
      <c r="G188" s="175" t="s">
        <v>1489</v>
      </c>
      <c r="H188" s="176">
        <v>2</v>
      </c>
      <c r="I188" s="177"/>
      <c r="J188" s="178">
        <f>ROUND(I188*H188,2)</f>
        <v>0</v>
      </c>
      <c r="K188" s="179"/>
      <c r="L188" s="38"/>
      <c r="M188" s="180" t="s">
        <v>1</v>
      </c>
      <c r="N188" s="181" t="s">
        <v>42</v>
      </c>
      <c r="O188" s="76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4" t="s">
        <v>1150</v>
      </c>
      <c r="AT188" s="184" t="s">
        <v>151</v>
      </c>
      <c r="AU188" s="184" t="s">
        <v>87</v>
      </c>
      <c r="AY188" s="18" t="s">
        <v>148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85</v>
      </c>
      <c r="BK188" s="185">
        <f>ROUND(I188*H188,2)</f>
        <v>0</v>
      </c>
      <c r="BL188" s="18" t="s">
        <v>1150</v>
      </c>
      <c r="BM188" s="184" t="s">
        <v>1493</v>
      </c>
    </row>
    <row r="189" s="2" customFormat="1">
      <c r="A189" s="37"/>
      <c r="B189" s="38"/>
      <c r="C189" s="37"/>
      <c r="D189" s="186" t="s">
        <v>157</v>
      </c>
      <c r="E189" s="37"/>
      <c r="F189" s="187" t="s">
        <v>1488</v>
      </c>
      <c r="G189" s="37"/>
      <c r="H189" s="37"/>
      <c r="I189" s="188"/>
      <c r="J189" s="37"/>
      <c r="K189" s="37"/>
      <c r="L189" s="38"/>
      <c r="M189" s="189"/>
      <c r="N189" s="190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157</v>
      </c>
      <c r="AU189" s="18" t="s">
        <v>87</v>
      </c>
    </row>
    <row r="190" s="2" customFormat="1" ht="16.5" customHeight="1">
      <c r="A190" s="37"/>
      <c r="B190" s="171"/>
      <c r="C190" s="172" t="s">
        <v>394</v>
      </c>
      <c r="D190" s="172" t="s">
        <v>151</v>
      </c>
      <c r="E190" s="173" t="s">
        <v>1494</v>
      </c>
      <c r="F190" s="174" t="s">
        <v>1495</v>
      </c>
      <c r="G190" s="175" t="s">
        <v>1489</v>
      </c>
      <c r="H190" s="176">
        <v>8</v>
      </c>
      <c r="I190" s="177"/>
      <c r="J190" s="178">
        <f>ROUND(I190*H190,2)</f>
        <v>0</v>
      </c>
      <c r="K190" s="179"/>
      <c r="L190" s="38"/>
      <c r="M190" s="180" t="s">
        <v>1</v>
      </c>
      <c r="N190" s="181" t="s">
        <v>42</v>
      </c>
      <c r="O190" s="76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4" t="s">
        <v>1150</v>
      </c>
      <c r="AT190" s="184" t="s">
        <v>151</v>
      </c>
      <c r="AU190" s="184" t="s">
        <v>87</v>
      </c>
      <c r="AY190" s="18" t="s">
        <v>148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85</v>
      </c>
      <c r="BK190" s="185">
        <f>ROUND(I190*H190,2)</f>
        <v>0</v>
      </c>
      <c r="BL190" s="18" t="s">
        <v>1150</v>
      </c>
      <c r="BM190" s="184" t="s">
        <v>1496</v>
      </c>
    </row>
    <row r="191" s="2" customFormat="1">
      <c r="A191" s="37"/>
      <c r="B191" s="38"/>
      <c r="C191" s="37"/>
      <c r="D191" s="186" t="s">
        <v>157</v>
      </c>
      <c r="E191" s="37"/>
      <c r="F191" s="187" t="s">
        <v>1495</v>
      </c>
      <c r="G191" s="37"/>
      <c r="H191" s="37"/>
      <c r="I191" s="188"/>
      <c r="J191" s="37"/>
      <c r="K191" s="37"/>
      <c r="L191" s="38"/>
      <c r="M191" s="189"/>
      <c r="N191" s="190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157</v>
      </c>
      <c r="AU191" s="18" t="s">
        <v>87</v>
      </c>
    </row>
    <row r="192" s="2" customFormat="1" ht="24.15" customHeight="1">
      <c r="A192" s="37"/>
      <c r="B192" s="171"/>
      <c r="C192" s="172" t="s">
        <v>401</v>
      </c>
      <c r="D192" s="172" t="s">
        <v>151</v>
      </c>
      <c r="E192" s="173" t="s">
        <v>1497</v>
      </c>
      <c r="F192" s="174" t="s">
        <v>1498</v>
      </c>
      <c r="G192" s="175" t="s">
        <v>1489</v>
      </c>
      <c r="H192" s="176">
        <v>12</v>
      </c>
      <c r="I192" s="177"/>
      <c r="J192" s="178">
        <f>ROUND(I192*H192,2)</f>
        <v>0</v>
      </c>
      <c r="K192" s="179"/>
      <c r="L192" s="38"/>
      <c r="M192" s="180" t="s">
        <v>1</v>
      </c>
      <c r="N192" s="181" t="s">
        <v>42</v>
      </c>
      <c r="O192" s="76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4" t="s">
        <v>1150</v>
      </c>
      <c r="AT192" s="184" t="s">
        <v>151</v>
      </c>
      <c r="AU192" s="184" t="s">
        <v>87</v>
      </c>
      <c r="AY192" s="18" t="s">
        <v>148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8" t="s">
        <v>85</v>
      </c>
      <c r="BK192" s="185">
        <f>ROUND(I192*H192,2)</f>
        <v>0</v>
      </c>
      <c r="BL192" s="18" t="s">
        <v>1150</v>
      </c>
      <c r="BM192" s="184" t="s">
        <v>1499</v>
      </c>
    </row>
    <row r="193" s="2" customFormat="1">
      <c r="A193" s="37"/>
      <c r="B193" s="38"/>
      <c r="C193" s="37"/>
      <c r="D193" s="186" t="s">
        <v>157</v>
      </c>
      <c r="E193" s="37"/>
      <c r="F193" s="187" t="s">
        <v>1495</v>
      </c>
      <c r="G193" s="37"/>
      <c r="H193" s="37"/>
      <c r="I193" s="188"/>
      <c r="J193" s="37"/>
      <c r="K193" s="37"/>
      <c r="L193" s="38"/>
      <c r="M193" s="189"/>
      <c r="N193" s="190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157</v>
      </c>
      <c r="AU193" s="18" t="s">
        <v>87</v>
      </c>
    </row>
    <row r="194" s="2" customFormat="1" ht="16.5" customHeight="1">
      <c r="A194" s="37"/>
      <c r="B194" s="171"/>
      <c r="C194" s="172" t="s">
        <v>407</v>
      </c>
      <c r="D194" s="172" t="s">
        <v>151</v>
      </c>
      <c r="E194" s="173" t="s">
        <v>1500</v>
      </c>
      <c r="F194" s="174" t="s">
        <v>1501</v>
      </c>
      <c r="G194" s="175" t="s">
        <v>1489</v>
      </c>
      <c r="H194" s="176">
        <v>6</v>
      </c>
      <c r="I194" s="177"/>
      <c r="J194" s="178">
        <f>ROUND(I194*H194,2)</f>
        <v>0</v>
      </c>
      <c r="K194" s="179"/>
      <c r="L194" s="38"/>
      <c r="M194" s="180" t="s">
        <v>1</v>
      </c>
      <c r="N194" s="181" t="s">
        <v>42</v>
      </c>
      <c r="O194" s="76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4" t="s">
        <v>1502</v>
      </c>
      <c r="AT194" s="184" t="s">
        <v>151</v>
      </c>
      <c r="AU194" s="184" t="s">
        <v>87</v>
      </c>
      <c r="AY194" s="18" t="s">
        <v>148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8" t="s">
        <v>85</v>
      </c>
      <c r="BK194" s="185">
        <f>ROUND(I194*H194,2)</f>
        <v>0</v>
      </c>
      <c r="BL194" s="18" t="s">
        <v>1502</v>
      </c>
      <c r="BM194" s="184" t="s">
        <v>1503</v>
      </c>
    </row>
    <row r="195" s="2" customFormat="1">
      <c r="A195" s="37"/>
      <c r="B195" s="38"/>
      <c r="C195" s="37"/>
      <c r="D195" s="186" t="s">
        <v>157</v>
      </c>
      <c r="E195" s="37"/>
      <c r="F195" s="187" t="s">
        <v>1488</v>
      </c>
      <c r="G195" s="37"/>
      <c r="H195" s="37"/>
      <c r="I195" s="188"/>
      <c r="J195" s="37"/>
      <c r="K195" s="37"/>
      <c r="L195" s="38"/>
      <c r="M195" s="225"/>
      <c r="N195" s="226"/>
      <c r="O195" s="227"/>
      <c r="P195" s="227"/>
      <c r="Q195" s="227"/>
      <c r="R195" s="227"/>
      <c r="S195" s="227"/>
      <c r="T195" s="228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8" t="s">
        <v>157</v>
      </c>
      <c r="AU195" s="18" t="s">
        <v>87</v>
      </c>
    </row>
    <row r="196" s="2" customFormat="1" ht="6.96" customHeight="1">
      <c r="A196" s="37"/>
      <c r="B196" s="59"/>
      <c r="C196" s="60"/>
      <c r="D196" s="60"/>
      <c r="E196" s="60"/>
      <c r="F196" s="60"/>
      <c r="G196" s="60"/>
      <c r="H196" s="60"/>
      <c r="I196" s="60"/>
      <c r="J196" s="60"/>
      <c r="K196" s="60"/>
      <c r="L196" s="38"/>
      <c r="M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</row>
  </sheetData>
  <autoFilter ref="C117:K19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104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hygienických zařízení Waldorfské školy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105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1504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11. 12. 2023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107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ROUND(J117,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ROUND((SUM(BE117:BE132)),  2)</f>
        <v>0</v>
      </c>
      <c r="G33" s="37"/>
      <c r="H33" s="37"/>
      <c r="I33" s="127">
        <v>0.20999999999999999</v>
      </c>
      <c r="J33" s="126">
        <f>ROUND(((SUM(BE117:BE132))*I33),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ROUND((SUM(BF117:BF132)),  2)</f>
        <v>0</v>
      </c>
      <c r="G34" s="37"/>
      <c r="H34" s="37"/>
      <c r="I34" s="127">
        <v>0.12</v>
      </c>
      <c r="J34" s="126">
        <f>ROUND(((SUM(BF117:BF132))*I34),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ROUND((SUM(BG117:BG132)),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ROUND((SUM(BH117:BH132)),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ROUND((SUM(BI117:BI132)),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hygienických zařízení Waldorfské školy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06 - Vedlejší rozpočtové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Brno - Plovdivská 2572/8</v>
      </c>
      <c r="G89" s="37"/>
      <c r="H89" s="37"/>
      <c r="I89" s="31" t="s">
        <v>22</v>
      </c>
      <c r="J89" s="68" t="str">
        <f>IF(J12="","",J12)</f>
        <v>11. 12. 2023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Statutární město Brno , Dominikánské nám. 196/1,60</v>
      </c>
      <c r="G91" s="37"/>
      <c r="H91" s="37"/>
      <c r="I91" s="31" t="s">
        <v>30</v>
      </c>
      <c r="J91" s="35" t="str">
        <f>E21</f>
        <v>ing. Ivo Galík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Michal Štafl, DiS.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109</v>
      </c>
      <c r="D94" s="128"/>
      <c r="E94" s="128"/>
      <c r="F94" s="128"/>
      <c r="G94" s="128"/>
      <c r="H94" s="128"/>
      <c r="I94" s="128"/>
      <c r="J94" s="137" t="s">
        <v>110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111</v>
      </c>
      <c r="D96" s="37"/>
      <c r="E96" s="37"/>
      <c r="F96" s="37"/>
      <c r="G96" s="37"/>
      <c r="H96" s="37"/>
      <c r="I96" s="37"/>
      <c r="J96" s="95">
        <f>J117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112</v>
      </c>
    </row>
    <row r="97" s="9" customFormat="1" ht="24.96" customHeight="1">
      <c r="A97" s="9"/>
      <c r="B97" s="139"/>
      <c r="C97" s="9"/>
      <c r="D97" s="140" t="s">
        <v>1505</v>
      </c>
      <c r="E97" s="141"/>
      <c r="F97" s="141"/>
      <c r="G97" s="141"/>
      <c r="H97" s="141"/>
      <c r="I97" s="141"/>
      <c r="J97" s="142">
        <f>J118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133</v>
      </c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7"/>
      <c r="D107" s="37"/>
      <c r="E107" s="120" t="str">
        <f>E7</f>
        <v>Rekonstrukce hygienických zařízení Waldorfské školy</v>
      </c>
      <c r="F107" s="31"/>
      <c r="G107" s="31"/>
      <c r="H107" s="31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105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66" t="str">
        <f>E9</f>
        <v>06 - Vedlejší rozpočtové náklady</v>
      </c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7"/>
      <c r="E111" s="37"/>
      <c r="F111" s="26" t="str">
        <f>F12</f>
        <v>Brno - Plovdivská 2572/8</v>
      </c>
      <c r="G111" s="37"/>
      <c r="H111" s="37"/>
      <c r="I111" s="31" t="s">
        <v>22</v>
      </c>
      <c r="J111" s="68" t="str">
        <f>IF(J12="","",J12)</f>
        <v>11. 12. 2023</v>
      </c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7"/>
      <c r="E113" s="37"/>
      <c r="F113" s="26" t="str">
        <f>E15</f>
        <v>Statutární město Brno , Dominikánské nám. 196/1,60</v>
      </c>
      <c r="G113" s="37"/>
      <c r="H113" s="37"/>
      <c r="I113" s="31" t="s">
        <v>30</v>
      </c>
      <c r="J113" s="35" t="str">
        <f>E21</f>
        <v>ing. Ivo Galík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7"/>
      <c r="E114" s="37"/>
      <c r="F114" s="26" t="str">
        <f>IF(E18="","",E18)</f>
        <v>Vyplň údaj</v>
      </c>
      <c r="G114" s="37"/>
      <c r="H114" s="37"/>
      <c r="I114" s="31" t="s">
        <v>33</v>
      </c>
      <c r="J114" s="35" t="str">
        <f>E24</f>
        <v>Michal Štafl, DiS.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47"/>
      <c r="B116" s="148"/>
      <c r="C116" s="149" t="s">
        <v>134</v>
      </c>
      <c r="D116" s="150" t="s">
        <v>62</v>
      </c>
      <c r="E116" s="150" t="s">
        <v>58</v>
      </c>
      <c r="F116" s="150" t="s">
        <v>59</v>
      </c>
      <c r="G116" s="150" t="s">
        <v>135</v>
      </c>
      <c r="H116" s="150" t="s">
        <v>136</v>
      </c>
      <c r="I116" s="150" t="s">
        <v>137</v>
      </c>
      <c r="J116" s="151" t="s">
        <v>110</v>
      </c>
      <c r="K116" s="152" t="s">
        <v>138</v>
      </c>
      <c r="L116" s="153"/>
      <c r="M116" s="85" t="s">
        <v>1</v>
      </c>
      <c r="N116" s="86" t="s">
        <v>41</v>
      </c>
      <c r="O116" s="86" t="s">
        <v>139</v>
      </c>
      <c r="P116" s="86" t="s">
        <v>140</v>
      </c>
      <c r="Q116" s="86" t="s">
        <v>141</v>
      </c>
      <c r="R116" s="86" t="s">
        <v>142</v>
      </c>
      <c r="S116" s="86" t="s">
        <v>143</v>
      </c>
      <c r="T116" s="87" t="s">
        <v>144</v>
      </c>
      <c r="U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</row>
    <row r="117" s="2" customFormat="1" ht="22.8" customHeight="1">
      <c r="A117" s="37"/>
      <c r="B117" s="38"/>
      <c r="C117" s="92" t="s">
        <v>145</v>
      </c>
      <c r="D117" s="37"/>
      <c r="E117" s="37"/>
      <c r="F117" s="37"/>
      <c r="G117" s="37"/>
      <c r="H117" s="37"/>
      <c r="I117" s="37"/>
      <c r="J117" s="154">
        <f>BK117</f>
        <v>0</v>
      </c>
      <c r="K117" s="37"/>
      <c r="L117" s="38"/>
      <c r="M117" s="88"/>
      <c r="N117" s="72"/>
      <c r="O117" s="89"/>
      <c r="P117" s="155">
        <f>P118</f>
        <v>0</v>
      </c>
      <c r="Q117" s="89"/>
      <c r="R117" s="155">
        <f>R118</f>
        <v>0</v>
      </c>
      <c r="S117" s="89"/>
      <c r="T117" s="156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76</v>
      </c>
      <c r="AU117" s="18" t="s">
        <v>112</v>
      </c>
      <c r="BK117" s="157">
        <f>BK118</f>
        <v>0</v>
      </c>
    </row>
    <row r="118" s="12" customFormat="1" ht="25.92" customHeight="1">
      <c r="A118" s="12"/>
      <c r="B118" s="158"/>
      <c r="C118" s="12"/>
      <c r="D118" s="159" t="s">
        <v>76</v>
      </c>
      <c r="E118" s="160" t="s">
        <v>77</v>
      </c>
      <c r="F118" s="160" t="s">
        <v>102</v>
      </c>
      <c r="G118" s="12"/>
      <c r="H118" s="12"/>
      <c r="I118" s="161"/>
      <c r="J118" s="162">
        <f>BK118</f>
        <v>0</v>
      </c>
      <c r="K118" s="12"/>
      <c r="L118" s="158"/>
      <c r="M118" s="163"/>
      <c r="N118" s="164"/>
      <c r="O118" s="164"/>
      <c r="P118" s="165">
        <f>SUM(P119:P132)</f>
        <v>0</v>
      </c>
      <c r="Q118" s="164"/>
      <c r="R118" s="165">
        <f>SUM(R119:R132)</f>
        <v>0</v>
      </c>
      <c r="S118" s="164"/>
      <c r="T118" s="166">
        <f>SUM(T119:T132)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9" t="s">
        <v>85</v>
      </c>
      <c r="AT118" s="167" t="s">
        <v>76</v>
      </c>
      <c r="AU118" s="167" t="s">
        <v>77</v>
      </c>
      <c r="AY118" s="159" t="s">
        <v>148</v>
      </c>
      <c r="BK118" s="168">
        <f>SUM(BK119:BK132)</f>
        <v>0</v>
      </c>
    </row>
    <row r="119" s="2" customFormat="1" ht="16.5" customHeight="1">
      <c r="A119" s="37"/>
      <c r="B119" s="171"/>
      <c r="C119" s="172" t="s">
        <v>85</v>
      </c>
      <c r="D119" s="172" t="s">
        <v>151</v>
      </c>
      <c r="E119" s="173" t="s">
        <v>1506</v>
      </c>
      <c r="F119" s="174" t="s">
        <v>1507</v>
      </c>
      <c r="G119" s="175" t="s">
        <v>1508</v>
      </c>
      <c r="H119" s="176">
        <v>1</v>
      </c>
      <c r="I119" s="177"/>
      <c r="J119" s="178">
        <f>ROUND(I119*H119,2)</f>
        <v>0</v>
      </c>
      <c r="K119" s="179"/>
      <c r="L119" s="38"/>
      <c r="M119" s="180" t="s">
        <v>1</v>
      </c>
      <c r="N119" s="181" t="s">
        <v>42</v>
      </c>
      <c r="O119" s="76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4" t="s">
        <v>1509</v>
      </c>
      <c r="AT119" s="184" t="s">
        <v>151</v>
      </c>
      <c r="AU119" s="184" t="s">
        <v>85</v>
      </c>
      <c r="AY119" s="18" t="s">
        <v>148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8" t="s">
        <v>85</v>
      </c>
      <c r="BK119" s="185">
        <f>ROUND(I119*H119,2)</f>
        <v>0</v>
      </c>
      <c r="BL119" s="18" t="s">
        <v>1509</v>
      </c>
      <c r="BM119" s="184" t="s">
        <v>1510</v>
      </c>
    </row>
    <row r="120" s="2" customFormat="1">
      <c r="A120" s="37"/>
      <c r="B120" s="38"/>
      <c r="C120" s="37"/>
      <c r="D120" s="186" t="s">
        <v>157</v>
      </c>
      <c r="E120" s="37"/>
      <c r="F120" s="187" t="s">
        <v>1507</v>
      </c>
      <c r="G120" s="37"/>
      <c r="H120" s="37"/>
      <c r="I120" s="188"/>
      <c r="J120" s="37"/>
      <c r="K120" s="37"/>
      <c r="L120" s="38"/>
      <c r="M120" s="189"/>
      <c r="N120" s="190"/>
      <c r="O120" s="76"/>
      <c r="P120" s="76"/>
      <c r="Q120" s="76"/>
      <c r="R120" s="76"/>
      <c r="S120" s="76"/>
      <c r="T120" s="7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157</v>
      </c>
      <c r="AU120" s="18" t="s">
        <v>85</v>
      </c>
    </row>
    <row r="121" s="14" customFormat="1">
      <c r="A121" s="14"/>
      <c r="B121" s="198"/>
      <c r="C121" s="14"/>
      <c r="D121" s="186" t="s">
        <v>159</v>
      </c>
      <c r="E121" s="199" t="s">
        <v>1</v>
      </c>
      <c r="F121" s="200" t="s">
        <v>85</v>
      </c>
      <c r="G121" s="14"/>
      <c r="H121" s="201">
        <v>1</v>
      </c>
      <c r="I121" s="202"/>
      <c r="J121" s="14"/>
      <c r="K121" s="14"/>
      <c r="L121" s="198"/>
      <c r="M121" s="203"/>
      <c r="N121" s="204"/>
      <c r="O121" s="204"/>
      <c r="P121" s="204"/>
      <c r="Q121" s="204"/>
      <c r="R121" s="204"/>
      <c r="S121" s="204"/>
      <c r="T121" s="20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9" t="s">
        <v>159</v>
      </c>
      <c r="AU121" s="199" t="s">
        <v>85</v>
      </c>
      <c r="AV121" s="14" t="s">
        <v>87</v>
      </c>
      <c r="AW121" s="14" t="s">
        <v>32</v>
      </c>
      <c r="AX121" s="14" t="s">
        <v>85</v>
      </c>
      <c r="AY121" s="199" t="s">
        <v>148</v>
      </c>
    </row>
    <row r="122" s="2" customFormat="1" ht="16.5" customHeight="1">
      <c r="A122" s="37"/>
      <c r="B122" s="171"/>
      <c r="C122" s="172" t="s">
        <v>87</v>
      </c>
      <c r="D122" s="172" t="s">
        <v>151</v>
      </c>
      <c r="E122" s="173" t="s">
        <v>1511</v>
      </c>
      <c r="F122" s="174" t="s">
        <v>1512</v>
      </c>
      <c r="G122" s="175" t="s">
        <v>200</v>
      </c>
      <c r="H122" s="176">
        <v>1</v>
      </c>
      <c r="I122" s="177"/>
      <c r="J122" s="178">
        <f>ROUND(I122*H122,2)</f>
        <v>0</v>
      </c>
      <c r="K122" s="179"/>
      <c r="L122" s="38"/>
      <c r="M122" s="180" t="s">
        <v>1</v>
      </c>
      <c r="N122" s="181" t="s">
        <v>42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1509</v>
      </c>
      <c r="AT122" s="184" t="s">
        <v>151</v>
      </c>
      <c r="AU122" s="184" t="s">
        <v>85</v>
      </c>
      <c r="AY122" s="18" t="s">
        <v>148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85</v>
      </c>
      <c r="BK122" s="185">
        <f>ROUND(I122*H122,2)</f>
        <v>0</v>
      </c>
      <c r="BL122" s="18" t="s">
        <v>1509</v>
      </c>
      <c r="BM122" s="184" t="s">
        <v>1513</v>
      </c>
    </row>
    <row r="123" s="2" customFormat="1">
      <c r="A123" s="37"/>
      <c r="B123" s="38"/>
      <c r="C123" s="37"/>
      <c r="D123" s="186" t="s">
        <v>157</v>
      </c>
      <c r="E123" s="37"/>
      <c r="F123" s="187" t="s">
        <v>1512</v>
      </c>
      <c r="G123" s="37"/>
      <c r="H123" s="37"/>
      <c r="I123" s="188"/>
      <c r="J123" s="37"/>
      <c r="K123" s="37"/>
      <c r="L123" s="38"/>
      <c r="M123" s="189"/>
      <c r="N123" s="190"/>
      <c r="O123" s="76"/>
      <c r="P123" s="76"/>
      <c r="Q123" s="76"/>
      <c r="R123" s="76"/>
      <c r="S123" s="76"/>
      <c r="T123" s="7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157</v>
      </c>
      <c r="AU123" s="18" t="s">
        <v>85</v>
      </c>
    </row>
    <row r="124" s="13" customFormat="1">
      <c r="A124" s="13"/>
      <c r="B124" s="191"/>
      <c r="C124" s="13"/>
      <c r="D124" s="186" t="s">
        <v>159</v>
      </c>
      <c r="E124" s="192" t="s">
        <v>1</v>
      </c>
      <c r="F124" s="193" t="s">
        <v>1514</v>
      </c>
      <c r="G124" s="13"/>
      <c r="H124" s="192" t="s">
        <v>1</v>
      </c>
      <c r="I124" s="194"/>
      <c r="J124" s="13"/>
      <c r="K124" s="13"/>
      <c r="L124" s="191"/>
      <c r="M124" s="195"/>
      <c r="N124" s="196"/>
      <c r="O124" s="196"/>
      <c r="P124" s="196"/>
      <c r="Q124" s="196"/>
      <c r="R124" s="196"/>
      <c r="S124" s="196"/>
      <c r="T124" s="19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2" t="s">
        <v>159</v>
      </c>
      <c r="AU124" s="192" t="s">
        <v>85</v>
      </c>
      <c r="AV124" s="13" t="s">
        <v>85</v>
      </c>
      <c r="AW124" s="13" t="s">
        <v>32</v>
      </c>
      <c r="AX124" s="13" t="s">
        <v>77</v>
      </c>
      <c r="AY124" s="192" t="s">
        <v>148</v>
      </c>
    </row>
    <row r="125" s="13" customFormat="1">
      <c r="A125" s="13"/>
      <c r="B125" s="191"/>
      <c r="C125" s="13"/>
      <c r="D125" s="186" t="s">
        <v>159</v>
      </c>
      <c r="E125" s="192" t="s">
        <v>1</v>
      </c>
      <c r="F125" s="193" t="s">
        <v>1515</v>
      </c>
      <c r="G125" s="13"/>
      <c r="H125" s="192" t="s">
        <v>1</v>
      </c>
      <c r="I125" s="194"/>
      <c r="J125" s="13"/>
      <c r="K125" s="13"/>
      <c r="L125" s="191"/>
      <c r="M125" s="195"/>
      <c r="N125" s="196"/>
      <c r="O125" s="196"/>
      <c r="P125" s="196"/>
      <c r="Q125" s="196"/>
      <c r="R125" s="196"/>
      <c r="S125" s="196"/>
      <c r="T125" s="19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2" t="s">
        <v>159</v>
      </c>
      <c r="AU125" s="192" t="s">
        <v>85</v>
      </c>
      <c r="AV125" s="13" t="s">
        <v>85</v>
      </c>
      <c r="AW125" s="13" t="s">
        <v>32</v>
      </c>
      <c r="AX125" s="13" t="s">
        <v>77</v>
      </c>
      <c r="AY125" s="192" t="s">
        <v>148</v>
      </c>
    </row>
    <row r="126" s="14" customFormat="1">
      <c r="A126" s="14"/>
      <c r="B126" s="198"/>
      <c r="C126" s="14"/>
      <c r="D126" s="186" t="s">
        <v>159</v>
      </c>
      <c r="E126" s="199" t="s">
        <v>1</v>
      </c>
      <c r="F126" s="200" t="s">
        <v>85</v>
      </c>
      <c r="G126" s="14"/>
      <c r="H126" s="201">
        <v>1</v>
      </c>
      <c r="I126" s="202"/>
      <c r="J126" s="14"/>
      <c r="K126" s="14"/>
      <c r="L126" s="198"/>
      <c r="M126" s="203"/>
      <c r="N126" s="204"/>
      <c r="O126" s="204"/>
      <c r="P126" s="204"/>
      <c r="Q126" s="204"/>
      <c r="R126" s="204"/>
      <c r="S126" s="204"/>
      <c r="T126" s="20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9" t="s">
        <v>159</v>
      </c>
      <c r="AU126" s="199" t="s">
        <v>85</v>
      </c>
      <c r="AV126" s="14" t="s">
        <v>87</v>
      </c>
      <c r="AW126" s="14" t="s">
        <v>32</v>
      </c>
      <c r="AX126" s="14" t="s">
        <v>85</v>
      </c>
      <c r="AY126" s="199" t="s">
        <v>148</v>
      </c>
    </row>
    <row r="127" s="2" customFormat="1" ht="21.75" customHeight="1">
      <c r="A127" s="37"/>
      <c r="B127" s="171"/>
      <c r="C127" s="172" t="s">
        <v>149</v>
      </c>
      <c r="D127" s="172" t="s">
        <v>151</v>
      </c>
      <c r="E127" s="173" t="s">
        <v>1516</v>
      </c>
      <c r="F127" s="174" t="s">
        <v>1517</v>
      </c>
      <c r="G127" s="175" t="s">
        <v>200</v>
      </c>
      <c r="H127" s="176">
        <v>1</v>
      </c>
      <c r="I127" s="177"/>
      <c r="J127" s="178">
        <f>ROUND(I127*H127,2)</f>
        <v>0</v>
      </c>
      <c r="K127" s="179"/>
      <c r="L127" s="38"/>
      <c r="M127" s="180" t="s">
        <v>1</v>
      </c>
      <c r="N127" s="181" t="s">
        <v>42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1509</v>
      </c>
      <c r="AT127" s="184" t="s">
        <v>151</v>
      </c>
      <c r="AU127" s="184" t="s">
        <v>85</v>
      </c>
      <c r="AY127" s="18" t="s">
        <v>148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85</v>
      </c>
      <c r="BK127" s="185">
        <f>ROUND(I127*H127,2)</f>
        <v>0</v>
      </c>
      <c r="BL127" s="18" t="s">
        <v>1509</v>
      </c>
      <c r="BM127" s="184" t="s">
        <v>1518</v>
      </c>
    </row>
    <row r="128" s="2" customFormat="1">
      <c r="A128" s="37"/>
      <c r="B128" s="38"/>
      <c r="C128" s="37"/>
      <c r="D128" s="186" t="s">
        <v>157</v>
      </c>
      <c r="E128" s="37"/>
      <c r="F128" s="187" t="s">
        <v>1517</v>
      </c>
      <c r="G128" s="37"/>
      <c r="H128" s="37"/>
      <c r="I128" s="188"/>
      <c r="J128" s="37"/>
      <c r="K128" s="37"/>
      <c r="L128" s="38"/>
      <c r="M128" s="189"/>
      <c r="N128" s="190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157</v>
      </c>
      <c r="AU128" s="18" t="s">
        <v>85</v>
      </c>
    </row>
    <row r="129" s="14" customFormat="1">
      <c r="A129" s="14"/>
      <c r="B129" s="198"/>
      <c r="C129" s="14"/>
      <c r="D129" s="186" t="s">
        <v>159</v>
      </c>
      <c r="E129" s="199" t="s">
        <v>1</v>
      </c>
      <c r="F129" s="200" t="s">
        <v>85</v>
      </c>
      <c r="G129" s="14"/>
      <c r="H129" s="201">
        <v>1</v>
      </c>
      <c r="I129" s="202"/>
      <c r="J129" s="14"/>
      <c r="K129" s="14"/>
      <c r="L129" s="198"/>
      <c r="M129" s="203"/>
      <c r="N129" s="204"/>
      <c r="O129" s="204"/>
      <c r="P129" s="204"/>
      <c r="Q129" s="204"/>
      <c r="R129" s="204"/>
      <c r="S129" s="204"/>
      <c r="T129" s="20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9" t="s">
        <v>159</v>
      </c>
      <c r="AU129" s="199" t="s">
        <v>85</v>
      </c>
      <c r="AV129" s="14" t="s">
        <v>87</v>
      </c>
      <c r="AW129" s="14" t="s">
        <v>32</v>
      </c>
      <c r="AX129" s="14" t="s">
        <v>85</v>
      </c>
      <c r="AY129" s="199" t="s">
        <v>148</v>
      </c>
    </row>
    <row r="130" s="2" customFormat="1" ht="16.5" customHeight="1">
      <c r="A130" s="37"/>
      <c r="B130" s="171"/>
      <c r="C130" s="172" t="s">
        <v>155</v>
      </c>
      <c r="D130" s="172" t="s">
        <v>151</v>
      </c>
      <c r="E130" s="173" t="s">
        <v>1519</v>
      </c>
      <c r="F130" s="174" t="s">
        <v>1520</v>
      </c>
      <c r="G130" s="175" t="s">
        <v>1508</v>
      </c>
      <c r="H130" s="176">
        <v>1</v>
      </c>
      <c r="I130" s="177"/>
      <c r="J130" s="178">
        <f>ROUND(I130*H130,2)</f>
        <v>0</v>
      </c>
      <c r="K130" s="179"/>
      <c r="L130" s="38"/>
      <c r="M130" s="180" t="s">
        <v>1</v>
      </c>
      <c r="N130" s="181" t="s">
        <v>42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1509</v>
      </c>
      <c r="AT130" s="184" t="s">
        <v>151</v>
      </c>
      <c r="AU130" s="184" t="s">
        <v>85</v>
      </c>
      <c r="AY130" s="18" t="s">
        <v>148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85</v>
      </c>
      <c r="BK130" s="185">
        <f>ROUND(I130*H130,2)</f>
        <v>0</v>
      </c>
      <c r="BL130" s="18" t="s">
        <v>1509</v>
      </c>
      <c r="BM130" s="184" t="s">
        <v>1521</v>
      </c>
    </row>
    <row r="131" s="2" customFormat="1">
      <c r="A131" s="37"/>
      <c r="B131" s="38"/>
      <c r="C131" s="37"/>
      <c r="D131" s="186" t="s">
        <v>157</v>
      </c>
      <c r="E131" s="37"/>
      <c r="F131" s="187" t="s">
        <v>1520</v>
      </c>
      <c r="G131" s="37"/>
      <c r="H131" s="37"/>
      <c r="I131" s="188"/>
      <c r="J131" s="37"/>
      <c r="K131" s="37"/>
      <c r="L131" s="38"/>
      <c r="M131" s="189"/>
      <c r="N131" s="190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157</v>
      </c>
      <c r="AU131" s="18" t="s">
        <v>85</v>
      </c>
    </row>
    <row r="132" s="14" customFormat="1">
      <c r="A132" s="14"/>
      <c r="B132" s="198"/>
      <c r="C132" s="14"/>
      <c r="D132" s="186" t="s">
        <v>159</v>
      </c>
      <c r="E132" s="199" t="s">
        <v>1</v>
      </c>
      <c r="F132" s="200" t="s">
        <v>85</v>
      </c>
      <c r="G132" s="14"/>
      <c r="H132" s="201">
        <v>1</v>
      </c>
      <c r="I132" s="202"/>
      <c r="J132" s="14"/>
      <c r="K132" s="14"/>
      <c r="L132" s="198"/>
      <c r="M132" s="231"/>
      <c r="N132" s="232"/>
      <c r="O132" s="232"/>
      <c r="P132" s="232"/>
      <c r="Q132" s="232"/>
      <c r="R132" s="232"/>
      <c r="S132" s="232"/>
      <c r="T132" s="23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9" t="s">
        <v>159</v>
      </c>
      <c r="AU132" s="199" t="s">
        <v>85</v>
      </c>
      <c r="AV132" s="14" t="s">
        <v>87</v>
      </c>
      <c r="AW132" s="14" t="s">
        <v>32</v>
      </c>
      <c r="AX132" s="14" t="s">
        <v>85</v>
      </c>
      <c r="AY132" s="199" t="s">
        <v>148</v>
      </c>
    </row>
    <row r="133" s="2" customFormat="1" ht="6.96" customHeight="1">
      <c r="A133" s="37"/>
      <c r="B133" s="59"/>
      <c r="C133" s="60"/>
      <c r="D133" s="60"/>
      <c r="E133" s="60"/>
      <c r="F133" s="60"/>
      <c r="G133" s="60"/>
      <c r="H133" s="60"/>
      <c r="I133" s="60"/>
      <c r="J133" s="60"/>
      <c r="K133" s="60"/>
      <c r="L133" s="38"/>
      <c r="M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</sheetData>
  <autoFilter ref="C116:K13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Štafl</dc:creator>
  <cp:lastModifiedBy>Michal Štafl</cp:lastModifiedBy>
  <dcterms:created xsi:type="dcterms:W3CDTF">2024-04-04T08:55:53Z</dcterms:created>
  <dcterms:modified xsi:type="dcterms:W3CDTF">2024-04-04T08:55:57Z</dcterms:modified>
</cp:coreProperties>
</file>