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sevikt\Desktop\Špilberk\Výběr dodavatele stavebních prací\"/>
    </mc:Choice>
  </mc:AlternateContent>
  <xr:revisionPtr revIDLastSave="0" documentId="8_{9A51E3CD-EB2F-4A3B-8B75-42ABFC906B40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Pol'!$A$1:$X$143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2" i="12"/>
  <c r="G8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7" i="12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I52" i="1" s="1"/>
  <c r="V21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K23" i="12"/>
  <c r="V23" i="12"/>
  <c r="G24" i="12"/>
  <c r="M24" i="12" s="1"/>
  <c r="M23" i="12" s="1"/>
  <c r="I24" i="12"/>
  <c r="I23" i="12" s="1"/>
  <c r="K24" i="12"/>
  <c r="O24" i="12"/>
  <c r="O23" i="12" s="1"/>
  <c r="Q24" i="12"/>
  <c r="Q23" i="12" s="1"/>
  <c r="V24" i="12"/>
  <c r="O25" i="12"/>
  <c r="G26" i="12"/>
  <c r="G25" i="12" s="1"/>
  <c r="I54" i="1" s="1"/>
  <c r="I26" i="12"/>
  <c r="I25" i="12" s="1"/>
  <c r="K26" i="12"/>
  <c r="K25" i="12" s="1"/>
  <c r="O26" i="12"/>
  <c r="Q26" i="12"/>
  <c r="Q25" i="12" s="1"/>
  <c r="V26" i="12"/>
  <c r="V25" i="12" s="1"/>
  <c r="G28" i="12"/>
  <c r="I28" i="12"/>
  <c r="K28" i="12"/>
  <c r="M28" i="12"/>
  <c r="O28" i="12"/>
  <c r="Q28" i="12"/>
  <c r="V28" i="12"/>
  <c r="G30" i="12"/>
  <c r="G27" i="12" s="1"/>
  <c r="I55" i="1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I35" i="12"/>
  <c r="G36" i="12"/>
  <c r="M36" i="12" s="1"/>
  <c r="M35" i="12" s="1"/>
  <c r="I36" i="12"/>
  <c r="K36" i="12"/>
  <c r="K35" i="12" s="1"/>
  <c r="O36" i="12"/>
  <c r="O35" i="12" s="1"/>
  <c r="Q36" i="12"/>
  <c r="Q35" i="12" s="1"/>
  <c r="V36" i="12"/>
  <c r="V35" i="12" s="1"/>
  <c r="G38" i="12"/>
  <c r="G37" i="12" s="1"/>
  <c r="I58" i="1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Q43" i="12" s="1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M52" i="12" s="1"/>
  <c r="I52" i="12"/>
  <c r="I51" i="12" s="1"/>
  <c r="K52" i="12"/>
  <c r="O52" i="12"/>
  <c r="O51" i="12" s="1"/>
  <c r="Q52" i="12"/>
  <c r="Q51" i="12" s="1"/>
  <c r="V52" i="12"/>
  <c r="V51" i="12" s="1"/>
  <c r="G53" i="12"/>
  <c r="I53" i="12"/>
  <c r="K53" i="12"/>
  <c r="M53" i="12"/>
  <c r="O53" i="12"/>
  <c r="Q53" i="12"/>
  <c r="V53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V56" i="12" s="1"/>
  <c r="G59" i="12"/>
  <c r="I59" i="12"/>
  <c r="K59" i="12"/>
  <c r="M59" i="12"/>
  <c r="O59" i="12"/>
  <c r="Q59" i="12"/>
  <c r="V59" i="12"/>
  <c r="G60" i="12"/>
  <c r="G56" i="12" s="1"/>
  <c r="I60" i="12"/>
  <c r="K60" i="12"/>
  <c r="O60" i="12"/>
  <c r="Q60" i="12"/>
  <c r="V60" i="12"/>
  <c r="I62" i="12"/>
  <c r="G63" i="12"/>
  <c r="M63" i="12" s="1"/>
  <c r="M62" i="12" s="1"/>
  <c r="I63" i="12"/>
  <c r="K63" i="12"/>
  <c r="K62" i="12" s="1"/>
  <c r="O63" i="12"/>
  <c r="O62" i="12" s="1"/>
  <c r="Q63" i="12"/>
  <c r="Q62" i="12" s="1"/>
  <c r="V63" i="12"/>
  <c r="V62" i="12" s="1"/>
  <c r="I64" i="12"/>
  <c r="G65" i="12"/>
  <c r="G64" i="12" s="1"/>
  <c r="I61" i="1" s="1"/>
  <c r="I65" i="12"/>
  <c r="K65" i="12"/>
  <c r="K64" i="12" s="1"/>
  <c r="O65" i="12"/>
  <c r="O64" i="12" s="1"/>
  <c r="Q65" i="12"/>
  <c r="Q64" i="12" s="1"/>
  <c r="V65" i="12"/>
  <c r="V64" i="12" s="1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5" i="12"/>
  <c r="G83" i="12" s="1"/>
  <c r="I63" i="1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1" i="12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K137" i="12" s="1"/>
  <c r="O138" i="12"/>
  <c r="Q138" i="12"/>
  <c r="V138" i="12"/>
  <c r="G139" i="12"/>
  <c r="I139" i="12"/>
  <c r="K139" i="12"/>
  <c r="O139" i="12"/>
  <c r="Q139" i="12"/>
  <c r="V139" i="12"/>
  <c r="V137" i="12" s="1"/>
  <c r="G140" i="12"/>
  <c r="I140" i="12"/>
  <c r="K140" i="12"/>
  <c r="M140" i="12"/>
  <c r="O140" i="12"/>
  <c r="Q140" i="12"/>
  <c r="V140" i="12"/>
  <c r="AE142" i="12"/>
  <c r="F39" i="1" s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O66" i="12" l="1"/>
  <c r="K56" i="12"/>
  <c r="Q56" i="12"/>
  <c r="I56" i="12"/>
  <c r="K51" i="12"/>
  <c r="V43" i="12"/>
  <c r="V37" i="12"/>
  <c r="M26" i="12"/>
  <c r="M25" i="12" s="1"/>
  <c r="K15" i="12"/>
  <c r="O15" i="12"/>
  <c r="V15" i="12"/>
  <c r="Q15" i="12"/>
  <c r="I15" i="12"/>
  <c r="V130" i="12"/>
  <c r="K89" i="12"/>
  <c r="I89" i="12"/>
  <c r="O83" i="12"/>
  <c r="M43" i="12"/>
  <c r="O137" i="12"/>
  <c r="Q130" i="12"/>
  <c r="I130" i="12"/>
  <c r="O130" i="12"/>
  <c r="Q98" i="12"/>
  <c r="I98" i="12"/>
  <c r="G89" i="12"/>
  <c r="I64" i="1" s="1"/>
  <c r="V89" i="12"/>
  <c r="V83" i="12"/>
  <c r="Q83" i="12"/>
  <c r="I83" i="12"/>
  <c r="V66" i="12"/>
  <c r="O56" i="12"/>
  <c r="M51" i="12"/>
  <c r="O43" i="12"/>
  <c r="Q37" i="12"/>
  <c r="I37" i="12"/>
  <c r="O37" i="12"/>
  <c r="K27" i="12"/>
  <c r="O27" i="12"/>
  <c r="G23" i="12"/>
  <c r="I53" i="1" s="1"/>
  <c r="K119" i="12"/>
  <c r="K98" i="12"/>
  <c r="G137" i="12"/>
  <c r="I69" i="1" s="1"/>
  <c r="I20" i="1" s="1"/>
  <c r="G130" i="12"/>
  <c r="I68" i="1" s="1"/>
  <c r="I19" i="1" s="1"/>
  <c r="V119" i="12"/>
  <c r="Q107" i="12"/>
  <c r="V98" i="12"/>
  <c r="Q89" i="12"/>
  <c r="K83" i="12"/>
  <c r="K66" i="12"/>
  <c r="I43" i="12"/>
  <c r="Q137" i="12"/>
  <c r="I137" i="12"/>
  <c r="K130" i="12"/>
  <c r="K107" i="12"/>
  <c r="O98" i="12"/>
  <c r="O89" i="12"/>
  <c r="Q66" i="12"/>
  <c r="I66" i="12"/>
  <c r="K43" i="12"/>
  <c r="K37" i="12"/>
  <c r="V27" i="12"/>
  <c r="Q27" i="12"/>
  <c r="I27" i="12"/>
  <c r="G15" i="12"/>
  <c r="I51" i="1" s="1"/>
  <c r="O8" i="12"/>
  <c r="I107" i="12"/>
  <c r="O107" i="12"/>
  <c r="V107" i="12"/>
  <c r="I119" i="12"/>
  <c r="O119" i="12"/>
  <c r="Q119" i="12"/>
  <c r="F43" i="1"/>
  <c r="G23" i="1" s="1"/>
  <c r="Q8" i="12"/>
  <c r="F41" i="1"/>
  <c r="K8" i="12"/>
  <c r="F42" i="1"/>
  <c r="I8" i="12"/>
  <c r="I50" i="1"/>
  <c r="V8" i="12"/>
  <c r="M66" i="12"/>
  <c r="M107" i="12"/>
  <c r="M119" i="12"/>
  <c r="M98" i="12"/>
  <c r="AF142" i="12"/>
  <c r="M139" i="12"/>
  <c r="M137" i="12" s="1"/>
  <c r="M131" i="12"/>
  <c r="M130" i="12" s="1"/>
  <c r="G119" i="12"/>
  <c r="I67" i="1" s="1"/>
  <c r="I70" i="1" s="1"/>
  <c r="G107" i="12"/>
  <c r="I66" i="1" s="1"/>
  <c r="I18" i="1" s="1"/>
  <c r="G98" i="12"/>
  <c r="I65" i="1" s="1"/>
  <c r="I17" i="1" s="1"/>
  <c r="M93" i="12"/>
  <c r="M89" i="12" s="1"/>
  <c r="M85" i="12"/>
  <c r="M83" i="12" s="1"/>
  <c r="G66" i="12"/>
  <c r="I62" i="1" s="1"/>
  <c r="M65" i="12"/>
  <c r="M64" i="12" s="1"/>
  <c r="G62" i="12"/>
  <c r="I60" i="1" s="1"/>
  <c r="M60" i="12"/>
  <c r="M56" i="12" s="1"/>
  <c r="G51" i="12"/>
  <c r="I56" i="1" s="1"/>
  <c r="G43" i="12"/>
  <c r="I59" i="1" s="1"/>
  <c r="M38" i="12"/>
  <c r="M37" i="12" s="1"/>
  <c r="G35" i="12"/>
  <c r="I57" i="1" s="1"/>
  <c r="M30" i="12"/>
  <c r="M27" i="12" s="1"/>
  <c r="M17" i="12"/>
  <c r="M15" i="12" s="1"/>
  <c r="M12" i="12"/>
  <c r="M8" i="12" s="1"/>
  <c r="I16" i="1" l="1"/>
  <c r="I21" i="1" s="1"/>
  <c r="J67" i="1"/>
  <c r="J66" i="1"/>
  <c r="G142" i="12"/>
  <c r="J50" i="1"/>
  <c r="J56" i="1"/>
  <c r="G39" i="1"/>
  <c r="G42" i="1"/>
  <c r="I42" i="1" s="1"/>
  <c r="G41" i="1"/>
  <c r="I41" i="1" s="1"/>
  <c r="J58" i="1"/>
  <c r="J64" i="1"/>
  <c r="J53" i="1"/>
  <c r="J55" i="1"/>
  <c r="J61" i="1"/>
  <c r="J63" i="1"/>
  <c r="J69" i="1"/>
  <c r="J52" i="1"/>
  <c r="J60" i="1"/>
  <c r="J68" i="1"/>
  <c r="J57" i="1"/>
  <c r="J65" i="1"/>
  <c r="J54" i="1"/>
  <c r="J62" i="1"/>
  <c r="J51" i="1"/>
  <c r="J59" i="1"/>
  <c r="G43" i="1" l="1"/>
  <c r="G25" i="1" s="1"/>
  <c r="A27" i="1" s="1"/>
  <c r="I39" i="1"/>
  <c r="I43" i="1" s="1"/>
  <c r="J70" i="1"/>
  <c r="J42" i="1" l="1"/>
  <c r="J39" i="1"/>
  <c r="J43" i="1" s="1"/>
  <c r="J41" i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Piše Viktor</author>
  </authors>
  <commentList>
    <comment ref="S6" authorId="0" shapeId="0" xr:uid="{7B5D262A-0857-4664-96ED-438F30EBC0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8319BD-4A02-410B-9358-F19D5066DE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<sst xmlns="http://schemas.openxmlformats.org/spreadsheetml/2006/main" count="1038" uniqueCount="365">
  <si>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</si>
  <si>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</si>
  <si>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</si>
  <si>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</si>
  <si>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</si>
  <si>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</si>
  <si>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</si>
  <si>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</si>
  <si>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</si>
  <si>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</si>
  <si>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</si>
  <si>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</si>
  <si>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</si>
  <si>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</si>
  <si>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</si>
  <si>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</si>
  <si>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</si>
  <si>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</si>
  <si>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</si>
  <si>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</si>
  <si>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</si>
  <si>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</si>
  <si>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</si>
  <si>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</si>
  <si>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</si>
  <si>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</si>
  <si>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</si>
  <si>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</si>
  <si>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</si>
  <si>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</si>
  <si>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</si>
  <si>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</si>
  <si>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</si>
  <si>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</si>
  <si>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</si>
  <si>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</si>
  <si>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</si>
  <si>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</si>
  <si>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</si>
  <si>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</si>
  <si>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</si>
  <si>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</si>
  <si>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</si>
  <si>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</si>
  <si>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NKP Špilberk - hydroizolační opatření - etapa III - Jižní kurtina</t>
  </si>
  <si>
    <t>NKP Špilberk - hydroizolační opatření - etapa III</t>
  </si>
  <si>
    <t>Objekt:</t>
  </si>
  <si>
    <t>Rozpočet:</t>
  </si>
  <si>
    <t>2224</t>
  </si>
  <si>
    <t>Statutární město Brno</t>
  </si>
  <si>
    <t>Dominikánské náměstí 196/1</t>
  </si>
  <si>
    <t>Brno-Brno-město</t>
  </si>
  <si>
    <t>60200</t>
  </si>
  <si>
    <t>44992785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</si>
  <si>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</si>
  <si>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</si>
  <si>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</si>
  <si>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</si>
  <si>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</si>
  <si>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</si>
  <si>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</si>
  <si>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</si>
  <si>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</si>
  <si>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</si>
  <si>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12</t>
  </si>
  <si>
    <t>Odkopávky a prokopávky</t>
  </si>
  <si>
    <t>18</t>
  </si>
  <si>
    <t>Povrchové úpravy terénu</t>
  </si>
  <si>
    <t>19</t>
  </si>
  <si>
    <t>Hloubení pro podzemní stěny a doly</t>
  </si>
  <si>
    <t>21</t>
  </si>
  <si>
    <t>Úprava podloží a základ.spáry</t>
  </si>
  <si>
    <t>3</t>
  </si>
  <si>
    <t>Svislé a kompletní konstrukce</t>
  </si>
  <si>
    <t>5</t>
  </si>
  <si>
    <t>Komunikace</t>
  </si>
  <si>
    <t>56</t>
  </si>
  <si>
    <t>Podkladní vrstvy komunikací a zpevněných ploch</t>
  </si>
  <si>
    <t>59</t>
  </si>
  <si>
    <t>Dlažby a předlažby komunikací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</si>
  <si>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</si>
  <si>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</si>
  <si>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</si>
  <si>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</si>
  <si>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</si>
  <si>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</si>
  <si>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</si>
  <si>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</si>
  <si>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</si>
  <si>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</si>
  <si>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711</t>
  </si>
  <si>
    <t>Izolace proti vodě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</si>
  <si>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</si>
  <si>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</si>
  <si>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</si>
  <si>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</si>
  <si>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</si>
  <si>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</si>
  <si>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</si>
  <si>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</si>
  <si>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</si>
  <si>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</si>
  <si>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</si>
  <si>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</si>
  <si>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</si>
  <si>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</si>
  <si>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</si>
  <si>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</si>
  <si>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</si>
  <si>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</si>
  <si>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</si>
  <si>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</si>
  <si>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</si>
  <si>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</si>
  <si>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</si>
  <si>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</si>
  <si>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</si>
  <si>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</si>
  <si>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</si>
  <si>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</si>
  <si>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</si>
  <si>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</si>
  <si>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</si>
  <si>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</si>
  <si>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</si>
  <si>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</si>
  <si>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</si>
  <si>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119001421R00</t>
  </si>
  <si>
    <t>Dočasné zajištění podzemního potrubí nebo vedení kabelů do 3 kabelů</t>
  </si>
  <si>
    <t>m</t>
  </si>
  <si>
    <t>RTS 22/ II</t>
  </si>
  <si>
    <t>Indiv</t>
  </si>
  <si>
    <t>Práce</t>
  </si>
  <si>
    <t>POL1_</t>
  </si>
  <si>
    <t>122301109R00</t>
  </si>
  <si>
    <t>Odkopávky a  prokopávky nezapažené v hornině 4 příplatek k cenám za lepivost horniny</t>
  </si>
  <si>
    <t>m3</t>
  </si>
  <si>
    <t>123302101R00</t>
  </si>
  <si>
    <t>Vykopávky zářezů pro podzemní vedení v hornině 4 do 1000 m3</t>
  </si>
  <si>
    <t>162702199R00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</si>
  <si>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</si>
  <si>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</si>
  <si>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</si>
  <si>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POP</t>
  </si>
  <si>
    <t>113106211R00</t>
  </si>
  <si>
    <t>Rozebrání vozovek a ploch s jakoukoliv výplní spár   v ploše jednotlivě do 200 m2, z velkých kostek, kladených do lože z kameniva těženého, škváry nebo strusky</t>
  </si>
  <si>
    <t>m2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</si>
  <si>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</si>
  <si>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</si>
  <si>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113107620R00</t>
  </si>
  <si>
    <t>Odstranění podkladů nebo krytů z kameniva hrubého drceného, v ploše jednotlivě nad 50 m2, tloušťka vrstvy 200 mm</t>
  </si>
  <si>
    <t>113107630R00</t>
  </si>
  <si>
    <t>Odstranění podkladů nebo krytů z kameniva hrubého drceného, v ploše jednotlivě nad 50 m2, tloušťka vrstvy 300 mm</t>
  </si>
  <si>
    <t>113202111R00</t>
  </si>
  <si>
    <t>Vytrhání obrub z krajníků nebo obrubníků stojatých</t>
  </si>
  <si>
    <t>122301102R00</t>
  </si>
  <si>
    <t>Odkopávky a  prokopávky nezapažené v hornině 4 přes 100 do 1 000 m3</t>
  </si>
  <si>
    <t>181101102R00</t>
  </si>
  <si>
    <t>Úprava pláně v zářezech v hornině 1 až 4, se zhutněním</t>
  </si>
  <si>
    <t>199000007R00</t>
  </si>
  <si>
    <t>t</t>
  </si>
  <si>
    <t>212572111R00</t>
  </si>
  <si>
    <t>Lože pro trativody ze štěrkopísku tříděného</t>
  </si>
  <si>
    <t>Včetně vyčištění dna rýh.</t>
  </si>
  <si>
    <t>212755114R00</t>
  </si>
  <si>
    <t>Trativody z drenážních trubek bez lože vnitřního průměru 10 cm</t>
  </si>
  <si>
    <t>212971110R00</t>
  </si>
  <si>
    <t>Zřízení opláštění odvod. trativodů z geotextilie o sklonu do 2,5,</t>
  </si>
  <si>
    <t>213151121R00</t>
  </si>
  <si>
    <t>Montáž vsakovacích nádrží položení geotextílie</t>
  </si>
  <si>
    <t>69366013R</t>
  </si>
  <si>
    <t>geotextilie směs přírodních a syntetických vláken; funkce separační, ochranná; plošná hmotnost 300 g/m2</t>
  </si>
  <si>
    <t>SPCM</t>
  </si>
  <si>
    <t>Specifikace</t>
  </si>
  <si>
    <t>POL3_</t>
  </si>
  <si>
    <t>69366203R</t>
  </si>
  <si>
    <t>geotextilie PES; funkce separační, ochranná, filtrační; plošná hmotnost 400 g/m2; tl. při 2 kPa 2,80 mm; tl. při 200 kPa 1,30 mm</t>
  </si>
  <si>
    <t>591211111R00</t>
  </si>
  <si>
    <t>Kladení dlažby z kostek drobných z kamene, do lože z kameniva těženého tloušťky 50 mm</t>
  </si>
  <si>
    <t>564231111R00</t>
  </si>
  <si>
    <t>Podklad nebo podsyp ze štěrkopísku tloušťka po zhutnění 100 mm</t>
  </si>
  <si>
    <t>564241113R00</t>
  </si>
  <si>
    <t>Podklad nebo podsyp ze štěrkopísku tloušťka po zhutnění 140 mm</t>
  </si>
  <si>
    <t>564251114R00</t>
  </si>
  <si>
    <t>Podklad nebo podsyp ze štěrkopísku tloušťka po zhutnění 180 mm</t>
  </si>
  <si>
    <t>564831111R00</t>
  </si>
  <si>
    <t>Podklad ze štěrkodrti s rozprostřením a zhutněním frakce 0-63 mm, tloušťka po zhutnění 100 mm</t>
  </si>
  <si>
    <t>567321111R00</t>
  </si>
  <si>
    <t>Podklad nebo kryt z vibrocemu tloušťka po zhutnění 150 mm</t>
  </si>
  <si>
    <t>591131111R00</t>
  </si>
  <si>
    <t>Kladení dlažby z kostek velkých z kamene, do lože  struskového tloušťky 50 mm</t>
  </si>
  <si>
    <t>597097331R00</t>
  </si>
  <si>
    <t>Odvodňovací liniový systém - žlaby z kompozitu, s kompozitní hranou, s aretací, š. 150 mm čelní stěna plná, -, -, výšky 265 mm, -</t>
  </si>
  <si>
    <t>kus</t>
  </si>
  <si>
    <t>597097353RU1</t>
  </si>
  <si>
    <t>Odvodňovací liniový systém - žlaby z kompozitu, s kompozitní hranou, s aretací, š. 150 mm krycí rošt , zatížení C 250, délky 500 mm, -, můstkový, litina</t>
  </si>
  <si>
    <t>597097394R00</t>
  </si>
  <si>
    <t>Odvodňovací liniový systém - žlaby z kompozitu, s kompozitní hranou, s aretací, š. 150 mm příplatek ke žlabu za únosnost lože, zatížení D 400, -, -, -</t>
  </si>
  <si>
    <t>597101114RT1</t>
  </si>
  <si>
    <t>Montáž odvodňovacího žlabu z polymerbetonu včetně beton. lože C 25/30, zatížení E 600, F 900 kN</t>
  </si>
  <si>
    <t>597103112RT1</t>
  </si>
  <si>
    <t>Montáž odvodňovacího žlabu z polymerbetonu včetně obetonování C 12/15, zatížení D 400 - E 600 kN</t>
  </si>
  <si>
    <t>55281702R</t>
  </si>
  <si>
    <t>uzávěr pachový pro vpust DN 150 mm; PVC; dvoudílný</t>
  </si>
  <si>
    <t>3 1</t>
  </si>
  <si>
    <t>Přespárování cihelného pohledového zdiva</t>
  </si>
  <si>
    <t>Vlastní</t>
  </si>
  <si>
    <t>3 2</t>
  </si>
  <si>
    <t>Doplnění historického pohledového zdiva z 10%</t>
  </si>
  <si>
    <t xml:space="preserve">celková plocha 60m2, předpoklad přezdění do hl 15 cm : </t>
  </si>
  <si>
    <t>VV</t>
  </si>
  <si>
    <t>z 10% : 60*0,15*0,1</t>
  </si>
  <si>
    <t>58380120.AR</t>
  </si>
  <si>
    <t>kostka dlažební materiálová skupina I/2 (žula); tř. I.; 8/10 cm</t>
  </si>
  <si>
    <t>58380155R</t>
  </si>
  <si>
    <t>kostka dlažební materiálová skupina I/2 (žula); 15/17 cm</t>
  </si>
  <si>
    <t>592272230002R</t>
  </si>
  <si>
    <t>Žlábek odvodňovací bez krytu; zatížení: E 600; materiál: polymerbeton; L = 1 000 mm; b = 185 mm; h = 210 mm; hrana z nerezu</t>
  </si>
  <si>
    <t>592272320R</t>
  </si>
  <si>
    <t>vpust žlabová odtok DN 150; polymerický beton; l = 500 mm; š = 135 mm; h = 450 mm; hrana litinová; zatížení A 15, B 125, C 250, D 400, E 600, F 900; břitové labyrintové těsnění, lapač nečistot,</t>
  </si>
  <si>
    <t>RTS 22/ I</t>
  </si>
  <si>
    <t>připojovací šablona</t>
  </si>
  <si>
    <t>899211113R00</t>
  </si>
  <si>
    <t>Osazení mříží litinových s rámem do 150 kg</t>
  </si>
  <si>
    <t>871313121RU3</t>
  </si>
  <si>
    <t>Montáž potrubí z trub z plastů těsněných gumovým kroužkem  včetně dodávky trub hrdlových  D 150 mm, tloušťky stěny 4 mm, délky 5000 mm</t>
  </si>
  <si>
    <t>894432111R00</t>
  </si>
  <si>
    <t>Osazení plastových šachet revizních průměr 315 mm</t>
  </si>
  <si>
    <t>895941311R00</t>
  </si>
  <si>
    <t>Zřízení vpusti kanalizační uliční z betonových dílců  typ UVB - 50</t>
  </si>
  <si>
    <t>899331111R00</t>
  </si>
  <si>
    <t>Výšková úprava uličního vstupu nebo vpustě do 20 cm zvýšením poklopu</t>
  </si>
  <si>
    <t>899431111R00</t>
  </si>
  <si>
    <t>Výšková úprava uličního vstupu nebo vpustě do 20 cm zvýšením krytu šoupěte</t>
  </si>
  <si>
    <t>899101111RT2</t>
  </si>
  <si>
    <t>Osazení poklopů litinových a ocelových včetně dodávky poklopu litinového s rámem   čtyřhranného 300 x 300 mm</t>
  </si>
  <si>
    <t>899721112R00</t>
  </si>
  <si>
    <t>Výstražné fólie výstražná fólie pro vodovod, šířka 30 cm</t>
  </si>
  <si>
    <t>899711121R00</t>
  </si>
  <si>
    <t>Výstražné fólie výstražná fólie pro kanalizaci, šířka 22 cm</t>
  </si>
  <si>
    <t>894412313RCB</t>
  </si>
  <si>
    <t>Šachty z betonových dílců betonové šachty prefabrikované  DN 1000, stěna 120 mm, dno přímé V max. 60 , hloubka dna 4,66 m, poklop litina 40 t</t>
  </si>
  <si>
    <t>Agregovaná položka</t>
  </si>
  <si>
    <t>POL2_</t>
  </si>
  <si>
    <t>28697103.AR</t>
  </si>
  <si>
    <t>trubka plastová kanalizační PVC-U; korugovaná; D = 353,0 mm; l = 1250,0 mm</t>
  </si>
  <si>
    <t>55340394R</t>
  </si>
  <si>
    <t>rám s mříží uliční vpusti; rozměr 500/500 mm; zatížení 40 t</t>
  </si>
  <si>
    <t>55343910R</t>
  </si>
  <si>
    <t>koš kalový; pozink; kruhový; pro rám 500 x 500 mm mm</t>
  </si>
  <si>
    <t>592238740R</t>
  </si>
  <si>
    <t>horní díl vpusti dešťové; pro čtvercový poklop; DN 500 mm; síla stěny 65 mm; h = 190 mm; beton; C 40/50; XA1</t>
  </si>
  <si>
    <t>592238741R</t>
  </si>
  <si>
    <t>skruž betonová uliční vpusti; kruhová; l = 290 mm; d = 500 mm</t>
  </si>
  <si>
    <t>592238742R</t>
  </si>
  <si>
    <t>skruž betonová uliční vpusti; kruhová; l = 590 mm; d = 500 mm</t>
  </si>
  <si>
    <t>592238743R</t>
  </si>
  <si>
    <t>592238750R</t>
  </si>
  <si>
    <t>dno uliční vpusti beton; Di = 500,0 mm; h = 525 mm; t = 65 mm; s kalištěm; beton C 40/50</t>
  </si>
  <si>
    <t>914001111R00</t>
  </si>
  <si>
    <t>Osazení a montáž svislých dopravních značek sloupek, do betonového základu,</t>
  </si>
  <si>
    <t>916231111R00</t>
  </si>
  <si>
    <t>Osazení silniční obruby z dlažebních kostek z kostek drobných, bez boční opěry, do lože z betonu prostého C 12/15</t>
  </si>
  <si>
    <t>916261111RT1</t>
  </si>
  <si>
    <t>Osazení silniční obruby z dlažebních kostek včetně dodávky dlažebních kostek  z kostek drobných 120 mm, s boční opěrou z betonu prostého, do lože z betonu prostého C 12/15</t>
  </si>
  <si>
    <t>917131111R00</t>
  </si>
  <si>
    <t>Osazení chodníkového obrubníku kamenného ležatého, bez boční opěry, do lože z betonu prostého C 12/15</t>
  </si>
  <si>
    <t>58380333R</t>
  </si>
  <si>
    <t>obrubník kamenný přímý; materiálová skupina I/2 (žula); š = 250 mm; h = 200 mm; l = 800 až 2 000 mm</t>
  </si>
  <si>
    <t>966006132R00</t>
  </si>
  <si>
    <t>Odstranění značek pro staničení nebo dopravních značek dopravních nebo orientačních   s betonovými patkami</t>
  </si>
  <si>
    <t>969021121R00</t>
  </si>
  <si>
    <t>Vybourání kanalizačního potrubí DN do 200 mm</t>
  </si>
  <si>
    <t>976044311R00</t>
  </si>
  <si>
    <t>Vybourání betonových  nebo ŽB dvířek, obrub zdiva, desek obrub zdiva šachet  průřezu přes 0,03 m2</t>
  </si>
  <si>
    <t>979024441R00</t>
  </si>
  <si>
    <t>Očištění vybouraných obrubníků, dlaždic obrubníků, krajníků vybouraných z jakéhokoliv lože a s jakoukoliv výplní spár</t>
  </si>
  <si>
    <t>979071111R00</t>
  </si>
  <si>
    <t>Očištění vybouraných dlažebních kostek velkých,  s původním vyplněním spár kamenivem těženým</t>
  </si>
  <si>
    <t>979071121R00</t>
  </si>
  <si>
    <t>Očištění vybouraných dlažebních kostek drobných,  s původním vyplněním spár kamenivem těženým</t>
  </si>
  <si>
    <t>960- 001VD-R3</t>
  </si>
  <si>
    <t>Bourání dešťové vpusti, vč. mříže, mříž s rámem ponechat</t>
  </si>
  <si>
    <t>969-001-R4</t>
  </si>
  <si>
    <t>Vybourání kanalizačního potrubí DN do 400 mm, včetně výkopu a zásypu rýhy se zhutněním</t>
  </si>
  <si>
    <t>711131101R00</t>
  </si>
  <si>
    <t>Provedení izolace proti zemní vlhkosti pásy na sucho vodorovná, 1 vrstva, bez dodávky izolačních pásů</t>
  </si>
  <si>
    <t>711171559R00</t>
  </si>
  <si>
    <t>Provedení izolace proti zemní vlhkosti termoplasty vodorovné, volně položené, bez dodávky fólie,</t>
  </si>
  <si>
    <t>711823111RT2</t>
  </si>
  <si>
    <t>Ochrana konstrukcí nopovou fólií vodorovně, výška nopu 8 mm, včetně dodávky fólie</t>
  </si>
  <si>
    <t>včetně dodávky těsnicí pásky</t>
  </si>
  <si>
    <t>711823121RT2</t>
  </si>
  <si>
    <t>Ochrana konstrukcí nopovou fólií svisle, výška nopu 4 mm, včetně dodávky fólie</t>
  </si>
  <si>
    <t>711823129RT4</t>
  </si>
  <si>
    <t>Ochrana konstrukcí nopovou fólií ukončovací lišta,  , včetně dodávky lišty</t>
  </si>
  <si>
    <t>Izolační folie proti zemní vlhkosti, tl. 1 mm, LDPE nebo PVC</t>
  </si>
  <si>
    <t>711-002R2</t>
  </si>
  <si>
    <t>Těsnění prostupů těsnící manžetou, HDPE nebo PVC, dodávka a montáž</t>
  </si>
  <si>
    <t xml:space="preserve">ks    </t>
  </si>
  <si>
    <t>460420022RT2</t>
  </si>
  <si>
    <t>Zřízení kabelového lože v rýze š. do 65 cm z písku, lože tloušťky 15 cm</t>
  </si>
  <si>
    <t>460510033RT1</t>
  </si>
  <si>
    <t>Kabelový prostup z plastových trub, D 160/14,6 mm, včetně dodávky trub</t>
  </si>
  <si>
    <t>460510271RT2</t>
  </si>
  <si>
    <t>Žlab kabelový z PVC, vč. víka, rovná část, včetně dodávky žlabu ZEKAN 2  120x100x2000 mm</t>
  </si>
  <si>
    <t>460510271RT4</t>
  </si>
  <si>
    <t>Žlab kabelový z PVC, vč. víka, rovná část, včetně dodávky žlabu ZEKAN 4  200x126x2000 mm</t>
  </si>
  <si>
    <t>460510273RT1</t>
  </si>
  <si>
    <t>Žlab kabelový z PVC, vč. víka, T kus, včetně dodávky T kusu žlabu ZEKAN 1</t>
  </si>
  <si>
    <t>460510273RT4</t>
  </si>
  <si>
    <t>Žlab kabelový z PVC, vč. víka, T kus, včetně dodávky T kusu žlabu ZEKAN 4</t>
  </si>
  <si>
    <t>460600001RT5</t>
  </si>
  <si>
    <t>Naložení a odvoz zeminy, odvoz na vzdálenost 7000 m</t>
  </si>
  <si>
    <t>28350402R</t>
  </si>
  <si>
    <t>spojka úhlová; recyklovaný plast; h = 80 mm; l = 100,0 mm; tl. 5,00 mm</t>
  </si>
  <si>
    <t>28350404R</t>
  </si>
  <si>
    <t>oblouk 60 °; recyklovaný plast; š = 100,0 mm; h = 100 mm; l = 500,0 mm; tl. 5,40 mm; s víkem</t>
  </si>
  <si>
    <t>28350412R</t>
  </si>
  <si>
    <t>28350413R</t>
  </si>
  <si>
    <t>oblouk 30 °; recyklovaný plast; š = 130,0 mm; h = 140 mm; l = 500,0 mm; tl. 5,00 mm; s víkem</t>
  </si>
  <si>
    <t>979082212R00</t>
  </si>
  <si>
    <t>Vodorovná doprava suti po suchu s naložením a se složením na vzdálenost do 50 m</t>
  </si>
  <si>
    <t>979084216R00</t>
  </si>
  <si>
    <t>Vodorovná doprava vybouraných hmot po suchu bez naložení, ale se složením na vzdálenost do 5 km</t>
  </si>
  <si>
    <t>998223011R00</t>
  </si>
  <si>
    <t>Přesun hmot pozemních komunikací, kryt dlážděný jakékoliv délky objektu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</si>
  <si>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</si>
  <si>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</t>
  </si>
  <si>
    <t>km</t>
  </si>
  <si>
    <t>979083117R00</t>
  </si>
  <si>
    <t>Vodorovné přemístění suti přes 5000 m do 6000 m</t>
  </si>
  <si>
    <t>979083191R00</t>
  </si>
  <si>
    <t>Vodorovné přemístění suti za každých dalších započatých 1000 m přes 6000 m</t>
  </si>
  <si>
    <t>979990103R00</t>
  </si>
  <si>
    <t>Poplatek za skládku za uložení, betonu,  , skupina 17 01 01 z Katalogu odpadů</t>
  </si>
  <si>
    <t>979999973R00</t>
  </si>
  <si>
    <t>Poplatek za skládku za uložení, zemina a kamení,  , skupina 17 05 04 z Katalogu odpadů</t>
  </si>
  <si>
    <t>979999997R00</t>
  </si>
  <si>
    <t>Poplatek za skládku za recyklaci, směsi suti betonu, cihel, tašek a keramiky, kusovost do 1600 cm2, skupina 17 01 07 z Katalogu odpadů</t>
  </si>
  <si>
    <t>00511 R</t>
  </si>
  <si>
    <t>Geodetické práce</t>
  </si>
  <si>
    <t>Soubor</t>
  </si>
  <si>
    <t>VRN</t>
  </si>
  <si>
    <t>POL99_8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</si>
  <si>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</si>
  <si>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</si>
  <si>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</si>
  <si>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</si>
  <si>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</si>
  <si>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</si>
  <si>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005122 R</t>
  </si>
  <si>
    <t>Provozní vlivy</t>
  </si>
  <si>
    <t>005123 R</t>
  </si>
  <si>
    <t>Územní vlivy</t>
  </si>
  <si>
    <t>005211030R</t>
  </si>
  <si>
    <t>Dočasná dopravní opatření</t>
  </si>
  <si>
    <t>005241010R</t>
  </si>
  <si>
    <t>Dokumentace skutečného provedení</t>
  </si>
  <si>
    <t>005241020R</t>
  </si>
  <si>
    <t>Geodetické zaměření skutečného provedení</t>
  </si>
  <si>
    <t>SUM</t>
  </si>
  <si>
    <t>END</t>
  </si>
  <si>
    <t>Poplatek za skládku zeminy</t>
  </si>
  <si>
    <t>Poplatky za skládku vybouraných podkladních vrstev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</si>
</sst>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4" fontId="17" fillId="0" borderId="0" xfId="0" applyNumberFormat="1" applyFont="1" applyAlignment="1">
      <alignment vertical="top" shrinkToFi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.brno.cz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22</v>
      </c>
      <c r="C2" s="79"/>
      <c r="D2" s="80" t="s">
        <v>48</v>
      </c>
      <c r="E2" s="235" t="s">
        <v>45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46</v>
      </c>
      <c r="C3" s="79"/>
      <c r="D3" s="82" t="s">
        <v>43</v>
      </c>
      <c r="E3" s="238" t="s">
        <v>45</v>
      </c>
      <c r="F3" s="239"/>
      <c r="G3" s="239"/>
      <c r="H3" s="239"/>
      <c r="I3" s="239"/>
      <c r="J3" s="240"/>
    </row>
    <row r="4" spans="1:15" ht="23.25" customHeight="1" x14ac:dyDescent="0.2">
      <c r="A4" s="76">
        <v>4579</v>
      </c>
      <c r="B4" s="83" t="s">
        <v>47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49</v>
      </c>
      <c r="E5" s="224"/>
      <c r="F5" s="224"/>
      <c r="G5" s="224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5" t="s">
        <v>50</v>
      </c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77" t="s">
        <v>52</v>
      </c>
      <c r="E7" s="227" t="s">
        <v>51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SUMIF(F50:F69,A16,I50:I69)+SUMIF(F50:F69,"PSU",I50:I69)</f>
        <v>0</v>
      </c>
      <c r="J16" s="208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SUMIF(F50:F69,A17,I50:I69)</f>
        <v>0</v>
      </c>
      <c r="J17" s="208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SUMIF(F50:F69,A18,I50:I69)</f>
        <v>0</v>
      </c>
      <c r="J18" s="208"/>
    </row>
    <row r="19" spans="1:10" ht="23.25" customHeight="1" x14ac:dyDescent="0.2">
      <c r="A19" s="145" t="s">
        <v>97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SUMIF(F50:F69,A19,I50:I69)</f>
        <v>0</v>
      </c>
      <c r="J19" s="208"/>
    </row>
    <row r="20" spans="1:10" ht="23.25" customHeight="1" x14ac:dyDescent="0.2">
      <c r="A20" s="145" t="s">
        <v>98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SUMIF(F50:F69,A20,I50:I69)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I25*E25/100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9" t="s">
        <v>23</v>
      </c>
      <c r="C28" s="120"/>
      <c r="D28" s="120"/>
      <c r="E28" s="121"/>
      <c r="F28" s="122"/>
      <c r="G28" s="212">
        <f>A27</f>
        <v>0</v>
      </c>
      <c r="H28" s="212"/>
      <c r="I28" s="212"/>
      <c r="J28" s="123" t="str">
        <f t="shared" si="0"/>
        <v>CZK</v>
      </c>
    </row>
    <row r="29" spans="1:10" ht="27.75" hidden="1" customHeight="1" thickBot="1" x14ac:dyDescent="0.25">
      <c r="A29" s="2"/>
      <c r="B29" s="119" t="s">
        <v>35</v>
      </c>
      <c r="C29" s="124"/>
      <c r="D29" s="124"/>
      <c r="E29" s="124"/>
      <c r="F29" s="125"/>
      <c r="G29" s="211">
        <f>ZakladDPHSni+DPHSni+ZakladDPHZakl+DPHZakl+Zaokrouhleni</f>
        <v>0</v>
      </c>
      <c r="H29" s="211"/>
      <c r="I29" s="211"/>
      <c r="J29" s="126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1">
        <v>1</v>
      </c>
      <c r="B39" s="102" t="s">
        <v>54</v>
      </c>
      <c r="C39" s="197"/>
      <c r="D39" s="197"/>
      <c r="E39" s="197"/>
      <c r="F39" s="103">
        <f>'01 01 Pol'!AE142</f>
        <v>0</v>
      </c>
      <c r="G39" s="104">
        <f>'01 01 Pol'!AF142</f>
        <v>0</v>
      </c>
      <c r="H39" s="105"/>
      <c r="I39" s="106">
        <f>F39+G39+H39</f>
        <v>0</v>
      </c>
      <c r="J39" s="107" t="str">
        <f>IF(_xlfn.SINGLE(CenaCelkemVypocet)=0,"",I39/_xlfn.SINGLE(CenaCelkemVypocet)*100)</f>
        <v/>
      </c>
    </row>
    <row r="40" spans="1:10" ht="25.5" hidden="1" customHeight="1" x14ac:dyDescent="0.2">
      <c r="A40" s="91">
        <v>2</v>
      </c>
      <c r="B40" s="108"/>
      <c r="C40" s="198" t="s">
        <v>55</v>
      </c>
      <c r="D40" s="198"/>
      <c r="E40" s="198"/>
      <c r="F40" s="109"/>
      <c r="G40" s="110"/>
      <c r="H40" s="110"/>
      <c r="I40" s="111"/>
      <c r="J40" s="112"/>
    </row>
    <row r="41" spans="1:10" ht="25.5" hidden="1" customHeight="1" x14ac:dyDescent="0.2">
      <c r="A41" s="91">
        <v>2</v>
      </c>
      <c r="B41" s="108" t="s">
        <v>43</v>
      </c>
      <c r="C41" s="198" t="s">
        <v>45</v>
      </c>
      <c r="D41" s="198"/>
      <c r="E41" s="198"/>
      <c r="F41" s="109">
        <f>'01 01 Pol'!AE142</f>
        <v>0</v>
      </c>
      <c r="G41" s="110">
        <f>'01 01 Pol'!AF142</f>
        <v>0</v>
      </c>
      <c r="H41" s="110"/>
      <c r="I41" s="111">
        <f>F41+G41+H41</f>
        <v>0</v>
      </c>
      <c r="J41" s="112" t="str">
        <f>IF(_xlfn.SINGLE(CenaCelkemVypocet)=0,"",I41/_xlfn.SINGLE(CenaCelkemVypocet)*100)</f>
        <v/>
      </c>
    </row>
    <row r="42" spans="1:10" ht="25.5" hidden="1" customHeight="1" x14ac:dyDescent="0.2">
      <c r="A42" s="91">
        <v>3</v>
      </c>
      <c r="B42" s="113" t="s">
        <v>43</v>
      </c>
      <c r="C42" s="197" t="s">
        <v>44</v>
      </c>
      <c r="D42" s="197"/>
      <c r="E42" s="197"/>
      <c r="F42" s="114">
        <f>'01 01 Pol'!AE142</f>
        <v>0</v>
      </c>
      <c r="G42" s="105">
        <f>'01 01 Pol'!AF142</f>
        <v>0</v>
      </c>
      <c r="H42" s="105"/>
      <c r="I42" s="106">
        <f>F42+G42+H42</f>
        <v>0</v>
      </c>
      <c r="J42" s="107" t="str">
        <f>IF(_xlfn.SINGLE(CenaCelkemVypocet)=0,"",I42/_xlfn.SINGLE(CenaCelkemVypocet)*100)</f>
        <v/>
      </c>
    </row>
    <row r="43" spans="1:10" ht="25.5" hidden="1" customHeight="1" x14ac:dyDescent="0.2">
      <c r="A43" s="91"/>
      <c r="B43" s="199" t="s">
        <v>56</v>
      </c>
      <c r="C43" s="200"/>
      <c r="D43" s="200"/>
      <c r="E43" s="200"/>
      <c r="F43" s="115">
        <f>SUMIF(A39:A42,"=1",F39:F42)</f>
        <v>0</v>
      </c>
      <c r="G43" s="116">
        <f>SUMIF(A39:A42,"=1",G39:G42)</f>
        <v>0</v>
      </c>
      <c r="H43" s="116">
        <f>SUMIF(A39:A42,"=1",H39:H42)</f>
        <v>0</v>
      </c>
      <c r="I43" s="117">
        <f>SUMIF(A39:A42,"=1",I39:I42)</f>
        <v>0</v>
      </c>
      <c r="J43" s="118">
        <f>SUMIF(A39:A42,"=1",J39:J42)</f>
        <v>0</v>
      </c>
    </row>
    <row r="47" spans="1:10" ht="15.75" x14ac:dyDescent="0.25">
      <c r="B47" s="127" t="s">
        <v>58</v>
      </c>
    </row>
    <row r="49" spans="1:10" ht="25.5" customHeight="1" x14ac:dyDescent="0.2">
      <c r="A49" s="129"/>
      <c r="B49" s="132" t="s">
        <v>17</v>
      </c>
      <c r="C49" s="132" t="s">
        <v>5</v>
      </c>
      <c r="D49" s="133"/>
      <c r="E49" s="133"/>
      <c r="F49" s="134" t="s">
        <v>59</v>
      </c>
      <c r="G49" s="134"/>
      <c r="H49" s="134"/>
      <c r="I49" s="134" t="s">
        <v>29</v>
      </c>
      <c r="J49" s="134" t="s">
        <v>0</v>
      </c>
    </row>
    <row r="50" spans="1:10" ht="36.75" customHeight="1" x14ac:dyDescent="0.2">
      <c r="A50" s="130"/>
      <c r="B50" s="135" t="s">
        <v>60</v>
      </c>
      <c r="C50" s="195" t="s">
        <v>61</v>
      </c>
      <c r="D50" s="196"/>
      <c r="E50" s="196"/>
      <c r="F50" s="141" t="s">
        <v>24</v>
      </c>
      <c r="G50" s="142"/>
      <c r="H50" s="142"/>
      <c r="I50" s="142">
        <f>'01 01 Pol'!G8</f>
        <v>0</v>
      </c>
      <c r="J50" s="139" t="str">
        <f>IF(I70=0,"",I50/I70*100)</f>
        <v/>
      </c>
    </row>
    <row r="51" spans="1:10" ht="36.75" customHeight="1" x14ac:dyDescent="0.2">
      <c r="A51" s="130"/>
      <c r="B51" s="135" t="s">
        <v>62</v>
      </c>
      <c r="C51" s="195" t="s">
        <v>63</v>
      </c>
      <c r="D51" s="196"/>
      <c r="E51" s="196"/>
      <c r="F51" s="141" t="s">
        <v>24</v>
      </c>
      <c r="G51" s="142"/>
      <c r="H51" s="142"/>
      <c r="I51" s="142">
        <f>'01 01 Pol'!G15</f>
        <v>0</v>
      </c>
      <c r="J51" s="139" t="str">
        <f>IF(I70=0,"",I51/I70*100)</f>
        <v/>
      </c>
    </row>
    <row r="52" spans="1:10" ht="36.75" customHeight="1" x14ac:dyDescent="0.2">
      <c r="A52" s="130"/>
      <c r="B52" s="135" t="s">
        <v>64</v>
      </c>
      <c r="C52" s="195" t="s">
        <v>65</v>
      </c>
      <c r="D52" s="196"/>
      <c r="E52" s="196"/>
      <c r="F52" s="141" t="s">
        <v>24</v>
      </c>
      <c r="G52" s="142"/>
      <c r="H52" s="142"/>
      <c r="I52" s="142">
        <f>'01 01 Pol'!G21</f>
        <v>0</v>
      </c>
      <c r="J52" s="139" t="str">
        <f>IF(I70=0,"",I52/I70*100)</f>
        <v/>
      </c>
    </row>
    <row r="53" spans="1:10" ht="36.75" customHeight="1" x14ac:dyDescent="0.2">
      <c r="A53" s="130"/>
      <c r="B53" s="135" t="s">
        <v>66</v>
      </c>
      <c r="C53" s="195" t="s">
        <v>67</v>
      </c>
      <c r="D53" s="196"/>
      <c r="E53" s="196"/>
      <c r="F53" s="141" t="s">
        <v>24</v>
      </c>
      <c r="G53" s="142"/>
      <c r="H53" s="142"/>
      <c r="I53" s="142">
        <f>'01 01 Pol'!G23</f>
        <v>0</v>
      </c>
      <c r="J53" s="139" t="str">
        <f>IF(I70=0,"",I53/I70*100)</f>
        <v/>
      </c>
    </row>
    <row r="54" spans="1:10" ht="36.75" customHeight="1" x14ac:dyDescent="0.2">
      <c r="A54" s="130"/>
      <c r="B54" s="135" t="s">
        <v>68</v>
      </c>
      <c r="C54" s="195" t="s">
        <v>69</v>
      </c>
      <c r="D54" s="196"/>
      <c r="E54" s="196"/>
      <c r="F54" s="141" t="s">
        <v>24</v>
      </c>
      <c r="G54" s="142"/>
      <c r="H54" s="142"/>
      <c r="I54" s="142">
        <f>'01 01 Pol'!G25</f>
        <v>0</v>
      </c>
      <c r="J54" s="139" t="str">
        <f>IF(I70=0,"",I54/I70*100)</f>
        <v/>
      </c>
    </row>
    <row r="55" spans="1:10" ht="36.75" customHeight="1" x14ac:dyDescent="0.2">
      <c r="A55" s="130"/>
      <c r="B55" s="135" t="s">
        <v>70</v>
      </c>
      <c r="C55" s="195" t="s">
        <v>71</v>
      </c>
      <c r="D55" s="196"/>
      <c r="E55" s="196"/>
      <c r="F55" s="141" t="s">
        <v>24</v>
      </c>
      <c r="G55" s="142"/>
      <c r="H55" s="142"/>
      <c r="I55" s="142">
        <f>'01 01 Pol'!G27</f>
        <v>0</v>
      </c>
      <c r="J55" s="139" t="str">
        <f>IF(I70=0,"",I55/I70*100)</f>
        <v/>
      </c>
    </row>
    <row r="56" spans="1:10" ht="36.75" customHeight="1" x14ac:dyDescent="0.2">
      <c r="A56" s="130"/>
      <c r="B56" s="135" t="s">
        <v>72</v>
      </c>
      <c r="C56" s="195" t="s">
        <v>73</v>
      </c>
      <c r="D56" s="196"/>
      <c r="E56" s="196"/>
      <c r="F56" s="141" t="s">
        <v>24</v>
      </c>
      <c r="G56" s="142"/>
      <c r="H56" s="142"/>
      <c r="I56" s="142">
        <f>'01 01 Pol'!G51</f>
        <v>0</v>
      </c>
      <c r="J56" s="139" t="str">
        <f>IF(I70=0,"",I56/I70*100)</f>
        <v/>
      </c>
    </row>
    <row r="57" spans="1:10" ht="36.75" customHeight="1" x14ac:dyDescent="0.2">
      <c r="A57" s="130"/>
      <c r="B57" s="135" t="s">
        <v>74</v>
      </c>
      <c r="C57" s="195" t="s">
        <v>75</v>
      </c>
      <c r="D57" s="196"/>
      <c r="E57" s="196"/>
      <c r="F57" s="141" t="s">
        <v>24</v>
      </c>
      <c r="G57" s="142"/>
      <c r="H57" s="142"/>
      <c r="I57" s="142">
        <f>'01 01 Pol'!G35</f>
        <v>0</v>
      </c>
      <c r="J57" s="139" t="str">
        <f>IF(I70=0,"",I57/I70*100)</f>
        <v/>
      </c>
    </row>
    <row r="58" spans="1:10" ht="36.75" customHeight="1" x14ac:dyDescent="0.2">
      <c r="A58" s="130"/>
      <c r="B58" s="135" t="s">
        <v>76</v>
      </c>
      <c r="C58" s="195" t="s">
        <v>77</v>
      </c>
      <c r="D58" s="196"/>
      <c r="E58" s="196"/>
      <c r="F58" s="141" t="s">
        <v>24</v>
      </c>
      <c r="G58" s="142"/>
      <c r="H58" s="142"/>
      <c r="I58" s="142">
        <f>'01 01 Pol'!G37</f>
        <v>0</v>
      </c>
      <c r="J58" s="139" t="str">
        <f>IF(I70=0,"",I58/I70*100)</f>
        <v/>
      </c>
    </row>
    <row r="59" spans="1:10" ht="36.75" customHeight="1" x14ac:dyDescent="0.2">
      <c r="A59" s="130"/>
      <c r="B59" s="135" t="s">
        <v>78</v>
      </c>
      <c r="C59" s="195" t="s">
        <v>79</v>
      </c>
      <c r="D59" s="196"/>
      <c r="E59" s="196"/>
      <c r="F59" s="141" t="s">
        <v>24</v>
      </c>
      <c r="G59" s="142"/>
      <c r="H59" s="142"/>
      <c r="I59" s="142">
        <f>'01 01 Pol'!G43+'01 01 Pol'!G56</f>
        <v>0</v>
      </c>
      <c r="J59" s="139" t="str">
        <f>IF(I70=0,"",I59/I70*100)</f>
        <v/>
      </c>
    </row>
    <row r="60" spans="1:10" ht="36.75" customHeight="1" x14ac:dyDescent="0.2">
      <c r="A60" s="130"/>
      <c r="B60" s="135" t="s">
        <v>80</v>
      </c>
      <c r="C60" s="195" t="s">
        <v>81</v>
      </c>
      <c r="D60" s="196"/>
      <c r="E60" s="196"/>
      <c r="F60" s="141" t="s">
        <v>24</v>
      </c>
      <c r="G60" s="142"/>
      <c r="H60" s="142"/>
      <c r="I60" s="142">
        <f>'01 01 Pol'!G62</f>
        <v>0</v>
      </c>
      <c r="J60" s="139" t="str">
        <f>IF(I70=0,"",I60/I70*100)</f>
        <v/>
      </c>
    </row>
    <row r="61" spans="1:10" ht="36.75" customHeight="1" x14ac:dyDescent="0.2">
      <c r="A61" s="130"/>
      <c r="B61" s="135" t="s">
        <v>82</v>
      </c>
      <c r="C61" s="195" t="s">
        <v>83</v>
      </c>
      <c r="D61" s="196"/>
      <c r="E61" s="196"/>
      <c r="F61" s="141" t="s">
        <v>24</v>
      </c>
      <c r="G61" s="142"/>
      <c r="H61" s="142"/>
      <c r="I61" s="142">
        <f>'01 01 Pol'!G64</f>
        <v>0</v>
      </c>
      <c r="J61" s="139" t="str">
        <f>IF(I70=0,"",I61/I70*100)</f>
        <v/>
      </c>
    </row>
    <row r="62" spans="1:10" ht="36.75" customHeight="1" x14ac:dyDescent="0.2">
      <c r="A62" s="130"/>
      <c r="B62" s="135" t="s">
        <v>84</v>
      </c>
      <c r="C62" s="195" t="s">
        <v>85</v>
      </c>
      <c r="D62" s="196"/>
      <c r="E62" s="196"/>
      <c r="F62" s="141" t="s">
        <v>24</v>
      </c>
      <c r="G62" s="142"/>
      <c r="H62" s="142"/>
      <c r="I62" s="142">
        <f>'01 01 Pol'!G66</f>
        <v>0</v>
      </c>
      <c r="J62" s="139" t="str">
        <f>IF(I70=0,"",I62/I70*100)</f>
        <v/>
      </c>
    </row>
    <row r="63" spans="1:10" ht="36.75" customHeight="1" x14ac:dyDescent="0.2">
      <c r="A63" s="130"/>
      <c r="B63" s="135" t="s">
        <v>86</v>
      </c>
      <c r="C63" s="195" t="s">
        <v>87</v>
      </c>
      <c r="D63" s="196"/>
      <c r="E63" s="196"/>
      <c r="F63" s="141" t="s">
        <v>24</v>
      </c>
      <c r="G63" s="142"/>
      <c r="H63" s="142"/>
      <c r="I63" s="142">
        <f>'01 01 Pol'!G83</f>
        <v>0</v>
      </c>
      <c r="J63" s="139" t="str">
        <f>IF(I70=0,"",I63/I70*100)</f>
        <v/>
      </c>
    </row>
    <row r="64" spans="1:10" ht="36.75" customHeight="1" x14ac:dyDescent="0.2">
      <c r="A64" s="130"/>
      <c r="B64" s="135" t="s">
        <v>88</v>
      </c>
      <c r="C64" s="195" t="s">
        <v>89</v>
      </c>
      <c r="D64" s="196"/>
      <c r="E64" s="196"/>
      <c r="F64" s="141" t="s">
        <v>24</v>
      </c>
      <c r="G64" s="142"/>
      <c r="H64" s="142"/>
      <c r="I64" s="142">
        <f>'01 01 Pol'!G89</f>
        <v>0</v>
      </c>
      <c r="J64" s="139" t="str">
        <f>IF(I70=0,"",I64/I70*100)</f>
        <v/>
      </c>
    </row>
    <row r="65" spans="1:10" ht="36.75" customHeight="1" x14ac:dyDescent="0.2">
      <c r="A65" s="130"/>
      <c r="B65" s="135" t="s">
        <v>90</v>
      </c>
      <c r="C65" s="195" t="s">
        <v>91</v>
      </c>
      <c r="D65" s="196"/>
      <c r="E65" s="196"/>
      <c r="F65" s="141" t="s">
        <v>25</v>
      </c>
      <c r="G65" s="142"/>
      <c r="H65" s="142"/>
      <c r="I65" s="142">
        <f>'01 01 Pol'!G98</f>
        <v>0</v>
      </c>
      <c r="J65" s="139" t="str">
        <f>IF(I70=0,"",I65/I70*100)</f>
        <v/>
      </c>
    </row>
    <row r="66" spans="1:10" ht="36.75" customHeight="1" x14ac:dyDescent="0.2">
      <c r="A66" s="130"/>
      <c r="B66" s="135" t="s">
        <v>92</v>
      </c>
      <c r="C66" s="195" t="s">
        <v>93</v>
      </c>
      <c r="D66" s="196"/>
      <c r="E66" s="196"/>
      <c r="F66" s="141" t="s">
        <v>26</v>
      </c>
      <c r="G66" s="142"/>
      <c r="H66" s="142"/>
      <c r="I66" s="142">
        <f>'01 01 Pol'!G107</f>
        <v>0</v>
      </c>
      <c r="J66" s="139" t="str">
        <f>IF(I70=0,"",I66/I70*100)</f>
        <v/>
      </c>
    </row>
    <row r="67" spans="1:10" ht="36.75" customHeight="1" x14ac:dyDescent="0.2">
      <c r="A67" s="130"/>
      <c r="B67" s="135" t="s">
        <v>94</v>
      </c>
      <c r="C67" s="195" t="s">
        <v>95</v>
      </c>
      <c r="D67" s="196"/>
      <c r="E67" s="196"/>
      <c r="F67" s="141" t="s">
        <v>96</v>
      </c>
      <c r="G67" s="142"/>
      <c r="H67" s="142"/>
      <c r="I67" s="142">
        <f>'01 01 Pol'!G119</f>
        <v>0</v>
      </c>
      <c r="J67" s="139" t="str">
        <f>IF(I70=0,"",I67/I70*100)</f>
        <v/>
      </c>
    </row>
    <row r="68" spans="1:10" ht="36.75" customHeight="1" x14ac:dyDescent="0.2">
      <c r="A68" s="130"/>
      <c r="B68" s="135" t="s">
        <v>97</v>
      </c>
      <c r="C68" s="195" t="s">
        <v>27</v>
      </c>
      <c r="D68" s="196"/>
      <c r="E68" s="196"/>
      <c r="F68" s="141" t="s">
        <v>97</v>
      </c>
      <c r="G68" s="142"/>
      <c r="H68" s="142"/>
      <c r="I68" s="142">
        <f>'01 01 Pol'!G130</f>
        <v>0</v>
      </c>
      <c r="J68" s="139" t="str">
        <f>IF(I70=0,"",I68/I70*100)</f>
        <v/>
      </c>
    </row>
    <row r="69" spans="1:10" ht="36.75" customHeight="1" x14ac:dyDescent="0.2">
      <c r="A69" s="130"/>
      <c r="B69" s="135" t="s">
        <v>98</v>
      </c>
      <c r="C69" s="195" t="s">
        <v>28</v>
      </c>
      <c r="D69" s="196"/>
      <c r="E69" s="196"/>
      <c r="F69" s="141" t="s">
        <v>98</v>
      </c>
      <c r="G69" s="142"/>
      <c r="H69" s="142"/>
      <c r="I69" s="142">
        <f>'01 01 Pol'!G137</f>
        <v>0</v>
      </c>
      <c r="J69" s="139" t="str">
        <f>IF(I70=0,"",I69/I70*100)</f>
        <v/>
      </c>
    </row>
    <row r="70" spans="1:10" ht="25.5" customHeight="1" x14ac:dyDescent="0.2">
      <c r="A70" s="131"/>
      <c r="B70" s="136" t="s">
        <v>1</v>
      </c>
      <c r="C70" s="137"/>
      <c r="D70" s="138"/>
      <c r="E70" s="138"/>
      <c r="F70" s="143"/>
      <c r="G70" s="144"/>
      <c r="H70" s="144"/>
      <c r="I70" s="144">
        <f>SUM(I50:I69)</f>
        <v>0</v>
      </c>
      <c r="J70" s="140">
        <f>SUM(J50:J69)</f>
        <v>0</v>
      </c>
    </row>
    <row r="71" spans="1:10" x14ac:dyDescent="0.2">
      <c r="F71" s="89"/>
      <c r="G71" s="89"/>
      <c r="H71" s="89"/>
      <c r="I71" s="89"/>
      <c r="J71" s="90"/>
    </row>
    <row r="72" spans="1:10" x14ac:dyDescent="0.2">
      <c r="F72" s="89"/>
      <c r="G72" s="89"/>
      <c r="H72" s="89"/>
      <c r="I72" s="89"/>
      <c r="J72" s="90"/>
    </row>
    <row r="73" spans="1:10" x14ac:dyDescent="0.2">
      <c r="F73" s="89"/>
      <c r="G73" s="89"/>
      <c r="H73" s="89"/>
      <c r="I73" s="89"/>
      <c r="J73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© RTS, a.s.&amp;R&amp;9Stránka &amp;P z &amp;N</oddFooter>
      </headerFooter>
    </customSheetView>
  </customSheetViews>
  <mergeCells count="6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B8CF-8378-4BED-9478-D98F494781E9}">
  <sheetPr>
    <outlinePr summaryBelow="0"/>
  </sheetPr>
  <dimension ref="A1:BH5000"/>
  <sheetViews>
    <sheetView tabSelected="1" workbookViewId="0">
      <pane ySplit="7" topLeftCell="A23" activePane="bottomLeft" state="frozen"/>
      <selection pane="bottomLeft" activeCell="C26" sqref="C26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99</v>
      </c>
      <c r="B1" s="252"/>
      <c r="C1" s="252"/>
      <c r="D1" s="252"/>
      <c r="E1" s="252"/>
      <c r="F1" s="252"/>
      <c r="G1" s="252"/>
      <c r="AG1" t="s">
        <v>100</v>
      </c>
    </row>
    <row r="2" spans="1:60" ht="24.95" customHeight="1" x14ac:dyDescent="0.2">
      <c r="A2" s="50" t="s">
        <v>7</v>
      </c>
      <c r="B2" s="49" t="s">
        <v>48</v>
      </c>
      <c r="C2" s="253" t="s">
        <v>45</v>
      </c>
      <c r="D2" s="254"/>
      <c r="E2" s="254"/>
      <c r="F2" s="254"/>
      <c r="G2" s="255"/>
      <c r="AG2" t="s">
        <v>101</v>
      </c>
    </row>
    <row r="3" spans="1:60" ht="24.95" customHeight="1" x14ac:dyDescent="0.2">
      <c r="A3" s="50" t="s">
        <v>8</v>
      </c>
      <c r="B3" s="49" t="s">
        <v>43</v>
      </c>
      <c r="C3" s="253" t="s">
        <v>45</v>
      </c>
      <c r="D3" s="254"/>
      <c r="E3" s="254"/>
      <c r="F3" s="254"/>
      <c r="G3" s="255"/>
      <c r="AC3" s="128" t="s">
        <v>101</v>
      </c>
      <c r="AG3" t="s">
        <v>102</v>
      </c>
    </row>
    <row r="4" spans="1:60" ht="24.95" customHeight="1" x14ac:dyDescent="0.2">
      <c r="A4" s="146" t="s">
        <v>9</v>
      </c>
      <c r="B4" s="147" t="s">
        <v>43</v>
      </c>
      <c r="C4" s="256" t="s">
        <v>44</v>
      </c>
      <c r="D4" s="257"/>
      <c r="E4" s="257"/>
      <c r="F4" s="257"/>
      <c r="G4" s="258"/>
      <c r="AG4" t="s">
        <v>103</v>
      </c>
    </row>
    <row r="5" spans="1:60" x14ac:dyDescent="0.2">
      <c r="D5" s="10"/>
    </row>
    <row r="6" spans="1:60" ht="38.25" x14ac:dyDescent="0.2">
      <c r="A6" s="149" t="s">
        <v>104</v>
      </c>
      <c r="B6" s="151" t="s">
        <v>105</v>
      </c>
      <c r="C6" s="151" t="s">
        <v>106</v>
      </c>
      <c r="D6" s="150" t="s">
        <v>107</v>
      </c>
      <c r="E6" s="149" t="s">
        <v>108</v>
      </c>
      <c r="F6" s="148" t="s">
        <v>109</v>
      </c>
      <c r="G6" s="149" t="s">
        <v>29</v>
      </c>
      <c r="H6" s="152" t="s">
        <v>30</v>
      </c>
      <c r="I6" s="152" t="s">
        <v>110</v>
      </c>
      <c r="J6" s="152" t="s">
        <v>31</v>
      </c>
      <c r="K6" s="152" t="s">
        <v>111</v>
      </c>
      <c r="L6" s="152" t="s">
        <v>112</v>
      </c>
      <c r="M6" s="152" t="s">
        <v>113</v>
      </c>
      <c r="N6" s="152" t="s">
        <v>114</v>
      </c>
      <c r="O6" s="152" t="s">
        <v>115</v>
      </c>
      <c r="P6" s="152" t="s">
        <v>116</v>
      </c>
      <c r="Q6" s="152" t="s">
        <v>117</v>
      </c>
      <c r="R6" s="152" t="s">
        <v>118</v>
      </c>
      <c r="S6" s="152" t="s">
        <v>119</v>
      </c>
      <c r="T6" s="152" t="s">
        <v>120</v>
      </c>
      <c r="U6" s="152" t="s">
        <v>121</v>
      </c>
      <c r="V6" s="152" t="s">
        <v>122</v>
      </c>
      <c r="W6" s="152" t="s">
        <v>123</v>
      </c>
      <c r="X6" s="152" t="s">
        <v>124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125</v>
      </c>
      <c r="B8" s="167" t="s">
        <v>60</v>
      </c>
      <c r="C8" s="187" t="s">
        <v>61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70"/>
      <c r="O8" s="170">
        <f>SUM(O9:O14)</f>
        <v>5.33</v>
      </c>
      <c r="P8" s="170"/>
      <c r="Q8" s="170">
        <f>SUM(Q9:Q14)</f>
        <v>0</v>
      </c>
      <c r="R8" s="170"/>
      <c r="S8" s="170"/>
      <c r="T8" s="171"/>
      <c r="U8" s="165"/>
      <c r="V8" s="165">
        <f>SUM(V9:V14)</f>
        <v>359.57</v>
      </c>
      <c r="W8" s="165"/>
      <c r="X8" s="165"/>
      <c r="AG8" t="s">
        <v>126</v>
      </c>
    </row>
    <row r="9" spans="1:60" outlineLevel="1" x14ac:dyDescent="0.2">
      <c r="A9" s="179">
        <v>1</v>
      </c>
      <c r="B9" s="180" t="s">
        <v>127</v>
      </c>
      <c r="C9" s="188" t="s">
        <v>128</v>
      </c>
      <c r="D9" s="181" t="s">
        <v>129</v>
      </c>
      <c r="E9" s="182">
        <v>215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2.478E-2</v>
      </c>
      <c r="O9" s="184">
        <f>ROUND(E9*N9,2)</f>
        <v>5.33</v>
      </c>
      <c r="P9" s="184">
        <v>0</v>
      </c>
      <c r="Q9" s="184">
        <f>ROUND(E9*P9,2)</f>
        <v>0</v>
      </c>
      <c r="R9" s="184"/>
      <c r="S9" s="184" t="s">
        <v>130</v>
      </c>
      <c r="T9" s="185" t="s">
        <v>131</v>
      </c>
      <c r="U9" s="162">
        <v>0.54700000000000004</v>
      </c>
      <c r="V9" s="162">
        <f>ROUND(E9*U9,2)</f>
        <v>117.61</v>
      </c>
      <c r="W9" s="162"/>
      <c r="X9" s="162" t="s">
        <v>132</v>
      </c>
      <c r="Y9" s="153"/>
      <c r="Z9" s="153"/>
      <c r="AA9" s="153"/>
      <c r="AB9" s="153"/>
      <c r="AC9" s="153"/>
      <c r="AD9" s="153"/>
      <c r="AE9" s="153"/>
      <c r="AF9" s="153"/>
      <c r="AG9" s="153" t="s">
        <v>133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79">
        <v>2</v>
      </c>
      <c r="B10" s="180" t="s">
        <v>134</v>
      </c>
      <c r="C10" s="188" t="s">
        <v>135</v>
      </c>
      <c r="D10" s="181" t="s">
        <v>136</v>
      </c>
      <c r="E10" s="182">
        <v>29.69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4">
        <v>0</v>
      </c>
      <c r="O10" s="184">
        <f>ROUND(E10*N10,2)</f>
        <v>0</v>
      </c>
      <c r="P10" s="184">
        <v>0</v>
      </c>
      <c r="Q10" s="184">
        <f>ROUND(E10*P10,2)</f>
        <v>0</v>
      </c>
      <c r="R10" s="184"/>
      <c r="S10" s="184" t="s">
        <v>130</v>
      </c>
      <c r="T10" s="185" t="s">
        <v>131</v>
      </c>
      <c r="U10" s="162">
        <v>8.1000000000000003E-2</v>
      </c>
      <c r="V10" s="162">
        <f>ROUND(E10*U10,2)</f>
        <v>2.4</v>
      </c>
      <c r="W10" s="162"/>
      <c r="X10" s="162" t="s">
        <v>132</v>
      </c>
      <c r="Y10" s="153"/>
      <c r="Z10" s="153"/>
      <c r="AA10" s="153"/>
      <c r="AB10" s="153"/>
      <c r="AC10" s="153"/>
      <c r="AD10" s="153"/>
      <c r="AE10" s="153"/>
      <c r="AF10" s="153"/>
      <c r="AG10" s="153" t="s">
        <v>133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9">
        <v>3</v>
      </c>
      <c r="B11" s="180" t="s">
        <v>137</v>
      </c>
      <c r="C11" s="188" t="s">
        <v>138</v>
      </c>
      <c r="D11" s="181" t="s">
        <v>136</v>
      </c>
      <c r="E11" s="182">
        <v>373.21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4"/>
      <c r="S11" s="184" t="s">
        <v>130</v>
      </c>
      <c r="T11" s="185" t="s">
        <v>131</v>
      </c>
      <c r="U11" s="162">
        <v>0.56100000000000005</v>
      </c>
      <c r="V11" s="162">
        <f>ROUND(E11*U11,2)</f>
        <v>209.37</v>
      </c>
      <c r="W11" s="162"/>
      <c r="X11" s="162" t="s">
        <v>132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133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9">
        <v>4</v>
      </c>
      <c r="B12" s="180" t="s">
        <v>139</v>
      </c>
      <c r="C12" s="188" t="s">
        <v>363</v>
      </c>
      <c r="D12" s="181" t="s">
        <v>136</v>
      </c>
      <c r="E12" s="182">
        <v>817.48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4"/>
      <c r="S12" s="184" t="s">
        <v>130</v>
      </c>
      <c r="T12" s="185" t="s">
        <v>131</v>
      </c>
      <c r="U12" s="162">
        <v>0</v>
      </c>
      <c r="V12" s="162">
        <f>ROUND(E12*U12,2)</f>
        <v>0</v>
      </c>
      <c r="W12" s="162"/>
      <c r="X12" s="162" t="s">
        <v>132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133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72">
        <v>5</v>
      </c>
      <c r="B13" s="173" t="s">
        <v>140</v>
      </c>
      <c r="C13" s="189" t="s">
        <v>141</v>
      </c>
      <c r="D13" s="174" t="s">
        <v>136</v>
      </c>
      <c r="E13" s="175">
        <v>149.47999999999999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130</v>
      </c>
      <c r="T13" s="178" t="s">
        <v>131</v>
      </c>
      <c r="U13" s="162">
        <v>0.20200000000000001</v>
      </c>
      <c r="V13" s="162">
        <f>ROUND(E13*U13,2)</f>
        <v>30.19</v>
      </c>
      <c r="W13" s="162"/>
      <c r="X13" s="162" t="s">
        <v>132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133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250" t="s">
        <v>142</v>
      </c>
      <c r="D14" s="251"/>
      <c r="E14" s="251"/>
      <c r="F14" s="251"/>
      <c r="G14" s="251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143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x14ac:dyDescent="0.2">
      <c r="A15" s="166" t="s">
        <v>125</v>
      </c>
      <c r="B15" s="167" t="s">
        <v>62</v>
      </c>
      <c r="C15" s="187" t="s">
        <v>63</v>
      </c>
      <c r="D15" s="168"/>
      <c r="E15" s="169"/>
      <c r="F15" s="170"/>
      <c r="G15" s="170">
        <f>SUMIF(AG16:AG20,"&lt;&gt;NOR",G16:G20)</f>
        <v>0</v>
      </c>
      <c r="H15" s="170"/>
      <c r="I15" s="170">
        <f>SUM(I16:I20)</f>
        <v>0</v>
      </c>
      <c r="J15" s="170"/>
      <c r="K15" s="170">
        <f>SUM(K16:K20)</f>
        <v>0</v>
      </c>
      <c r="L15" s="170"/>
      <c r="M15" s="170">
        <f>SUM(M16:M20)</f>
        <v>0</v>
      </c>
      <c r="N15" s="170"/>
      <c r="O15" s="170">
        <f>SUM(O16:O20)</f>
        <v>0</v>
      </c>
      <c r="P15" s="170"/>
      <c r="Q15" s="170">
        <f>SUM(Q16:Q20)</f>
        <v>2153.86</v>
      </c>
      <c r="R15" s="170"/>
      <c r="S15" s="170"/>
      <c r="T15" s="171"/>
      <c r="U15" s="165"/>
      <c r="V15" s="165">
        <f>SUM(V16:V20)</f>
        <v>554.32999999999993</v>
      </c>
      <c r="W15" s="165"/>
      <c r="X15" s="165"/>
      <c r="AG15" t="s">
        <v>126</v>
      </c>
    </row>
    <row r="16" spans="1:60" ht="22.5" outlineLevel="1" x14ac:dyDescent="0.2">
      <c r="A16" s="179">
        <v>6</v>
      </c>
      <c r="B16" s="180" t="s">
        <v>144</v>
      </c>
      <c r="C16" s="188" t="s">
        <v>145</v>
      </c>
      <c r="D16" s="181" t="s">
        <v>146</v>
      </c>
      <c r="E16" s="182">
        <v>1130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0</v>
      </c>
      <c r="O16" s="184">
        <f>ROUND(E16*N16,2)</f>
        <v>0</v>
      </c>
      <c r="P16" s="184">
        <v>0.41699999999999998</v>
      </c>
      <c r="Q16" s="184">
        <f>ROUND(E16*P16,2)</f>
        <v>471.21</v>
      </c>
      <c r="R16" s="184"/>
      <c r="S16" s="184" t="s">
        <v>130</v>
      </c>
      <c r="T16" s="185" t="s">
        <v>131</v>
      </c>
      <c r="U16" s="162">
        <v>0.13</v>
      </c>
      <c r="V16" s="162">
        <f>ROUND(E16*U16,2)</f>
        <v>146.9</v>
      </c>
      <c r="W16" s="162"/>
      <c r="X16" s="162" t="s">
        <v>132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133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33.75" outlineLevel="1" x14ac:dyDescent="0.2">
      <c r="A17" s="179">
        <v>7</v>
      </c>
      <c r="B17" s="180" t="s">
        <v>147</v>
      </c>
      <c r="C17" s="188" t="s">
        <v>148</v>
      </c>
      <c r="D17" s="181" t="s">
        <v>146</v>
      </c>
      <c r="E17" s="182">
        <v>1245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4">
        <v>0</v>
      </c>
      <c r="O17" s="184">
        <f>ROUND(E17*N17,2)</f>
        <v>0</v>
      </c>
      <c r="P17" s="184">
        <v>0.2</v>
      </c>
      <c r="Q17" s="184">
        <f>ROUND(E17*P17,2)</f>
        <v>249</v>
      </c>
      <c r="R17" s="184"/>
      <c r="S17" s="184" t="s">
        <v>130</v>
      </c>
      <c r="T17" s="185" t="s">
        <v>131</v>
      </c>
      <c r="U17" s="162">
        <v>0.1</v>
      </c>
      <c r="V17" s="162">
        <f>ROUND(E17*U17,2)</f>
        <v>124.5</v>
      </c>
      <c r="W17" s="162"/>
      <c r="X17" s="162" t="s">
        <v>132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133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79">
        <v>8</v>
      </c>
      <c r="B18" s="180" t="s">
        <v>149</v>
      </c>
      <c r="C18" s="188" t="s">
        <v>150</v>
      </c>
      <c r="D18" s="181" t="s">
        <v>146</v>
      </c>
      <c r="E18" s="182">
        <v>1130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4">
        <v>0</v>
      </c>
      <c r="O18" s="184">
        <f>ROUND(E18*N18,2)</f>
        <v>0</v>
      </c>
      <c r="P18" s="184">
        <v>0.44</v>
      </c>
      <c r="Q18" s="184">
        <f>ROUND(E18*P18,2)</f>
        <v>497.2</v>
      </c>
      <c r="R18" s="184"/>
      <c r="S18" s="184" t="s">
        <v>130</v>
      </c>
      <c r="T18" s="185" t="s">
        <v>131</v>
      </c>
      <c r="U18" s="162">
        <v>7.2999999999999995E-2</v>
      </c>
      <c r="V18" s="162">
        <f>ROUND(E18*U18,2)</f>
        <v>82.49</v>
      </c>
      <c r="W18" s="162"/>
      <c r="X18" s="162" t="s">
        <v>132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133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9">
        <v>9</v>
      </c>
      <c r="B19" s="180" t="s">
        <v>151</v>
      </c>
      <c r="C19" s="188" t="s">
        <v>152</v>
      </c>
      <c r="D19" s="181" t="s">
        <v>146</v>
      </c>
      <c r="E19" s="182">
        <v>1245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4">
        <v>0</v>
      </c>
      <c r="O19" s="184">
        <f>ROUND(E19*N19,2)</f>
        <v>0</v>
      </c>
      <c r="P19" s="184">
        <v>0.66</v>
      </c>
      <c r="Q19" s="184">
        <f>ROUND(E19*P19,2)</f>
        <v>821.7</v>
      </c>
      <c r="R19" s="184"/>
      <c r="S19" s="184" t="s">
        <v>130</v>
      </c>
      <c r="T19" s="185" t="s">
        <v>131</v>
      </c>
      <c r="U19" s="162">
        <v>0.11899999999999999</v>
      </c>
      <c r="V19" s="162">
        <f>ROUND(E19*U19,2)</f>
        <v>148.16</v>
      </c>
      <c r="W19" s="162"/>
      <c r="X19" s="162" t="s">
        <v>132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133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79">
        <v>10</v>
      </c>
      <c r="B20" s="180" t="s">
        <v>153</v>
      </c>
      <c r="C20" s="188" t="s">
        <v>154</v>
      </c>
      <c r="D20" s="181" t="s">
        <v>129</v>
      </c>
      <c r="E20" s="182">
        <v>425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0</v>
      </c>
      <c r="O20" s="184">
        <f>ROUND(E20*N20,2)</f>
        <v>0</v>
      </c>
      <c r="P20" s="184">
        <v>0.27</v>
      </c>
      <c r="Q20" s="184">
        <f>ROUND(E20*P20,2)</f>
        <v>114.75</v>
      </c>
      <c r="R20" s="184"/>
      <c r="S20" s="184" t="s">
        <v>130</v>
      </c>
      <c r="T20" s="185" t="s">
        <v>131</v>
      </c>
      <c r="U20" s="162">
        <v>0.123</v>
      </c>
      <c r="V20" s="162">
        <f>ROUND(E20*U20,2)</f>
        <v>52.28</v>
      </c>
      <c r="W20" s="162"/>
      <c r="X20" s="162" t="s">
        <v>132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133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66" t="s">
        <v>125</v>
      </c>
      <c r="B21" s="167" t="s">
        <v>64</v>
      </c>
      <c r="C21" s="187" t="s">
        <v>65</v>
      </c>
      <c r="D21" s="168"/>
      <c r="E21" s="169"/>
      <c r="F21" s="170"/>
      <c r="G21" s="170">
        <f>SUMIF(AG22:AG22,"&lt;&gt;NOR",G22:G22)</f>
        <v>0</v>
      </c>
      <c r="H21" s="170"/>
      <c r="I21" s="170">
        <f>SUM(I22:I22)</f>
        <v>0</v>
      </c>
      <c r="J21" s="170"/>
      <c r="K21" s="170">
        <f>SUM(K22:K22)</f>
        <v>0</v>
      </c>
      <c r="L21" s="170"/>
      <c r="M21" s="170">
        <f>SUM(M22:M22)</f>
        <v>0</v>
      </c>
      <c r="N21" s="170"/>
      <c r="O21" s="170">
        <f>SUM(O22:O22)</f>
        <v>0</v>
      </c>
      <c r="P21" s="170"/>
      <c r="Q21" s="170">
        <f>SUM(Q22:Q22)</f>
        <v>0</v>
      </c>
      <c r="R21" s="170"/>
      <c r="S21" s="170"/>
      <c r="T21" s="171"/>
      <c r="U21" s="165"/>
      <c r="V21" s="165">
        <f>SUM(V22:V22)</f>
        <v>174.56</v>
      </c>
      <c r="W21" s="165"/>
      <c r="X21" s="165"/>
      <c r="AG21" t="s">
        <v>126</v>
      </c>
    </row>
    <row r="22" spans="1:60" outlineLevel="1" x14ac:dyDescent="0.2">
      <c r="A22" s="179">
        <v>11</v>
      </c>
      <c r="B22" s="180" t="s">
        <v>155</v>
      </c>
      <c r="C22" s="188" t="s">
        <v>156</v>
      </c>
      <c r="D22" s="181" t="s">
        <v>136</v>
      </c>
      <c r="E22" s="182">
        <v>593.75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4"/>
      <c r="S22" s="184" t="s">
        <v>130</v>
      </c>
      <c r="T22" s="185" t="s">
        <v>131</v>
      </c>
      <c r="U22" s="162">
        <v>0.29399999999999998</v>
      </c>
      <c r="V22" s="162">
        <f>ROUND(E22*U22,2)</f>
        <v>174.56</v>
      </c>
      <c r="W22" s="162"/>
      <c r="X22" s="162" t="s">
        <v>132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133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66" t="s">
        <v>125</v>
      </c>
      <c r="B23" s="167" t="s">
        <v>66</v>
      </c>
      <c r="C23" s="187" t="s">
        <v>67</v>
      </c>
      <c r="D23" s="168"/>
      <c r="E23" s="169"/>
      <c r="F23" s="170"/>
      <c r="G23" s="170">
        <f>SUMIF(AG24:AG24,"&lt;&gt;NOR",G24:G24)</f>
        <v>0</v>
      </c>
      <c r="H23" s="170"/>
      <c r="I23" s="170">
        <f>SUM(I24:I24)</f>
        <v>0</v>
      </c>
      <c r="J23" s="170"/>
      <c r="K23" s="170">
        <f>SUM(K24:K24)</f>
        <v>0</v>
      </c>
      <c r="L23" s="170"/>
      <c r="M23" s="170">
        <f>SUM(M24:M24)</f>
        <v>0</v>
      </c>
      <c r="N23" s="170"/>
      <c r="O23" s="170">
        <f>SUM(O24:O24)</f>
        <v>0</v>
      </c>
      <c r="P23" s="170"/>
      <c r="Q23" s="170">
        <f>SUM(Q24:Q24)</f>
        <v>0</v>
      </c>
      <c r="R23" s="170"/>
      <c r="S23" s="170"/>
      <c r="T23" s="171"/>
      <c r="U23" s="165"/>
      <c r="V23" s="165">
        <f>SUM(V24:V24)</f>
        <v>42.75</v>
      </c>
      <c r="W23" s="165"/>
      <c r="X23" s="165"/>
      <c r="AG23" t="s">
        <v>126</v>
      </c>
    </row>
    <row r="24" spans="1:60" outlineLevel="1" x14ac:dyDescent="0.2">
      <c r="A24" s="179">
        <v>12</v>
      </c>
      <c r="B24" s="180" t="s">
        <v>157</v>
      </c>
      <c r="C24" s="188" t="s">
        <v>158</v>
      </c>
      <c r="D24" s="181" t="s">
        <v>146</v>
      </c>
      <c r="E24" s="182">
        <v>2375</v>
      </c>
      <c r="F24" s="183"/>
      <c r="G24" s="184">
        <f>ROUND(E24*F24,2)</f>
        <v>0</v>
      </c>
      <c r="H24" s="183"/>
      <c r="I24" s="184">
        <f>ROUND(E24*H24,2)</f>
        <v>0</v>
      </c>
      <c r="J24" s="183"/>
      <c r="K24" s="184">
        <f>ROUND(E24*J24,2)</f>
        <v>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4" t="s">
        <v>130</v>
      </c>
      <c r="T24" s="185" t="s">
        <v>131</v>
      </c>
      <c r="U24" s="162">
        <v>1.7999999999999999E-2</v>
      </c>
      <c r="V24" s="162">
        <f>ROUND(E24*U24,2)</f>
        <v>42.75</v>
      </c>
      <c r="W24" s="162"/>
      <c r="X24" s="162" t="s">
        <v>132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133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">
      <c r="A25" s="166" t="s">
        <v>125</v>
      </c>
      <c r="B25" s="167" t="s">
        <v>68</v>
      </c>
      <c r="C25" s="187" t="s">
        <v>69</v>
      </c>
      <c r="D25" s="168"/>
      <c r="E25" s="169"/>
      <c r="F25" s="170"/>
      <c r="G25" s="170">
        <f>SUMIF(AG26:AG26,"&lt;&gt;NOR",G26:G26)</f>
        <v>0</v>
      </c>
      <c r="H25" s="170"/>
      <c r="I25" s="170">
        <f>SUM(I26:I26)</f>
        <v>0</v>
      </c>
      <c r="J25" s="170"/>
      <c r="K25" s="170">
        <f>SUM(K26:K26)</f>
        <v>0</v>
      </c>
      <c r="L25" s="170"/>
      <c r="M25" s="170">
        <f>SUM(M26:M26)</f>
        <v>0</v>
      </c>
      <c r="N25" s="170"/>
      <c r="O25" s="170">
        <f>SUM(O26:O26)</f>
        <v>0</v>
      </c>
      <c r="P25" s="170"/>
      <c r="Q25" s="170">
        <f>SUM(Q26:Q26)</f>
        <v>0</v>
      </c>
      <c r="R25" s="170"/>
      <c r="S25" s="170"/>
      <c r="T25" s="171"/>
      <c r="U25" s="165"/>
      <c r="V25" s="165">
        <f>SUM(V26:V26)</f>
        <v>0</v>
      </c>
      <c r="W25" s="165"/>
      <c r="X25" s="165"/>
      <c r="AG25" t="s">
        <v>126</v>
      </c>
    </row>
    <row r="26" spans="1:60" outlineLevel="1" x14ac:dyDescent="0.2">
      <c r="A26" s="179">
        <v>13</v>
      </c>
      <c r="B26" s="180" t="s">
        <v>159</v>
      </c>
      <c r="C26" s="188" t="s">
        <v>364</v>
      </c>
      <c r="D26" s="181" t="s">
        <v>160</v>
      </c>
      <c r="E26" s="182">
        <v>1318.9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130</v>
      </c>
      <c r="T26" s="185" t="s">
        <v>131</v>
      </c>
      <c r="U26" s="162">
        <v>0</v>
      </c>
      <c r="V26" s="162">
        <f>ROUND(E26*U26,2)</f>
        <v>0</v>
      </c>
      <c r="W26" s="162"/>
      <c r="X26" s="162" t="s">
        <v>132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133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x14ac:dyDescent="0.2">
      <c r="A27" s="166" t="s">
        <v>125</v>
      </c>
      <c r="B27" s="167" t="s">
        <v>70</v>
      </c>
      <c r="C27" s="187" t="s">
        <v>71</v>
      </c>
      <c r="D27" s="168"/>
      <c r="E27" s="169"/>
      <c r="F27" s="170"/>
      <c r="G27" s="170">
        <f>SUMIF(AG28:AG34,"&lt;&gt;NOR",G28:G34)</f>
        <v>0</v>
      </c>
      <c r="H27" s="170"/>
      <c r="I27" s="170">
        <f>SUM(I28:I34)</f>
        <v>0</v>
      </c>
      <c r="J27" s="170"/>
      <c r="K27" s="170">
        <f>SUM(K28:K34)</f>
        <v>0</v>
      </c>
      <c r="L27" s="170"/>
      <c r="M27" s="170">
        <f>SUM(M28:M34)</f>
        <v>0</v>
      </c>
      <c r="N27" s="170"/>
      <c r="O27" s="170">
        <f>SUM(O28:O34)</f>
        <v>47.08</v>
      </c>
      <c r="P27" s="170"/>
      <c r="Q27" s="170">
        <f>SUM(Q28:Q34)</f>
        <v>0</v>
      </c>
      <c r="R27" s="170"/>
      <c r="S27" s="170"/>
      <c r="T27" s="171"/>
      <c r="U27" s="165"/>
      <c r="V27" s="165">
        <f>SUM(V28:V34)</f>
        <v>447.31</v>
      </c>
      <c r="W27" s="165"/>
      <c r="X27" s="165"/>
      <c r="AG27" t="s">
        <v>126</v>
      </c>
    </row>
    <row r="28" spans="1:60" outlineLevel="1" x14ac:dyDescent="0.2">
      <c r="A28" s="172">
        <v>14</v>
      </c>
      <c r="B28" s="173" t="s">
        <v>161</v>
      </c>
      <c r="C28" s="189" t="s">
        <v>162</v>
      </c>
      <c r="D28" s="174" t="s">
        <v>136</v>
      </c>
      <c r="E28" s="175">
        <v>21.48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1.9205000000000001</v>
      </c>
      <c r="O28" s="177">
        <f>ROUND(E28*N28,2)</f>
        <v>41.25</v>
      </c>
      <c r="P28" s="177">
        <v>0</v>
      </c>
      <c r="Q28" s="177">
        <f>ROUND(E28*P28,2)</f>
        <v>0</v>
      </c>
      <c r="R28" s="177"/>
      <c r="S28" s="177" t="s">
        <v>130</v>
      </c>
      <c r="T28" s="178" t="s">
        <v>131</v>
      </c>
      <c r="U28" s="162">
        <v>1.2310000000000001</v>
      </c>
      <c r="V28" s="162">
        <f>ROUND(E28*U28,2)</f>
        <v>26.44</v>
      </c>
      <c r="W28" s="162"/>
      <c r="X28" s="162" t="s">
        <v>132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133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250" t="s">
        <v>163</v>
      </c>
      <c r="D29" s="251"/>
      <c r="E29" s="251"/>
      <c r="F29" s="251"/>
      <c r="G29" s="251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143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9">
        <v>15</v>
      </c>
      <c r="B30" s="180" t="s">
        <v>164</v>
      </c>
      <c r="C30" s="188" t="s">
        <v>165</v>
      </c>
      <c r="D30" s="181" t="s">
        <v>129</v>
      </c>
      <c r="E30" s="182">
        <v>358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7.77E-3</v>
      </c>
      <c r="O30" s="184">
        <f>ROUND(E30*N30,2)</f>
        <v>2.78</v>
      </c>
      <c r="P30" s="184">
        <v>0</v>
      </c>
      <c r="Q30" s="184">
        <f>ROUND(E30*P30,2)</f>
        <v>0</v>
      </c>
      <c r="R30" s="184"/>
      <c r="S30" s="184" t="s">
        <v>130</v>
      </c>
      <c r="T30" s="185" t="s">
        <v>131</v>
      </c>
      <c r="U30" s="162">
        <v>0.05</v>
      </c>
      <c r="V30" s="162">
        <f>ROUND(E30*U30,2)</f>
        <v>17.899999999999999</v>
      </c>
      <c r="W30" s="162"/>
      <c r="X30" s="162" t="s">
        <v>132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133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9">
        <v>16</v>
      </c>
      <c r="B31" s="180" t="s">
        <v>166</v>
      </c>
      <c r="C31" s="188" t="s">
        <v>167</v>
      </c>
      <c r="D31" s="181" t="s">
        <v>146</v>
      </c>
      <c r="E31" s="182">
        <v>196.9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1.8000000000000001E-4</v>
      </c>
      <c r="O31" s="184">
        <f>ROUND(E31*N31,2)</f>
        <v>0.04</v>
      </c>
      <c r="P31" s="184">
        <v>0</v>
      </c>
      <c r="Q31" s="184">
        <f>ROUND(E31*P31,2)</f>
        <v>0</v>
      </c>
      <c r="R31" s="184"/>
      <c r="S31" s="184" t="s">
        <v>130</v>
      </c>
      <c r="T31" s="185" t="s">
        <v>131</v>
      </c>
      <c r="U31" s="162">
        <v>7.4999999999999997E-2</v>
      </c>
      <c r="V31" s="162">
        <f>ROUND(E31*U31,2)</f>
        <v>14.77</v>
      </c>
      <c r="W31" s="162"/>
      <c r="X31" s="162" t="s">
        <v>132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133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9">
        <v>17</v>
      </c>
      <c r="B32" s="180" t="s">
        <v>168</v>
      </c>
      <c r="C32" s="188" t="s">
        <v>169</v>
      </c>
      <c r="D32" s="181" t="s">
        <v>146</v>
      </c>
      <c r="E32" s="182">
        <v>6470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>
        <v>4.0000000000000003E-5</v>
      </c>
      <c r="O32" s="184">
        <f>ROUND(E32*N32,2)</f>
        <v>0.26</v>
      </c>
      <c r="P32" s="184">
        <v>0</v>
      </c>
      <c r="Q32" s="184">
        <f>ROUND(E32*P32,2)</f>
        <v>0</v>
      </c>
      <c r="R32" s="184"/>
      <c r="S32" s="184" t="s">
        <v>130</v>
      </c>
      <c r="T32" s="185" t="s">
        <v>131</v>
      </c>
      <c r="U32" s="162">
        <v>0.06</v>
      </c>
      <c r="V32" s="162">
        <f>ROUND(E32*U32,2)</f>
        <v>388.2</v>
      </c>
      <c r="W32" s="162"/>
      <c r="X32" s="162" t="s">
        <v>132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133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79">
        <v>18</v>
      </c>
      <c r="B33" s="180" t="s">
        <v>170</v>
      </c>
      <c r="C33" s="188" t="s">
        <v>171</v>
      </c>
      <c r="D33" s="181" t="s">
        <v>129</v>
      </c>
      <c r="E33" s="182">
        <v>268.5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5.9999999999999995E-4</v>
      </c>
      <c r="O33" s="184">
        <f>ROUND(E33*N33,2)</f>
        <v>0.16</v>
      </c>
      <c r="P33" s="184">
        <v>0</v>
      </c>
      <c r="Q33" s="184">
        <f>ROUND(E33*P33,2)</f>
        <v>0</v>
      </c>
      <c r="R33" s="184" t="s">
        <v>172</v>
      </c>
      <c r="S33" s="184" t="s">
        <v>130</v>
      </c>
      <c r="T33" s="185" t="s">
        <v>131</v>
      </c>
      <c r="U33" s="162">
        <v>0</v>
      </c>
      <c r="V33" s="162">
        <f>ROUND(E33*U33,2)</f>
        <v>0</v>
      </c>
      <c r="W33" s="162"/>
      <c r="X33" s="162" t="s">
        <v>173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174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79">
        <v>19</v>
      </c>
      <c r="B34" s="180" t="s">
        <v>175</v>
      </c>
      <c r="C34" s="188" t="s">
        <v>176</v>
      </c>
      <c r="D34" s="181" t="s">
        <v>146</v>
      </c>
      <c r="E34" s="182">
        <v>6470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>
        <v>4.0000000000000002E-4</v>
      </c>
      <c r="O34" s="184">
        <f>ROUND(E34*N34,2)</f>
        <v>2.59</v>
      </c>
      <c r="P34" s="184">
        <v>0</v>
      </c>
      <c r="Q34" s="184">
        <f>ROUND(E34*P34,2)</f>
        <v>0</v>
      </c>
      <c r="R34" s="184" t="s">
        <v>172</v>
      </c>
      <c r="S34" s="184" t="s">
        <v>130</v>
      </c>
      <c r="T34" s="185" t="s">
        <v>131</v>
      </c>
      <c r="U34" s="162">
        <v>0</v>
      </c>
      <c r="V34" s="162">
        <f>ROUND(E34*U34,2)</f>
        <v>0</v>
      </c>
      <c r="W34" s="162"/>
      <c r="X34" s="162" t="s">
        <v>173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174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">
      <c r="A35" s="166" t="s">
        <v>125</v>
      </c>
      <c r="B35" s="167" t="s">
        <v>74</v>
      </c>
      <c r="C35" s="187" t="s">
        <v>75</v>
      </c>
      <c r="D35" s="168"/>
      <c r="E35" s="169"/>
      <c r="F35" s="170"/>
      <c r="G35" s="170">
        <f>SUMIF(AG36:AG36,"&lt;&gt;NOR",G36:G36)</f>
        <v>0</v>
      </c>
      <c r="H35" s="170"/>
      <c r="I35" s="170">
        <f>SUM(I36:I36)</f>
        <v>0</v>
      </c>
      <c r="J35" s="170"/>
      <c r="K35" s="170">
        <f>SUM(K36:K36)</f>
        <v>0</v>
      </c>
      <c r="L35" s="170"/>
      <c r="M35" s="170">
        <f>SUM(M36:M36)</f>
        <v>0</v>
      </c>
      <c r="N35" s="170"/>
      <c r="O35" s="170">
        <f>SUM(O36:O36)</f>
        <v>123.09</v>
      </c>
      <c r="P35" s="170"/>
      <c r="Q35" s="170">
        <f>SUM(Q36:Q36)</f>
        <v>0</v>
      </c>
      <c r="R35" s="170"/>
      <c r="S35" s="170"/>
      <c r="T35" s="171"/>
      <c r="U35" s="165"/>
      <c r="V35" s="165">
        <f>SUM(V36:V36)</f>
        <v>1334.97</v>
      </c>
      <c r="W35" s="165"/>
      <c r="X35" s="165"/>
      <c r="AG35" t="s">
        <v>126</v>
      </c>
    </row>
    <row r="36" spans="1:60" ht="22.5" outlineLevel="1" x14ac:dyDescent="0.2">
      <c r="A36" s="179">
        <v>20</v>
      </c>
      <c r="B36" s="180" t="s">
        <v>177</v>
      </c>
      <c r="C36" s="188" t="s">
        <v>178</v>
      </c>
      <c r="D36" s="181" t="s">
        <v>146</v>
      </c>
      <c r="E36" s="182">
        <v>1119</v>
      </c>
      <c r="F36" s="183"/>
      <c r="G36" s="184">
        <f>ROUND(E36*F36,2)</f>
        <v>0</v>
      </c>
      <c r="H36" s="183"/>
      <c r="I36" s="184">
        <f>ROUND(E36*H36,2)</f>
        <v>0</v>
      </c>
      <c r="J36" s="183"/>
      <c r="K36" s="184">
        <f>ROUND(E36*J36,2)</f>
        <v>0</v>
      </c>
      <c r="L36" s="184">
        <v>21</v>
      </c>
      <c r="M36" s="184">
        <f>G36*(1+L36/100)</f>
        <v>0</v>
      </c>
      <c r="N36" s="184">
        <v>0.11</v>
      </c>
      <c r="O36" s="184">
        <f>ROUND(E36*N36,2)</f>
        <v>123.09</v>
      </c>
      <c r="P36" s="184">
        <v>0</v>
      </c>
      <c r="Q36" s="184">
        <f>ROUND(E36*P36,2)</f>
        <v>0</v>
      </c>
      <c r="R36" s="184"/>
      <c r="S36" s="184" t="s">
        <v>130</v>
      </c>
      <c r="T36" s="185" t="s">
        <v>131</v>
      </c>
      <c r="U36" s="162">
        <v>1.1930000000000001</v>
      </c>
      <c r="V36" s="162">
        <f>ROUND(E36*U36,2)</f>
        <v>1334.97</v>
      </c>
      <c r="W36" s="162"/>
      <c r="X36" s="162" t="s">
        <v>132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133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66" t="s">
        <v>125</v>
      </c>
      <c r="B37" s="167" t="s">
        <v>76</v>
      </c>
      <c r="C37" s="187" t="s">
        <v>77</v>
      </c>
      <c r="D37" s="168"/>
      <c r="E37" s="169"/>
      <c r="F37" s="170"/>
      <c r="G37" s="170">
        <f>SUMIF(AG38:AG42,"&lt;&gt;NOR",G38:G42)</f>
        <v>0</v>
      </c>
      <c r="H37" s="170"/>
      <c r="I37" s="170">
        <f>SUM(I38:I42)</f>
        <v>0</v>
      </c>
      <c r="J37" s="170"/>
      <c r="K37" s="170">
        <f>SUM(K38:K42)</f>
        <v>0</v>
      </c>
      <c r="L37" s="170"/>
      <c r="M37" s="170">
        <f>SUM(M38:M42)</f>
        <v>0</v>
      </c>
      <c r="N37" s="170"/>
      <c r="O37" s="170">
        <f>SUM(O38:O42)</f>
        <v>2022.71</v>
      </c>
      <c r="P37" s="170"/>
      <c r="Q37" s="170">
        <f>SUM(Q38:Q42)</f>
        <v>0</v>
      </c>
      <c r="R37" s="170"/>
      <c r="S37" s="170"/>
      <c r="T37" s="171"/>
      <c r="U37" s="165"/>
      <c r="V37" s="165">
        <f>SUM(V38:V42)</f>
        <v>191.53</v>
      </c>
      <c r="W37" s="165"/>
      <c r="X37" s="165"/>
      <c r="AG37" t="s">
        <v>126</v>
      </c>
    </row>
    <row r="38" spans="1:60" outlineLevel="1" x14ac:dyDescent="0.2">
      <c r="A38" s="179">
        <v>21</v>
      </c>
      <c r="B38" s="180" t="s">
        <v>179</v>
      </c>
      <c r="C38" s="188" t="s">
        <v>180</v>
      </c>
      <c r="D38" s="181" t="s">
        <v>146</v>
      </c>
      <c r="E38" s="182">
        <v>2218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0.2024</v>
      </c>
      <c r="O38" s="184">
        <f>ROUND(E38*N38,2)</f>
        <v>448.92</v>
      </c>
      <c r="P38" s="184">
        <v>0</v>
      </c>
      <c r="Q38" s="184">
        <f>ROUND(E38*P38,2)</f>
        <v>0</v>
      </c>
      <c r="R38" s="184"/>
      <c r="S38" s="184" t="s">
        <v>130</v>
      </c>
      <c r="T38" s="185" t="s">
        <v>131</v>
      </c>
      <c r="U38" s="162">
        <v>2.5999999999999999E-2</v>
      </c>
      <c r="V38" s="162">
        <f>ROUND(E38*U38,2)</f>
        <v>57.67</v>
      </c>
      <c r="W38" s="162"/>
      <c r="X38" s="162" t="s">
        <v>132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133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79">
        <v>22</v>
      </c>
      <c r="B39" s="180" t="s">
        <v>181</v>
      </c>
      <c r="C39" s="188" t="s">
        <v>182</v>
      </c>
      <c r="D39" s="181" t="s">
        <v>146</v>
      </c>
      <c r="E39" s="182">
        <v>1130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4">
        <v>0.28337000000000001</v>
      </c>
      <c r="O39" s="184">
        <f>ROUND(E39*N39,2)</f>
        <v>320.20999999999998</v>
      </c>
      <c r="P39" s="184">
        <v>0</v>
      </c>
      <c r="Q39" s="184">
        <f>ROUND(E39*P39,2)</f>
        <v>0</v>
      </c>
      <c r="R39" s="184"/>
      <c r="S39" s="184" t="s">
        <v>130</v>
      </c>
      <c r="T39" s="185" t="s">
        <v>131</v>
      </c>
      <c r="U39" s="162">
        <v>1.4999999999999999E-2</v>
      </c>
      <c r="V39" s="162">
        <f>ROUND(E39*U39,2)</f>
        <v>16.95</v>
      </c>
      <c r="W39" s="162"/>
      <c r="X39" s="162" t="s">
        <v>132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133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9">
        <v>23</v>
      </c>
      <c r="B40" s="180" t="s">
        <v>183</v>
      </c>
      <c r="C40" s="188" t="s">
        <v>184</v>
      </c>
      <c r="D40" s="181" t="s">
        <v>146</v>
      </c>
      <c r="E40" s="182">
        <v>1245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4">
        <v>0.36432999999999999</v>
      </c>
      <c r="O40" s="184">
        <f>ROUND(E40*N40,2)</f>
        <v>453.59</v>
      </c>
      <c r="P40" s="184">
        <v>0</v>
      </c>
      <c r="Q40" s="184">
        <f>ROUND(E40*P40,2)</f>
        <v>0</v>
      </c>
      <c r="R40" s="184"/>
      <c r="S40" s="184" t="s">
        <v>130</v>
      </c>
      <c r="T40" s="185" t="s">
        <v>131</v>
      </c>
      <c r="U40" s="162">
        <v>1.7999999999999999E-2</v>
      </c>
      <c r="V40" s="162">
        <f>ROUND(E40*U40,2)</f>
        <v>22.41</v>
      </c>
      <c r="W40" s="162"/>
      <c r="X40" s="162" t="s">
        <v>132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133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79">
        <v>24</v>
      </c>
      <c r="B41" s="180" t="s">
        <v>185</v>
      </c>
      <c r="C41" s="188" t="s">
        <v>186</v>
      </c>
      <c r="D41" s="181" t="s">
        <v>146</v>
      </c>
      <c r="E41" s="182">
        <v>1130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4">
        <v>0.28799999999999998</v>
      </c>
      <c r="O41" s="184">
        <f>ROUND(E41*N41,2)</f>
        <v>325.44</v>
      </c>
      <c r="P41" s="184">
        <v>0</v>
      </c>
      <c r="Q41" s="184">
        <f>ROUND(E41*P41,2)</f>
        <v>0</v>
      </c>
      <c r="R41" s="184"/>
      <c r="S41" s="184" t="s">
        <v>130</v>
      </c>
      <c r="T41" s="185" t="s">
        <v>131</v>
      </c>
      <c r="U41" s="162">
        <v>2.3E-2</v>
      </c>
      <c r="V41" s="162">
        <f>ROUND(E41*U41,2)</f>
        <v>25.99</v>
      </c>
      <c r="W41" s="162"/>
      <c r="X41" s="162" t="s">
        <v>132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133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9">
        <v>25</v>
      </c>
      <c r="B42" s="180" t="s">
        <v>187</v>
      </c>
      <c r="C42" s="188" t="s">
        <v>188</v>
      </c>
      <c r="D42" s="181" t="s">
        <v>146</v>
      </c>
      <c r="E42" s="182">
        <v>1105</v>
      </c>
      <c r="F42" s="183"/>
      <c r="G42" s="184">
        <f>ROUND(E42*F42,2)</f>
        <v>0</v>
      </c>
      <c r="H42" s="183"/>
      <c r="I42" s="184">
        <f>ROUND(E42*H42,2)</f>
        <v>0</v>
      </c>
      <c r="J42" s="183"/>
      <c r="K42" s="184">
        <f>ROUND(E42*J42,2)</f>
        <v>0</v>
      </c>
      <c r="L42" s="184">
        <v>21</v>
      </c>
      <c r="M42" s="184">
        <f>G42*(1+L42/100)</f>
        <v>0</v>
      </c>
      <c r="N42" s="184">
        <v>0.42946000000000001</v>
      </c>
      <c r="O42" s="184">
        <f>ROUND(E42*N42,2)</f>
        <v>474.55</v>
      </c>
      <c r="P42" s="184">
        <v>0</v>
      </c>
      <c r="Q42" s="184">
        <f>ROUND(E42*P42,2)</f>
        <v>0</v>
      </c>
      <c r="R42" s="184"/>
      <c r="S42" s="184" t="s">
        <v>130</v>
      </c>
      <c r="T42" s="185" t="s">
        <v>131</v>
      </c>
      <c r="U42" s="162">
        <v>6.2E-2</v>
      </c>
      <c r="V42" s="162">
        <f>ROUND(E42*U42,2)</f>
        <v>68.510000000000005</v>
      </c>
      <c r="W42" s="162"/>
      <c r="X42" s="162" t="s">
        <v>132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133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66" t="s">
        <v>125</v>
      </c>
      <c r="B43" s="167" t="s">
        <v>78</v>
      </c>
      <c r="C43" s="187" t="s">
        <v>79</v>
      </c>
      <c r="D43" s="168"/>
      <c r="E43" s="169"/>
      <c r="F43" s="170"/>
      <c r="G43" s="170">
        <f>SUMIF(AG44:AG50,"&lt;&gt;NOR",G44:G50)</f>
        <v>0</v>
      </c>
      <c r="H43" s="170"/>
      <c r="I43" s="170">
        <f>SUM(I44:I50)</f>
        <v>0</v>
      </c>
      <c r="J43" s="170"/>
      <c r="K43" s="170">
        <f>SUM(K44:K50)</f>
        <v>0</v>
      </c>
      <c r="L43" s="170"/>
      <c r="M43" s="170">
        <f>SUM(M44:M50)</f>
        <v>0</v>
      </c>
      <c r="N43" s="170"/>
      <c r="O43" s="170">
        <f>SUM(O44:O50)</f>
        <v>130.60999999999999</v>
      </c>
      <c r="P43" s="170"/>
      <c r="Q43" s="170">
        <f>SUM(Q44:Q50)</f>
        <v>0</v>
      </c>
      <c r="R43" s="170"/>
      <c r="S43" s="170"/>
      <c r="T43" s="171"/>
      <c r="U43" s="165"/>
      <c r="V43" s="165">
        <f>SUM(V44:V50)</f>
        <v>1296.2799999999997</v>
      </c>
      <c r="W43" s="165"/>
      <c r="X43" s="165"/>
      <c r="AG43" t="s">
        <v>126</v>
      </c>
    </row>
    <row r="44" spans="1:60" outlineLevel="1" x14ac:dyDescent="0.2">
      <c r="A44" s="179">
        <v>26</v>
      </c>
      <c r="B44" s="180" t="s">
        <v>189</v>
      </c>
      <c r="C44" s="188" t="s">
        <v>190</v>
      </c>
      <c r="D44" s="181" t="s">
        <v>146</v>
      </c>
      <c r="E44" s="182">
        <v>1130</v>
      </c>
      <c r="F44" s="183"/>
      <c r="G44" s="184">
        <f t="shared" ref="G44:G50" si="0">ROUND(E44*F44,2)</f>
        <v>0</v>
      </c>
      <c r="H44" s="183"/>
      <c r="I44" s="184">
        <f t="shared" ref="I44:I50" si="1">ROUND(E44*H44,2)</f>
        <v>0</v>
      </c>
      <c r="J44" s="183"/>
      <c r="K44" s="184">
        <f t="shared" ref="K44:K50" si="2">ROUND(E44*J44,2)</f>
        <v>0</v>
      </c>
      <c r="L44" s="184">
        <v>21</v>
      </c>
      <c r="M44" s="184">
        <f t="shared" ref="M44:M50" si="3">G44*(1+L44/100)</f>
        <v>0</v>
      </c>
      <c r="N44" s="184">
        <v>0.11</v>
      </c>
      <c r="O44" s="184">
        <f t="shared" ref="O44:O50" si="4">ROUND(E44*N44,2)</f>
        <v>124.3</v>
      </c>
      <c r="P44" s="184">
        <v>0</v>
      </c>
      <c r="Q44" s="184">
        <f t="shared" ref="Q44:Q50" si="5">ROUND(E44*P44,2)</f>
        <v>0</v>
      </c>
      <c r="R44" s="184"/>
      <c r="S44" s="184" t="s">
        <v>130</v>
      </c>
      <c r="T44" s="185" t="s">
        <v>131</v>
      </c>
      <c r="U44" s="162">
        <v>1.135</v>
      </c>
      <c r="V44" s="162">
        <f t="shared" ref="V44:V50" si="6">ROUND(E44*U44,2)</f>
        <v>1282.55</v>
      </c>
      <c r="W44" s="162"/>
      <c r="X44" s="162" t="s">
        <v>132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133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79">
        <v>27</v>
      </c>
      <c r="B45" s="180" t="s">
        <v>191</v>
      </c>
      <c r="C45" s="188" t="s">
        <v>192</v>
      </c>
      <c r="D45" s="181" t="s">
        <v>193</v>
      </c>
      <c r="E45" s="182">
        <v>2</v>
      </c>
      <c r="F45" s="183"/>
      <c r="G45" s="184">
        <f t="shared" si="0"/>
        <v>0</v>
      </c>
      <c r="H45" s="183"/>
      <c r="I45" s="184">
        <f t="shared" si="1"/>
        <v>0</v>
      </c>
      <c r="J45" s="183"/>
      <c r="K45" s="184">
        <f t="shared" si="2"/>
        <v>0</v>
      </c>
      <c r="L45" s="184">
        <v>21</v>
      </c>
      <c r="M45" s="184">
        <f t="shared" si="3"/>
        <v>0</v>
      </c>
      <c r="N45" s="184">
        <v>1.4999999999999999E-4</v>
      </c>
      <c r="O45" s="184">
        <f t="shared" si="4"/>
        <v>0</v>
      </c>
      <c r="P45" s="184">
        <v>0</v>
      </c>
      <c r="Q45" s="184">
        <f t="shared" si="5"/>
        <v>0</v>
      </c>
      <c r="R45" s="184"/>
      <c r="S45" s="184" t="s">
        <v>130</v>
      </c>
      <c r="T45" s="185" t="s">
        <v>131</v>
      </c>
      <c r="U45" s="162">
        <v>0.02</v>
      </c>
      <c r="V45" s="162">
        <f t="shared" si="6"/>
        <v>0.04</v>
      </c>
      <c r="W45" s="162"/>
      <c r="X45" s="162" t="s">
        <v>132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133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79">
        <v>28</v>
      </c>
      <c r="B46" s="180" t="s">
        <v>194</v>
      </c>
      <c r="C46" s="188" t="s">
        <v>195</v>
      </c>
      <c r="D46" s="181" t="s">
        <v>193</v>
      </c>
      <c r="E46" s="182">
        <v>31</v>
      </c>
      <c r="F46" s="183"/>
      <c r="G46" s="184">
        <f t="shared" si="0"/>
        <v>0</v>
      </c>
      <c r="H46" s="183"/>
      <c r="I46" s="184">
        <f t="shared" si="1"/>
        <v>0</v>
      </c>
      <c r="J46" s="183"/>
      <c r="K46" s="184">
        <f t="shared" si="2"/>
        <v>0</v>
      </c>
      <c r="L46" s="184">
        <v>21</v>
      </c>
      <c r="M46" s="184">
        <f t="shared" si="3"/>
        <v>0</v>
      </c>
      <c r="N46" s="184">
        <v>5.5700000000000003E-3</v>
      </c>
      <c r="O46" s="184">
        <f t="shared" si="4"/>
        <v>0.17</v>
      </c>
      <c r="P46" s="184">
        <v>0</v>
      </c>
      <c r="Q46" s="184">
        <f t="shared" si="5"/>
        <v>0</v>
      </c>
      <c r="R46" s="184"/>
      <c r="S46" s="184" t="s">
        <v>130</v>
      </c>
      <c r="T46" s="185" t="s">
        <v>131</v>
      </c>
      <c r="U46" s="162">
        <v>0.05</v>
      </c>
      <c r="V46" s="162">
        <f t="shared" si="6"/>
        <v>1.55</v>
      </c>
      <c r="W46" s="162"/>
      <c r="X46" s="162" t="s">
        <v>132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133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79">
        <v>29</v>
      </c>
      <c r="B47" s="180" t="s">
        <v>196</v>
      </c>
      <c r="C47" s="188" t="s">
        <v>197</v>
      </c>
      <c r="D47" s="181" t="s">
        <v>129</v>
      </c>
      <c r="E47" s="182">
        <v>15</v>
      </c>
      <c r="F47" s="183"/>
      <c r="G47" s="184">
        <f t="shared" si="0"/>
        <v>0</v>
      </c>
      <c r="H47" s="183"/>
      <c r="I47" s="184">
        <f t="shared" si="1"/>
        <v>0</v>
      </c>
      <c r="J47" s="183"/>
      <c r="K47" s="184">
        <f t="shared" si="2"/>
        <v>0</v>
      </c>
      <c r="L47" s="184">
        <v>21</v>
      </c>
      <c r="M47" s="184">
        <f t="shared" si="3"/>
        <v>0</v>
      </c>
      <c r="N47" s="184">
        <v>0.13134999999999999</v>
      </c>
      <c r="O47" s="184">
        <f t="shared" si="4"/>
        <v>1.97</v>
      </c>
      <c r="P47" s="184">
        <v>0</v>
      </c>
      <c r="Q47" s="184">
        <f t="shared" si="5"/>
        <v>0</v>
      </c>
      <c r="R47" s="184"/>
      <c r="S47" s="184" t="s">
        <v>130</v>
      </c>
      <c r="T47" s="185" t="s">
        <v>131</v>
      </c>
      <c r="U47" s="162">
        <v>4.4699999999999997E-2</v>
      </c>
      <c r="V47" s="162">
        <f t="shared" si="6"/>
        <v>0.67</v>
      </c>
      <c r="W47" s="162"/>
      <c r="X47" s="162" t="s">
        <v>132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133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79">
        <v>30</v>
      </c>
      <c r="B48" s="180" t="s">
        <v>198</v>
      </c>
      <c r="C48" s="188" t="s">
        <v>199</v>
      </c>
      <c r="D48" s="181" t="s">
        <v>129</v>
      </c>
      <c r="E48" s="182">
        <v>15</v>
      </c>
      <c r="F48" s="183"/>
      <c r="G48" s="184">
        <f t="shared" si="0"/>
        <v>0</v>
      </c>
      <c r="H48" s="183"/>
      <c r="I48" s="184">
        <f t="shared" si="1"/>
        <v>0</v>
      </c>
      <c r="J48" s="183"/>
      <c r="K48" s="184">
        <f t="shared" si="2"/>
        <v>0</v>
      </c>
      <c r="L48" s="184">
        <v>21</v>
      </c>
      <c r="M48" s="184">
        <f t="shared" si="3"/>
        <v>0</v>
      </c>
      <c r="N48" s="184">
        <v>0.25207000000000002</v>
      </c>
      <c r="O48" s="184">
        <f t="shared" si="4"/>
        <v>3.78</v>
      </c>
      <c r="P48" s="184">
        <v>0</v>
      </c>
      <c r="Q48" s="184">
        <f t="shared" si="5"/>
        <v>0</v>
      </c>
      <c r="R48" s="184"/>
      <c r="S48" s="184" t="s">
        <v>130</v>
      </c>
      <c r="T48" s="185" t="s">
        <v>131</v>
      </c>
      <c r="U48" s="162">
        <v>0.64159999999999995</v>
      </c>
      <c r="V48" s="162">
        <f t="shared" si="6"/>
        <v>9.6199999999999992</v>
      </c>
      <c r="W48" s="162"/>
      <c r="X48" s="162" t="s">
        <v>132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133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79">
        <v>31</v>
      </c>
      <c r="B49" s="180" t="s">
        <v>200</v>
      </c>
      <c r="C49" s="188" t="s">
        <v>201</v>
      </c>
      <c r="D49" s="181" t="s">
        <v>193</v>
      </c>
      <c r="E49" s="182">
        <v>3</v>
      </c>
      <c r="F49" s="183"/>
      <c r="G49" s="184">
        <f t="shared" si="0"/>
        <v>0</v>
      </c>
      <c r="H49" s="183"/>
      <c r="I49" s="184">
        <f t="shared" si="1"/>
        <v>0</v>
      </c>
      <c r="J49" s="183"/>
      <c r="K49" s="184">
        <f t="shared" si="2"/>
        <v>0</v>
      </c>
      <c r="L49" s="184">
        <v>21</v>
      </c>
      <c r="M49" s="184">
        <f t="shared" si="3"/>
        <v>0</v>
      </c>
      <c r="N49" s="184">
        <v>0.12723000000000001</v>
      </c>
      <c r="O49" s="184">
        <f t="shared" si="4"/>
        <v>0.38</v>
      </c>
      <c r="P49" s="184">
        <v>0</v>
      </c>
      <c r="Q49" s="184">
        <f t="shared" si="5"/>
        <v>0</v>
      </c>
      <c r="R49" s="184"/>
      <c r="S49" s="184" t="s">
        <v>130</v>
      </c>
      <c r="T49" s="185" t="s">
        <v>131</v>
      </c>
      <c r="U49" s="162">
        <v>0.61567000000000005</v>
      </c>
      <c r="V49" s="162">
        <f t="shared" si="6"/>
        <v>1.85</v>
      </c>
      <c r="W49" s="162"/>
      <c r="X49" s="162" t="s">
        <v>132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133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79">
        <v>32</v>
      </c>
      <c r="B50" s="180" t="s">
        <v>202</v>
      </c>
      <c r="C50" s="188" t="s">
        <v>203</v>
      </c>
      <c r="D50" s="181" t="s">
        <v>193</v>
      </c>
      <c r="E50" s="182">
        <v>3</v>
      </c>
      <c r="F50" s="183"/>
      <c r="G50" s="184">
        <f t="shared" si="0"/>
        <v>0</v>
      </c>
      <c r="H50" s="183"/>
      <c r="I50" s="184">
        <f t="shared" si="1"/>
        <v>0</v>
      </c>
      <c r="J50" s="183"/>
      <c r="K50" s="184">
        <f t="shared" si="2"/>
        <v>0</v>
      </c>
      <c r="L50" s="184">
        <v>21</v>
      </c>
      <c r="M50" s="184">
        <f t="shared" si="3"/>
        <v>0</v>
      </c>
      <c r="N50" s="184">
        <v>2E-3</v>
      </c>
      <c r="O50" s="184">
        <f t="shared" si="4"/>
        <v>0.01</v>
      </c>
      <c r="P50" s="184">
        <v>0</v>
      </c>
      <c r="Q50" s="184">
        <f t="shared" si="5"/>
        <v>0</v>
      </c>
      <c r="R50" s="184" t="s">
        <v>172</v>
      </c>
      <c r="S50" s="184" t="s">
        <v>130</v>
      </c>
      <c r="T50" s="185" t="s">
        <v>131</v>
      </c>
      <c r="U50" s="162">
        <v>0</v>
      </c>
      <c r="V50" s="162">
        <f t="shared" si="6"/>
        <v>0</v>
      </c>
      <c r="W50" s="162"/>
      <c r="X50" s="162" t="s">
        <v>173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174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x14ac:dyDescent="0.2">
      <c r="A51" s="166" t="s">
        <v>125</v>
      </c>
      <c r="B51" s="167" t="s">
        <v>72</v>
      </c>
      <c r="C51" s="187" t="s">
        <v>73</v>
      </c>
      <c r="D51" s="168"/>
      <c r="E51" s="169"/>
      <c r="F51" s="170"/>
      <c r="G51" s="170">
        <f>SUMIF(AG52:AG55,"&lt;&gt;NOR",G52:G55)</f>
        <v>0</v>
      </c>
      <c r="H51" s="170"/>
      <c r="I51" s="170">
        <f>SUM(I52:I55)</f>
        <v>0</v>
      </c>
      <c r="J51" s="170"/>
      <c r="K51" s="170">
        <f>SUM(K52:K55)</f>
        <v>0</v>
      </c>
      <c r="L51" s="170"/>
      <c r="M51" s="170">
        <f>SUM(M52:M55)</f>
        <v>0</v>
      </c>
      <c r="N51" s="170"/>
      <c r="O51" s="170">
        <f>SUM(O52:O55)</f>
        <v>0</v>
      </c>
      <c r="P51" s="170"/>
      <c r="Q51" s="170">
        <f>SUM(Q52:Q55)</f>
        <v>0</v>
      </c>
      <c r="R51" s="170"/>
      <c r="S51" s="170"/>
      <c r="T51" s="171"/>
      <c r="U51" s="165"/>
      <c r="V51" s="165">
        <f>SUM(V52:V55)</f>
        <v>0</v>
      </c>
      <c r="W51" s="165"/>
      <c r="X51" s="165"/>
      <c r="AG51" t="s">
        <v>126</v>
      </c>
    </row>
    <row r="52" spans="1:60" outlineLevel="1" x14ac:dyDescent="0.2">
      <c r="A52" s="179">
        <v>33</v>
      </c>
      <c r="B52" s="180" t="s">
        <v>204</v>
      </c>
      <c r="C52" s="188" t="s">
        <v>205</v>
      </c>
      <c r="D52" s="181" t="s">
        <v>146</v>
      </c>
      <c r="E52" s="182">
        <v>60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4"/>
      <c r="S52" s="184" t="s">
        <v>206</v>
      </c>
      <c r="T52" s="185" t="s">
        <v>131</v>
      </c>
      <c r="U52" s="162">
        <v>0</v>
      </c>
      <c r="V52" s="162">
        <f>ROUND(E52*U52,2)</f>
        <v>0</v>
      </c>
      <c r="W52" s="162"/>
      <c r="X52" s="162" t="s">
        <v>132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133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2">
        <v>34</v>
      </c>
      <c r="B53" s="173" t="s">
        <v>207</v>
      </c>
      <c r="C53" s="189" t="s">
        <v>208</v>
      </c>
      <c r="D53" s="174" t="s">
        <v>136</v>
      </c>
      <c r="E53" s="175">
        <v>0.9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/>
      <c r="S53" s="177" t="s">
        <v>206</v>
      </c>
      <c r="T53" s="178" t="s">
        <v>131</v>
      </c>
      <c r="U53" s="162">
        <v>0</v>
      </c>
      <c r="V53" s="162">
        <f>ROUND(E53*U53,2)</f>
        <v>0</v>
      </c>
      <c r="W53" s="162"/>
      <c r="X53" s="162" t="s">
        <v>132</v>
      </c>
      <c r="Y53" s="153"/>
      <c r="Z53" s="153"/>
      <c r="AA53" s="153"/>
      <c r="AB53" s="153"/>
      <c r="AC53" s="153"/>
      <c r="AD53" s="153"/>
      <c r="AE53" s="153"/>
      <c r="AF53" s="153"/>
      <c r="AG53" s="153" t="s">
        <v>133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90" t="s">
        <v>209</v>
      </c>
      <c r="D54" s="163"/>
      <c r="E54" s="164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210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90" t="s">
        <v>211</v>
      </c>
      <c r="D55" s="163"/>
      <c r="E55" s="164">
        <v>0.9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210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6" t="s">
        <v>125</v>
      </c>
      <c r="B56" s="167" t="s">
        <v>78</v>
      </c>
      <c r="C56" s="187" t="s">
        <v>79</v>
      </c>
      <c r="D56" s="168"/>
      <c r="E56" s="169"/>
      <c r="F56" s="170"/>
      <c r="G56" s="170">
        <f>SUMIF(AG57:AG61,"&lt;&gt;NOR",G57:G61)</f>
        <v>0</v>
      </c>
      <c r="H56" s="170"/>
      <c r="I56" s="170">
        <f>SUM(I57:I61)</f>
        <v>0</v>
      </c>
      <c r="J56" s="170"/>
      <c r="K56" s="170">
        <f>SUM(K57:K61)</f>
        <v>0</v>
      </c>
      <c r="L56" s="170"/>
      <c r="M56" s="170">
        <f>SUM(M57:M61)</f>
        <v>0</v>
      </c>
      <c r="N56" s="170"/>
      <c r="O56" s="170">
        <f>SUM(O57:O61)</f>
        <v>35.79</v>
      </c>
      <c r="P56" s="170"/>
      <c r="Q56" s="170">
        <f>SUM(Q57:Q61)</f>
        <v>0</v>
      </c>
      <c r="R56" s="170"/>
      <c r="S56" s="170"/>
      <c r="T56" s="171"/>
      <c r="U56" s="165"/>
      <c r="V56" s="165">
        <f>SUM(V57:V61)</f>
        <v>0</v>
      </c>
      <c r="W56" s="165"/>
      <c r="X56" s="165"/>
      <c r="AG56" t="s">
        <v>126</v>
      </c>
    </row>
    <row r="57" spans="1:60" outlineLevel="1" x14ac:dyDescent="0.2">
      <c r="A57" s="179">
        <v>35</v>
      </c>
      <c r="B57" s="180" t="s">
        <v>212</v>
      </c>
      <c r="C57" s="188" t="s">
        <v>213</v>
      </c>
      <c r="D57" s="181" t="s">
        <v>146</v>
      </c>
      <c r="E57" s="182">
        <v>62.25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4">
        <v>0.2</v>
      </c>
      <c r="O57" s="184">
        <f>ROUND(E57*N57,2)</f>
        <v>12.45</v>
      </c>
      <c r="P57" s="184">
        <v>0</v>
      </c>
      <c r="Q57" s="184">
        <f>ROUND(E57*P57,2)</f>
        <v>0</v>
      </c>
      <c r="R57" s="184" t="s">
        <v>172</v>
      </c>
      <c r="S57" s="184" t="s">
        <v>130</v>
      </c>
      <c r="T57" s="185" t="s">
        <v>131</v>
      </c>
      <c r="U57" s="162">
        <v>0</v>
      </c>
      <c r="V57" s="162">
        <f>ROUND(E57*U57,2)</f>
        <v>0</v>
      </c>
      <c r="W57" s="162"/>
      <c r="X57" s="162" t="s">
        <v>173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174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9">
        <v>36</v>
      </c>
      <c r="B58" s="180" t="s">
        <v>214</v>
      </c>
      <c r="C58" s="188" t="s">
        <v>215</v>
      </c>
      <c r="D58" s="181" t="s">
        <v>160</v>
      </c>
      <c r="E58" s="182">
        <v>22.83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21</v>
      </c>
      <c r="M58" s="184">
        <f>G58*(1+L58/100)</f>
        <v>0</v>
      </c>
      <c r="N58" s="184">
        <v>1</v>
      </c>
      <c r="O58" s="184">
        <f>ROUND(E58*N58,2)</f>
        <v>22.83</v>
      </c>
      <c r="P58" s="184">
        <v>0</v>
      </c>
      <c r="Q58" s="184">
        <f>ROUND(E58*P58,2)</f>
        <v>0</v>
      </c>
      <c r="R58" s="184" t="s">
        <v>172</v>
      </c>
      <c r="S58" s="184" t="s">
        <v>130</v>
      </c>
      <c r="T58" s="185" t="s">
        <v>131</v>
      </c>
      <c r="U58" s="162">
        <v>0</v>
      </c>
      <c r="V58" s="162">
        <f>ROUND(E58*U58,2)</f>
        <v>0</v>
      </c>
      <c r="W58" s="162"/>
      <c r="X58" s="162" t="s">
        <v>173</v>
      </c>
      <c r="Y58" s="153"/>
      <c r="Z58" s="153"/>
      <c r="AA58" s="153"/>
      <c r="AB58" s="153"/>
      <c r="AC58" s="153"/>
      <c r="AD58" s="153"/>
      <c r="AE58" s="153"/>
      <c r="AF58" s="153"/>
      <c r="AG58" s="153" t="s">
        <v>174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 x14ac:dyDescent="0.2">
      <c r="A59" s="179">
        <v>37</v>
      </c>
      <c r="B59" s="180" t="s">
        <v>216</v>
      </c>
      <c r="C59" s="188" t="s">
        <v>217</v>
      </c>
      <c r="D59" s="181" t="s">
        <v>193</v>
      </c>
      <c r="E59" s="182">
        <v>15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2.86E-2</v>
      </c>
      <c r="O59" s="184">
        <f>ROUND(E59*N59,2)</f>
        <v>0.43</v>
      </c>
      <c r="P59" s="184">
        <v>0</v>
      </c>
      <c r="Q59" s="184">
        <f>ROUND(E59*P59,2)</f>
        <v>0</v>
      </c>
      <c r="R59" s="184" t="s">
        <v>172</v>
      </c>
      <c r="S59" s="184" t="s">
        <v>130</v>
      </c>
      <c r="T59" s="185" t="s">
        <v>131</v>
      </c>
      <c r="U59" s="162">
        <v>0</v>
      </c>
      <c r="V59" s="162">
        <f>ROUND(E59*U59,2)</f>
        <v>0</v>
      </c>
      <c r="W59" s="162"/>
      <c r="X59" s="162" t="s">
        <v>173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174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33.75" outlineLevel="1" x14ac:dyDescent="0.2">
      <c r="A60" s="172">
        <v>38</v>
      </c>
      <c r="B60" s="173" t="s">
        <v>218</v>
      </c>
      <c r="C60" s="189" t="s">
        <v>219</v>
      </c>
      <c r="D60" s="174" t="s">
        <v>193</v>
      </c>
      <c r="E60" s="175">
        <v>3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7">
        <v>2.63E-2</v>
      </c>
      <c r="O60" s="177">
        <f>ROUND(E60*N60,2)</f>
        <v>0.08</v>
      </c>
      <c r="P60" s="177">
        <v>0</v>
      </c>
      <c r="Q60" s="177">
        <f>ROUND(E60*P60,2)</f>
        <v>0</v>
      </c>
      <c r="R60" s="177" t="s">
        <v>172</v>
      </c>
      <c r="S60" s="177" t="s">
        <v>220</v>
      </c>
      <c r="T60" s="178" t="s">
        <v>131</v>
      </c>
      <c r="U60" s="162">
        <v>0</v>
      </c>
      <c r="V60" s="162">
        <f>ROUND(E60*U60,2)</f>
        <v>0</v>
      </c>
      <c r="W60" s="162"/>
      <c r="X60" s="162" t="s">
        <v>173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174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50" t="s">
        <v>221</v>
      </c>
      <c r="D61" s="251"/>
      <c r="E61" s="251"/>
      <c r="F61" s="251"/>
      <c r="G61" s="251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143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166" t="s">
        <v>125</v>
      </c>
      <c r="B62" s="167" t="s">
        <v>80</v>
      </c>
      <c r="C62" s="187" t="s">
        <v>81</v>
      </c>
      <c r="D62" s="168"/>
      <c r="E62" s="169"/>
      <c r="F62" s="170"/>
      <c r="G62" s="170">
        <f>SUMIF(AG63:AG63,"&lt;&gt;NOR",G63:G63)</f>
        <v>0</v>
      </c>
      <c r="H62" s="170"/>
      <c r="I62" s="170">
        <f>SUM(I63:I63)</f>
        <v>0</v>
      </c>
      <c r="J62" s="170"/>
      <c r="K62" s="170">
        <f>SUM(K63:K63)</f>
        <v>0</v>
      </c>
      <c r="L62" s="170"/>
      <c r="M62" s="170">
        <f>SUM(M63:M63)</f>
        <v>0</v>
      </c>
      <c r="N62" s="170"/>
      <c r="O62" s="170">
        <f>SUM(O63:O63)</f>
        <v>0.11</v>
      </c>
      <c r="P62" s="170"/>
      <c r="Q62" s="170">
        <f>SUM(Q63:Q63)</f>
        <v>0</v>
      </c>
      <c r="R62" s="170"/>
      <c r="S62" s="170"/>
      <c r="T62" s="171"/>
      <c r="U62" s="165"/>
      <c r="V62" s="165">
        <f>SUM(V63:V63)</f>
        <v>19.2</v>
      </c>
      <c r="W62" s="165"/>
      <c r="X62" s="165"/>
      <c r="AG62" t="s">
        <v>126</v>
      </c>
    </row>
    <row r="63" spans="1:60" outlineLevel="1" x14ac:dyDescent="0.2">
      <c r="A63" s="179">
        <v>39</v>
      </c>
      <c r="B63" s="180" t="s">
        <v>222</v>
      </c>
      <c r="C63" s="188" t="s">
        <v>223</v>
      </c>
      <c r="D63" s="181" t="s">
        <v>193</v>
      </c>
      <c r="E63" s="182">
        <v>12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4">
        <v>9.3600000000000003E-3</v>
      </c>
      <c r="O63" s="184">
        <f>ROUND(E63*N63,2)</f>
        <v>0.11</v>
      </c>
      <c r="P63" s="184">
        <v>0</v>
      </c>
      <c r="Q63" s="184">
        <f>ROUND(E63*P63,2)</f>
        <v>0</v>
      </c>
      <c r="R63" s="184"/>
      <c r="S63" s="184" t="s">
        <v>130</v>
      </c>
      <c r="T63" s="185" t="s">
        <v>131</v>
      </c>
      <c r="U63" s="162">
        <v>1.6</v>
      </c>
      <c r="V63" s="162">
        <f>ROUND(E63*U63,2)</f>
        <v>19.2</v>
      </c>
      <c r="W63" s="162"/>
      <c r="X63" s="162" t="s">
        <v>132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133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66" t="s">
        <v>125</v>
      </c>
      <c r="B64" s="167" t="s">
        <v>82</v>
      </c>
      <c r="C64" s="187" t="s">
        <v>83</v>
      </c>
      <c r="D64" s="168"/>
      <c r="E64" s="169"/>
      <c r="F64" s="170"/>
      <c r="G64" s="170">
        <f>SUMIF(AG65:AG65,"&lt;&gt;NOR",G65:G65)</f>
        <v>0</v>
      </c>
      <c r="H64" s="170"/>
      <c r="I64" s="170">
        <f>SUM(I65:I65)</f>
        <v>0</v>
      </c>
      <c r="J64" s="170"/>
      <c r="K64" s="170">
        <f>SUM(K65:K65)</f>
        <v>0</v>
      </c>
      <c r="L64" s="170"/>
      <c r="M64" s="170">
        <f>SUM(M65:M65)</f>
        <v>0</v>
      </c>
      <c r="N64" s="170"/>
      <c r="O64" s="170">
        <f>SUM(O65:O65)</f>
        <v>0.18</v>
      </c>
      <c r="P64" s="170"/>
      <c r="Q64" s="170">
        <f>SUM(Q65:Q65)</f>
        <v>0</v>
      </c>
      <c r="R64" s="170"/>
      <c r="S64" s="170"/>
      <c r="T64" s="171"/>
      <c r="U64" s="165"/>
      <c r="V64" s="165">
        <f>SUM(V65:V65)</f>
        <v>4.62</v>
      </c>
      <c r="W64" s="165"/>
      <c r="X64" s="165"/>
      <c r="AG64" t="s">
        <v>126</v>
      </c>
    </row>
    <row r="65" spans="1:60" ht="22.5" outlineLevel="1" x14ac:dyDescent="0.2">
      <c r="A65" s="179">
        <v>40</v>
      </c>
      <c r="B65" s="180" t="s">
        <v>224</v>
      </c>
      <c r="C65" s="188" t="s">
        <v>225</v>
      </c>
      <c r="D65" s="181" t="s">
        <v>129</v>
      </c>
      <c r="E65" s="182">
        <v>70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>
        <v>2.64E-3</v>
      </c>
      <c r="O65" s="184">
        <f>ROUND(E65*N65,2)</f>
        <v>0.18</v>
      </c>
      <c r="P65" s="184">
        <v>0</v>
      </c>
      <c r="Q65" s="184">
        <f>ROUND(E65*P65,2)</f>
        <v>0</v>
      </c>
      <c r="R65" s="184"/>
      <c r="S65" s="184" t="s">
        <v>130</v>
      </c>
      <c r="T65" s="185" t="s">
        <v>131</v>
      </c>
      <c r="U65" s="162">
        <v>6.6000000000000003E-2</v>
      </c>
      <c r="V65" s="162">
        <f>ROUND(E65*U65,2)</f>
        <v>4.62</v>
      </c>
      <c r="W65" s="162"/>
      <c r="X65" s="162" t="s">
        <v>132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133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166" t="s">
        <v>125</v>
      </c>
      <c r="B66" s="167" t="s">
        <v>84</v>
      </c>
      <c r="C66" s="187" t="s">
        <v>85</v>
      </c>
      <c r="D66" s="168"/>
      <c r="E66" s="169"/>
      <c r="F66" s="170"/>
      <c r="G66" s="170">
        <f>SUMIF(AG67:AG82,"&lt;&gt;NOR",G67:G82)</f>
        <v>0</v>
      </c>
      <c r="H66" s="170"/>
      <c r="I66" s="170">
        <f>SUM(I67:I82)</f>
        <v>0</v>
      </c>
      <c r="J66" s="170"/>
      <c r="K66" s="170">
        <f>SUM(K67:K82)</f>
        <v>0</v>
      </c>
      <c r="L66" s="170"/>
      <c r="M66" s="170">
        <f>SUM(M67:M82)</f>
        <v>0</v>
      </c>
      <c r="N66" s="170"/>
      <c r="O66" s="170">
        <f>SUM(O67:O82)</f>
        <v>25.46</v>
      </c>
      <c r="P66" s="170"/>
      <c r="Q66" s="170">
        <f>SUM(Q67:Q82)</f>
        <v>0</v>
      </c>
      <c r="R66" s="170"/>
      <c r="S66" s="170"/>
      <c r="T66" s="171"/>
      <c r="U66" s="165"/>
      <c r="V66" s="165">
        <f>SUM(V67:V82)</f>
        <v>193.95999999999998</v>
      </c>
      <c r="W66" s="165"/>
      <c r="X66" s="165"/>
      <c r="AG66" t="s">
        <v>126</v>
      </c>
    </row>
    <row r="67" spans="1:60" outlineLevel="1" x14ac:dyDescent="0.2">
      <c r="A67" s="179">
        <v>41</v>
      </c>
      <c r="B67" s="180" t="s">
        <v>226</v>
      </c>
      <c r="C67" s="188" t="s">
        <v>227</v>
      </c>
      <c r="D67" s="181" t="s">
        <v>193</v>
      </c>
      <c r="E67" s="182">
        <v>11</v>
      </c>
      <c r="F67" s="183"/>
      <c r="G67" s="184">
        <f t="shared" ref="G67:G82" si="7">ROUND(E67*F67,2)</f>
        <v>0</v>
      </c>
      <c r="H67" s="183"/>
      <c r="I67" s="184">
        <f t="shared" ref="I67:I82" si="8">ROUND(E67*H67,2)</f>
        <v>0</v>
      </c>
      <c r="J67" s="183"/>
      <c r="K67" s="184">
        <f t="shared" ref="K67:K82" si="9">ROUND(E67*J67,2)</f>
        <v>0</v>
      </c>
      <c r="L67" s="184">
        <v>21</v>
      </c>
      <c r="M67" s="184">
        <f t="shared" ref="M67:M82" si="10">G67*(1+L67/100)</f>
        <v>0</v>
      </c>
      <c r="N67" s="184">
        <v>0</v>
      </c>
      <c r="O67" s="184">
        <f t="shared" ref="O67:O82" si="11">ROUND(E67*N67,2)</f>
        <v>0</v>
      </c>
      <c r="P67" s="184">
        <v>0</v>
      </c>
      <c r="Q67" s="184">
        <f t="shared" ref="Q67:Q82" si="12">ROUND(E67*P67,2)</f>
        <v>0</v>
      </c>
      <c r="R67" s="184"/>
      <c r="S67" s="184" t="s">
        <v>130</v>
      </c>
      <c r="T67" s="185" t="s">
        <v>131</v>
      </c>
      <c r="U67" s="162">
        <v>0.52</v>
      </c>
      <c r="V67" s="162">
        <f t="shared" ref="V67:V82" si="13">ROUND(E67*U67,2)</f>
        <v>5.72</v>
      </c>
      <c r="W67" s="162"/>
      <c r="X67" s="162" t="s">
        <v>132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133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9">
        <v>42</v>
      </c>
      <c r="B68" s="180" t="s">
        <v>228</v>
      </c>
      <c r="C68" s="188" t="s">
        <v>229</v>
      </c>
      <c r="D68" s="181" t="s">
        <v>193</v>
      </c>
      <c r="E68" s="182">
        <v>12</v>
      </c>
      <c r="F68" s="183"/>
      <c r="G68" s="184">
        <f t="shared" si="7"/>
        <v>0</v>
      </c>
      <c r="H68" s="183"/>
      <c r="I68" s="184">
        <f t="shared" si="8"/>
        <v>0</v>
      </c>
      <c r="J68" s="183"/>
      <c r="K68" s="184">
        <f t="shared" si="9"/>
        <v>0</v>
      </c>
      <c r="L68" s="184">
        <v>21</v>
      </c>
      <c r="M68" s="184">
        <f t="shared" si="10"/>
        <v>0</v>
      </c>
      <c r="N68" s="184">
        <v>0.14494000000000001</v>
      </c>
      <c r="O68" s="184">
        <f t="shared" si="11"/>
        <v>1.74</v>
      </c>
      <c r="P68" s="184">
        <v>0</v>
      </c>
      <c r="Q68" s="184">
        <f t="shared" si="12"/>
        <v>0</v>
      </c>
      <c r="R68" s="184"/>
      <c r="S68" s="184" t="s">
        <v>130</v>
      </c>
      <c r="T68" s="185" t="s">
        <v>131</v>
      </c>
      <c r="U68" s="162">
        <v>5.024</v>
      </c>
      <c r="V68" s="162">
        <f t="shared" si="13"/>
        <v>60.29</v>
      </c>
      <c r="W68" s="162"/>
      <c r="X68" s="162" t="s">
        <v>132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133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79">
        <v>43</v>
      </c>
      <c r="B69" s="180" t="s">
        <v>230</v>
      </c>
      <c r="C69" s="188" t="s">
        <v>231</v>
      </c>
      <c r="D69" s="181" t="s">
        <v>193</v>
      </c>
      <c r="E69" s="182">
        <v>17</v>
      </c>
      <c r="F69" s="183"/>
      <c r="G69" s="184">
        <f t="shared" si="7"/>
        <v>0</v>
      </c>
      <c r="H69" s="183"/>
      <c r="I69" s="184">
        <f t="shared" si="8"/>
        <v>0</v>
      </c>
      <c r="J69" s="183"/>
      <c r="K69" s="184">
        <f t="shared" si="9"/>
        <v>0</v>
      </c>
      <c r="L69" s="184">
        <v>21</v>
      </c>
      <c r="M69" s="184">
        <f t="shared" si="10"/>
        <v>0</v>
      </c>
      <c r="N69" s="184">
        <v>0.43093999999999999</v>
      </c>
      <c r="O69" s="184">
        <f t="shared" si="11"/>
        <v>7.33</v>
      </c>
      <c r="P69" s="184">
        <v>0</v>
      </c>
      <c r="Q69" s="184">
        <f t="shared" si="12"/>
        <v>0</v>
      </c>
      <c r="R69" s="184"/>
      <c r="S69" s="184" t="s">
        <v>130</v>
      </c>
      <c r="T69" s="185" t="s">
        <v>131</v>
      </c>
      <c r="U69" s="162">
        <v>3.8170000000000002</v>
      </c>
      <c r="V69" s="162">
        <f t="shared" si="13"/>
        <v>64.89</v>
      </c>
      <c r="W69" s="162"/>
      <c r="X69" s="162" t="s">
        <v>132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133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9">
        <v>44</v>
      </c>
      <c r="B70" s="180" t="s">
        <v>232</v>
      </c>
      <c r="C70" s="188" t="s">
        <v>233</v>
      </c>
      <c r="D70" s="181" t="s">
        <v>193</v>
      </c>
      <c r="E70" s="182">
        <v>7</v>
      </c>
      <c r="F70" s="183"/>
      <c r="G70" s="184">
        <f t="shared" si="7"/>
        <v>0</v>
      </c>
      <c r="H70" s="183"/>
      <c r="I70" s="184">
        <f t="shared" si="8"/>
        <v>0</v>
      </c>
      <c r="J70" s="183"/>
      <c r="K70" s="184">
        <f t="shared" si="9"/>
        <v>0</v>
      </c>
      <c r="L70" s="184">
        <v>21</v>
      </c>
      <c r="M70" s="184">
        <f t="shared" si="10"/>
        <v>0</v>
      </c>
      <c r="N70" s="184">
        <v>0.31590000000000001</v>
      </c>
      <c r="O70" s="184">
        <f t="shared" si="11"/>
        <v>2.21</v>
      </c>
      <c r="P70" s="184">
        <v>0</v>
      </c>
      <c r="Q70" s="184">
        <f t="shared" si="12"/>
        <v>0</v>
      </c>
      <c r="R70" s="184"/>
      <c r="S70" s="184" t="s">
        <v>130</v>
      </c>
      <c r="T70" s="185" t="s">
        <v>131</v>
      </c>
      <c r="U70" s="162">
        <v>1.5509999999999999</v>
      </c>
      <c r="V70" s="162">
        <f t="shared" si="13"/>
        <v>10.86</v>
      </c>
      <c r="W70" s="162"/>
      <c r="X70" s="162" t="s">
        <v>132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133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79">
        <v>45</v>
      </c>
      <c r="B71" s="180" t="s">
        <v>234</v>
      </c>
      <c r="C71" s="188" t="s">
        <v>235</v>
      </c>
      <c r="D71" s="181" t="s">
        <v>193</v>
      </c>
      <c r="E71" s="182">
        <v>11</v>
      </c>
      <c r="F71" s="183"/>
      <c r="G71" s="184">
        <f t="shared" si="7"/>
        <v>0</v>
      </c>
      <c r="H71" s="183"/>
      <c r="I71" s="184">
        <f t="shared" si="8"/>
        <v>0</v>
      </c>
      <c r="J71" s="183"/>
      <c r="K71" s="184">
        <f t="shared" si="9"/>
        <v>0</v>
      </c>
      <c r="L71" s="184">
        <v>21</v>
      </c>
      <c r="M71" s="184">
        <f t="shared" si="10"/>
        <v>0</v>
      </c>
      <c r="N71" s="184">
        <v>1.7479999999999999E-2</v>
      </c>
      <c r="O71" s="184">
        <f t="shared" si="11"/>
        <v>0.19</v>
      </c>
      <c r="P71" s="184">
        <v>0</v>
      </c>
      <c r="Q71" s="184">
        <f t="shared" si="12"/>
        <v>0</v>
      </c>
      <c r="R71" s="184"/>
      <c r="S71" s="184" t="s">
        <v>130</v>
      </c>
      <c r="T71" s="185" t="s">
        <v>131</v>
      </c>
      <c r="U71" s="162">
        <v>0.68</v>
      </c>
      <c r="V71" s="162">
        <f t="shared" si="13"/>
        <v>7.48</v>
      </c>
      <c r="W71" s="162"/>
      <c r="X71" s="162" t="s">
        <v>132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133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9">
        <v>46</v>
      </c>
      <c r="B72" s="180" t="s">
        <v>236</v>
      </c>
      <c r="C72" s="188" t="s">
        <v>237</v>
      </c>
      <c r="D72" s="181" t="s">
        <v>129</v>
      </c>
      <c r="E72" s="182">
        <v>1190</v>
      </c>
      <c r="F72" s="183"/>
      <c r="G72" s="184">
        <f t="shared" si="7"/>
        <v>0</v>
      </c>
      <c r="H72" s="183"/>
      <c r="I72" s="184">
        <f t="shared" si="8"/>
        <v>0</v>
      </c>
      <c r="J72" s="183"/>
      <c r="K72" s="184">
        <f t="shared" si="9"/>
        <v>0</v>
      </c>
      <c r="L72" s="184">
        <v>21</v>
      </c>
      <c r="M72" s="184">
        <f t="shared" si="10"/>
        <v>0</v>
      </c>
      <c r="N72" s="184">
        <v>0</v>
      </c>
      <c r="O72" s="184">
        <f t="shared" si="11"/>
        <v>0</v>
      </c>
      <c r="P72" s="184">
        <v>0</v>
      </c>
      <c r="Q72" s="184">
        <f t="shared" si="12"/>
        <v>0</v>
      </c>
      <c r="R72" s="184"/>
      <c r="S72" s="184" t="s">
        <v>130</v>
      </c>
      <c r="T72" s="185" t="s">
        <v>131</v>
      </c>
      <c r="U72" s="162">
        <v>2.5999999999999999E-2</v>
      </c>
      <c r="V72" s="162">
        <f t="shared" si="13"/>
        <v>30.94</v>
      </c>
      <c r="W72" s="162"/>
      <c r="X72" s="162" t="s">
        <v>132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133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79">
        <v>47</v>
      </c>
      <c r="B73" s="180" t="s">
        <v>238</v>
      </c>
      <c r="C73" s="188" t="s">
        <v>239</v>
      </c>
      <c r="D73" s="181" t="s">
        <v>129</v>
      </c>
      <c r="E73" s="182">
        <v>205</v>
      </c>
      <c r="F73" s="183"/>
      <c r="G73" s="184">
        <f t="shared" si="7"/>
        <v>0</v>
      </c>
      <c r="H73" s="183"/>
      <c r="I73" s="184">
        <f t="shared" si="8"/>
        <v>0</v>
      </c>
      <c r="J73" s="183"/>
      <c r="K73" s="184">
        <f t="shared" si="9"/>
        <v>0</v>
      </c>
      <c r="L73" s="184">
        <v>21</v>
      </c>
      <c r="M73" s="184">
        <f t="shared" si="10"/>
        <v>0</v>
      </c>
      <c r="N73" s="184">
        <v>0</v>
      </c>
      <c r="O73" s="184">
        <f t="shared" si="11"/>
        <v>0</v>
      </c>
      <c r="P73" s="184">
        <v>0</v>
      </c>
      <c r="Q73" s="184">
        <f t="shared" si="12"/>
        <v>0</v>
      </c>
      <c r="R73" s="184"/>
      <c r="S73" s="184" t="s">
        <v>130</v>
      </c>
      <c r="T73" s="185" t="s">
        <v>131</v>
      </c>
      <c r="U73" s="162">
        <v>2.5999999999999999E-2</v>
      </c>
      <c r="V73" s="162">
        <f t="shared" si="13"/>
        <v>5.33</v>
      </c>
      <c r="W73" s="162"/>
      <c r="X73" s="162" t="s">
        <v>132</v>
      </c>
      <c r="Y73" s="153"/>
      <c r="Z73" s="153"/>
      <c r="AA73" s="153"/>
      <c r="AB73" s="153"/>
      <c r="AC73" s="153"/>
      <c r="AD73" s="153"/>
      <c r="AE73" s="153"/>
      <c r="AF73" s="153"/>
      <c r="AG73" s="153" t="s">
        <v>133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179">
        <v>48</v>
      </c>
      <c r="B74" s="180" t="s">
        <v>240</v>
      </c>
      <c r="C74" s="188" t="s">
        <v>241</v>
      </c>
      <c r="D74" s="181" t="s">
        <v>193</v>
      </c>
      <c r="E74" s="182">
        <v>1</v>
      </c>
      <c r="F74" s="183"/>
      <c r="G74" s="184">
        <f t="shared" si="7"/>
        <v>0</v>
      </c>
      <c r="H74" s="183"/>
      <c r="I74" s="184">
        <f t="shared" si="8"/>
        <v>0</v>
      </c>
      <c r="J74" s="183"/>
      <c r="K74" s="184">
        <f t="shared" si="9"/>
        <v>0</v>
      </c>
      <c r="L74" s="184">
        <v>21</v>
      </c>
      <c r="M74" s="184">
        <f t="shared" si="10"/>
        <v>0</v>
      </c>
      <c r="N74" s="184">
        <v>5.9760099999999996</v>
      </c>
      <c r="O74" s="184">
        <f t="shared" si="11"/>
        <v>5.98</v>
      </c>
      <c r="P74" s="184">
        <v>0</v>
      </c>
      <c r="Q74" s="184">
        <f t="shared" si="12"/>
        <v>0</v>
      </c>
      <c r="R74" s="184"/>
      <c r="S74" s="184" t="s">
        <v>130</v>
      </c>
      <c r="T74" s="185" t="s">
        <v>131</v>
      </c>
      <c r="U74" s="162">
        <v>8.44618</v>
      </c>
      <c r="V74" s="162">
        <f t="shared" si="13"/>
        <v>8.4499999999999993</v>
      </c>
      <c r="W74" s="162"/>
      <c r="X74" s="162" t="s">
        <v>242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243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79">
        <v>49</v>
      </c>
      <c r="B75" s="180" t="s">
        <v>244</v>
      </c>
      <c r="C75" s="188" t="s">
        <v>245</v>
      </c>
      <c r="D75" s="181" t="s">
        <v>193</v>
      </c>
      <c r="E75" s="182">
        <v>11</v>
      </c>
      <c r="F75" s="183"/>
      <c r="G75" s="184">
        <f t="shared" si="7"/>
        <v>0</v>
      </c>
      <c r="H75" s="183"/>
      <c r="I75" s="184">
        <f t="shared" si="8"/>
        <v>0</v>
      </c>
      <c r="J75" s="183"/>
      <c r="K75" s="184">
        <f t="shared" si="9"/>
        <v>0</v>
      </c>
      <c r="L75" s="184">
        <v>21</v>
      </c>
      <c r="M75" s="184">
        <f t="shared" si="10"/>
        <v>0</v>
      </c>
      <c r="N75" s="184">
        <v>6.1399999999999996E-3</v>
      </c>
      <c r="O75" s="184">
        <f t="shared" si="11"/>
        <v>7.0000000000000007E-2</v>
      </c>
      <c r="P75" s="184">
        <v>0</v>
      </c>
      <c r="Q75" s="184">
        <f t="shared" si="12"/>
        <v>0</v>
      </c>
      <c r="R75" s="184" t="s">
        <v>172</v>
      </c>
      <c r="S75" s="184" t="s">
        <v>130</v>
      </c>
      <c r="T75" s="185" t="s">
        <v>131</v>
      </c>
      <c r="U75" s="162">
        <v>0</v>
      </c>
      <c r="V75" s="162">
        <f t="shared" si="13"/>
        <v>0</v>
      </c>
      <c r="W75" s="162"/>
      <c r="X75" s="162" t="s">
        <v>173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174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79">
        <v>50</v>
      </c>
      <c r="B76" s="180" t="s">
        <v>246</v>
      </c>
      <c r="C76" s="188" t="s">
        <v>247</v>
      </c>
      <c r="D76" s="181" t="s">
        <v>193</v>
      </c>
      <c r="E76" s="182">
        <v>1</v>
      </c>
      <c r="F76" s="183"/>
      <c r="G76" s="184">
        <f t="shared" si="7"/>
        <v>0</v>
      </c>
      <c r="H76" s="183"/>
      <c r="I76" s="184">
        <f t="shared" si="8"/>
        <v>0</v>
      </c>
      <c r="J76" s="183"/>
      <c r="K76" s="184">
        <f t="shared" si="9"/>
        <v>0</v>
      </c>
      <c r="L76" s="184">
        <v>21</v>
      </c>
      <c r="M76" s="184">
        <f t="shared" si="10"/>
        <v>0</v>
      </c>
      <c r="N76" s="184">
        <v>0.108</v>
      </c>
      <c r="O76" s="184">
        <f t="shared" si="11"/>
        <v>0.11</v>
      </c>
      <c r="P76" s="184">
        <v>0</v>
      </c>
      <c r="Q76" s="184">
        <f t="shared" si="12"/>
        <v>0</v>
      </c>
      <c r="R76" s="184" t="s">
        <v>172</v>
      </c>
      <c r="S76" s="184" t="s">
        <v>130</v>
      </c>
      <c r="T76" s="185" t="s">
        <v>131</v>
      </c>
      <c r="U76" s="162">
        <v>0</v>
      </c>
      <c r="V76" s="162">
        <f t="shared" si="13"/>
        <v>0</v>
      </c>
      <c r="W76" s="162"/>
      <c r="X76" s="162" t="s">
        <v>173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174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79">
        <v>51</v>
      </c>
      <c r="B77" s="180" t="s">
        <v>248</v>
      </c>
      <c r="C77" s="188" t="s">
        <v>249</v>
      </c>
      <c r="D77" s="181" t="s">
        <v>193</v>
      </c>
      <c r="E77" s="182">
        <v>12</v>
      </c>
      <c r="F77" s="183"/>
      <c r="G77" s="184">
        <f t="shared" si="7"/>
        <v>0</v>
      </c>
      <c r="H77" s="183"/>
      <c r="I77" s="184">
        <f t="shared" si="8"/>
        <v>0</v>
      </c>
      <c r="J77" s="183"/>
      <c r="K77" s="184">
        <f t="shared" si="9"/>
        <v>0</v>
      </c>
      <c r="L77" s="184">
        <v>21</v>
      </c>
      <c r="M77" s="184">
        <f t="shared" si="10"/>
        <v>0</v>
      </c>
      <c r="N77" s="184">
        <v>7.0000000000000001E-3</v>
      </c>
      <c r="O77" s="184">
        <f t="shared" si="11"/>
        <v>0.08</v>
      </c>
      <c r="P77" s="184">
        <v>0</v>
      </c>
      <c r="Q77" s="184">
        <f t="shared" si="12"/>
        <v>0</v>
      </c>
      <c r="R77" s="184" t="s">
        <v>172</v>
      </c>
      <c r="S77" s="184" t="s">
        <v>130</v>
      </c>
      <c r="T77" s="185" t="s">
        <v>131</v>
      </c>
      <c r="U77" s="162">
        <v>0</v>
      </c>
      <c r="V77" s="162">
        <f t="shared" si="13"/>
        <v>0</v>
      </c>
      <c r="W77" s="162"/>
      <c r="X77" s="162" t="s">
        <v>173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174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79">
        <v>52</v>
      </c>
      <c r="B78" s="180" t="s">
        <v>250</v>
      </c>
      <c r="C78" s="188" t="s">
        <v>251</v>
      </c>
      <c r="D78" s="181" t="s">
        <v>193</v>
      </c>
      <c r="E78" s="182">
        <v>12</v>
      </c>
      <c r="F78" s="183"/>
      <c r="G78" s="184">
        <f t="shared" si="7"/>
        <v>0</v>
      </c>
      <c r="H78" s="183"/>
      <c r="I78" s="184">
        <f t="shared" si="8"/>
        <v>0</v>
      </c>
      <c r="J78" s="183"/>
      <c r="K78" s="184">
        <f t="shared" si="9"/>
        <v>0</v>
      </c>
      <c r="L78" s="184">
        <v>21</v>
      </c>
      <c r="M78" s="184">
        <f t="shared" si="10"/>
        <v>0</v>
      </c>
      <c r="N78" s="184">
        <v>7.0000000000000007E-2</v>
      </c>
      <c r="O78" s="184">
        <f t="shared" si="11"/>
        <v>0.84</v>
      </c>
      <c r="P78" s="184">
        <v>0</v>
      </c>
      <c r="Q78" s="184">
        <f t="shared" si="12"/>
        <v>0</v>
      </c>
      <c r="R78" s="184" t="s">
        <v>172</v>
      </c>
      <c r="S78" s="184" t="s">
        <v>130</v>
      </c>
      <c r="T78" s="185" t="s">
        <v>131</v>
      </c>
      <c r="U78" s="162">
        <v>0</v>
      </c>
      <c r="V78" s="162">
        <f t="shared" si="13"/>
        <v>0</v>
      </c>
      <c r="W78" s="162"/>
      <c r="X78" s="162" t="s">
        <v>173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174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9">
        <v>53</v>
      </c>
      <c r="B79" s="180" t="s">
        <v>252</v>
      </c>
      <c r="C79" s="188" t="s">
        <v>253</v>
      </c>
      <c r="D79" s="181" t="s">
        <v>193</v>
      </c>
      <c r="E79" s="182">
        <v>12</v>
      </c>
      <c r="F79" s="183"/>
      <c r="G79" s="184">
        <f t="shared" si="7"/>
        <v>0</v>
      </c>
      <c r="H79" s="183"/>
      <c r="I79" s="184">
        <f t="shared" si="8"/>
        <v>0</v>
      </c>
      <c r="J79" s="183"/>
      <c r="K79" s="184">
        <f t="shared" si="9"/>
        <v>0</v>
      </c>
      <c r="L79" s="184">
        <v>21</v>
      </c>
      <c r="M79" s="184">
        <f t="shared" si="10"/>
        <v>0</v>
      </c>
      <c r="N79" s="184">
        <v>7.5999999999999998E-2</v>
      </c>
      <c r="O79" s="184">
        <f t="shared" si="11"/>
        <v>0.91</v>
      </c>
      <c r="P79" s="184">
        <v>0</v>
      </c>
      <c r="Q79" s="184">
        <f t="shared" si="12"/>
        <v>0</v>
      </c>
      <c r="R79" s="184" t="s">
        <v>172</v>
      </c>
      <c r="S79" s="184" t="s">
        <v>130</v>
      </c>
      <c r="T79" s="185" t="s">
        <v>131</v>
      </c>
      <c r="U79" s="162">
        <v>0</v>
      </c>
      <c r="V79" s="162">
        <f t="shared" si="13"/>
        <v>0</v>
      </c>
      <c r="W79" s="162"/>
      <c r="X79" s="162" t="s">
        <v>173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174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79">
        <v>54</v>
      </c>
      <c r="B80" s="180" t="s">
        <v>254</v>
      </c>
      <c r="C80" s="188" t="s">
        <v>255</v>
      </c>
      <c r="D80" s="181" t="s">
        <v>193</v>
      </c>
      <c r="E80" s="182">
        <v>12</v>
      </c>
      <c r="F80" s="183"/>
      <c r="G80" s="184">
        <f t="shared" si="7"/>
        <v>0</v>
      </c>
      <c r="H80" s="183"/>
      <c r="I80" s="184">
        <f t="shared" si="8"/>
        <v>0</v>
      </c>
      <c r="J80" s="183"/>
      <c r="K80" s="184">
        <f t="shared" si="9"/>
        <v>0</v>
      </c>
      <c r="L80" s="184">
        <v>21</v>
      </c>
      <c r="M80" s="184">
        <f t="shared" si="10"/>
        <v>0</v>
      </c>
      <c r="N80" s="184">
        <v>0.155</v>
      </c>
      <c r="O80" s="184">
        <f t="shared" si="11"/>
        <v>1.86</v>
      </c>
      <c r="P80" s="184">
        <v>0</v>
      </c>
      <c r="Q80" s="184">
        <f t="shared" si="12"/>
        <v>0</v>
      </c>
      <c r="R80" s="184" t="s">
        <v>172</v>
      </c>
      <c r="S80" s="184" t="s">
        <v>130</v>
      </c>
      <c r="T80" s="185" t="s">
        <v>131</v>
      </c>
      <c r="U80" s="162">
        <v>0</v>
      </c>
      <c r="V80" s="162">
        <f t="shared" si="13"/>
        <v>0</v>
      </c>
      <c r="W80" s="162"/>
      <c r="X80" s="162" t="s">
        <v>173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174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9">
        <v>55</v>
      </c>
      <c r="B81" s="180" t="s">
        <v>256</v>
      </c>
      <c r="C81" s="188" t="s">
        <v>255</v>
      </c>
      <c r="D81" s="181" t="s">
        <v>193</v>
      </c>
      <c r="E81" s="182">
        <v>12</v>
      </c>
      <c r="F81" s="183"/>
      <c r="G81" s="184">
        <f t="shared" si="7"/>
        <v>0</v>
      </c>
      <c r="H81" s="183"/>
      <c r="I81" s="184">
        <f t="shared" si="8"/>
        <v>0</v>
      </c>
      <c r="J81" s="183"/>
      <c r="K81" s="184">
        <f t="shared" si="9"/>
        <v>0</v>
      </c>
      <c r="L81" s="184">
        <v>21</v>
      </c>
      <c r="M81" s="184">
        <f t="shared" si="10"/>
        <v>0</v>
      </c>
      <c r="N81" s="184">
        <v>0.17</v>
      </c>
      <c r="O81" s="184">
        <f t="shared" si="11"/>
        <v>2.04</v>
      </c>
      <c r="P81" s="184">
        <v>0</v>
      </c>
      <c r="Q81" s="184">
        <f t="shared" si="12"/>
        <v>0</v>
      </c>
      <c r="R81" s="184" t="s">
        <v>172</v>
      </c>
      <c r="S81" s="184" t="s">
        <v>130</v>
      </c>
      <c r="T81" s="185" t="s">
        <v>131</v>
      </c>
      <c r="U81" s="162">
        <v>0</v>
      </c>
      <c r="V81" s="162">
        <f t="shared" si="13"/>
        <v>0</v>
      </c>
      <c r="W81" s="162"/>
      <c r="X81" s="162" t="s">
        <v>173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174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79">
        <v>56</v>
      </c>
      <c r="B82" s="180" t="s">
        <v>257</v>
      </c>
      <c r="C82" s="188" t="s">
        <v>258</v>
      </c>
      <c r="D82" s="181" t="s">
        <v>193</v>
      </c>
      <c r="E82" s="182">
        <v>12</v>
      </c>
      <c r="F82" s="183"/>
      <c r="G82" s="184">
        <f t="shared" si="7"/>
        <v>0</v>
      </c>
      <c r="H82" s="183"/>
      <c r="I82" s="184">
        <f t="shared" si="8"/>
        <v>0</v>
      </c>
      <c r="J82" s="183"/>
      <c r="K82" s="184">
        <f t="shared" si="9"/>
        <v>0</v>
      </c>
      <c r="L82" s="184">
        <v>21</v>
      </c>
      <c r="M82" s="184">
        <f t="shared" si="10"/>
        <v>0</v>
      </c>
      <c r="N82" s="184">
        <v>0.17499999999999999</v>
      </c>
      <c r="O82" s="184">
        <f t="shared" si="11"/>
        <v>2.1</v>
      </c>
      <c r="P82" s="184">
        <v>0</v>
      </c>
      <c r="Q82" s="184">
        <f t="shared" si="12"/>
        <v>0</v>
      </c>
      <c r="R82" s="184" t="s">
        <v>172</v>
      </c>
      <c r="S82" s="184" t="s">
        <v>130</v>
      </c>
      <c r="T82" s="185" t="s">
        <v>131</v>
      </c>
      <c r="U82" s="162">
        <v>0</v>
      </c>
      <c r="V82" s="162">
        <f t="shared" si="13"/>
        <v>0</v>
      </c>
      <c r="W82" s="162"/>
      <c r="X82" s="162" t="s">
        <v>173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174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x14ac:dyDescent="0.2">
      <c r="A83" s="166" t="s">
        <v>125</v>
      </c>
      <c r="B83" s="167" t="s">
        <v>86</v>
      </c>
      <c r="C83" s="187" t="s">
        <v>87</v>
      </c>
      <c r="D83" s="168"/>
      <c r="E83" s="169"/>
      <c r="F83" s="170"/>
      <c r="G83" s="170">
        <f>SUMIF(AG84:AG88,"&lt;&gt;NOR",G84:G88)</f>
        <v>0</v>
      </c>
      <c r="H83" s="170"/>
      <c r="I83" s="170">
        <f>SUM(I84:I88)</f>
        <v>0</v>
      </c>
      <c r="J83" s="170"/>
      <c r="K83" s="170">
        <f>SUM(K84:K88)</f>
        <v>0</v>
      </c>
      <c r="L83" s="170"/>
      <c r="M83" s="170">
        <f>SUM(M84:M88)</f>
        <v>0</v>
      </c>
      <c r="N83" s="170"/>
      <c r="O83" s="170">
        <f>SUM(O84:O88)</f>
        <v>190.09</v>
      </c>
      <c r="P83" s="170"/>
      <c r="Q83" s="170">
        <f>SUM(Q84:Q88)</f>
        <v>0</v>
      </c>
      <c r="R83" s="170"/>
      <c r="S83" s="170"/>
      <c r="T83" s="171"/>
      <c r="U83" s="165"/>
      <c r="V83" s="165">
        <f>SUM(V84:V88)</f>
        <v>268.55</v>
      </c>
      <c r="W83" s="165"/>
      <c r="X83" s="165"/>
      <c r="AG83" t="s">
        <v>126</v>
      </c>
    </row>
    <row r="84" spans="1:60" outlineLevel="1" x14ac:dyDescent="0.2">
      <c r="A84" s="179">
        <v>57</v>
      </c>
      <c r="B84" s="180" t="s">
        <v>259</v>
      </c>
      <c r="C84" s="188" t="s">
        <v>260</v>
      </c>
      <c r="D84" s="181" t="s">
        <v>193</v>
      </c>
      <c r="E84" s="182">
        <v>3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4">
        <v>0.25080000000000002</v>
      </c>
      <c r="O84" s="184">
        <f>ROUND(E84*N84,2)</f>
        <v>0.75</v>
      </c>
      <c r="P84" s="184">
        <v>0</v>
      </c>
      <c r="Q84" s="184">
        <f>ROUND(E84*P84,2)</f>
        <v>0</v>
      </c>
      <c r="R84" s="184"/>
      <c r="S84" s="184" t="s">
        <v>130</v>
      </c>
      <c r="T84" s="185" t="s">
        <v>131</v>
      </c>
      <c r="U84" s="162">
        <v>0.81799999999999995</v>
      </c>
      <c r="V84" s="162">
        <f>ROUND(E84*U84,2)</f>
        <v>2.4500000000000002</v>
      </c>
      <c r="W84" s="162"/>
      <c r="X84" s="162" t="s">
        <v>132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133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79">
        <v>58</v>
      </c>
      <c r="B85" s="180" t="s">
        <v>261</v>
      </c>
      <c r="C85" s="188" t="s">
        <v>262</v>
      </c>
      <c r="D85" s="181" t="s">
        <v>129</v>
      </c>
      <c r="E85" s="182">
        <v>813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7.9710000000000003E-2</v>
      </c>
      <c r="O85" s="184">
        <f>ROUND(E85*N85,2)</f>
        <v>64.8</v>
      </c>
      <c r="P85" s="184">
        <v>0</v>
      </c>
      <c r="Q85" s="184">
        <f>ROUND(E85*P85,2)</f>
        <v>0</v>
      </c>
      <c r="R85" s="184"/>
      <c r="S85" s="184" t="s">
        <v>130</v>
      </c>
      <c r="T85" s="185" t="s">
        <v>131</v>
      </c>
      <c r="U85" s="162">
        <v>8.5000000000000006E-2</v>
      </c>
      <c r="V85" s="162">
        <f>ROUND(E85*U85,2)</f>
        <v>69.11</v>
      </c>
      <c r="W85" s="162"/>
      <c r="X85" s="162" t="s">
        <v>132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133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33.75" outlineLevel="1" x14ac:dyDescent="0.2">
      <c r="A86" s="179">
        <v>59</v>
      </c>
      <c r="B86" s="180" t="s">
        <v>263</v>
      </c>
      <c r="C86" s="188" t="s">
        <v>264</v>
      </c>
      <c r="D86" s="181" t="s">
        <v>129</v>
      </c>
      <c r="E86" s="182">
        <v>447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21</v>
      </c>
      <c r="M86" s="184">
        <f>G86*(1+L86/100)</f>
        <v>0</v>
      </c>
      <c r="N86" s="184">
        <v>0.12471</v>
      </c>
      <c r="O86" s="184">
        <f>ROUND(E86*N86,2)</f>
        <v>55.75</v>
      </c>
      <c r="P86" s="184">
        <v>0</v>
      </c>
      <c r="Q86" s="184">
        <f>ROUND(E86*P86,2)</f>
        <v>0</v>
      </c>
      <c r="R86" s="184"/>
      <c r="S86" s="184" t="s">
        <v>130</v>
      </c>
      <c r="T86" s="185" t="s">
        <v>131</v>
      </c>
      <c r="U86" s="162">
        <v>0.11899999999999999</v>
      </c>
      <c r="V86" s="162">
        <f>ROUND(E86*U86,2)</f>
        <v>53.19</v>
      </c>
      <c r="W86" s="162"/>
      <c r="X86" s="162" t="s">
        <v>132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133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179">
        <v>60</v>
      </c>
      <c r="B87" s="180" t="s">
        <v>265</v>
      </c>
      <c r="C87" s="188" t="s">
        <v>266</v>
      </c>
      <c r="D87" s="181" t="s">
        <v>129</v>
      </c>
      <c r="E87" s="182">
        <v>425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21</v>
      </c>
      <c r="M87" s="184">
        <f>G87*(1+L87/100)</f>
        <v>0</v>
      </c>
      <c r="N87" s="184">
        <v>0.15556</v>
      </c>
      <c r="O87" s="184">
        <f>ROUND(E87*N87,2)</f>
        <v>66.11</v>
      </c>
      <c r="P87" s="184">
        <v>0</v>
      </c>
      <c r="Q87" s="184">
        <f>ROUND(E87*P87,2)</f>
        <v>0</v>
      </c>
      <c r="R87" s="184"/>
      <c r="S87" s="184" t="s">
        <v>130</v>
      </c>
      <c r="T87" s="185" t="s">
        <v>131</v>
      </c>
      <c r="U87" s="162">
        <v>0.33834999999999998</v>
      </c>
      <c r="V87" s="162">
        <f>ROUND(E87*U87,2)</f>
        <v>143.80000000000001</v>
      </c>
      <c r="W87" s="162"/>
      <c r="X87" s="162" t="s">
        <v>132</v>
      </c>
      <c r="Y87" s="153"/>
      <c r="Z87" s="153"/>
      <c r="AA87" s="153"/>
      <c r="AB87" s="153"/>
      <c r="AC87" s="153"/>
      <c r="AD87" s="153"/>
      <c r="AE87" s="153"/>
      <c r="AF87" s="153"/>
      <c r="AG87" s="153" t="s">
        <v>133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179">
        <v>61</v>
      </c>
      <c r="B88" s="180" t="s">
        <v>267</v>
      </c>
      <c r="C88" s="188" t="s">
        <v>268</v>
      </c>
      <c r="D88" s="181" t="s">
        <v>129</v>
      </c>
      <c r="E88" s="182">
        <v>21.46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0.125</v>
      </c>
      <c r="O88" s="184">
        <f>ROUND(E88*N88,2)</f>
        <v>2.68</v>
      </c>
      <c r="P88" s="184">
        <v>0</v>
      </c>
      <c r="Q88" s="184">
        <f>ROUND(E88*P88,2)</f>
        <v>0</v>
      </c>
      <c r="R88" s="184" t="s">
        <v>172</v>
      </c>
      <c r="S88" s="184" t="s">
        <v>130</v>
      </c>
      <c r="T88" s="185" t="s">
        <v>131</v>
      </c>
      <c r="U88" s="162">
        <v>0</v>
      </c>
      <c r="V88" s="162">
        <f>ROUND(E88*U88,2)</f>
        <v>0</v>
      </c>
      <c r="W88" s="162"/>
      <c r="X88" s="162" t="s">
        <v>173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174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x14ac:dyDescent="0.2">
      <c r="A89" s="166" t="s">
        <v>125</v>
      </c>
      <c r="B89" s="167" t="s">
        <v>88</v>
      </c>
      <c r="C89" s="187" t="s">
        <v>89</v>
      </c>
      <c r="D89" s="168"/>
      <c r="E89" s="169"/>
      <c r="F89" s="170"/>
      <c r="G89" s="170">
        <f>SUMIF(AG90:AG97,"&lt;&gt;NOR",G90:G97)</f>
        <v>0</v>
      </c>
      <c r="H89" s="170"/>
      <c r="I89" s="170">
        <f>SUM(I90:I97)</f>
        <v>0</v>
      </c>
      <c r="J89" s="170"/>
      <c r="K89" s="170">
        <f>SUM(K90:K97)</f>
        <v>0</v>
      </c>
      <c r="L89" s="170"/>
      <c r="M89" s="170">
        <f>SUM(M90:M97)</f>
        <v>0</v>
      </c>
      <c r="N89" s="170"/>
      <c r="O89" s="170">
        <f>SUM(O90:O97)</f>
        <v>0.16</v>
      </c>
      <c r="P89" s="170"/>
      <c r="Q89" s="170">
        <f>SUM(Q90:Q97)</f>
        <v>25.33</v>
      </c>
      <c r="R89" s="170"/>
      <c r="S89" s="170"/>
      <c r="T89" s="171"/>
      <c r="U89" s="165"/>
      <c r="V89" s="165">
        <f>SUM(V90:V97)</f>
        <v>441.93</v>
      </c>
      <c r="W89" s="165"/>
      <c r="X89" s="165"/>
      <c r="AG89" t="s">
        <v>126</v>
      </c>
    </row>
    <row r="90" spans="1:60" ht="22.5" outlineLevel="1" x14ac:dyDescent="0.2">
      <c r="A90" s="179">
        <v>62</v>
      </c>
      <c r="B90" s="180" t="s">
        <v>269</v>
      </c>
      <c r="C90" s="188" t="s">
        <v>270</v>
      </c>
      <c r="D90" s="181" t="s">
        <v>193</v>
      </c>
      <c r="E90" s="182">
        <v>3</v>
      </c>
      <c r="F90" s="183"/>
      <c r="G90" s="184">
        <f t="shared" ref="G90:G97" si="14">ROUND(E90*F90,2)</f>
        <v>0</v>
      </c>
      <c r="H90" s="183"/>
      <c r="I90" s="184">
        <f t="shared" ref="I90:I97" si="15">ROUND(E90*H90,2)</f>
        <v>0</v>
      </c>
      <c r="J90" s="183"/>
      <c r="K90" s="184">
        <f t="shared" ref="K90:K97" si="16">ROUND(E90*J90,2)</f>
        <v>0</v>
      </c>
      <c r="L90" s="184">
        <v>21</v>
      </c>
      <c r="M90" s="184">
        <f t="shared" ref="M90:M97" si="17">G90*(1+L90/100)</f>
        <v>0</v>
      </c>
      <c r="N90" s="184">
        <v>0</v>
      </c>
      <c r="O90" s="184">
        <f t="shared" ref="O90:O97" si="18">ROUND(E90*N90,2)</f>
        <v>0</v>
      </c>
      <c r="P90" s="184">
        <v>8.2000000000000003E-2</v>
      </c>
      <c r="Q90" s="184">
        <f t="shared" ref="Q90:Q97" si="19">ROUND(E90*P90,2)</f>
        <v>0.25</v>
      </c>
      <c r="R90" s="184"/>
      <c r="S90" s="184" t="s">
        <v>130</v>
      </c>
      <c r="T90" s="185" t="s">
        <v>131</v>
      </c>
      <c r="U90" s="162">
        <v>0.58799999999999997</v>
      </c>
      <c r="V90" s="162">
        <f t="shared" ref="V90:V97" si="20">ROUND(E90*U90,2)</f>
        <v>1.76</v>
      </c>
      <c r="W90" s="162"/>
      <c r="X90" s="162" t="s">
        <v>132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133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79">
        <v>63</v>
      </c>
      <c r="B91" s="180" t="s">
        <v>271</v>
      </c>
      <c r="C91" s="188" t="s">
        <v>272</v>
      </c>
      <c r="D91" s="181" t="s">
        <v>129</v>
      </c>
      <c r="E91" s="182">
        <v>58</v>
      </c>
      <c r="F91" s="183"/>
      <c r="G91" s="184">
        <f t="shared" si="14"/>
        <v>0</v>
      </c>
      <c r="H91" s="183"/>
      <c r="I91" s="184">
        <f t="shared" si="15"/>
        <v>0</v>
      </c>
      <c r="J91" s="183"/>
      <c r="K91" s="184">
        <f t="shared" si="16"/>
        <v>0</v>
      </c>
      <c r="L91" s="184">
        <v>21</v>
      </c>
      <c r="M91" s="184">
        <f t="shared" si="17"/>
        <v>0</v>
      </c>
      <c r="N91" s="184">
        <v>5.9000000000000003E-4</v>
      </c>
      <c r="O91" s="184">
        <f t="shared" si="18"/>
        <v>0.03</v>
      </c>
      <c r="P91" s="184">
        <v>6.3E-2</v>
      </c>
      <c r="Q91" s="184">
        <f t="shared" si="19"/>
        <v>3.65</v>
      </c>
      <c r="R91" s="184"/>
      <c r="S91" s="184" t="s">
        <v>130</v>
      </c>
      <c r="T91" s="185" t="s">
        <v>131</v>
      </c>
      <c r="U91" s="162">
        <v>0.49299999999999999</v>
      </c>
      <c r="V91" s="162">
        <f t="shared" si="20"/>
        <v>28.59</v>
      </c>
      <c r="W91" s="162"/>
      <c r="X91" s="162" t="s">
        <v>132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133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79">
        <v>64</v>
      </c>
      <c r="B92" s="180" t="s">
        <v>273</v>
      </c>
      <c r="C92" s="188" t="s">
        <v>274</v>
      </c>
      <c r="D92" s="181" t="s">
        <v>129</v>
      </c>
      <c r="E92" s="182">
        <v>5</v>
      </c>
      <c r="F92" s="183"/>
      <c r="G92" s="184">
        <f t="shared" si="14"/>
        <v>0</v>
      </c>
      <c r="H92" s="183"/>
      <c r="I92" s="184">
        <f t="shared" si="15"/>
        <v>0</v>
      </c>
      <c r="J92" s="183"/>
      <c r="K92" s="184">
        <f t="shared" si="16"/>
        <v>0</v>
      </c>
      <c r="L92" s="184">
        <v>21</v>
      </c>
      <c r="M92" s="184">
        <f t="shared" si="17"/>
        <v>0</v>
      </c>
      <c r="N92" s="184">
        <v>0</v>
      </c>
      <c r="O92" s="184">
        <f t="shared" si="18"/>
        <v>0</v>
      </c>
      <c r="P92" s="184">
        <v>9.9000000000000005E-2</v>
      </c>
      <c r="Q92" s="184">
        <f t="shared" si="19"/>
        <v>0.5</v>
      </c>
      <c r="R92" s="184"/>
      <c r="S92" s="184" t="s">
        <v>130</v>
      </c>
      <c r="T92" s="185" t="s">
        <v>131</v>
      </c>
      <c r="U92" s="162">
        <v>0.49</v>
      </c>
      <c r="V92" s="162">
        <f t="shared" si="20"/>
        <v>2.4500000000000002</v>
      </c>
      <c r="W92" s="162"/>
      <c r="X92" s="162" t="s">
        <v>132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133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79">
        <v>65</v>
      </c>
      <c r="B93" s="180" t="s">
        <v>275</v>
      </c>
      <c r="C93" s="188" t="s">
        <v>276</v>
      </c>
      <c r="D93" s="181" t="s">
        <v>129</v>
      </c>
      <c r="E93" s="182">
        <v>425</v>
      </c>
      <c r="F93" s="183"/>
      <c r="G93" s="184">
        <f t="shared" si="14"/>
        <v>0</v>
      </c>
      <c r="H93" s="183"/>
      <c r="I93" s="184">
        <f t="shared" si="15"/>
        <v>0</v>
      </c>
      <c r="J93" s="183"/>
      <c r="K93" s="184">
        <f t="shared" si="16"/>
        <v>0</v>
      </c>
      <c r="L93" s="184">
        <v>21</v>
      </c>
      <c r="M93" s="184">
        <f t="shared" si="17"/>
        <v>0</v>
      </c>
      <c r="N93" s="184">
        <v>0</v>
      </c>
      <c r="O93" s="184">
        <f t="shared" si="18"/>
        <v>0</v>
      </c>
      <c r="P93" s="184">
        <v>0</v>
      </c>
      <c r="Q93" s="184">
        <f t="shared" si="19"/>
        <v>0</v>
      </c>
      <c r="R93" s="184"/>
      <c r="S93" s="184" t="s">
        <v>130</v>
      </c>
      <c r="T93" s="185" t="s">
        <v>131</v>
      </c>
      <c r="U93" s="162">
        <v>0.09</v>
      </c>
      <c r="V93" s="162">
        <f t="shared" si="20"/>
        <v>38.25</v>
      </c>
      <c r="W93" s="162"/>
      <c r="X93" s="162" t="s">
        <v>132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133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22.5" outlineLevel="1" x14ac:dyDescent="0.2">
      <c r="A94" s="179">
        <v>66</v>
      </c>
      <c r="B94" s="180" t="s">
        <v>277</v>
      </c>
      <c r="C94" s="188" t="s">
        <v>278</v>
      </c>
      <c r="D94" s="181" t="s">
        <v>146</v>
      </c>
      <c r="E94" s="182">
        <v>1130</v>
      </c>
      <c r="F94" s="183"/>
      <c r="G94" s="184">
        <f t="shared" si="14"/>
        <v>0</v>
      </c>
      <c r="H94" s="183"/>
      <c r="I94" s="184">
        <f t="shared" si="15"/>
        <v>0</v>
      </c>
      <c r="J94" s="183"/>
      <c r="K94" s="184">
        <f t="shared" si="16"/>
        <v>0</v>
      </c>
      <c r="L94" s="184">
        <v>21</v>
      </c>
      <c r="M94" s="184">
        <f t="shared" si="17"/>
        <v>0</v>
      </c>
      <c r="N94" s="184">
        <v>0</v>
      </c>
      <c r="O94" s="184">
        <f t="shared" si="18"/>
        <v>0</v>
      </c>
      <c r="P94" s="184">
        <v>0</v>
      </c>
      <c r="Q94" s="184">
        <f t="shared" si="19"/>
        <v>0</v>
      </c>
      <c r="R94" s="184"/>
      <c r="S94" s="184" t="s">
        <v>130</v>
      </c>
      <c r="T94" s="185" t="s">
        <v>131</v>
      </c>
      <c r="U94" s="162">
        <v>0.09</v>
      </c>
      <c r="V94" s="162">
        <f t="shared" si="20"/>
        <v>101.7</v>
      </c>
      <c r="W94" s="162"/>
      <c r="X94" s="162" t="s">
        <v>132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133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179">
        <v>67</v>
      </c>
      <c r="B95" s="180" t="s">
        <v>279</v>
      </c>
      <c r="C95" s="188" t="s">
        <v>280</v>
      </c>
      <c r="D95" s="181" t="s">
        <v>146</v>
      </c>
      <c r="E95" s="182">
        <v>1245</v>
      </c>
      <c r="F95" s="183"/>
      <c r="G95" s="184">
        <f t="shared" si="14"/>
        <v>0</v>
      </c>
      <c r="H95" s="183"/>
      <c r="I95" s="184">
        <f t="shared" si="15"/>
        <v>0</v>
      </c>
      <c r="J95" s="183"/>
      <c r="K95" s="184">
        <f t="shared" si="16"/>
        <v>0</v>
      </c>
      <c r="L95" s="184">
        <v>21</v>
      </c>
      <c r="M95" s="184">
        <f t="shared" si="17"/>
        <v>0</v>
      </c>
      <c r="N95" s="184">
        <v>0</v>
      </c>
      <c r="O95" s="184">
        <f t="shared" si="18"/>
        <v>0</v>
      </c>
      <c r="P95" s="184">
        <v>0</v>
      </c>
      <c r="Q95" s="184">
        <f t="shared" si="19"/>
        <v>0</v>
      </c>
      <c r="R95" s="184"/>
      <c r="S95" s="184" t="s">
        <v>130</v>
      </c>
      <c r="T95" s="185" t="s">
        <v>131</v>
      </c>
      <c r="U95" s="162">
        <v>0.1</v>
      </c>
      <c r="V95" s="162">
        <f t="shared" si="20"/>
        <v>124.5</v>
      </c>
      <c r="W95" s="162"/>
      <c r="X95" s="162" t="s">
        <v>132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133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9">
        <v>68</v>
      </c>
      <c r="B96" s="180" t="s">
        <v>281</v>
      </c>
      <c r="C96" s="188" t="s">
        <v>282</v>
      </c>
      <c r="D96" s="181" t="s">
        <v>193</v>
      </c>
      <c r="E96" s="182">
        <v>11</v>
      </c>
      <c r="F96" s="183"/>
      <c r="G96" s="184">
        <f t="shared" si="14"/>
        <v>0</v>
      </c>
      <c r="H96" s="183"/>
      <c r="I96" s="184">
        <f t="shared" si="15"/>
        <v>0</v>
      </c>
      <c r="J96" s="183"/>
      <c r="K96" s="184">
        <f t="shared" si="16"/>
        <v>0</v>
      </c>
      <c r="L96" s="184">
        <v>21</v>
      </c>
      <c r="M96" s="184">
        <f t="shared" si="17"/>
        <v>0</v>
      </c>
      <c r="N96" s="184">
        <v>0</v>
      </c>
      <c r="O96" s="184">
        <f t="shared" si="18"/>
        <v>0</v>
      </c>
      <c r="P96" s="184">
        <v>0</v>
      </c>
      <c r="Q96" s="184">
        <f t="shared" si="19"/>
        <v>0</v>
      </c>
      <c r="R96" s="184"/>
      <c r="S96" s="184" t="s">
        <v>206</v>
      </c>
      <c r="T96" s="185" t="s">
        <v>131</v>
      </c>
      <c r="U96" s="162">
        <v>0</v>
      </c>
      <c r="V96" s="162">
        <f t="shared" si="20"/>
        <v>0</v>
      </c>
      <c r="W96" s="162"/>
      <c r="X96" s="162" t="s">
        <v>132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133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79">
        <v>69</v>
      </c>
      <c r="B97" s="180" t="s">
        <v>283</v>
      </c>
      <c r="C97" s="188" t="s">
        <v>284</v>
      </c>
      <c r="D97" s="181" t="s">
        <v>129</v>
      </c>
      <c r="E97" s="182">
        <v>225</v>
      </c>
      <c r="F97" s="183"/>
      <c r="G97" s="184">
        <f t="shared" si="14"/>
        <v>0</v>
      </c>
      <c r="H97" s="183"/>
      <c r="I97" s="184">
        <f t="shared" si="15"/>
        <v>0</v>
      </c>
      <c r="J97" s="183"/>
      <c r="K97" s="184">
        <f t="shared" si="16"/>
        <v>0</v>
      </c>
      <c r="L97" s="184">
        <v>21</v>
      </c>
      <c r="M97" s="184">
        <f t="shared" si="17"/>
        <v>0</v>
      </c>
      <c r="N97" s="184">
        <v>5.9000000000000003E-4</v>
      </c>
      <c r="O97" s="184">
        <f t="shared" si="18"/>
        <v>0.13</v>
      </c>
      <c r="P97" s="184">
        <v>9.2999999999999999E-2</v>
      </c>
      <c r="Q97" s="184">
        <f t="shared" si="19"/>
        <v>20.93</v>
      </c>
      <c r="R97" s="184"/>
      <c r="S97" s="184" t="s">
        <v>206</v>
      </c>
      <c r="T97" s="185" t="s">
        <v>131</v>
      </c>
      <c r="U97" s="162">
        <v>0.64300000000000002</v>
      </c>
      <c r="V97" s="162">
        <f t="shared" si="20"/>
        <v>144.68</v>
      </c>
      <c r="W97" s="162"/>
      <c r="X97" s="162" t="s">
        <v>132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133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66" t="s">
        <v>125</v>
      </c>
      <c r="B98" s="167" t="s">
        <v>90</v>
      </c>
      <c r="C98" s="187" t="s">
        <v>91</v>
      </c>
      <c r="D98" s="168"/>
      <c r="E98" s="169"/>
      <c r="F98" s="170"/>
      <c r="G98" s="170">
        <f>SUMIF(AG99:AG106,"&lt;&gt;NOR",G99:G106)</f>
        <v>0</v>
      </c>
      <c r="H98" s="170"/>
      <c r="I98" s="170">
        <f>SUM(I99:I106)</f>
        <v>0</v>
      </c>
      <c r="J98" s="170"/>
      <c r="K98" s="170">
        <f>SUM(K99:K106)</f>
        <v>0</v>
      </c>
      <c r="L98" s="170"/>
      <c r="M98" s="170">
        <f>SUM(M99:M106)</f>
        <v>0</v>
      </c>
      <c r="N98" s="170"/>
      <c r="O98" s="170">
        <f>SUM(O99:O106)</f>
        <v>0.27999999999999997</v>
      </c>
      <c r="P98" s="170"/>
      <c r="Q98" s="170">
        <f>SUM(Q99:Q106)</f>
        <v>0</v>
      </c>
      <c r="R98" s="170"/>
      <c r="S98" s="170"/>
      <c r="T98" s="171"/>
      <c r="U98" s="165"/>
      <c r="V98" s="165">
        <f>SUM(V99:V106)</f>
        <v>1069.92</v>
      </c>
      <c r="W98" s="165"/>
      <c r="X98" s="165"/>
      <c r="AG98" t="s">
        <v>126</v>
      </c>
    </row>
    <row r="99" spans="1:60" ht="22.5" outlineLevel="1" x14ac:dyDescent="0.2">
      <c r="A99" s="179">
        <v>70</v>
      </c>
      <c r="B99" s="180" t="s">
        <v>285</v>
      </c>
      <c r="C99" s="188" t="s">
        <v>286</v>
      </c>
      <c r="D99" s="181" t="s">
        <v>146</v>
      </c>
      <c r="E99" s="182">
        <v>2995</v>
      </c>
      <c r="F99" s="183"/>
      <c r="G99" s="184">
        <f>ROUND(E99*F99,2)</f>
        <v>0</v>
      </c>
      <c r="H99" s="183"/>
      <c r="I99" s="184">
        <f>ROUND(E99*H99,2)</f>
        <v>0</v>
      </c>
      <c r="J99" s="183"/>
      <c r="K99" s="184">
        <f>ROUND(E99*J99,2)</f>
        <v>0</v>
      </c>
      <c r="L99" s="184">
        <v>21</v>
      </c>
      <c r="M99" s="184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4"/>
      <c r="S99" s="184" t="s">
        <v>130</v>
      </c>
      <c r="T99" s="185" t="s">
        <v>131</v>
      </c>
      <c r="U99" s="162">
        <v>2.1000000000000001E-2</v>
      </c>
      <c r="V99" s="162">
        <f>ROUND(E99*U99,2)</f>
        <v>62.9</v>
      </c>
      <c r="W99" s="162"/>
      <c r="X99" s="162" t="s">
        <v>132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133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79">
        <v>71</v>
      </c>
      <c r="B100" s="180" t="s">
        <v>287</v>
      </c>
      <c r="C100" s="188" t="s">
        <v>288</v>
      </c>
      <c r="D100" s="181" t="s">
        <v>146</v>
      </c>
      <c r="E100" s="182">
        <v>2995</v>
      </c>
      <c r="F100" s="183"/>
      <c r="G100" s="184">
        <f>ROUND(E100*F100,2)</f>
        <v>0</v>
      </c>
      <c r="H100" s="183"/>
      <c r="I100" s="184">
        <f>ROUND(E100*H100,2)</f>
        <v>0</v>
      </c>
      <c r="J100" s="183"/>
      <c r="K100" s="184">
        <f>ROUND(E100*J100,2)</f>
        <v>0</v>
      </c>
      <c r="L100" s="184">
        <v>21</v>
      </c>
      <c r="M100" s="184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4"/>
      <c r="S100" s="184" t="s">
        <v>130</v>
      </c>
      <c r="T100" s="185" t="s">
        <v>131</v>
      </c>
      <c r="U100" s="162">
        <v>0.31</v>
      </c>
      <c r="V100" s="162">
        <f>ROUND(E100*U100,2)</f>
        <v>928.45</v>
      </c>
      <c r="W100" s="162"/>
      <c r="X100" s="162" t="s">
        <v>132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133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72">
        <v>72</v>
      </c>
      <c r="B101" s="173" t="s">
        <v>289</v>
      </c>
      <c r="C101" s="189" t="s">
        <v>290</v>
      </c>
      <c r="D101" s="174" t="s">
        <v>146</v>
      </c>
      <c r="E101" s="175">
        <v>90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1.7000000000000001E-4</v>
      </c>
      <c r="O101" s="177">
        <f>ROUND(E101*N101,2)</f>
        <v>0.02</v>
      </c>
      <c r="P101" s="177">
        <v>0</v>
      </c>
      <c r="Q101" s="177">
        <f>ROUND(E101*P101,2)</f>
        <v>0</v>
      </c>
      <c r="R101" s="177"/>
      <c r="S101" s="177" t="s">
        <v>130</v>
      </c>
      <c r="T101" s="178" t="s">
        <v>131</v>
      </c>
      <c r="U101" s="162">
        <v>0.13300000000000001</v>
      </c>
      <c r="V101" s="162">
        <f>ROUND(E101*U101,2)</f>
        <v>11.97</v>
      </c>
      <c r="W101" s="162"/>
      <c r="X101" s="162" t="s">
        <v>132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133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250" t="s">
        <v>291</v>
      </c>
      <c r="D102" s="251"/>
      <c r="E102" s="251"/>
      <c r="F102" s="251"/>
      <c r="G102" s="251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143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79">
        <v>73</v>
      </c>
      <c r="B103" s="180" t="s">
        <v>292</v>
      </c>
      <c r="C103" s="188" t="s">
        <v>293</v>
      </c>
      <c r="D103" s="181" t="s">
        <v>146</v>
      </c>
      <c r="E103" s="182">
        <v>135</v>
      </c>
      <c r="F103" s="183"/>
      <c r="G103" s="184">
        <f>ROUND(E103*F103,2)</f>
        <v>0</v>
      </c>
      <c r="H103" s="183"/>
      <c r="I103" s="184">
        <f>ROUND(E103*H103,2)</f>
        <v>0</v>
      </c>
      <c r="J103" s="183"/>
      <c r="K103" s="184">
        <f>ROUND(E103*J103,2)</f>
        <v>0</v>
      </c>
      <c r="L103" s="184">
        <v>21</v>
      </c>
      <c r="M103" s="184">
        <f>G103*(1+L103/100)</f>
        <v>0</v>
      </c>
      <c r="N103" s="184">
        <v>1.7000000000000001E-4</v>
      </c>
      <c r="O103" s="184">
        <f>ROUND(E103*N103,2)</f>
        <v>0.02</v>
      </c>
      <c r="P103" s="184">
        <v>0</v>
      </c>
      <c r="Q103" s="184">
        <f>ROUND(E103*P103,2)</f>
        <v>0</v>
      </c>
      <c r="R103" s="184"/>
      <c r="S103" s="184" t="s">
        <v>130</v>
      </c>
      <c r="T103" s="185" t="s">
        <v>131</v>
      </c>
      <c r="U103" s="162">
        <v>0.16</v>
      </c>
      <c r="V103" s="162">
        <f>ROUND(E103*U103,2)</f>
        <v>21.6</v>
      </c>
      <c r="W103" s="162"/>
      <c r="X103" s="162" t="s">
        <v>132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133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9">
        <v>74</v>
      </c>
      <c r="B104" s="180" t="s">
        <v>294</v>
      </c>
      <c r="C104" s="188" t="s">
        <v>295</v>
      </c>
      <c r="D104" s="181" t="s">
        <v>129</v>
      </c>
      <c r="E104" s="182">
        <v>450</v>
      </c>
      <c r="F104" s="183"/>
      <c r="G104" s="184">
        <f>ROUND(E104*F104,2)</f>
        <v>0</v>
      </c>
      <c r="H104" s="183"/>
      <c r="I104" s="184">
        <f>ROUND(E104*H104,2)</f>
        <v>0</v>
      </c>
      <c r="J104" s="183"/>
      <c r="K104" s="184">
        <f>ROUND(E104*J104,2)</f>
        <v>0</v>
      </c>
      <c r="L104" s="184">
        <v>21</v>
      </c>
      <c r="M104" s="184">
        <f>G104*(1+L104/100)</f>
        <v>0</v>
      </c>
      <c r="N104" s="184">
        <v>5.2999999999999998E-4</v>
      </c>
      <c r="O104" s="184">
        <f>ROUND(E104*N104,2)</f>
        <v>0.24</v>
      </c>
      <c r="P104" s="184">
        <v>0</v>
      </c>
      <c r="Q104" s="184">
        <f>ROUND(E104*P104,2)</f>
        <v>0</v>
      </c>
      <c r="R104" s="184"/>
      <c r="S104" s="184" t="s">
        <v>130</v>
      </c>
      <c r="T104" s="185" t="s">
        <v>131</v>
      </c>
      <c r="U104" s="162">
        <v>0.1</v>
      </c>
      <c r="V104" s="162">
        <f>ROUND(E104*U104,2)</f>
        <v>45</v>
      </c>
      <c r="W104" s="162"/>
      <c r="X104" s="162" t="s">
        <v>132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133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9">
        <v>75</v>
      </c>
      <c r="B105" s="180" t="s">
        <v>72</v>
      </c>
      <c r="C105" s="188" t="s">
        <v>296</v>
      </c>
      <c r="D105" s="181"/>
      <c r="E105" s="182">
        <v>3235</v>
      </c>
      <c r="F105" s="183"/>
      <c r="G105" s="184">
        <f>ROUND(E105*F105,2)</f>
        <v>0</v>
      </c>
      <c r="H105" s="183"/>
      <c r="I105" s="184">
        <f>ROUND(E105*H105,2)</f>
        <v>0</v>
      </c>
      <c r="J105" s="183"/>
      <c r="K105" s="184">
        <f>ROUND(E105*J105,2)</f>
        <v>0</v>
      </c>
      <c r="L105" s="184">
        <v>21</v>
      </c>
      <c r="M105" s="184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4"/>
      <c r="S105" s="184" t="s">
        <v>206</v>
      </c>
      <c r="T105" s="185" t="s">
        <v>131</v>
      </c>
      <c r="U105" s="162">
        <v>0</v>
      </c>
      <c r="V105" s="162">
        <f>ROUND(E105*U105,2)</f>
        <v>0</v>
      </c>
      <c r="W105" s="162"/>
      <c r="X105" s="162" t="s">
        <v>132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133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79">
        <v>76</v>
      </c>
      <c r="B106" s="180" t="s">
        <v>297</v>
      </c>
      <c r="C106" s="188" t="s">
        <v>298</v>
      </c>
      <c r="D106" s="181" t="s">
        <v>299</v>
      </c>
      <c r="E106" s="182">
        <v>3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21</v>
      </c>
      <c r="M106" s="184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4"/>
      <c r="S106" s="184" t="s">
        <v>206</v>
      </c>
      <c r="T106" s="185" t="s">
        <v>131</v>
      </c>
      <c r="U106" s="162">
        <v>0</v>
      </c>
      <c r="V106" s="162">
        <f>ROUND(E106*U106,2)</f>
        <v>0</v>
      </c>
      <c r="W106" s="162"/>
      <c r="X106" s="162" t="s">
        <v>132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133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">
      <c r="A107" s="166" t="s">
        <v>125</v>
      </c>
      <c r="B107" s="167" t="s">
        <v>92</v>
      </c>
      <c r="C107" s="187" t="s">
        <v>93</v>
      </c>
      <c r="D107" s="168"/>
      <c r="E107" s="169"/>
      <c r="F107" s="170"/>
      <c r="G107" s="170">
        <f>SUMIF(AG108:AG118,"&lt;&gt;NOR",G108:G118)</f>
        <v>0</v>
      </c>
      <c r="H107" s="170"/>
      <c r="I107" s="170">
        <f>SUM(I108:I118)</f>
        <v>0</v>
      </c>
      <c r="J107" s="170"/>
      <c r="K107" s="170">
        <f>SUM(K108:K118)</f>
        <v>0</v>
      </c>
      <c r="L107" s="170"/>
      <c r="M107" s="170">
        <f>SUM(M108:M118)</f>
        <v>0</v>
      </c>
      <c r="N107" s="170"/>
      <c r="O107" s="170">
        <f>SUM(O108:O118)</f>
        <v>104.08000000000001</v>
      </c>
      <c r="P107" s="170"/>
      <c r="Q107" s="170">
        <f>SUM(Q108:Q118)</f>
        <v>0</v>
      </c>
      <c r="R107" s="170"/>
      <c r="S107" s="170"/>
      <c r="T107" s="171"/>
      <c r="U107" s="165"/>
      <c r="V107" s="165">
        <f>SUM(V108:V118)</f>
        <v>794.64</v>
      </c>
      <c r="W107" s="165"/>
      <c r="X107" s="165"/>
      <c r="AG107" t="s">
        <v>126</v>
      </c>
    </row>
    <row r="108" spans="1:60" outlineLevel="1" x14ac:dyDescent="0.2">
      <c r="A108" s="179">
        <v>77</v>
      </c>
      <c r="B108" s="180" t="s">
        <v>300</v>
      </c>
      <c r="C108" s="188" t="s">
        <v>301</v>
      </c>
      <c r="D108" s="181" t="s">
        <v>129</v>
      </c>
      <c r="E108" s="182">
        <v>450</v>
      </c>
      <c r="F108" s="183"/>
      <c r="G108" s="184">
        <f t="shared" ref="G108:G118" si="21">ROUND(E108*F108,2)</f>
        <v>0</v>
      </c>
      <c r="H108" s="183"/>
      <c r="I108" s="184">
        <f t="shared" ref="I108:I118" si="22">ROUND(E108*H108,2)</f>
        <v>0</v>
      </c>
      <c r="J108" s="183"/>
      <c r="K108" s="184">
        <f t="shared" ref="K108:K118" si="23">ROUND(E108*J108,2)</f>
        <v>0</v>
      </c>
      <c r="L108" s="184">
        <v>21</v>
      </c>
      <c r="M108" s="184">
        <f t="shared" ref="M108:M118" si="24">G108*(1+L108/100)</f>
        <v>0</v>
      </c>
      <c r="N108" s="184">
        <v>0.20474999999999999</v>
      </c>
      <c r="O108" s="184">
        <f t="shared" ref="O108:O118" si="25">ROUND(E108*N108,2)</f>
        <v>92.14</v>
      </c>
      <c r="P108" s="184">
        <v>0</v>
      </c>
      <c r="Q108" s="184">
        <f t="shared" ref="Q108:Q118" si="26">ROUND(E108*P108,2)</f>
        <v>0</v>
      </c>
      <c r="R108" s="184"/>
      <c r="S108" s="184" t="s">
        <v>130</v>
      </c>
      <c r="T108" s="185" t="s">
        <v>131</v>
      </c>
      <c r="U108" s="162">
        <v>9.8000000000000004E-2</v>
      </c>
      <c r="V108" s="162">
        <f t="shared" ref="V108:V118" si="27">ROUND(E108*U108,2)</f>
        <v>44.1</v>
      </c>
      <c r="W108" s="162"/>
      <c r="X108" s="162" t="s">
        <v>132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133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79">
        <v>78</v>
      </c>
      <c r="B109" s="180" t="s">
        <v>302</v>
      </c>
      <c r="C109" s="188" t="s">
        <v>303</v>
      </c>
      <c r="D109" s="181" t="s">
        <v>129</v>
      </c>
      <c r="E109" s="182">
        <v>650</v>
      </c>
      <c r="F109" s="183"/>
      <c r="G109" s="184">
        <f t="shared" si="21"/>
        <v>0</v>
      </c>
      <c r="H109" s="183"/>
      <c r="I109" s="184">
        <f t="shared" si="22"/>
        <v>0</v>
      </c>
      <c r="J109" s="183"/>
      <c r="K109" s="184">
        <f t="shared" si="23"/>
        <v>0</v>
      </c>
      <c r="L109" s="184">
        <v>21</v>
      </c>
      <c r="M109" s="184">
        <f t="shared" si="24"/>
        <v>0</v>
      </c>
      <c r="N109" s="184">
        <v>6.8700000000000002E-3</v>
      </c>
      <c r="O109" s="184">
        <f t="shared" si="25"/>
        <v>4.47</v>
      </c>
      <c r="P109" s="184">
        <v>0</v>
      </c>
      <c r="Q109" s="184">
        <f t="shared" si="26"/>
        <v>0</v>
      </c>
      <c r="R109" s="184"/>
      <c r="S109" s="184" t="s">
        <v>130</v>
      </c>
      <c r="T109" s="185" t="s">
        <v>131</v>
      </c>
      <c r="U109" s="162">
        <v>9.6000000000000002E-2</v>
      </c>
      <c r="V109" s="162">
        <f t="shared" si="27"/>
        <v>62.4</v>
      </c>
      <c r="W109" s="162"/>
      <c r="X109" s="162" t="s">
        <v>132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133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79">
        <v>79</v>
      </c>
      <c r="B110" s="180" t="s">
        <v>304</v>
      </c>
      <c r="C110" s="188" t="s">
        <v>305</v>
      </c>
      <c r="D110" s="181" t="s">
        <v>129</v>
      </c>
      <c r="E110" s="182">
        <v>1350</v>
      </c>
      <c r="F110" s="183"/>
      <c r="G110" s="184">
        <f t="shared" si="21"/>
        <v>0</v>
      </c>
      <c r="H110" s="183"/>
      <c r="I110" s="184">
        <f t="shared" si="22"/>
        <v>0</v>
      </c>
      <c r="J110" s="183"/>
      <c r="K110" s="184">
        <f t="shared" si="23"/>
        <v>0</v>
      </c>
      <c r="L110" s="184">
        <v>21</v>
      </c>
      <c r="M110" s="184">
        <f t="shared" si="24"/>
        <v>0</v>
      </c>
      <c r="N110" s="184">
        <v>3.2000000000000002E-3</v>
      </c>
      <c r="O110" s="184">
        <f t="shared" si="25"/>
        <v>4.32</v>
      </c>
      <c r="P110" s="184">
        <v>0</v>
      </c>
      <c r="Q110" s="184">
        <f t="shared" si="26"/>
        <v>0</v>
      </c>
      <c r="R110" s="184"/>
      <c r="S110" s="184" t="s">
        <v>130</v>
      </c>
      <c r="T110" s="185" t="s">
        <v>131</v>
      </c>
      <c r="U110" s="162">
        <v>8.1000000000000003E-2</v>
      </c>
      <c r="V110" s="162">
        <f t="shared" si="27"/>
        <v>109.35</v>
      </c>
      <c r="W110" s="162"/>
      <c r="X110" s="162" t="s">
        <v>132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133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ht="22.5" outlineLevel="1" x14ac:dyDescent="0.2">
      <c r="A111" s="179">
        <v>80</v>
      </c>
      <c r="B111" s="180" t="s">
        <v>306</v>
      </c>
      <c r="C111" s="188" t="s">
        <v>307</v>
      </c>
      <c r="D111" s="181" t="s">
        <v>129</v>
      </c>
      <c r="E111" s="182">
        <v>450</v>
      </c>
      <c r="F111" s="183"/>
      <c r="G111" s="184">
        <f t="shared" si="21"/>
        <v>0</v>
      </c>
      <c r="H111" s="183"/>
      <c r="I111" s="184">
        <f t="shared" si="22"/>
        <v>0</v>
      </c>
      <c r="J111" s="183"/>
      <c r="K111" s="184">
        <f t="shared" si="23"/>
        <v>0</v>
      </c>
      <c r="L111" s="184">
        <v>21</v>
      </c>
      <c r="M111" s="184">
        <f t="shared" si="24"/>
        <v>0</v>
      </c>
      <c r="N111" s="184">
        <v>5.8999999999999999E-3</v>
      </c>
      <c r="O111" s="184">
        <f t="shared" si="25"/>
        <v>2.66</v>
      </c>
      <c r="P111" s="184">
        <v>0</v>
      </c>
      <c r="Q111" s="184">
        <f t="shared" si="26"/>
        <v>0</v>
      </c>
      <c r="R111" s="184"/>
      <c r="S111" s="184" t="s">
        <v>130</v>
      </c>
      <c r="T111" s="185" t="s">
        <v>131</v>
      </c>
      <c r="U111" s="162">
        <v>0.08</v>
      </c>
      <c r="V111" s="162">
        <f t="shared" si="27"/>
        <v>36</v>
      </c>
      <c r="W111" s="162"/>
      <c r="X111" s="162" t="s">
        <v>132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133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79">
        <v>81</v>
      </c>
      <c r="B112" s="180" t="s">
        <v>308</v>
      </c>
      <c r="C112" s="188" t="s">
        <v>309</v>
      </c>
      <c r="D112" s="181" t="s">
        <v>193</v>
      </c>
      <c r="E112" s="182">
        <v>6</v>
      </c>
      <c r="F112" s="183"/>
      <c r="G112" s="184">
        <f t="shared" si="21"/>
        <v>0</v>
      </c>
      <c r="H112" s="183"/>
      <c r="I112" s="184">
        <f t="shared" si="22"/>
        <v>0</v>
      </c>
      <c r="J112" s="183"/>
      <c r="K112" s="184">
        <f t="shared" si="23"/>
        <v>0</v>
      </c>
      <c r="L112" s="184">
        <v>21</v>
      </c>
      <c r="M112" s="184">
        <f t="shared" si="24"/>
        <v>0</v>
      </c>
      <c r="N112" s="184">
        <v>3.63E-3</v>
      </c>
      <c r="O112" s="184">
        <f t="shared" si="25"/>
        <v>0.02</v>
      </c>
      <c r="P112" s="184">
        <v>0</v>
      </c>
      <c r="Q112" s="184">
        <f t="shared" si="26"/>
        <v>0</v>
      </c>
      <c r="R112" s="184"/>
      <c r="S112" s="184" t="s">
        <v>130</v>
      </c>
      <c r="T112" s="185" t="s">
        <v>131</v>
      </c>
      <c r="U112" s="162">
        <v>0.1</v>
      </c>
      <c r="V112" s="162">
        <f t="shared" si="27"/>
        <v>0.6</v>
      </c>
      <c r="W112" s="162"/>
      <c r="X112" s="162" t="s">
        <v>132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133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79">
        <v>82</v>
      </c>
      <c r="B113" s="180" t="s">
        <v>310</v>
      </c>
      <c r="C113" s="188" t="s">
        <v>311</v>
      </c>
      <c r="D113" s="181" t="s">
        <v>193</v>
      </c>
      <c r="E113" s="182">
        <v>2</v>
      </c>
      <c r="F113" s="183"/>
      <c r="G113" s="184">
        <f t="shared" si="21"/>
        <v>0</v>
      </c>
      <c r="H113" s="183"/>
      <c r="I113" s="184">
        <f t="shared" si="22"/>
        <v>0</v>
      </c>
      <c r="J113" s="183"/>
      <c r="K113" s="184">
        <f t="shared" si="23"/>
        <v>0</v>
      </c>
      <c r="L113" s="184">
        <v>21</v>
      </c>
      <c r="M113" s="184">
        <f t="shared" si="24"/>
        <v>0</v>
      </c>
      <c r="N113" s="184">
        <v>5.3E-3</v>
      </c>
      <c r="O113" s="184">
        <f t="shared" si="25"/>
        <v>0.01</v>
      </c>
      <c r="P113" s="184">
        <v>0</v>
      </c>
      <c r="Q113" s="184">
        <f t="shared" si="26"/>
        <v>0</v>
      </c>
      <c r="R113" s="184"/>
      <c r="S113" s="184" t="s">
        <v>130</v>
      </c>
      <c r="T113" s="185" t="s">
        <v>131</v>
      </c>
      <c r="U113" s="162">
        <v>0.1</v>
      </c>
      <c r="V113" s="162">
        <f t="shared" si="27"/>
        <v>0.2</v>
      </c>
      <c r="W113" s="162"/>
      <c r="X113" s="162" t="s">
        <v>132</v>
      </c>
      <c r="Y113" s="153"/>
      <c r="Z113" s="153"/>
      <c r="AA113" s="153"/>
      <c r="AB113" s="153"/>
      <c r="AC113" s="153"/>
      <c r="AD113" s="153"/>
      <c r="AE113" s="153"/>
      <c r="AF113" s="153"/>
      <c r="AG113" s="153" t="s">
        <v>133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79">
        <v>83</v>
      </c>
      <c r="B114" s="180" t="s">
        <v>312</v>
      </c>
      <c r="C114" s="188" t="s">
        <v>313</v>
      </c>
      <c r="D114" s="181" t="s">
        <v>136</v>
      </c>
      <c r="E114" s="182">
        <v>817.48</v>
      </c>
      <c r="F114" s="183"/>
      <c r="G114" s="184">
        <f t="shared" si="21"/>
        <v>0</v>
      </c>
      <c r="H114" s="183"/>
      <c r="I114" s="184">
        <f t="shared" si="22"/>
        <v>0</v>
      </c>
      <c r="J114" s="183"/>
      <c r="K114" s="184">
        <f t="shared" si="23"/>
        <v>0</v>
      </c>
      <c r="L114" s="184">
        <v>21</v>
      </c>
      <c r="M114" s="184">
        <f t="shared" si="24"/>
        <v>0</v>
      </c>
      <c r="N114" s="184">
        <v>0</v>
      </c>
      <c r="O114" s="184">
        <f t="shared" si="25"/>
        <v>0</v>
      </c>
      <c r="P114" s="184">
        <v>0</v>
      </c>
      <c r="Q114" s="184">
        <f t="shared" si="26"/>
        <v>0</v>
      </c>
      <c r="R114" s="184"/>
      <c r="S114" s="184" t="s">
        <v>130</v>
      </c>
      <c r="T114" s="185" t="s">
        <v>131</v>
      </c>
      <c r="U114" s="162">
        <v>0.66300000000000003</v>
      </c>
      <c r="V114" s="162">
        <f t="shared" si="27"/>
        <v>541.99</v>
      </c>
      <c r="W114" s="162"/>
      <c r="X114" s="162" t="s">
        <v>132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133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9">
        <v>84</v>
      </c>
      <c r="B115" s="180" t="s">
        <v>314</v>
      </c>
      <c r="C115" s="188" t="s">
        <v>315</v>
      </c>
      <c r="D115" s="181" t="s">
        <v>193</v>
      </c>
      <c r="E115" s="182">
        <v>672</v>
      </c>
      <c r="F115" s="183"/>
      <c r="G115" s="184">
        <f t="shared" si="21"/>
        <v>0</v>
      </c>
      <c r="H115" s="183"/>
      <c r="I115" s="184">
        <f t="shared" si="22"/>
        <v>0</v>
      </c>
      <c r="J115" s="183"/>
      <c r="K115" s="184">
        <f t="shared" si="23"/>
        <v>0</v>
      </c>
      <c r="L115" s="184">
        <v>21</v>
      </c>
      <c r="M115" s="184">
        <f t="shared" si="24"/>
        <v>0</v>
      </c>
      <c r="N115" s="184">
        <v>2.9999999999999997E-4</v>
      </c>
      <c r="O115" s="184">
        <f t="shared" si="25"/>
        <v>0.2</v>
      </c>
      <c r="P115" s="184">
        <v>0</v>
      </c>
      <c r="Q115" s="184">
        <f t="shared" si="26"/>
        <v>0</v>
      </c>
      <c r="R115" s="184" t="s">
        <v>172</v>
      </c>
      <c r="S115" s="184" t="s">
        <v>130</v>
      </c>
      <c r="T115" s="185" t="s">
        <v>131</v>
      </c>
      <c r="U115" s="162">
        <v>0</v>
      </c>
      <c r="V115" s="162">
        <f t="shared" si="27"/>
        <v>0</v>
      </c>
      <c r="W115" s="162"/>
      <c r="X115" s="162" t="s">
        <v>173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174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79">
        <v>85</v>
      </c>
      <c r="B116" s="180" t="s">
        <v>316</v>
      </c>
      <c r="C116" s="188" t="s">
        <v>317</v>
      </c>
      <c r="D116" s="181" t="s">
        <v>193</v>
      </c>
      <c r="E116" s="182">
        <v>42</v>
      </c>
      <c r="F116" s="183"/>
      <c r="G116" s="184">
        <f t="shared" si="21"/>
        <v>0</v>
      </c>
      <c r="H116" s="183"/>
      <c r="I116" s="184">
        <f t="shared" si="22"/>
        <v>0</v>
      </c>
      <c r="J116" s="183"/>
      <c r="K116" s="184">
        <f t="shared" si="23"/>
        <v>0</v>
      </c>
      <c r="L116" s="184">
        <v>21</v>
      </c>
      <c r="M116" s="184">
        <f t="shared" si="24"/>
        <v>0</v>
      </c>
      <c r="N116" s="184">
        <v>1.5E-3</v>
      </c>
      <c r="O116" s="184">
        <f t="shared" si="25"/>
        <v>0.06</v>
      </c>
      <c r="P116" s="184">
        <v>0</v>
      </c>
      <c r="Q116" s="184">
        <f t="shared" si="26"/>
        <v>0</v>
      </c>
      <c r="R116" s="184" t="s">
        <v>172</v>
      </c>
      <c r="S116" s="184" t="s">
        <v>130</v>
      </c>
      <c r="T116" s="185" t="s">
        <v>131</v>
      </c>
      <c r="U116" s="162">
        <v>0</v>
      </c>
      <c r="V116" s="162">
        <f t="shared" si="27"/>
        <v>0</v>
      </c>
      <c r="W116" s="162"/>
      <c r="X116" s="162" t="s">
        <v>173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174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79">
        <v>86</v>
      </c>
      <c r="B117" s="180" t="s">
        <v>318</v>
      </c>
      <c r="C117" s="188" t="s">
        <v>315</v>
      </c>
      <c r="D117" s="181" t="s">
        <v>193</v>
      </c>
      <c r="E117" s="182">
        <v>424</v>
      </c>
      <c r="F117" s="183"/>
      <c r="G117" s="184">
        <f t="shared" si="21"/>
        <v>0</v>
      </c>
      <c r="H117" s="183"/>
      <c r="I117" s="184">
        <f t="shared" si="22"/>
        <v>0</v>
      </c>
      <c r="J117" s="183"/>
      <c r="K117" s="184">
        <f t="shared" si="23"/>
        <v>0</v>
      </c>
      <c r="L117" s="184">
        <v>21</v>
      </c>
      <c r="M117" s="184">
        <f t="shared" si="24"/>
        <v>0</v>
      </c>
      <c r="N117" s="184">
        <v>4.0000000000000002E-4</v>
      </c>
      <c r="O117" s="184">
        <f t="shared" si="25"/>
        <v>0.17</v>
      </c>
      <c r="P117" s="184">
        <v>0</v>
      </c>
      <c r="Q117" s="184">
        <f t="shared" si="26"/>
        <v>0</v>
      </c>
      <c r="R117" s="184" t="s">
        <v>172</v>
      </c>
      <c r="S117" s="184" t="s">
        <v>130</v>
      </c>
      <c r="T117" s="185" t="s">
        <v>131</v>
      </c>
      <c r="U117" s="162">
        <v>0</v>
      </c>
      <c r="V117" s="162">
        <f t="shared" si="27"/>
        <v>0</v>
      </c>
      <c r="W117" s="162"/>
      <c r="X117" s="162" t="s">
        <v>173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174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22.5" outlineLevel="1" x14ac:dyDescent="0.2">
      <c r="A118" s="179">
        <v>87</v>
      </c>
      <c r="B118" s="180" t="s">
        <v>319</v>
      </c>
      <c r="C118" s="188" t="s">
        <v>320</v>
      </c>
      <c r="D118" s="181" t="s">
        <v>193</v>
      </c>
      <c r="E118" s="182">
        <v>14</v>
      </c>
      <c r="F118" s="183"/>
      <c r="G118" s="184">
        <f t="shared" si="21"/>
        <v>0</v>
      </c>
      <c r="H118" s="183"/>
      <c r="I118" s="184">
        <f t="shared" si="22"/>
        <v>0</v>
      </c>
      <c r="J118" s="183"/>
      <c r="K118" s="184">
        <f t="shared" si="23"/>
        <v>0</v>
      </c>
      <c r="L118" s="184">
        <v>21</v>
      </c>
      <c r="M118" s="184">
        <f t="shared" si="24"/>
        <v>0</v>
      </c>
      <c r="N118" s="184">
        <v>1.8E-3</v>
      </c>
      <c r="O118" s="184">
        <f t="shared" si="25"/>
        <v>0.03</v>
      </c>
      <c r="P118" s="184">
        <v>0</v>
      </c>
      <c r="Q118" s="184">
        <f t="shared" si="26"/>
        <v>0</v>
      </c>
      <c r="R118" s="184" t="s">
        <v>172</v>
      </c>
      <c r="S118" s="184" t="s">
        <v>130</v>
      </c>
      <c r="T118" s="185" t="s">
        <v>131</v>
      </c>
      <c r="U118" s="162">
        <v>0</v>
      </c>
      <c r="V118" s="162">
        <f t="shared" si="27"/>
        <v>0</v>
      </c>
      <c r="W118" s="162"/>
      <c r="X118" s="162" t="s">
        <v>173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174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x14ac:dyDescent="0.2">
      <c r="A119" s="166" t="s">
        <v>125</v>
      </c>
      <c r="B119" s="167" t="s">
        <v>94</v>
      </c>
      <c r="C119" s="187" t="s">
        <v>95</v>
      </c>
      <c r="D119" s="168"/>
      <c r="E119" s="169"/>
      <c r="F119" s="170"/>
      <c r="G119" s="170">
        <f>SUMIF(AG120:AG129,"&lt;&gt;NOR",G120:G129)</f>
        <v>0</v>
      </c>
      <c r="H119" s="170"/>
      <c r="I119" s="170">
        <f>SUM(I120:I129)</f>
        <v>0</v>
      </c>
      <c r="J119" s="170"/>
      <c r="K119" s="170">
        <f>SUM(K120:K129)</f>
        <v>0</v>
      </c>
      <c r="L119" s="170"/>
      <c r="M119" s="170">
        <f>SUM(M120:M129)</f>
        <v>0</v>
      </c>
      <c r="N119" s="170"/>
      <c r="O119" s="170">
        <f>SUM(O120:O129)</f>
        <v>0</v>
      </c>
      <c r="P119" s="170"/>
      <c r="Q119" s="170">
        <f>SUM(Q120:Q129)</f>
        <v>0</v>
      </c>
      <c r="R119" s="170"/>
      <c r="S119" s="170"/>
      <c r="T119" s="171"/>
      <c r="U119" s="165"/>
      <c r="V119" s="165">
        <f>SUM(V120:V129)</f>
        <v>2524.5500000000002</v>
      </c>
      <c r="W119" s="165"/>
      <c r="X119" s="165"/>
      <c r="AG119" t="s">
        <v>126</v>
      </c>
    </row>
    <row r="120" spans="1:60" outlineLevel="1" x14ac:dyDescent="0.2">
      <c r="A120" s="179">
        <v>88</v>
      </c>
      <c r="B120" s="180" t="s">
        <v>321</v>
      </c>
      <c r="C120" s="188" t="s">
        <v>322</v>
      </c>
      <c r="D120" s="181" t="s">
        <v>160</v>
      </c>
      <c r="E120" s="182">
        <v>781.84</v>
      </c>
      <c r="F120" s="183"/>
      <c r="G120" s="184">
        <f>ROUND(E120*F120,2)</f>
        <v>0</v>
      </c>
      <c r="H120" s="183"/>
      <c r="I120" s="184">
        <f>ROUND(E120*H120,2)</f>
        <v>0</v>
      </c>
      <c r="J120" s="183"/>
      <c r="K120" s="184">
        <f>ROUND(E120*J120,2)</f>
        <v>0</v>
      </c>
      <c r="L120" s="184">
        <v>21</v>
      </c>
      <c r="M120" s="184">
        <f>G120*(1+L120/100)</f>
        <v>0</v>
      </c>
      <c r="N120" s="184">
        <v>0</v>
      </c>
      <c r="O120" s="184">
        <f>ROUND(E120*N120,2)</f>
        <v>0</v>
      </c>
      <c r="P120" s="184">
        <v>0</v>
      </c>
      <c r="Q120" s="184">
        <f>ROUND(E120*P120,2)</f>
        <v>0</v>
      </c>
      <c r="R120" s="184"/>
      <c r="S120" s="184" t="s">
        <v>130</v>
      </c>
      <c r="T120" s="185" t="s">
        <v>131</v>
      </c>
      <c r="U120" s="162">
        <v>0.746</v>
      </c>
      <c r="V120" s="162">
        <f>ROUND(E120*U120,2)</f>
        <v>583.25</v>
      </c>
      <c r="W120" s="162"/>
      <c r="X120" s="162" t="s">
        <v>132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133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22.5" outlineLevel="1" x14ac:dyDescent="0.2">
      <c r="A121" s="179">
        <v>89</v>
      </c>
      <c r="B121" s="180" t="s">
        <v>323</v>
      </c>
      <c r="C121" s="188" t="s">
        <v>324</v>
      </c>
      <c r="D121" s="181" t="s">
        <v>160</v>
      </c>
      <c r="E121" s="182">
        <v>3.08</v>
      </c>
      <c r="F121" s="183"/>
      <c r="G121" s="184">
        <f>ROUND(E121*F121,2)</f>
        <v>0</v>
      </c>
      <c r="H121" s="183"/>
      <c r="I121" s="184">
        <f>ROUND(E121*H121,2)</f>
        <v>0</v>
      </c>
      <c r="J121" s="183"/>
      <c r="K121" s="184">
        <f>ROUND(E121*J121,2)</f>
        <v>0</v>
      </c>
      <c r="L121" s="184">
        <v>21</v>
      </c>
      <c r="M121" s="184">
        <f>G121*(1+L121/100)</f>
        <v>0</v>
      </c>
      <c r="N121" s="184">
        <v>0</v>
      </c>
      <c r="O121" s="184">
        <f>ROUND(E121*N121,2)</f>
        <v>0</v>
      </c>
      <c r="P121" s="184">
        <v>0</v>
      </c>
      <c r="Q121" s="184">
        <f>ROUND(E121*P121,2)</f>
        <v>0</v>
      </c>
      <c r="R121" s="184"/>
      <c r="S121" s="184" t="s">
        <v>130</v>
      </c>
      <c r="T121" s="185" t="s">
        <v>131</v>
      </c>
      <c r="U121" s="162">
        <v>0.68799999999999994</v>
      </c>
      <c r="V121" s="162">
        <f>ROUND(E121*U121,2)</f>
        <v>2.12</v>
      </c>
      <c r="W121" s="162"/>
      <c r="X121" s="162" t="s">
        <v>132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133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79">
        <v>90</v>
      </c>
      <c r="B122" s="180" t="s">
        <v>325</v>
      </c>
      <c r="C122" s="188" t="s">
        <v>326</v>
      </c>
      <c r="D122" s="181" t="s">
        <v>160</v>
      </c>
      <c r="E122" s="182">
        <v>4815.62</v>
      </c>
      <c r="F122" s="183"/>
      <c r="G122" s="184">
        <f>ROUND(E122*F122,2)</f>
        <v>0</v>
      </c>
      <c r="H122" s="183"/>
      <c r="I122" s="184">
        <f>ROUND(E122*H122,2)</f>
        <v>0</v>
      </c>
      <c r="J122" s="183"/>
      <c r="K122" s="184">
        <f>ROUND(E122*J122,2)</f>
        <v>0</v>
      </c>
      <c r="L122" s="184">
        <v>21</v>
      </c>
      <c r="M122" s="184">
        <f>G122*(1+L122/100)</f>
        <v>0</v>
      </c>
      <c r="N122" s="184">
        <v>0</v>
      </c>
      <c r="O122" s="184">
        <f>ROUND(E122*N122,2)</f>
        <v>0</v>
      </c>
      <c r="P122" s="184">
        <v>0</v>
      </c>
      <c r="Q122" s="184">
        <f>ROUND(E122*P122,2)</f>
        <v>0</v>
      </c>
      <c r="R122" s="184"/>
      <c r="S122" s="184" t="s">
        <v>130</v>
      </c>
      <c r="T122" s="185" t="s">
        <v>131</v>
      </c>
      <c r="U122" s="162">
        <v>0.39</v>
      </c>
      <c r="V122" s="162">
        <f>ROUND(E122*U122,2)</f>
        <v>1878.09</v>
      </c>
      <c r="W122" s="162"/>
      <c r="X122" s="162" t="s">
        <v>132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133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33.75" outlineLevel="1" x14ac:dyDescent="0.2">
      <c r="A123" s="172">
        <v>91</v>
      </c>
      <c r="B123" s="173" t="s">
        <v>327</v>
      </c>
      <c r="C123" s="189" t="s">
        <v>328</v>
      </c>
      <c r="D123" s="174" t="s">
        <v>160</v>
      </c>
      <c r="E123" s="175">
        <v>6.16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7">
        <v>0</v>
      </c>
      <c r="O123" s="177">
        <f>ROUND(E123*N123,2)</f>
        <v>0</v>
      </c>
      <c r="P123" s="177">
        <v>0</v>
      </c>
      <c r="Q123" s="177">
        <f>ROUND(E123*P123,2)</f>
        <v>0</v>
      </c>
      <c r="R123" s="177"/>
      <c r="S123" s="177" t="s">
        <v>130</v>
      </c>
      <c r="T123" s="178" t="s">
        <v>131</v>
      </c>
      <c r="U123" s="162">
        <v>8.0000000000000002E-3</v>
      </c>
      <c r="V123" s="162">
        <f>ROUND(E123*U123,2)</f>
        <v>0.05</v>
      </c>
      <c r="W123" s="162"/>
      <c r="X123" s="162" t="s">
        <v>132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133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50" t="s">
        <v>329</v>
      </c>
      <c r="D124" s="251"/>
      <c r="E124" s="251"/>
      <c r="F124" s="251"/>
      <c r="G124" s="251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143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79">
        <v>92</v>
      </c>
      <c r="B125" s="180" t="s">
        <v>330</v>
      </c>
      <c r="C125" s="188" t="s">
        <v>331</v>
      </c>
      <c r="D125" s="181" t="s">
        <v>160</v>
      </c>
      <c r="E125" s="182">
        <v>1453.35</v>
      </c>
      <c r="F125" s="183"/>
      <c r="G125" s="184">
        <f>ROUND(E125*F125,2)</f>
        <v>0</v>
      </c>
      <c r="H125" s="183"/>
      <c r="I125" s="184">
        <f>ROUND(E125*H125,2)</f>
        <v>0</v>
      </c>
      <c r="J125" s="183"/>
      <c r="K125" s="184">
        <f>ROUND(E125*J125,2)</f>
        <v>0</v>
      </c>
      <c r="L125" s="184">
        <v>21</v>
      </c>
      <c r="M125" s="184">
        <f>G125*(1+L125/100)</f>
        <v>0</v>
      </c>
      <c r="N125" s="184">
        <v>0</v>
      </c>
      <c r="O125" s="184">
        <f>ROUND(E125*N125,2)</f>
        <v>0</v>
      </c>
      <c r="P125" s="184">
        <v>0</v>
      </c>
      <c r="Q125" s="184">
        <f>ROUND(E125*P125,2)</f>
        <v>0</v>
      </c>
      <c r="R125" s="184"/>
      <c r="S125" s="184" t="s">
        <v>130</v>
      </c>
      <c r="T125" s="185" t="s">
        <v>131</v>
      </c>
      <c r="U125" s="162">
        <v>4.2000000000000003E-2</v>
      </c>
      <c r="V125" s="162">
        <f>ROUND(E125*U125,2)</f>
        <v>61.04</v>
      </c>
      <c r="W125" s="162"/>
      <c r="X125" s="162" t="s">
        <v>132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133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79">
        <v>93</v>
      </c>
      <c r="B126" s="180" t="s">
        <v>332</v>
      </c>
      <c r="C126" s="188" t="s">
        <v>333</v>
      </c>
      <c r="D126" s="181" t="s">
        <v>160</v>
      </c>
      <c r="E126" s="182">
        <v>1453.35</v>
      </c>
      <c r="F126" s="183"/>
      <c r="G126" s="184">
        <f>ROUND(E126*F126,2)</f>
        <v>0</v>
      </c>
      <c r="H126" s="183"/>
      <c r="I126" s="184">
        <f>ROUND(E126*H126,2)</f>
        <v>0</v>
      </c>
      <c r="J126" s="183"/>
      <c r="K126" s="184">
        <f>ROUND(E126*J126,2)</f>
        <v>0</v>
      </c>
      <c r="L126" s="184">
        <v>21</v>
      </c>
      <c r="M126" s="184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4"/>
      <c r="S126" s="184" t="s">
        <v>130</v>
      </c>
      <c r="T126" s="185" t="s">
        <v>131</v>
      </c>
      <c r="U126" s="162">
        <v>0</v>
      </c>
      <c r="V126" s="162">
        <f>ROUND(E126*U126,2)</f>
        <v>0</v>
      </c>
      <c r="W126" s="162"/>
      <c r="X126" s="162" t="s">
        <v>132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133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79">
        <v>94</v>
      </c>
      <c r="B127" s="180" t="s">
        <v>334</v>
      </c>
      <c r="C127" s="188" t="s">
        <v>335</v>
      </c>
      <c r="D127" s="181" t="s">
        <v>160</v>
      </c>
      <c r="E127" s="182">
        <v>48.44</v>
      </c>
      <c r="F127" s="183"/>
      <c r="G127" s="184">
        <f>ROUND(E127*F127,2)</f>
        <v>0</v>
      </c>
      <c r="H127" s="183"/>
      <c r="I127" s="184">
        <f>ROUND(E127*H127,2)</f>
        <v>0</v>
      </c>
      <c r="J127" s="183"/>
      <c r="K127" s="184">
        <f>ROUND(E127*J127,2)</f>
        <v>0</v>
      </c>
      <c r="L127" s="184">
        <v>21</v>
      </c>
      <c r="M127" s="184">
        <f>G127*(1+L127/100)</f>
        <v>0</v>
      </c>
      <c r="N127" s="184">
        <v>0</v>
      </c>
      <c r="O127" s="184">
        <f>ROUND(E127*N127,2)</f>
        <v>0</v>
      </c>
      <c r="P127" s="184">
        <v>0</v>
      </c>
      <c r="Q127" s="184">
        <f>ROUND(E127*P127,2)</f>
        <v>0</v>
      </c>
      <c r="R127" s="184"/>
      <c r="S127" s="184" t="s">
        <v>130</v>
      </c>
      <c r="T127" s="185" t="s">
        <v>131</v>
      </c>
      <c r="U127" s="162">
        <v>0</v>
      </c>
      <c r="V127" s="162">
        <f>ROUND(E127*U127,2)</f>
        <v>0</v>
      </c>
      <c r="W127" s="162"/>
      <c r="X127" s="162" t="s">
        <v>132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133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79">
        <v>95</v>
      </c>
      <c r="B128" s="180" t="s">
        <v>336</v>
      </c>
      <c r="C128" s="188" t="s">
        <v>337</v>
      </c>
      <c r="D128" s="181" t="s">
        <v>160</v>
      </c>
      <c r="E128" s="182">
        <v>0</v>
      </c>
      <c r="F128" s="183"/>
      <c r="G128" s="184">
        <f>ROUND(E128*F128,2)</f>
        <v>0</v>
      </c>
      <c r="H128" s="183"/>
      <c r="I128" s="184">
        <f>ROUND(E128*H128,2)</f>
        <v>0</v>
      </c>
      <c r="J128" s="183"/>
      <c r="K128" s="184">
        <f>ROUND(E128*J128,2)</f>
        <v>0</v>
      </c>
      <c r="L128" s="184">
        <v>21</v>
      </c>
      <c r="M128" s="184">
        <f>G128*(1+L128/100)</f>
        <v>0</v>
      </c>
      <c r="N128" s="184">
        <v>0</v>
      </c>
      <c r="O128" s="184">
        <f>ROUND(E128*N128,2)</f>
        <v>0</v>
      </c>
      <c r="P128" s="184">
        <v>0</v>
      </c>
      <c r="Q128" s="184">
        <f>ROUND(E128*P128,2)</f>
        <v>0</v>
      </c>
      <c r="R128" s="184"/>
      <c r="S128" s="184" t="s">
        <v>130</v>
      </c>
      <c r="T128" s="185" t="s">
        <v>131</v>
      </c>
      <c r="U128" s="162">
        <v>0</v>
      </c>
      <c r="V128" s="162">
        <f>ROUND(E128*U128,2)</f>
        <v>0</v>
      </c>
      <c r="W128" s="162"/>
      <c r="X128" s="162" t="s">
        <v>132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133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ht="22.5" outlineLevel="1" x14ac:dyDescent="0.2">
      <c r="A129" s="179">
        <v>96</v>
      </c>
      <c r="B129" s="180" t="s">
        <v>338</v>
      </c>
      <c r="C129" s="188" t="s">
        <v>339</v>
      </c>
      <c r="D129" s="181" t="s">
        <v>160</v>
      </c>
      <c r="E129" s="182">
        <v>39.700000000000003</v>
      </c>
      <c r="F129" s="183"/>
      <c r="G129" s="184">
        <f>ROUND(E129*F129,2)</f>
        <v>0</v>
      </c>
      <c r="H129" s="183"/>
      <c r="I129" s="184">
        <f>ROUND(E129*H129,2)</f>
        <v>0</v>
      </c>
      <c r="J129" s="183"/>
      <c r="K129" s="184">
        <f>ROUND(E129*J129,2)</f>
        <v>0</v>
      </c>
      <c r="L129" s="184">
        <v>21</v>
      </c>
      <c r="M129" s="184">
        <f>G129*(1+L129/100)</f>
        <v>0</v>
      </c>
      <c r="N129" s="184">
        <v>0</v>
      </c>
      <c r="O129" s="184">
        <f>ROUND(E129*N129,2)</f>
        <v>0</v>
      </c>
      <c r="P129" s="184">
        <v>0</v>
      </c>
      <c r="Q129" s="184">
        <f>ROUND(E129*P129,2)</f>
        <v>0</v>
      </c>
      <c r="R129" s="184"/>
      <c r="S129" s="184" t="s">
        <v>130</v>
      </c>
      <c r="T129" s="185" t="s">
        <v>131</v>
      </c>
      <c r="U129" s="162">
        <v>0</v>
      </c>
      <c r="V129" s="162">
        <f>ROUND(E129*U129,2)</f>
        <v>0</v>
      </c>
      <c r="W129" s="162"/>
      <c r="X129" s="162" t="s">
        <v>132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133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x14ac:dyDescent="0.2">
      <c r="A130" s="166" t="s">
        <v>125</v>
      </c>
      <c r="B130" s="167" t="s">
        <v>97</v>
      </c>
      <c r="C130" s="187" t="s">
        <v>27</v>
      </c>
      <c r="D130" s="168"/>
      <c r="E130" s="169"/>
      <c r="F130" s="170"/>
      <c r="G130" s="170">
        <f>SUMIF(AG131:AG136,"&lt;&gt;NOR",G131:G136)</f>
        <v>0</v>
      </c>
      <c r="H130" s="170"/>
      <c r="I130" s="170">
        <f>SUM(I131:I136)</f>
        <v>0</v>
      </c>
      <c r="J130" s="170"/>
      <c r="K130" s="170">
        <f>SUM(K131:K136)</f>
        <v>0</v>
      </c>
      <c r="L130" s="170"/>
      <c r="M130" s="170">
        <f>SUM(M131:M136)</f>
        <v>0</v>
      </c>
      <c r="N130" s="170"/>
      <c r="O130" s="170">
        <f>SUM(O131:O136)</f>
        <v>0</v>
      </c>
      <c r="P130" s="170"/>
      <c r="Q130" s="170">
        <f>SUM(Q131:Q136)</f>
        <v>0</v>
      </c>
      <c r="R130" s="170"/>
      <c r="S130" s="170"/>
      <c r="T130" s="171"/>
      <c r="U130" s="165"/>
      <c r="V130" s="165">
        <f>SUM(V131:V136)</f>
        <v>0</v>
      </c>
      <c r="W130" s="165"/>
      <c r="X130" s="165"/>
      <c r="AG130" t="s">
        <v>126</v>
      </c>
    </row>
    <row r="131" spans="1:60" outlineLevel="1" x14ac:dyDescent="0.2">
      <c r="A131" s="179">
        <v>97</v>
      </c>
      <c r="B131" s="180" t="s">
        <v>340</v>
      </c>
      <c r="C131" s="188" t="s">
        <v>341</v>
      </c>
      <c r="D131" s="181" t="s">
        <v>342</v>
      </c>
      <c r="E131" s="182">
        <v>1</v>
      </c>
      <c r="F131" s="183"/>
      <c r="G131" s="184">
        <f t="shared" ref="G131:G136" si="28">ROUND(E131*F131,2)</f>
        <v>0</v>
      </c>
      <c r="H131" s="183"/>
      <c r="I131" s="184">
        <f t="shared" ref="I131:I136" si="29">ROUND(E131*H131,2)</f>
        <v>0</v>
      </c>
      <c r="J131" s="183"/>
      <c r="K131" s="184">
        <f t="shared" ref="K131:K136" si="30">ROUND(E131*J131,2)</f>
        <v>0</v>
      </c>
      <c r="L131" s="184">
        <v>21</v>
      </c>
      <c r="M131" s="184">
        <f t="shared" ref="M131:M136" si="31">G131*(1+L131/100)</f>
        <v>0</v>
      </c>
      <c r="N131" s="184">
        <v>0</v>
      </c>
      <c r="O131" s="184">
        <f t="shared" ref="O131:O136" si="32">ROUND(E131*N131,2)</f>
        <v>0</v>
      </c>
      <c r="P131" s="184">
        <v>0</v>
      </c>
      <c r="Q131" s="184">
        <f t="shared" ref="Q131:Q136" si="33">ROUND(E131*P131,2)</f>
        <v>0</v>
      </c>
      <c r="R131" s="184"/>
      <c r="S131" s="184" t="s">
        <v>130</v>
      </c>
      <c r="T131" s="185" t="s">
        <v>131</v>
      </c>
      <c r="U131" s="162">
        <v>0</v>
      </c>
      <c r="V131" s="162">
        <f t="shared" ref="V131:V136" si="34">ROUND(E131*U131,2)</f>
        <v>0</v>
      </c>
      <c r="W131" s="162"/>
      <c r="X131" s="162" t="s">
        <v>343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344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79">
        <v>98</v>
      </c>
      <c r="B132" s="180" t="s">
        <v>345</v>
      </c>
      <c r="C132" s="188" t="s">
        <v>346</v>
      </c>
      <c r="D132" s="181" t="s">
        <v>342</v>
      </c>
      <c r="E132" s="182">
        <v>1</v>
      </c>
      <c r="F132" s="183"/>
      <c r="G132" s="184">
        <f t="shared" si="28"/>
        <v>0</v>
      </c>
      <c r="H132" s="183"/>
      <c r="I132" s="184">
        <f t="shared" si="29"/>
        <v>0</v>
      </c>
      <c r="J132" s="183"/>
      <c r="K132" s="184">
        <f t="shared" si="30"/>
        <v>0</v>
      </c>
      <c r="L132" s="184">
        <v>21</v>
      </c>
      <c r="M132" s="184">
        <f t="shared" si="31"/>
        <v>0</v>
      </c>
      <c r="N132" s="184">
        <v>0</v>
      </c>
      <c r="O132" s="184">
        <f t="shared" si="32"/>
        <v>0</v>
      </c>
      <c r="P132" s="184">
        <v>0</v>
      </c>
      <c r="Q132" s="184">
        <f t="shared" si="33"/>
        <v>0</v>
      </c>
      <c r="R132" s="184"/>
      <c r="S132" s="184" t="s">
        <v>130</v>
      </c>
      <c r="T132" s="185" t="s">
        <v>131</v>
      </c>
      <c r="U132" s="162">
        <v>0</v>
      </c>
      <c r="V132" s="162">
        <f t="shared" si="34"/>
        <v>0</v>
      </c>
      <c r="W132" s="162"/>
      <c r="X132" s="162" t="s">
        <v>343</v>
      </c>
      <c r="Y132" s="153"/>
      <c r="Z132" s="153"/>
      <c r="AA132" s="153"/>
      <c r="AB132" s="153"/>
      <c r="AC132" s="153"/>
      <c r="AD132" s="153"/>
      <c r="AE132" s="153"/>
      <c r="AF132" s="153"/>
      <c r="AG132" s="153" t="s">
        <v>344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79">
        <v>99</v>
      </c>
      <c r="B133" s="180" t="s">
        <v>347</v>
      </c>
      <c r="C133" s="188" t="s">
        <v>348</v>
      </c>
      <c r="D133" s="181" t="s">
        <v>342</v>
      </c>
      <c r="E133" s="182">
        <v>1</v>
      </c>
      <c r="F133" s="183"/>
      <c r="G133" s="184">
        <f t="shared" si="28"/>
        <v>0</v>
      </c>
      <c r="H133" s="183"/>
      <c r="I133" s="184">
        <f t="shared" si="29"/>
        <v>0</v>
      </c>
      <c r="J133" s="183"/>
      <c r="K133" s="184">
        <f t="shared" si="30"/>
        <v>0</v>
      </c>
      <c r="L133" s="184">
        <v>21</v>
      </c>
      <c r="M133" s="184">
        <f t="shared" si="31"/>
        <v>0</v>
      </c>
      <c r="N133" s="184">
        <v>0</v>
      </c>
      <c r="O133" s="184">
        <f t="shared" si="32"/>
        <v>0</v>
      </c>
      <c r="P133" s="184">
        <v>0</v>
      </c>
      <c r="Q133" s="184">
        <f t="shared" si="33"/>
        <v>0</v>
      </c>
      <c r="R133" s="184"/>
      <c r="S133" s="184" t="s">
        <v>130</v>
      </c>
      <c r="T133" s="185" t="s">
        <v>131</v>
      </c>
      <c r="U133" s="162">
        <v>0</v>
      </c>
      <c r="V133" s="162">
        <f t="shared" si="34"/>
        <v>0</v>
      </c>
      <c r="W133" s="162"/>
      <c r="X133" s="162" t="s">
        <v>343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344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79">
        <v>100</v>
      </c>
      <c r="B134" s="180" t="s">
        <v>349</v>
      </c>
      <c r="C134" s="188" t="s">
        <v>350</v>
      </c>
      <c r="D134" s="181" t="s">
        <v>342</v>
      </c>
      <c r="E134" s="182">
        <v>1</v>
      </c>
      <c r="F134" s="183"/>
      <c r="G134" s="184">
        <f t="shared" si="28"/>
        <v>0</v>
      </c>
      <c r="H134" s="183"/>
      <c r="I134" s="184">
        <f t="shared" si="29"/>
        <v>0</v>
      </c>
      <c r="J134" s="183"/>
      <c r="K134" s="184">
        <f t="shared" si="30"/>
        <v>0</v>
      </c>
      <c r="L134" s="184">
        <v>21</v>
      </c>
      <c r="M134" s="184">
        <f t="shared" si="31"/>
        <v>0</v>
      </c>
      <c r="N134" s="184">
        <v>0</v>
      </c>
      <c r="O134" s="184">
        <f t="shared" si="32"/>
        <v>0</v>
      </c>
      <c r="P134" s="184">
        <v>0</v>
      </c>
      <c r="Q134" s="184">
        <f t="shared" si="33"/>
        <v>0</v>
      </c>
      <c r="R134" s="184"/>
      <c r="S134" s="184" t="s">
        <v>130</v>
      </c>
      <c r="T134" s="185" t="s">
        <v>131</v>
      </c>
      <c r="U134" s="162">
        <v>0</v>
      </c>
      <c r="V134" s="162">
        <f t="shared" si="34"/>
        <v>0</v>
      </c>
      <c r="W134" s="162"/>
      <c r="X134" s="162" t="s">
        <v>343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344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79">
        <v>101</v>
      </c>
      <c r="B135" s="180" t="s">
        <v>351</v>
      </c>
      <c r="C135" s="188" t="s">
        <v>352</v>
      </c>
      <c r="D135" s="181" t="s">
        <v>342</v>
      </c>
      <c r="E135" s="182">
        <v>1</v>
      </c>
      <c r="F135" s="183"/>
      <c r="G135" s="184">
        <f t="shared" si="28"/>
        <v>0</v>
      </c>
      <c r="H135" s="183"/>
      <c r="I135" s="184">
        <f t="shared" si="29"/>
        <v>0</v>
      </c>
      <c r="J135" s="183"/>
      <c r="K135" s="184">
        <f t="shared" si="30"/>
        <v>0</v>
      </c>
      <c r="L135" s="184">
        <v>21</v>
      </c>
      <c r="M135" s="184">
        <f t="shared" si="31"/>
        <v>0</v>
      </c>
      <c r="N135" s="184">
        <v>0</v>
      </c>
      <c r="O135" s="184">
        <f t="shared" si="32"/>
        <v>0</v>
      </c>
      <c r="P135" s="184">
        <v>0</v>
      </c>
      <c r="Q135" s="184">
        <f t="shared" si="33"/>
        <v>0</v>
      </c>
      <c r="R135" s="184"/>
      <c r="S135" s="184" t="s">
        <v>130</v>
      </c>
      <c r="T135" s="185" t="s">
        <v>131</v>
      </c>
      <c r="U135" s="162">
        <v>0</v>
      </c>
      <c r="V135" s="162">
        <f t="shared" si="34"/>
        <v>0</v>
      </c>
      <c r="W135" s="162"/>
      <c r="X135" s="162" t="s">
        <v>343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344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79">
        <v>102</v>
      </c>
      <c r="B136" s="180" t="s">
        <v>353</v>
      </c>
      <c r="C136" s="188" t="s">
        <v>354</v>
      </c>
      <c r="D136" s="181" t="s">
        <v>342</v>
      </c>
      <c r="E136" s="182">
        <v>1</v>
      </c>
      <c r="F136" s="183"/>
      <c r="G136" s="184">
        <f t="shared" si="28"/>
        <v>0</v>
      </c>
      <c r="H136" s="183"/>
      <c r="I136" s="184">
        <f t="shared" si="29"/>
        <v>0</v>
      </c>
      <c r="J136" s="183"/>
      <c r="K136" s="184">
        <f t="shared" si="30"/>
        <v>0</v>
      </c>
      <c r="L136" s="184">
        <v>21</v>
      </c>
      <c r="M136" s="184">
        <f t="shared" si="31"/>
        <v>0</v>
      </c>
      <c r="N136" s="184">
        <v>0</v>
      </c>
      <c r="O136" s="184">
        <f t="shared" si="32"/>
        <v>0</v>
      </c>
      <c r="P136" s="184">
        <v>0</v>
      </c>
      <c r="Q136" s="184">
        <f t="shared" si="33"/>
        <v>0</v>
      </c>
      <c r="R136" s="184"/>
      <c r="S136" s="184" t="s">
        <v>130</v>
      </c>
      <c r="T136" s="185" t="s">
        <v>131</v>
      </c>
      <c r="U136" s="162">
        <v>0</v>
      </c>
      <c r="V136" s="162">
        <f t="shared" si="34"/>
        <v>0</v>
      </c>
      <c r="W136" s="162"/>
      <c r="X136" s="162" t="s">
        <v>343</v>
      </c>
      <c r="Y136" s="153"/>
      <c r="Z136" s="153"/>
      <c r="AA136" s="153"/>
      <c r="AB136" s="153"/>
      <c r="AC136" s="153"/>
      <c r="AD136" s="153"/>
      <c r="AE136" s="153"/>
      <c r="AF136" s="153"/>
      <c r="AG136" s="153" t="s">
        <v>344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x14ac:dyDescent="0.2">
      <c r="A137" s="166" t="s">
        <v>125</v>
      </c>
      <c r="B137" s="167" t="s">
        <v>98</v>
      </c>
      <c r="C137" s="187" t="s">
        <v>28</v>
      </c>
      <c r="D137" s="168"/>
      <c r="E137" s="169"/>
      <c r="F137" s="170"/>
      <c r="G137" s="170">
        <f>SUMIF(AG138:AG140,"&lt;&gt;NOR",G138:G140)</f>
        <v>0</v>
      </c>
      <c r="H137" s="170"/>
      <c r="I137" s="170">
        <f>SUM(I138:I140)</f>
        <v>0</v>
      </c>
      <c r="J137" s="170"/>
      <c r="K137" s="170">
        <f>SUM(K138:K140)</f>
        <v>0</v>
      </c>
      <c r="L137" s="170"/>
      <c r="M137" s="170">
        <f>SUM(M138:M140)</f>
        <v>0</v>
      </c>
      <c r="N137" s="170"/>
      <c r="O137" s="170">
        <f>SUM(O138:O140)</f>
        <v>0</v>
      </c>
      <c r="P137" s="170"/>
      <c r="Q137" s="170">
        <f>SUM(Q138:Q140)</f>
        <v>0</v>
      </c>
      <c r="R137" s="170"/>
      <c r="S137" s="170"/>
      <c r="T137" s="171"/>
      <c r="U137" s="165"/>
      <c r="V137" s="165">
        <f>SUM(V138:V140)</f>
        <v>0</v>
      </c>
      <c r="W137" s="165"/>
      <c r="X137" s="165"/>
      <c r="AG137" t="s">
        <v>126</v>
      </c>
    </row>
    <row r="138" spans="1:60" outlineLevel="1" x14ac:dyDescent="0.2">
      <c r="A138" s="179">
        <v>103</v>
      </c>
      <c r="B138" s="180" t="s">
        <v>355</v>
      </c>
      <c r="C138" s="188" t="s">
        <v>356</v>
      </c>
      <c r="D138" s="181" t="s">
        <v>342</v>
      </c>
      <c r="E138" s="182">
        <v>1</v>
      </c>
      <c r="F138" s="183"/>
      <c r="G138" s="184">
        <f>ROUND(E138*F138,2)</f>
        <v>0</v>
      </c>
      <c r="H138" s="183"/>
      <c r="I138" s="184">
        <f>ROUND(E138*H138,2)</f>
        <v>0</v>
      </c>
      <c r="J138" s="183"/>
      <c r="K138" s="184">
        <f>ROUND(E138*J138,2)</f>
        <v>0</v>
      </c>
      <c r="L138" s="184">
        <v>21</v>
      </c>
      <c r="M138" s="184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4"/>
      <c r="S138" s="184" t="s">
        <v>130</v>
      </c>
      <c r="T138" s="185" t="s">
        <v>131</v>
      </c>
      <c r="U138" s="162">
        <v>0</v>
      </c>
      <c r="V138" s="162">
        <f>ROUND(E138*U138,2)</f>
        <v>0</v>
      </c>
      <c r="W138" s="162"/>
      <c r="X138" s="162" t="s">
        <v>343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344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79">
        <v>104</v>
      </c>
      <c r="B139" s="180" t="s">
        <v>357</v>
      </c>
      <c r="C139" s="188" t="s">
        <v>358</v>
      </c>
      <c r="D139" s="181" t="s">
        <v>342</v>
      </c>
      <c r="E139" s="182">
        <v>1</v>
      </c>
      <c r="F139" s="183"/>
      <c r="G139" s="184">
        <f>ROUND(E139*F139,2)</f>
        <v>0</v>
      </c>
      <c r="H139" s="183"/>
      <c r="I139" s="184">
        <f>ROUND(E139*H139,2)</f>
        <v>0</v>
      </c>
      <c r="J139" s="183"/>
      <c r="K139" s="184">
        <f>ROUND(E139*J139,2)</f>
        <v>0</v>
      </c>
      <c r="L139" s="184">
        <v>21</v>
      </c>
      <c r="M139" s="184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4"/>
      <c r="S139" s="184" t="s">
        <v>130</v>
      </c>
      <c r="T139" s="185" t="s">
        <v>131</v>
      </c>
      <c r="U139" s="162">
        <v>0</v>
      </c>
      <c r="V139" s="162">
        <f>ROUND(E139*U139,2)</f>
        <v>0</v>
      </c>
      <c r="W139" s="162"/>
      <c r="X139" s="162" t="s">
        <v>343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344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72">
        <v>105</v>
      </c>
      <c r="B140" s="173" t="s">
        <v>359</v>
      </c>
      <c r="C140" s="189" t="s">
        <v>360</v>
      </c>
      <c r="D140" s="174" t="s">
        <v>342</v>
      </c>
      <c r="E140" s="175">
        <v>1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7"/>
      <c r="S140" s="177" t="s">
        <v>130</v>
      </c>
      <c r="T140" s="178" t="s">
        <v>131</v>
      </c>
      <c r="U140" s="162">
        <v>0</v>
      </c>
      <c r="V140" s="162">
        <f>ROUND(E140*U140,2)</f>
        <v>0</v>
      </c>
      <c r="W140" s="162"/>
      <c r="X140" s="162" t="s">
        <v>343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344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x14ac:dyDescent="0.2">
      <c r="A141" s="3"/>
      <c r="B141" s="4"/>
      <c r="C141" s="191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112</v>
      </c>
    </row>
    <row r="142" spans="1:60" x14ac:dyDescent="0.2">
      <c r="A142" s="156"/>
      <c r="B142" s="157" t="s">
        <v>29</v>
      </c>
      <c r="C142" s="192"/>
      <c r="D142" s="158"/>
      <c r="E142" s="159"/>
      <c r="F142" s="159"/>
      <c r="G142" s="186">
        <f>G8+G15+G21+G23+G25+G27+G35+G37+G43+G51+G56+G62+G64+G66+G83+G89+G98+G107+G119+G130+G137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361</v>
      </c>
    </row>
    <row r="143" spans="1:60" x14ac:dyDescent="0.2">
      <c r="C143" s="193"/>
      <c r="D143" s="10"/>
      <c r="AG143" t="s">
        <v>362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C61:G61"/>
    <mergeCell ref="C102:G102"/>
    <mergeCell ref="C124:G124"/>
    <mergeCell ref="A1:G1"/>
    <mergeCell ref="C2:G2"/>
    <mergeCell ref="C3:G3"/>
    <mergeCell ref="C4:G4"/>
    <mergeCell ref="C14:G14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Piše Viktor</dc:creator>
  <cp:lastModifiedBy>Piše Viktor (MMB_OI)</cp:lastModifiedBy>
  <cp:lastPrinted>2019-03-19T12:27:02Z</cp:lastPrinted>
  <dcterms:created xsi:type="dcterms:W3CDTF">2009-04-08T07:15:50Z</dcterms:created>
  <dcterms:modified xsi:type="dcterms:W3CDTF">2023-09-19T09:41:15Z</dcterms:modified>
</cp:coreProperties>
</file>