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Hybesova12leva-e - Oprava..." sheetId="2" state="visible" r:id="rId4"/>
  </sheets>
  <definedNames>
    <definedName function="false" hidden="false" localSheetId="1" name="_xlnm.Print_Area" vbProcedure="false">'Hybesova12leva-e - Oprava...'!$C$4:$J$76,'Hybesova12leva-e - Oprava...'!$C$82:$J$126,'Hybesova12leva-e - Oprava...'!$C$132:$K$430</definedName>
    <definedName function="false" hidden="false" localSheetId="1" name="_xlnm.Print_Titles" vbProcedure="false">'Hybesova12leva-e - Oprava...'!$142:$142</definedName>
    <definedName function="false" hidden="true" localSheetId="1" name="_xlnm._FilterDatabase" vbProcedure="false">'Hybesova12leva-e - Oprava...'!$C$142:$K$430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<sst xmlns="http://schemas.openxmlformats.org/spreadsheetml/2006/main" count="3336" uniqueCount="835">
  <si>
    <t xml:space="preserve">Export Komplet</t>
  </si>
  <si>
    <t xml:space="preserve">2.0</t>
  </si>
  <si>
    <t xml:space="preserve">False</t>
  </si>
  <si>
    <t xml:space="preserve">{15f9c782-98c9-4da1-9025-c220d0ba8c4e}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</si>
  <si>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</si>
  <si>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</si>
  <si>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</si>
  <si>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</si>
  <si>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</si>
  <si>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</si>
  <si>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</si>
  <si>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</si>
  <si>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</si>
  <si>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Hybesova12leva-e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</si>
  <si>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</si>
  <si>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</si>
  <si>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nebytových prostor-levá část</t>
  </si>
  <si>
    <t xml:space="preserve">KSO:</t>
  </si>
  <si>
    <t xml:space="preserve">CC-CZ:</t>
  </si>
  <si>
    <t xml:space="preserve">Místo:</t>
  </si>
  <si>
    <t xml:space="preserve">Hybešova 12,Brno</t>
  </si>
  <si>
    <t xml:space="preserve">Datum:</t>
  </si>
  <si>
    <t xml:space="preserve">3. 2. 2024</t>
  </si>
  <si>
    <t xml:space="preserve">Zadavatel:</t>
  </si>
  <si>
    <t xml:space="preserve">IČ:</t>
  </si>
  <si>
    <t xml:space="preserve">MmBrna,OSM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</si>
  <si>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</si>
  <si>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</si>
  <si>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</si>
  <si>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</si>
  <si>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</si>
  <si>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</si>
  <si>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</si>
  <si>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</si>
  <si>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</si>
  <si>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</si>
  <si>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</si>
  <si>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</si>
  <si>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</si>
  <si>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</si>
  <si>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</si>
  <si>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</si>
  <si>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</si>
  <si>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</si>
  <si>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</si>
  <si>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</si>
  <si>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</si>
  <si>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</si>
  <si>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</si>
  <si>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</si>
  <si>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</si>
  <si>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</si>
  <si>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</si>
  <si>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</si>
  <si>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</si>
  <si>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</si>
  <si>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</si>
  <si>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</si>
  <si>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</si>
  <si>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</si>
  <si>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</si>
  <si>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</si>
  <si>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</si>
  <si>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</si>
  <si>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</si>
  <si>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</si>
  <si>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</si>
  <si>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</si>
  <si>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</si>
  <si>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</si>
  <si>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</si>
  <si>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</si>
  <si>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</si>
  <si>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</si>
  <si>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</si>
  <si>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</si>
  <si>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</si>
  <si>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</si>
  <si>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</si>
  <si>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</si>
  <si>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</si>
  <si>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</si>
  <si>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</si>
  <si>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</si>
  <si>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</si>
  <si>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</si>
  <si>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</si>
  <si>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</si>
  <si>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</si>
  <si>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</si>
  <si>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</si>
  <si>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</si>
  <si>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</si>
  <si>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</si>
  <si>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</si>
  <si>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</si>
  <si>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</si>
  <si>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</si>
  <si>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</si>
  <si>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</si>
  <si>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</si>
  <si>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</si>
  <si>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</si>
  <si>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</si>
  <si>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</si>
  <si>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</si>
  <si>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</si>
  <si>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</si>
  <si>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</si>
  <si>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</si>
  <si>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</si>
  <si>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</si>
  <si>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</si>
  <si>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</si>
  <si>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</si>
  <si>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</si>
  <si>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</si>
  <si>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</si>
  <si>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</si>
  <si>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</si>
  <si>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</si>
  <si>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</si>
  <si>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</si>
  <si>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</si>
  <si>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</si>
  <si>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</si>
  <si>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</si>
  <si>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</si>
  <si>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</si>
  <si>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</si>
  <si>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</si>
  <si>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</si>
  <si>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</si>
  <si>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</si>
  <si>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</si>
  <si>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</si>
  <si>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</si>
  <si>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 1</t>
  </si>
  <si>
    <t xml:space="preserve">Před zahájením prací zakrýt podlahu v prodejně č.1,aby nedošlo k poškození </t>
  </si>
  <si>
    <t xml:space="preserve">m2</t>
  </si>
  <si>
    <t xml:space="preserve">4</t>
  </si>
  <si>
    <t xml:space="preserve">-190794509</t>
  </si>
  <si>
    <t xml:space="preserve">VV</t>
  </si>
  <si>
    <t xml:space="preserve">"1"4,9*5,22</t>
  </si>
  <si>
    <t xml:space="preserve">1-pol 1a</t>
  </si>
  <si>
    <t xml:space="preserve">Před zahájením prací zakrýt nebo demontovat a pak osadit skříňky, pult,klimatizaci,šedé obložení,radiátory- v místnosti č.1</t>
  </si>
  <si>
    <t xml:space="preserve">sada</t>
  </si>
  <si>
    <t xml:space="preserve">407805509</t>
  </si>
  <si>
    <t xml:space="preserve">"1"1</t>
  </si>
  <si>
    <t xml:space="preserve">3</t>
  </si>
  <si>
    <t xml:space="preserve">1-pol.2</t>
  </si>
  <si>
    <t xml:space="preserve">Zapravení drážek a děr</t>
  </si>
  <si>
    <t xml:space="preserve">215713251</t>
  </si>
  <si>
    <t xml:space="preserve">Svislé a kompletní konstrukce</t>
  </si>
  <si>
    <t xml:space="preserve">310271025.XLA.001</t>
  </si>
  <si>
    <t xml:space="preserve">Zazdívka otvorů ve zdivu nadzákladovém pl do 1 m2 pórobetonovými tvárnicemi Ytong Statik PD 250 tl zdiva 250 mm</t>
  </si>
  <si>
    <t xml:space="preserve">-1091023066</t>
  </si>
  <si>
    <t xml:space="preserve">1,2*0,6"okno"</t>
  </si>
  <si>
    <t xml:space="preserve">5</t>
  </si>
  <si>
    <t xml:space="preserve">317941123</t>
  </si>
  <si>
    <t xml:space="preserve">Osazování ocelových válcovaných nosníků na zdivu I, IE, U, UE nebo L přes č. 14 do č. 22 nebo výšky do 220 mm</t>
  </si>
  <si>
    <t xml:space="preserve">t</t>
  </si>
  <si>
    <t xml:space="preserve">CS ÚRS 2024 01</t>
  </si>
  <si>
    <t xml:space="preserve">-308447546</t>
  </si>
  <si>
    <t xml:space="preserve">14,3*2*1,5*0,001</t>
  </si>
  <si>
    <t xml:space="preserve">6</t>
  </si>
  <si>
    <t xml:space="preserve">M</t>
  </si>
  <si>
    <t xml:space="preserve">13010716</t>
  </si>
  <si>
    <t xml:space="preserve">ocel profilová jakost S235JR (11 375) průřez I (IPN) 140</t>
  </si>
  <si>
    <t xml:space="preserve">8</t>
  </si>
  <si>
    <t xml:space="preserve">-867862940</t>
  </si>
  <si>
    <t xml:space="preserve">0,043*1,1 'Přepočtené koeficientem množství</t>
  </si>
  <si>
    <t xml:space="preserve">7</t>
  </si>
  <si>
    <t xml:space="preserve">340271045</t>
  </si>
  <si>
    <t xml:space="preserve">Zazdívka otvorů v příčkách nebo stěnách pl přes 1 do 4 m2 tvárnicemi pórobetonovými tl 150 mm</t>
  </si>
  <si>
    <t xml:space="preserve">1250440392</t>
  </si>
  <si>
    <t xml:space="preserve">1,0*2,05*3</t>
  </si>
  <si>
    <t xml:space="preserve">Vodorovné konstrukce</t>
  </si>
  <si>
    <t xml:space="preserve">413232211</t>
  </si>
  <si>
    <t xml:space="preserve">Zazdívka zhlaví válcovaných nosníků v do 150 mm</t>
  </si>
  <si>
    <t xml:space="preserve">kus</t>
  </si>
  <si>
    <t xml:space="preserve">-708544516</t>
  </si>
  <si>
    <t xml:space="preserve">Úpravy povrchů, podlahy a osazování výplní</t>
  </si>
  <si>
    <t xml:space="preserve">9</t>
  </si>
  <si>
    <t xml:space="preserve">612131151</t>
  </si>
  <si>
    <t xml:space="preserve">Sanační postřik vnitřních stěn nanášený celoplošně ručně</t>
  </si>
  <si>
    <t xml:space="preserve">1129238358</t>
  </si>
  <si>
    <t xml:space="preserve">"2"(3,8+2,71+3,8+0,45+0,5)*1,0</t>
  </si>
  <si>
    <t xml:space="preserve">Součet</t>
  </si>
  <si>
    <t xml:space="preserve">10</t>
  </si>
  <si>
    <t xml:space="preserve">612316121</t>
  </si>
  <si>
    <t xml:space="preserve">Sanační omítka vápenná jednovrstvá vnitřních stěn nanášená ručně</t>
  </si>
  <si>
    <t xml:space="preserve">1129961215</t>
  </si>
  <si>
    <t xml:space="preserve">11</t>
  </si>
  <si>
    <t xml:space="preserve">612316191</t>
  </si>
  <si>
    <t xml:space="preserve">Příplatek k sanační vápenné jednovrstvé omítce vnitřních stěn za každých dalších 5 mm tloušťky přes 20 mm ručně</t>
  </si>
  <si>
    <t xml:space="preserve">313104403</t>
  </si>
  <si>
    <t xml:space="preserve">612135101</t>
  </si>
  <si>
    <t xml:space="preserve">Hrubá výplň rýh ve stěnách maltou jakékoli šířky rýhy</t>
  </si>
  <si>
    <t xml:space="preserve">333041963</t>
  </si>
  <si>
    <t xml:space="preserve">5,5*0,15</t>
  </si>
  <si>
    <t xml:space="preserve">13</t>
  </si>
  <si>
    <t xml:space="preserve">612131121</t>
  </si>
  <si>
    <t xml:space="preserve">Penetrační disperzní nátěr vnitřních stěn nanášený ručně</t>
  </si>
  <si>
    <t xml:space="preserve">-1384340892</t>
  </si>
  <si>
    <t xml:space="preserve">21,98</t>
  </si>
  <si>
    <t xml:space="preserve">14</t>
  </si>
  <si>
    <t xml:space="preserve">612142001</t>
  </si>
  <si>
    <t xml:space="preserve">Pletivo sklovláknité vnitřních stěn vtlačené do tmelu</t>
  </si>
  <si>
    <t xml:space="preserve">-807006916</t>
  </si>
  <si>
    <t xml:space="preserve">15</t>
  </si>
  <si>
    <t xml:space="preserve">612321141</t>
  </si>
  <si>
    <t xml:space="preserve">Vápenocementová omítka štuková dvouvrstvá vnitřních stěn </t>
  </si>
  <si>
    <t xml:space="preserve">404254192</t>
  </si>
  <si>
    <t xml:space="preserve">"obklad"11,84+"zazdívky"1,0*2,1*4+1,2*0,6*2+0,25*1,2</t>
  </si>
  <si>
    <t xml:space="preserve">16</t>
  </si>
  <si>
    <t xml:space="preserve">612321191</t>
  </si>
  <si>
    <t xml:space="preserve">Příplatek k vápenocementové omítce vnitřních stěn za každých dalších 5 mm tloušťky ručně</t>
  </si>
  <si>
    <t xml:space="preserve">-894819475</t>
  </si>
  <si>
    <t xml:space="preserve">17</t>
  </si>
  <si>
    <t xml:space="preserve">612325422</t>
  </si>
  <si>
    <t xml:space="preserve">Oprava vnitřní vápenocementové štukové omítky stěn v rozsahu plochy přes 10 do 30 %</t>
  </si>
  <si>
    <t xml:space="preserve">-171828855</t>
  </si>
  <si>
    <t xml:space="preserve">"1"(5,22+4,9)*2*3,44-1,34*2,94-1,22*2,9+(2,95*2+1,34)*0,65+(1,22+2,95*2)*0,2</t>
  </si>
  <si>
    <t xml:space="preserve">-"obložení"5,22*2,5-1,0*2,5+"průchod"1,9*0,65+1,10*0,65-"50%"3,9*2,5</t>
  </si>
  <si>
    <t xml:space="preserve">Mezisoučet</t>
  </si>
  <si>
    <t xml:space="preserve">"2"(3,8+2,755)*2*3,44-1,74*2,9-11,26"sanační"</t>
  </si>
  <si>
    <t xml:space="preserve">"3"(2,31+3,8)*2*3,44-0,6*2,0-1*2,0-"obklad"5,36-0,5*1,7+(0,5+2,3*2)*0,3</t>
  </si>
  <si>
    <t xml:space="preserve">"4"(0,9+1,2)*2*3,44-6,48"obklad"-0,6*2,0-0,5*1,7+(0,5+2,3*2)*0,3</t>
  </si>
  <si>
    <t xml:space="preserve">18</t>
  </si>
  <si>
    <t xml:space="preserve">612325423</t>
  </si>
  <si>
    <t xml:space="preserve">Oprava vnitřní vápenocementové štukové omítky stěn v rozsahu plochy přes 30 do 50 %</t>
  </si>
  <si>
    <t xml:space="preserve">-567586638</t>
  </si>
  <si>
    <t xml:space="preserve">"1"3,9*2,5</t>
  </si>
  <si>
    <t xml:space="preserve">19</t>
  </si>
  <si>
    <t xml:space="preserve">619991011</t>
  </si>
  <si>
    <t xml:space="preserve">Obalení konstrukcí a prvků fólií přilepenou lepící páskou</t>
  </si>
  <si>
    <t xml:space="preserve">-1899636047</t>
  </si>
  <si>
    <t xml:space="preserve">1,22*2,9+1,34*2,94</t>
  </si>
  <si>
    <t xml:space="preserve">0,5*1,7*2</t>
  </si>
  <si>
    <t xml:space="preserve">20</t>
  </si>
  <si>
    <t xml:space="preserve">619-pc 1</t>
  </si>
  <si>
    <t xml:space="preserve">Vyčistit vstupní schody do prodejny</t>
  </si>
  <si>
    <t xml:space="preserve">1274049197</t>
  </si>
  <si>
    <t xml:space="preserve">619-pc 2</t>
  </si>
  <si>
    <t xml:space="preserve">Vyčistit WC kombi</t>
  </si>
  <si>
    <t xml:space="preserve">1371353445</t>
  </si>
  <si>
    <t xml:space="preserve">22</t>
  </si>
  <si>
    <t xml:space="preserve">632450123</t>
  </si>
  <si>
    <t xml:space="preserve">Vyrovnávací cementový potěr tl přes 30 do 40 mm ze suchých směsí provedený v pásu</t>
  </si>
  <si>
    <t xml:space="preserve">-105186919</t>
  </si>
  <si>
    <t xml:space="preserve">1,2*0,6*2</t>
  </si>
  <si>
    <t xml:space="preserve">Ostatní konstrukce a práce, bourání</t>
  </si>
  <si>
    <t xml:space="preserve">23</t>
  </si>
  <si>
    <t xml:space="preserve">949101111</t>
  </si>
  <si>
    <t xml:space="preserve">Lešení pomocné pro objekty pozemních staveb s lešeňovou podlahou v do 1,9 m zatížení do 150 kg/m2</t>
  </si>
  <si>
    <t xml:space="preserve">1223735861</t>
  </si>
  <si>
    <t xml:space="preserve">25,6+10,5+7,4+1,1</t>
  </si>
  <si>
    <t xml:space="preserve">24</t>
  </si>
  <si>
    <t xml:space="preserve">952901111</t>
  </si>
  <si>
    <t xml:space="preserve">Vyčištění budov bytové a občanské výstavby při výšce podlaží do 4 m</t>
  </si>
  <si>
    <t xml:space="preserve">-2016242521</t>
  </si>
  <si>
    <t xml:space="preserve">"chodba"1,74*9,35</t>
  </si>
  <si>
    <t xml:space="preserve">25</t>
  </si>
  <si>
    <t xml:space="preserve">952-pc 1</t>
  </si>
  <si>
    <t xml:space="preserve">Odvoz a likvidace, háčků a šrouby,zářivky,světel,skříněk z m.č.2,schodů mezi 1-2, telefonu, zvonku, zrcadel, garnýže, poliček, pultu,závěsu</t>
  </si>
  <si>
    <t xml:space="preserve">-1004945214</t>
  </si>
  <si>
    <t xml:space="preserve">26</t>
  </si>
  <si>
    <t xml:space="preserve">962081141</t>
  </si>
  <si>
    <t xml:space="preserve">Bourání okna ze skleněných tvárnic tl do 150 mm</t>
  </si>
  <si>
    <t xml:space="preserve">2037428210</t>
  </si>
  <si>
    <t xml:space="preserve">1,2*2,3</t>
  </si>
  <si>
    <t xml:space="preserve">27</t>
  </si>
  <si>
    <t xml:space="preserve">965081213</t>
  </si>
  <si>
    <t xml:space="preserve">Bourání podlah z dlaždic keramických  tl do 10 mm plochy přes 1 m2</t>
  </si>
  <si>
    <t xml:space="preserve">1387494104</t>
  </si>
  <si>
    <t xml:space="preserve">"3,4"1,7+1,1</t>
  </si>
  <si>
    <t xml:space="preserve">28</t>
  </si>
  <si>
    <t xml:space="preserve">968072455</t>
  </si>
  <si>
    <t xml:space="preserve">Vybourání kovových dveřních zárubní pl do 2 m2</t>
  </si>
  <si>
    <t xml:space="preserve">-848752905</t>
  </si>
  <si>
    <t xml:space="preserve">0,8*2,0*3</t>
  </si>
  <si>
    <t xml:space="preserve">29</t>
  </si>
  <si>
    <t xml:space="preserve">973031334</t>
  </si>
  <si>
    <t xml:space="preserve">Vysekání kapes ve zdivu cihelném na MV nebo MVC pl do 0,16 m2 hl do 150 mm</t>
  </si>
  <si>
    <t xml:space="preserve">1617148019</t>
  </si>
  <si>
    <t xml:space="preserve">30</t>
  </si>
  <si>
    <t xml:space="preserve">973031843</t>
  </si>
  <si>
    <t xml:space="preserve">Vysekání kapes ve zdivu cihelném na MC pro zavázání příček tl do 150 mm</t>
  </si>
  <si>
    <t xml:space="preserve">m</t>
  </si>
  <si>
    <t xml:space="preserve">-1074285068</t>
  </si>
  <si>
    <t xml:space="preserve">2,0*6</t>
  </si>
  <si>
    <t xml:space="preserve">31</t>
  </si>
  <si>
    <t xml:space="preserve">973031844</t>
  </si>
  <si>
    <t xml:space="preserve">Vysekání kapes ve zdivu cihelném na MC pro zavázání zdí tl do 300 mm</t>
  </si>
  <si>
    <t xml:space="preserve">-1823098852</t>
  </si>
  <si>
    <t xml:space="preserve">0,6*2</t>
  </si>
  <si>
    <t xml:space="preserve">32</t>
  </si>
  <si>
    <t xml:space="preserve">974031142</t>
  </si>
  <si>
    <t xml:space="preserve">Vysekání rýh ve zdivu cihelném hl do 70 mm š do 70 mm</t>
  </si>
  <si>
    <t xml:space="preserve">1397215074</t>
  </si>
  <si>
    <t xml:space="preserve">"kondenzát"5,5</t>
  </si>
  <si>
    <t xml:space="preserve">33</t>
  </si>
  <si>
    <t xml:space="preserve">978013141</t>
  </si>
  <si>
    <t xml:space="preserve">Otlučení (osekání) vnitřní vápenné nebo vápenocementové omítky stěn v rozsahu přes 10 do 30 %</t>
  </si>
  <si>
    <t xml:space="preserve">-1070793646</t>
  </si>
  <si>
    <t xml:space="preserve">34</t>
  </si>
  <si>
    <t xml:space="preserve">978013161</t>
  </si>
  <si>
    <t xml:space="preserve">Otlučení (osekání) vnitřní vápenné nebo vápenocementové omítky stěn v rozsahu přes 30 do 50 %</t>
  </si>
  <si>
    <t xml:space="preserve">550763326</t>
  </si>
  <si>
    <t xml:space="preserve">35</t>
  </si>
  <si>
    <t xml:space="preserve">978013191</t>
  </si>
  <si>
    <t xml:space="preserve">Otlučení (osekání) vnitřní vápenné nebo vápenocementové omítky stěn v rozsahu přes 50 do 100 %</t>
  </si>
  <si>
    <t xml:space="preserve">-1571356470</t>
  </si>
  <si>
    <t xml:space="preserve">"2-sanační omítka"(3,8+2,71+3,8+0,45+0,5)*1,0</t>
  </si>
  <si>
    <t xml:space="preserve">"3,4-obklad"11,84</t>
  </si>
  <si>
    <t xml:space="preserve">36</t>
  </si>
  <si>
    <t xml:space="preserve">978059541</t>
  </si>
  <si>
    <t xml:space="preserve">Odsekání a odebrání obkladů stěn z vnitřních obkládaček plochy přes 1 m2</t>
  </si>
  <si>
    <t xml:space="preserve">2059648451</t>
  </si>
  <si>
    <t xml:space="preserve">"3"(1,3*2+1,35)*1,6-0,6*1,6</t>
  </si>
  <si>
    <t xml:space="preserve">"4"(0,9+1,2)*2*1,8-0,6*1,8</t>
  </si>
  <si>
    <t xml:space="preserve">997</t>
  </si>
  <si>
    <t xml:space="preserve">Přesun sutě</t>
  </si>
  <si>
    <t xml:space="preserve">37</t>
  </si>
  <si>
    <t xml:space="preserve">997013213</t>
  </si>
  <si>
    <t xml:space="preserve">Vnitrostaveništní doprava suti a vybouraných hmot pro budovy v přes 9 do 12 m ručně</t>
  </si>
  <si>
    <t xml:space="preserve">-1779239349</t>
  </si>
  <si>
    <t xml:space="preserve">38</t>
  </si>
  <si>
    <t xml:space="preserve">997013501</t>
  </si>
  <si>
    <t xml:space="preserve">Odvoz suti a vybouraných hmot na skládku nebo meziskládku do 1 km se složením</t>
  </si>
  <si>
    <t xml:space="preserve">1413773281</t>
  </si>
  <si>
    <t xml:space="preserve">39</t>
  </si>
  <si>
    <t xml:space="preserve">997013509</t>
  </si>
  <si>
    <t xml:space="preserve">Příplatek k odvozu suti a vybouraných hmot na skládku ZKD 1 km přes 1 km</t>
  </si>
  <si>
    <t xml:space="preserve">-357473252</t>
  </si>
  <si>
    <t xml:space="preserve">5,284*14 'Přepočtené koeficientem množství</t>
  </si>
  <si>
    <t xml:space="preserve">40</t>
  </si>
  <si>
    <t xml:space="preserve">997013631</t>
  </si>
  <si>
    <t xml:space="preserve">Poplatek za uložení na skládce (skládkovné) stavebního odpadu směsného kód odpadu 17 09 04</t>
  </si>
  <si>
    <t xml:space="preserve">71132508</t>
  </si>
  <si>
    <t xml:space="preserve">998</t>
  </si>
  <si>
    <t xml:space="preserve">Přesun hmot</t>
  </si>
  <si>
    <t xml:space="preserve">41</t>
  </si>
  <si>
    <t xml:space="preserve">998018001</t>
  </si>
  <si>
    <t xml:space="preserve">Přesun hmot pro budovy ruční pro budovy v do 6 m</t>
  </si>
  <si>
    <t xml:space="preserve">595452600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</si>
  <si>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</si>
  <si>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</si>
  <si>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</si>
  <si>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</si>
  <si>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42</t>
  </si>
  <si>
    <t xml:space="preserve">721174041</t>
  </si>
  <si>
    <t xml:space="preserve">Potrubí kanalizační z PP připojovací DN 32</t>
  </si>
  <si>
    <t xml:space="preserve">-1586925465</t>
  </si>
  <si>
    <t xml:space="preserve">"kondenzát"6</t>
  </si>
  <si>
    <t xml:space="preserve">43</t>
  </si>
  <si>
    <t xml:space="preserve">998721202</t>
  </si>
  <si>
    <t xml:space="preserve">Přesun hmot procentní pro vnitřní kanalizaci v objektech v přes 6 do 12 m</t>
  </si>
  <si>
    <t xml:space="preserve">%</t>
  </si>
  <si>
    <t xml:space="preserve">1675264761</t>
  </si>
  <si>
    <t xml:space="preserve">722</t>
  </si>
  <si>
    <t xml:space="preserve">Zdravotechnika - vnitřní vodovod</t>
  </si>
  <si>
    <t xml:space="preserve">44</t>
  </si>
  <si>
    <t xml:space="preserve">722190901</t>
  </si>
  <si>
    <t xml:space="preserve">Uzavření nebo otevření vodovodního potrubí při opravách</t>
  </si>
  <si>
    <t xml:space="preserve">-1685742881</t>
  </si>
  <si>
    <t xml:space="preserve">45</t>
  </si>
  <si>
    <t xml:space="preserve">722220862</t>
  </si>
  <si>
    <t xml:space="preserve">Demontáž armatur závitových se dvěma závity G přes 3/4 do 5/4</t>
  </si>
  <si>
    <t xml:space="preserve">-658220119</t>
  </si>
  <si>
    <t xml:space="preserve">46</t>
  </si>
  <si>
    <t xml:space="preserve">722232046</t>
  </si>
  <si>
    <t xml:space="preserve">Kohout kulový přímý G 5/4" PN 42 do 185°C vnitřní závit</t>
  </si>
  <si>
    <t xml:space="preserve">1512554150</t>
  </si>
  <si>
    <t xml:space="preserve">47</t>
  </si>
  <si>
    <t xml:space="preserve">998722202</t>
  </si>
  <si>
    <t xml:space="preserve">Přesun hmot procentní pro vnitřní vodovod v objektech v přes 6 do 12 m</t>
  </si>
  <si>
    <t xml:space="preserve">-648044638</t>
  </si>
  <si>
    <t xml:space="preserve">725</t>
  </si>
  <si>
    <t xml:space="preserve">Zdravotechnika - zařizovací předměty</t>
  </si>
  <si>
    <t xml:space="preserve">48</t>
  </si>
  <si>
    <t xml:space="preserve">725820802</t>
  </si>
  <si>
    <t xml:space="preserve">Demontáž baterie stojánkové do jednoho otvoru</t>
  </si>
  <si>
    <t xml:space="preserve">soubor</t>
  </si>
  <si>
    <t xml:space="preserve">-754979494</t>
  </si>
  <si>
    <t xml:space="preserve">49</t>
  </si>
  <si>
    <t xml:space="preserve">725822613</t>
  </si>
  <si>
    <t xml:space="preserve">Baterie umyvadlová stojánková páková s výpustí</t>
  </si>
  <si>
    <t xml:space="preserve">-1065945979</t>
  </si>
  <si>
    <t xml:space="preserve">50</t>
  </si>
  <si>
    <t xml:space="preserve">725860811</t>
  </si>
  <si>
    <t xml:space="preserve">Demontáž uzávěrů zápachu jednoduchých</t>
  </si>
  <si>
    <t xml:space="preserve">-200308284</t>
  </si>
  <si>
    <t xml:space="preserve">51</t>
  </si>
  <si>
    <t xml:space="preserve">725861101</t>
  </si>
  <si>
    <t xml:space="preserve">Zápachová uzávěrka pro umyvadla DN 32</t>
  </si>
  <si>
    <t xml:space="preserve">1628846271</t>
  </si>
  <si>
    <t xml:space="preserve">52</t>
  </si>
  <si>
    <t xml:space="preserve">725980123</t>
  </si>
  <si>
    <t xml:space="preserve">Dvířka 30/30</t>
  </si>
  <si>
    <t xml:space="preserve">1028251873</t>
  </si>
  <si>
    <t xml:space="preserve">"kryt na vodoměr"1</t>
  </si>
  <si>
    <t xml:space="preserve">53</t>
  </si>
  <si>
    <t xml:space="preserve">998725202</t>
  </si>
  <si>
    <t xml:space="preserve">Přesun hmot procentní pro zařizovací předměty v objektech v přes 6 do 12 m</t>
  </si>
  <si>
    <t xml:space="preserve">-377172486</t>
  </si>
  <si>
    <t xml:space="preserve">731</t>
  </si>
  <si>
    <t xml:space="preserve">Ústřední vytápění - kotelny</t>
  </si>
  <si>
    <t xml:space="preserve">54</t>
  </si>
  <si>
    <t xml:space="preserve">731190972</t>
  </si>
  <si>
    <t xml:space="preserve">Vyčištění kotle výkonu do 50 kW vyvařením roztokem sody s trojnásobným proplachem</t>
  </si>
  <si>
    <t xml:space="preserve">446712355</t>
  </si>
  <si>
    <t xml:space="preserve">55</t>
  </si>
  <si>
    <t xml:space="preserve">73181-pc1</t>
  </si>
  <si>
    <t xml:space="preserve">Vyregulování otopného systému</t>
  </si>
  <si>
    <t xml:space="preserve">-249600077</t>
  </si>
  <si>
    <t xml:space="preserve">56</t>
  </si>
  <si>
    <t xml:space="preserve">73181-pc2</t>
  </si>
  <si>
    <t xml:space="preserve">Uvedení kotle do provozu</t>
  </si>
  <si>
    <t xml:space="preserve">1667866901</t>
  </si>
  <si>
    <t xml:space="preserve">57</t>
  </si>
  <si>
    <t xml:space="preserve">73181-pc3</t>
  </si>
  <si>
    <t xml:space="preserve">Vizuální kontrola odkouření, vč. napojení do komínu, zaústění kotle, drobné úpravy</t>
  </si>
  <si>
    <t xml:space="preserve">-603119472</t>
  </si>
  <si>
    <t xml:space="preserve">58</t>
  </si>
  <si>
    <t xml:space="preserve">73182-pc1</t>
  </si>
  <si>
    <t xml:space="preserve">D+M prostorového termostatu</t>
  </si>
  <si>
    <t xml:space="preserve">1345956440</t>
  </si>
  <si>
    <t xml:space="preserve">59</t>
  </si>
  <si>
    <t xml:space="preserve">998731202</t>
  </si>
  <si>
    <t xml:space="preserve">Přesun hmot procentní pro kotelny v objektech v přes 6 do 12 m</t>
  </si>
  <si>
    <t xml:space="preserve">1094848029</t>
  </si>
  <si>
    <t xml:space="preserve">733</t>
  </si>
  <si>
    <t xml:space="preserve">Ústřední vytápění - rozvodné potrubí</t>
  </si>
  <si>
    <t xml:space="preserve">60</t>
  </si>
  <si>
    <t xml:space="preserve">733120815</t>
  </si>
  <si>
    <t xml:space="preserve">Demontáž potrubí ocelového hladkého D do 38</t>
  </si>
  <si>
    <t xml:space="preserve">-171002729</t>
  </si>
  <si>
    <t xml:space="preserve">"odříznutí a demontáž potrubí ÚT do vedlejšího prostoru"2*4</t>
  </si>
  <si>
    <t xml:space="preserve">61</t>
  </si>
  <si>
    <t xml:space="preserve">733191916</t>
  </si>
  <si>
    <t xml:space="preserve">Zaslepení potrubí ocelového závitového zavařením a skováním DN 32</t>
  </si>
  <si>
    <t xml:space="preserve">-134063533</t>
  </si>
  <si>
    <t xml:space="preserve">62</t>
  </si>
  <si>
    <t xml:space="preserve">998733202</t>
  </si>
  <si>
    <t xml:space="preserve">Přesun hmot procentní pro rozvody potrubí v objektech v přes 6 do 12 m</t>
  </si>
  <si>
    <t xml:space="preserve">1928944924</t>
  </si>
  <si>
    <t xml:space="preserve">735</t>
  </si>
  <si>
    <t xml:space="preserve">Ústřední vytápění - otopná tělesa</t>
  </si>
  <si>
    <t xml:space="preserve">63</t>
  </si>
  <si>
    <t xml:space="preserve">735151821</t>
  </si>
  <si>
    <t xml:space="preserve">Demontáž otopného tělesa panelového dvouřadého dl do 1500 mm</t>
  </si>
  <si>
    <t xml:space="preserve">-1185880892</t>
  </si>
  <si>
    <t xml:space="preserve">64</t>
  </si>
  <si>
    <t xml:space="preserve">735152579</t>
  </si>
  <si>
    <t xml:space="preserve">Otopné těleso panelové VK dvoudeskové 2 přídavné přestupní plochy výška/délka 600/1200 mm výkon 2015 W</t>
  </si>
  <si>
    <t xml:space="preserve">-448878815</t>
  </si>
  <si>
    <t xml:space="preserve">65</t>
  </si>
  <si>
    <t xml:space="preserve">735191910</t>
  </si>
  <si>
    <t xml:space="preserve">Napuštění vody do otopných těles</t>
  </si>
  <si>
    <t xml:space="preserve">1446151639</t>
  </si>
  <si>
    <t xml:space="preserve">66</t>
  </si>
  <si>
    <t xml:space="preserve">735494811</t>
  </si>
  <si>
    <t xml:space="preserve">Vypuštění vody z otopných těles</t>
  </si>
  <si>
    <t xml:space="preserve">73777437</t>
  </si>
  <si>
    <t xml:space="preserve">67</t>
  </si>
  <si>
    <t xml:space="preserve">998735202</t>
  </si>
  <si>
    <t xml:space="preserve">Přesun hmot procentní pro otopná tělesa v objektech v přes 6 do 12 m</t>
  </si>
  <si>
    <t xml:space="preserve">2120548429</t>
  </si>
  <si>
    <t xml:space="preserve">741</t>
  </si>
  <si>
    <t xml:space="preserve">Elektroinstalace - silnoproud</t>
  </si>
  <si>
    <t xml:space="preserve">68</t>
  </si>
  <si>
    <t xml:space="preserve">741370002</t>
  </si>
  <si>
    <t xml:space="preserve">Montáž svítidlo žárovkové bytové stropní přisazené 1 zdroj se sklem</t>
  </si>
  <si>
    <t xml:space="preserve">-858210767</t>
  </si>
  <si>
    <t xml:space="preserve">69</t>
  </si>
  <si>
    <t xml:space="preserve">34814-pc1</t>
  </si>
  <si>
    <t xml:space="preserve">interiérové stropní svítidlo LED, s jedním zdrojem, včetně světelného zdroje a recyklačních poplatků</t>
  </si>
  <si>
    <t xml:space="preserve">1725302790</t>
  </si>
  <si>
    <t xml:space="preserve">70</t>
  </si>
  <si>
    <t xml:space="preserve">741371004</t>
  </si>
  <si>
    <t xml:space="preserve">Montáž svítidlo zářivkové bytové stropní přisazené 2 zdroje s krytem</t>
  </si>
  <si>
    <t xml:space="preserve">2097740905</t>
  </si>
  <si>
    <t xml:space="preserve">71</t>
  </si>
  <si>
    <t xml:space="preserve">34814-pc2</t>
  </si>
  <si>
    <t xml:space="preserve">svítidlo zářivkové stropní přisazené LED, vč. zdroje a recyklačního poplatku</t>
  </si>
  <si>
    <t xml:space="preserve">1712605592</t>
  </si>
  <si>
    <t xml:space="preserve">72</t>
  </si>
  <si>
    <t xml:space="preserve">741372021</t>
  </si>
  <si>
    <t xml:space="preserve">Montáž svítidlo LED interiérové přisazené nástěnné hranaté nebo kruhové do 0,09 m2 se zapojením vodičů</t>
  </si>
  <si>
    <t xml:space="preserve">-1747002077</t>
  </si>
  <si>
    <t xml:space="preserve">73</t>
  </si>
  <si>
    <t xml:space="preserve">34814-pc3</t>
  </si>
  <si>
    <t xml:space="preserve">svítidlo interiérové nástěnné nad zrcadlem, vč. zdroje a recyklačního poplatku</t>
  </si>
  <si>
    <t xml:space="preserve">-702934372</t>
  </si>
  <si>
    <t xml:space="preserve">74</t>
  </si>
  <si>
    <t xml:space="preserve">741810001</t>
  </si>
  <si>
    <t xml:space="preserve">Celková prohlídka elektrického rozvodu a zařízení do 100 000,- Kč</t>
  </si>
  <si>
    <t xml:space="preserve">495588442</t>
  </si>
  <si>
    <t xml:space="preserve">75</t>
  </si>
  <si>
    <t xml:space="preserve">741811011</t>
  </si>
  <si>
    <t xml:space="preserve">Kontrola rozvaděč nn silový hmotnosti do 200 kg</t>
  </si>
  <si>
    <t xml:space="preserve">2143651180</t>
  </si>
  <si>
    <t xml:space="preserve">76</t>
  </si>
  <si>
    <t xml:space="preserve">741-pc 1</t>
  </si>
  <si>
    <t xml:space="preserve">Demontáž a opětovná montáž svítidla</t>
  </si>
  <si>
    <t xml:space="preserve">-1702682246</t>
  </si>
  <si>
    <t xml:space="preserve">"1"3+1</t>
  </si>
  <si>
    <t xml:space="preserve">77</t>
  </si>
  <si>
    <t xml:space="preserve">998741202</t>
  </si>
  <si>
    <t xml:space="preserve">Přesun hmot procentní pro silnoproud v objektech v přes 6 do 12 m</t>
  </si>
  <si>
    <t xml:space="preserve">-689601085</t>
  </si>
  <si>
    <t xml:space="preserve">762</t>
  </si>
  <si>
    <t xml:space="preserve">Konstrukce tesařské</t>
  </si>
  <si>
    <t xml:space="preserve">78</t>
  </si>
  <si>
    <t xml:space="preserve">762-pc 1</t>
  </si>
  <si>
    <t xml:space="preserve">Demontáž podia včetně nosné konstrukce v místn.č.2</t>
  </si>
  <si>
    <t xml:space="preserve">824995529</t>
  </si>
  <si>
    <t xml:space="preserve">2,71*3,8+0,002+1,75*0,4</t>
  </si>
  <si>
    <t xml:space="preserve">763</t>
  </si>
  <si>
    <t xml:space="preserve">Konstrukce suché výstavby</t>
  </si>
  <si>
    <t xml:space="preserve">79</t>
  </si>
  <si>
    <t xml:space="preserve">763111811</t>
  </si>
  <si>
    <t xml:space="preserve">Demontáž SDK příčky s jednoduchou ocelovou nosnou konstrukcí opláštění jednoduché</t>
  </si>
  <si>
    <t xml:space="preserve">546157249</t>
  </si>
  <si>
    <t xml:space="preserve">1,5*2,5"3"</t>
  </si>
  <si>
    <t xml:space="preserve">80</t>
  </si>
  <si>
    <t xml:space="preserve">763131411</t>
  </si>
  <si>
    <t xml:space="preserve">SDK podhled desky 1xA 12,5 bez izolace dvouvrstvá spodní kce profil CD+UD</t>
  </si>
  <si>
    <t xml:space="preserve">-845928334</t>
  </si>
  <si>
    <t xml:space="preserve">"1,2,3"25,6+10,5+7,4+0,9*1,25</t>
  </si>
  <si>
    <t xml:space="preserve">81</t>
  </si>
  <si>
    <t xml:space="preserve">7631314111</t>
  </si>
  <si>
    <t xml:space="preserve">SDK-kapotáž na trubku na stěně chodby  v m.č.4</t>
  </si>
  <si>
    <t xml:space="preserve">635021107</t>
  </si>
  <si>
    <t xml:space="preserve">1,2</t>
  </si>
  <si>
    <t xml:space="preserve">82</t>
  </si>
  <si>
    <t xml:space="preserve">763131714</t>
  </si>
  <si>
    <t xml:space="preserve">SDK podhled základní penetrační nátěr</t>
  </si>
  <si>
    <t xml:space="preserve">-1819789325</t>
  </si>
  <si>
    <t xml:space="preserve">83</t>
  </si>
  <si>
    <t xml:space="preserve">763131821</t>
  </si>
  <si>
    <t xml:space="preserve">Demontáž SDK podhledu s dvouvrstvou nosnou kcí z ocelových profilů opláštění jednoduché</t>
  </si>
  <si>
    <t xml:space="preserve">-1284413031</t>
  </si>
  <si>
    <t xml:space="preserve">"3"7,4</t>
  </si>
  <si>
    <t xml:space="preserve">84</t>
  </si>
  <si>
    <t xml:space="preserve">998763200</t>
  </si>
  <si>
    <t xml:space="preserve">Přesun hmot procentní pro dřevostavby v objektech v do 6 m</t>
  </si>
  <si>
    <t xml:space="preserve">-1713266714</t>
  </si>
  <si>
    <t xml:space="preserve">766</t>
  </si>
  <si>
    <t xml:space="preserve">Konstrukce truhlářské</t>
  </si>
  <si>
    <t xml:space="preserve">85</t>
  </si>
  <si>
    <t xml:space="preserve">766411811</t>
  </si>
  <si>
    <t xml:space="preserve">Demontáž truhlářského obložení stěn z panelů </t>
  </si>
  <si>
    <t xml:space="preserve">-1454212216</t>
  </si>
  <si>
    <t xml:space="preserve">"2"2,71*2,0</t>
  </si>
  <si>
    <t xml:space="preserve">86</t>
  </si>
  <si>
    <t xml:space="preserve">7664118111</t>
  </si>
  <si>
    <t xml:space="preserve">Demontáž truhlářského obložení před oknem</t>
  </si>
  <si>
    <t xml:space="preserve">-1682368938</t>
  </si>
  <si>
    <t xml:space="preserve">"4"1,2*2,3</t>
  </si>
  <si>
    <t xml:space="preserve">87</t>
  </si>
  <si>
    <t xml:space="preserve">766491851</t>
  </si>
  <si>
    <t xml:space="preserve">Demontáž prahů dveří jednokřídlových</t>
  </si>
  <si>
    <t xml:space="preserve">1800666532</t>
  </si>
  <si>
    <t xml:space="preserve">88</t>
  </si>
  <si>
    <t xml:space="preserve">766-pc  1</t>
  </si>
  <si>
    <t xml:space="preserve">D+m okno plast bílé otevíravé a sklopné 50/170 včetně parapetů-přeměřit na stavbě</t>
  </si>
  <si>
    <t xml:space="preserve">2135413238</t>
  </si>
  <si>
    <t xml:space="preserve">89</t>
  </si>
  <si>
    <t xml:space="preserve">766-pc  2</t>
  </si>
  <si>
    <t xml:space="preserve">Doplnění obložení v průchodu mezi 1-3</t>
  </si>
  <si>
    <t xml:space="preserve">151891355</t>
  </si>
  <si>
    <t xml:space="preserve">90</t>
  </si>
  <si>
    <t xml:space="preserve">766-pc  3</t>
  </si>
  <si>
    <t xml:space="preserve">D+montáž dveří do WC 60/197cm včetně kotvení,klik,zámku a větracích otvorů</t>
  </si>
  <si>
    <t xml:space="preserve">-1519384702</t>
  </si>
  <si>
    <t xml:space="preserve">91</t>
  </si>
  <si>
    <t xml:space="preserve">998766202</t>
  </si>
  <si>
    <t xml:space="preserve">Přesun hmot procentní pro kce truhlářské v objektech v přes 6 do 12 m</t>
  </si>
  <si>
    <t xml:space="preserve">-2079297032</t>
  </si>
  <si>
    <t xml:space="preserve">767</t>
  </si>
  <si>
    <t xml:space="preserve">Konstrukce zámečnické</t>
  </si>
  <si>
    <t xml:space="preserve">92</t>
  </si>
  <si>
    <t xml:space="preserve">767111110</t>
  </si>
  <si>
    <t xml:space="preserve">D+montáž mříže u 2 oken 50/170cm</t>
  </si>
  <si>
    <t xml:space="preserve">1950083436</t>
  </si>
  <si>
    <t xml:space="preserve">93</t>
  </si>
  <si>
    <t xml:space="preserve">998767201</t>
  </si>
  <si>
    <t xml:space="preserve">Přesun hmot procentní pro zámečnické konstrukce v objektech v do 6 m</t>
  </si>
  <si>
    <t xml:space="preserve">-1801715544</t>
  </si>
  <si>
    <t xml:space="preserve">771</t>
  </si>
  <si>
    <t xml:space="preserve">Podlahy z dlaždic</t>
  </si>
  <si>
    <t xml:space="preserve">94</t>
  </si>
  <si>
    <t xml:space="preserve">771121011</t>
  </si>
  <si>
    <t xml:space="preserve">Nátěr penetrační na podlahu-2,4</t>
  </si>
  <si>
    <t xml:space="preserve">893173522</t>
  </si>
  <si>
    <t xml:space="preserve">"2"10,5+1,74*0,7+"4"0,9*1,2</t>
  </si>
  <si>
    <t xml:space="preserve">95</t>
  </si>
  <si>
    <t xml:space="preserve">771151012</t>
  </si>
  <si>
    <t xml:space="preserve">Samonivelační stěrka podlah pevnosti 20 MPa tl přes 3 do 5 mm-2,4</t>
  </si>
  <si>
    <t xml:space="preserve">1698698156</t>
  </si>
  <si>
    <t xml:space="preserve">"2"10,5+1,75*0,7+"4"0,9*1,2+1,0*0,6</t>
  </si>
  <si>
    <t xml:space="preserve">96</t>
  </si>
  <si>
    <t xml:space="preserve">771574114</t>
  </si>
  <si>
    <t xml:space="preserve">Montáž podlah keramických hladkých lepených flexibilním lepidlem přes 19 do 22 ks/m2</t>
  </si>
  <si>
    <t xml:space="preserve">-965036920</t>
  </si>
  <si>
    <t xml:space="preserve">"4"0,9*1,2</t>
  </si>
  <si>
    <t xml:space="preserve">97</t>
  </si>
  <si>
    <t xml:space="preserve">59761604</t>
  </si>
  <si>
    <t xml:space="preserve">dlažba keramická hutná hladká do interiéru přes 19 do 22ks/m2</t>
  </si>
  <si>
    <t xml:space="preserve">-817344814</t>
  </si>
  <si>
    <t xml:space="preserve">1,08</t>
  </si>
  <si>
    <t xml:space="preserve">1,08*1,1 'Přepočtené koeficientem množství</t>
  </si>
  <si>
    <t xml:space="preserve">98</t>
  </si>
  <si>
    <t xml:space="preserve">771577111</t>
  </si>
  <si>
    <t xml:space="preserve">Příplatek k montáži podlah keramických lepených flexibilním lepidlem za plochu do 5 m2</t>
  </si>
  <si>
    <t xml:space="preserve">-269606442</t>
  </si>
  <si>
    <t xml:space="preserve">99</t>
  </si>
  <si>
    <t xml:space="preserve">771577114</t>
  </si>
  <si>
    <t xml:space="preserve">Příplatek k montáži podlah keramických lepených flexibilním lepidlem za spárování tmelem dvousložkovým</t>
  </si>
  <si>
    <t xml:space="preserve">569224145</t>
  </si>
  <si>
    <t xml:space="preserve">100</t>
  </si>
  <si>
    <t xml:space="preserve">771591112</t>
  </si>
  <si>
    <t xml:space="preserve">Izolace pod dlažbu nátěrem nebo stěrkou ve dvou vrstvách 2-4</t>
  </si>
  <si>
    <t xml:space="preserve">2125727994</t>
  </si>
  <si>
    <t xml:space="preserve">"2"10,5+1,0*0,1+1,75*0,7"3"+5,8+1,7+"4"0,9*1,2</t>
  </si>
  <si>
    <t xml:space="preserve">101</t>
  </si>
  <si>
    <t xml:space="preserve">998771201</t>
  </si>
  <si>
    <t xml:space="preserve">Přesun hmot procentní pro podlahy z dlaždic v objektech do 6 m</t>
  </si>
  <si>
    <t xml:space="preserve">1063411126</t>
  </si>
  <si>
    <t xml:space="preserve">775</t>
  </si>
  <si>
    <t xml:space="preserve">Podlahy skládané</t>
  </si>
  <si>
    <t xml:space="preserve">102</t>
  </si>
  <si>
    <t xml:space="preserve">775413411</t>
  </si>
  <si>
    <t xml:space="preserve">Montáž a dodávka podlahové lišty obvodové připevněné mechanicky</t>
  </si>
  <si>
    <t xml:space="preserve">-1949255891</t>
  </si>
  <si>
    <t xml:space="preserve">(2,71+3,8)*2"2"</t>
  </si>
  <si>
    <t xml:space="preserve">103</t>
  </si>
  <si>
    <t xml:space="preserve">775541111</t>
  </si>
  <si>
    <t xml:space="preserve">Montáž podlah plovoucích z lamel dýhovaných a laminovaných lepených v drážce š dílce do 150 mm</t>
  </si>
  <si>
    <t xml:space="preserve">1966349800</t>
  </si>
  <si>
    <t xml:space="preserve">2,75*3,8+0,1*1,0"2""izolace,vyrovn.stěrka je v 771"</t>
  </si>
  <si>
    <t xml:space="preserve">104</t>
  </si>
  <si>
    <t xml:space="preserve">61151044</t>
  </si>
  <si>
    <t xml:space="preserve">podlaha lamelová -podobná jako v prodejně</t>
  </si>
  <si>
    <t xml:space="preserve">1727847569</t>
  </si>
  <si>
    <t xml:space="preserve">10,55*1,08 'Přepočtené koeficientem množství</t>
  </si>
  <si>
    <t xml:space="preserve">105</t>
  </si>
  <si>
    <t xml:space="preserve">775591191</t>
  </si>
  <si>
    <t xml:space="preserve">Montáž podložky vyrovnávací a tlumící pro plovoucí podlahy</t>
  </si>
  <si>
    <t xml:space="preserve">-1279414830</t>
  </si>
  <si>
    <t xml:space="preserve">106</t>
  </si>
  <si>
    <t xml:space="preserve">MLT.I00009101</t>
  </si>
  <si>
    <t xml:space="preserve">pás termoizolační MIRELON 2mm šíře 1,1m bez povrchové úpravy</t>
  </si>
  <si>
    <t xml:space="preserve">-1033970350</t>
  </si>
  <si>
    <t xml:space="preserve">10,55*1,1 'Přepočtené koeficientem množství</t>
  </si>
  <si>
    <t xml:space="preserve">107</t>
  </si>
  <si>
    <t xml:space="preserve">998775201</t>
  </si>
  <si>
    <t xml:space="preserve">Přesun hmot procentní pro podlahy dřevěné v objektech v do 6 m</t>
  </si>
  <si>
    <t xml:space="preserve">874269739</t>
  </si>
  <si>
    <t xml:space="preserve">776</t>
  </si>
  <si>
    <t xml:space="preserve">Podlahy povlakové</t>
  </si>
  <si>
    <t xml:space="preserve">108</t>
  </si>
  <si>
    <t xml:space="preserve">776111115</t>
  </si>
  <si>
    <t xml:space="preserve">Broušení podkladu povlakových podlah před litím stěrky-3</t>
  </si>
  <si>
    <t xml:space="preserve">-1421206982</t>
  </si>
  <si>
    <t xml:space="preserve">"3"5,8+1,7</t>
  </si>
  <si>
    <t xml:space="preserve">109</t>
  </si>
  <si>
    <t xml:space="preserve">776121112</t>
  </si>
  <si>
    <t xml:space="preserve">Vodou ředitelná penetrace savého podkladu povlakových podlah</t>
  </si>
  <si>
    <t xml:space="preserve">-604500607</t>
  </si>
  <si>
    <t xml:space="preserve">110</t>
  </si>
  <si>
    <t xml:space="preserve">776141112</t>
  </si>
  <si>
    <t xml:space="preserve">Vyrovnání podkladu povlakových podlah stěrkou pevnosti 20 MPa tl přes 3 do 5 mm</t>
  </si>
  <si>
    <t xml:space="preserve">-40137831</t>
  </si>
  <si>
    <t xml:space="preserve">111</t>
  </si>
  <si>
    <t xml:space="preserve">776201812</t>
  </si>
  <si>
    <t xml:space="preserve">Demontáž lepených povlakových podlah </t>
  </si>
  <si>
    <t xml:space="preserve">-162491130</t>
  </si>
  <si>
    <t xml:space="preserve">"3"5,8</t>
  </si>
  <si>
    <t xml:space="preserve">112</t>
  </si>
  <si>
    <t xml:space="preserve">776221111</t>
  </si>
  <si>
    <t xml:space="preserve">Lepení pásů z PVC standardním lepidlem</t>
  </si>
  <si>
    <t xml:space="preserve">-2138480713</t>
  </si>
  <si>
    <t xml:space="preserve">113</t>
  </si>
  <si>
    <t xml:space="preserve">28412285</t>
  </si>
  <si>
    <t xml:space="preserve">krytina podlahová PVC</t>
  </si>
  <si>
    <t xml:space="preserve">-3941968</t>
  </si>
  <si>
    <t xml:space="preserve">7,5*1,1 'Přepočtené koeficientem množství</t>
  </si>
  <si>
    <t xml:space="preserve">114</t>
  </si>
  <si>
    <t xml:space="preserve">776223112</t>
  </si>
  <si>
    <t xml:space="preserve">Spoj povlakových podlahovin z PVC svařováním za studena</t>
  </si>
  <si>
    <t xml:space="preserve">-1850089959</t>
  </si>
  <si>
    <t xml:space="preserve">115</t>
  </si>
  <si>
    <t xml:space="preserve">776421111</t>
  </si>
  <si>
    <t xml:space="preserve">Montáž a dodávka obvodových lišt lepením</t>
  </si>
  <si>
    <t xml:space="preserve">849737067</t>
  </si>
  <si>
    <t xml:space="preserve">"3"(2,31+3,8)*2</t>
  </si>
  <si>
    <t xml:space="preserve">116</t>
  </si>
  <si>
    <t xml:space="preserve">998776201</t>
  </si>
  <si>
    <t xml:space="preserve">Přesun hmot procentní pro podlahy povlakové v objektech v do 6 m</t>
  </si>
  <si>
    <t xml:space="preserve">-201535065</t>
  </si>
  <si>
    <t xml:space="preserve">781</t>
  </si>
  <si>
    <t xml:space="preserve">Dokončovací práce - obklady</t>
  </si>
  <si>
    <t xml:space="preserve">117</t>
  </si>
  <si>
    <t xml:space="preserve">781121011</t>
  </si>
  <si>
    <t xml:space="preserve">Nátěr penetrační na stěnu</t>
  </si>
  <si>
    <t xml:space="preserve">-633225241</t>
  </si>
  <si>
    <t xml:space="preserve">"4"(0,9+1,2)*2*1,5-0,6*1,5</t>
  </si>
  <si>
    <t xml:space="preserve">"3"1,5*1,5</t>
  </si>
  <si>
    <t xml:space="preserve">118</t>
  </si>
  <si>
    <t xml:space="preserve">781474114</t>
  </si>
  <si>
    <t xml:space="preserve">Montáž obkladů vnitřních keramických hladkých přes 19 do 22 ks/m2 lepených flexibilním lepidlem</t>
  </si>
  <si>
    <t xml:space="preserve">1363562372</t>
  </si>
  <si>
    <t xml:space="preserve">119</t>
  </si>
  <si>
    <t xml:space="preserve">59761040</t>
  </si>
  <si>
    <t xml:space="preserve">obklad keramický hladký přes 19 do 22ks/m2</t>
  </si>
  <si>
    <t xml:space="preserve">914317483</t>
  </si>
  <si>
    <t xml:space="preserve">7,65*1,1 'Přepočtené koeficientem množství</t>
  </si>
  <si>
    <t xml:space="preserve">120</t>
  </si>
  <si>
    <t xml:space="preserve">781477111</t>
  </si>
  <si>
    <t xml:space="preserve">Příplatek k montáži obkladů vnitřních keramických hladkých za plochu do 10 m2</t>
  </si>
  <si>
    <t xml:space="preserve">-167154995</t>
  </si>
  <si>
    <t xml:space="preserve">121</t>
  </si>
  <si>
    <t xml:space="preserve">781477114</t>
  </si>
  <si>
    <t xml:space="preserve">Příplatek k montáži obkladů vnitřních keramických hladkých za spárování tmelem dvousložkovým</t>
  </si>
  <si>
    <t xml:space="preserve">-690656197</t>
  </si>
  <si>
    <t xml:space="preserve">122</t>
  </si>
  <si>
    <t xml:space="preserve">998781201</t>
  </si>
  <si>
    <t xml:space="preserve">Přesun hmot procentní pro obklady keramické v objektech v do 6 m</t>
  </si>
  <si>
    <t xml:space="preserve">-675369774</t>
  </si>
  <si>
    <t xml:space="preserve">783</t>
  </si>
  <si>
    <t xml:space="preserve">Dokončovací práce - nátěry</t>
  </si>
  <si>
    <t xml:space="preserve">123</t>
  </si>
  <si>
    <t xml:space="preserve">783106801</t>
  </si>
  <si>
    <t xml:space="preserve">Odstranění nátěrů z truhlářských konstrukcí obroušením</t>
  </si>
  <si>
    <t xml:space="preserve">-1909420407</t>
  </si>
  <si>
    <t xml:space="preserve">4,6*0,25"4"</t>
  </si>
  <si>
    <t xml:space="preserve">124</t>
  </si>
  <si>
    <t xml:space="preserve">783114101</t>
  </si>
  <si>
    <t xml:space="preserve">Základní jednonásobný syntetický nátěr truhlářských konstrukcí</t>
  </si>
  <si>
    <t xml:space="preserve">-216702190</t>
  </si>
  <si>
    <t xml:space="preserve">125</t>
  </si>
  <si>
    <t xml:space="preserve">783117101</t>
  </si>
  <si>
    <t xml:space="preserve">Krycí jednonásobný syntetický nátěr truhlářských konstrukcí-2x</t>
  </si>
  <si>
    <t xml:space="preserve">-1725923332</t>
  </si>
  <si>
    <t xml:space="preserve">126</t>
  </si>
  <si>
    <t xml:space="preserve">783122131</t>
  </si>
  <si>
    <t xml:space="preserve">Plošné (plné) tmelení truhlářských konstrukcí včetně přebroušení disperzním tmelem</t>
  </si>
  <si>
    <t xml:space="preserve">-1395603857</t>
  </si>
  <si>
    <t xml:space="preserve">127</t>
  </si>
  <si>
    <t xml:space="preserve">783-pc 1</t>
  </si>
  <si>
    <t xml:space="preserve">Odstranění nátěru z  trub UT včetně tmelení,přebroušení a nátěru 2x-barva bílá </t>
  </si>
  <si>
    <t xml:space="preserve">-653253672</t>
  </si>
  <si>
    <t xml:space="preserve">128</t>
  </si>
  <si>
    <t xml:space="preserve">783-pc 2</t>
  </si>
  <si>
    <t xml:space="preserve">Odstranění nátěru z  trub včetně tmelení,přebroušení a nátěru 2x-plyn barva žlutá</t>
  </si>
  <si>
    <t xml:space="preserve">-1686022476</t>
  </si>
  <si>
    <t xml:space="preserve">784</t>
  </si>
  <si>
    <t xml:space="preserve">Dokončovací práce - malby a tapety</t>
  </si>
  <si>
    <t xml:space="preserve">129</t>
  </si>
  <si>
    <t xml:space="preserve">784111011</t>
  </si>
  <si>
    <t xml:space="preserve">Obroušení podkladu omítnutého v místnostech v do 3,80 m</t>
  </si>
  <si>
    <t xml:space="preserve">-1791532773</t>
  </si>
  <si>
    <t xml:space="preserve">"chodba do 2,1m"(9,35+1,75)*2*2,1+1,75*2*0,5</t>
  </si>
  <si>
    <t xml:space="preserve">130</t>
  </si>
  <si>
    <t xml:space="preserve">784121001</t>
  </si>
  <si>
    <t xml:space="preserve">Oškrabání malby v mísnostech v do 3,80 m</t>
  </si>
  <si>
    <t xml:space="preserve">2107345813</t>
  </si>
  <si>
    <t xml:space="preserve">"1"(5,22+4,9)*2*3,4</t>
  </si>
  <si>
    <t xml:space="preserve">"2"(2,755+3,8)*2*3,4</t>
  </si>
  <si>
    <t xml:space="preserve">"3,4"(2,31+0,9+3,8+1,2)*2*3,4</t>
  </si>
  <si>
    <t xml:space="preserve">131</t>
  </si>
  <si>
    <t xml:space="preserve">784121011</t>
  </si>
  <si>
    <t xml:space="preserve">Rozmývání podkladu po oškrabání malby v místnostech v do 3,80 m</t>
  </si>
  <si>
    <t xml:space="preserve">447383597</t>
  </si>
  <si>
    <t xml:space="preserve">132</t>
  </si>
  <si>
    <t xml:space="preserve">784151011</t>
  </si>
  <si>
    <t xml:space="preserve">Dvojnásobné izolování vodou ředitelnými barvami v místnostech v do 3,80 m</t>
  </si>
  <si>
    <t xml:space="preserve">109715364</t>
  </si>
  <si>
    <t xml:space="preserve">133</t>
  </si>
  <si>
    <t xml:space="preserve">784181101</t>
  </si>
  <si>
    <t xml:space="preserve">Základní akrylátová jednonásobná bezbarvá penetrace podkladu v místnostech v do 3,80 m</t>
  </si>
  <si>
    <t xml:space="preserve">-1369208254</t>
  </si>
  <si>
    <t xml:space="preserve">134</t>
  </si>
  <si>
    <t xml:space="preserve">784211101</t>
  </si>
  <si>
    <t xml:space="preserve">Dvojnásobné bílé malby ze směsí za mokra výborně oděruvzdorných v místnostech v do 3,80 m</t>
  </si>
  <si>
    <t xml:space="preserve">-957929473</t>
  </si>
  <si>
    <t xml:space="preserve">135</t>
  </si>
  <si>
    <t xml:space="preserve">7842211011</t>
  </si>
  <si>
    <t xml:space="preserve">Dvojnásobné bílé malby -SDK podhled</t>
  </si>
  <si>
    <t xml:space="preserve">-1535535656</t>
  </si>
  <si>
    <t xml:space="preserve">HZS</t>
  </si>
  <si>
    <t xml:space="preserve">Hodinové zúčtovací sazby</t>
  </si>
  <si>
    <t xml:space="preserve">136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</si>
  <si>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</si>
  <si>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</si>
  <si>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</si>
  <si>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</si>
  <si>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678321535</t>
  </si>
  <si>
    <t xml:space="preserve">"drobné pomocné instalatérské práce"6</t>
  </si>
  <si>
    <t xml:space="preserve">137</t>
  </si>
  <si>
    <t xml:space="preserve">HZS2221</t>
  </si>
  <si>
    <t xml:space="preserve">Hodinová zúčtovací sazba topenář</t>
  </si>
  <si>
    <t xml:space="preserve">583957087</t>
  </si>
  <si>
    <t xml:space="preserve">"drobné pomocné topenářské práce"4</t>
  </si>
  <si>
    <t xml:space="preserve">138</t>
  </si>
  <si>
    <t xml:space="preserve">HZS2231</t>
  </si>
  <si>
    <t xml:space="preserve">Hodinová zúčtovací sazba elektrikář</t>
  </si>
  <si>
    <t xml:space="preserve">-473310233</t>
  </si>
  <si>
    <t xml:space="preserve">"vyhledání nápojných míst, prohlídka systému"2</t>
  </si>
  <si>
    <t xml:space="preserve">"drobné pomocné elektromontážní práce"4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</si>
  <si>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</si>
  <si>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</si>
  <si>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</si>
  <si>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</si>
  <si>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139</t>
  </si>
  <si>
    <t xml:space="preserve">030001000</t>
  </si>
  <si>
    <t xml:space="preserve">Zařízení staveniště 1%</t>
  </si>
  <si>
    <t xml:space="preserve">1024</t>
  </si>
  <si>
    <t xml:space="preserve">236310491</t>
  </si>
  <si>
    <t xml:space="preserve">VRN6</t>
  </si>
  <si>
    <t xml:space="preserve">Územní vlivy</t>
  </si>
  <si>
    <t xml:space="preserve">140</t>
  </si>
  <si>
    <t xml:space="preserve">062002000</t>
  </si>
  <si>
    <t xml:space="preserve">Ztížené dopravní podmínky 3,2%</t>
  </si>
  <si>
    <t xml:space="preserve">406910958</t>
  </si>
  <si>
    <t xml:space="preserve">VRN7</t>
  </si>
  <si>
    <t xml:space="preserve">Provozní vlivy</t>
  </si>
  <si>
    <t xml:space="preserve">141</t>
  </si>
  <si>
    <t xml:space="preserve">073002000</t>
  </si>
  <si>
    <t xml:space="preserve">Ztížený pohyb vozidel v centrech měst 1,0%</t>
  </si>
  <si>
    <t xml:space="preserve">-330607048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</si>
</sst>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color rgb="FF0000A8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0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0000A8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178:F184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Hybesova12leva-e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nebytových prostor-levá část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Hybešova 12,Brno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3. 2. 2024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37.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'Hybesova12leva-e - Oprava...'!J28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'Hybesova12leva-e - Oprava...'!P143</f>
        <v>0</v>
      </c>
      <c r="AV95" s="94" t="n">
        <f aca="false">'Hybesova12leva-e - Oprava...'!J31</f>
        <v>0</v>
      </c>
      <c r="AW95" s="94" t="n">
        <f aca="false">'Hybesova12leva-e - Oprava...'!J32</f>
        <v>0</v>
      </c>
      <c r="AX95" s="94" t="n">
        <f aca="false">'Hybesova12leva-e - Oprava...'!J33</f>
        <v>0</v>
      </c>
      <c r="AY95" s="94" t="n">
        <f aca="false">'Hybesova12leva-e - Oprava...'!J34</f>
        <v>0</v>
      </c>
      <c r="AZ95" s="94" t="n">
        <f aca="false">'Hybesova12leva-e - Oprava...'!F31</f>
        <v>0</v>
      </c>
      <c r="BA95" s="94" t="n">
        <f aca="false">'Hybesova12leva-e - Oprava...'!F32</f>
        <v>0</v>
      </c>
      <c r="BB95" s="94" t="n">
        <f aca="false">'Hybesova12leva-e - Oprava...'!F33</f>
        <v>0</v>
      </c>
      <c r="BC95" s="94" t="n">
        <f aca="false">'Hybesova12leva-e - Oprava...'!F34</f>
        <v>0</v>
      </c>
      <c r="BD95" s="96" t="n">
        <f aca="false">'Hybesova12leva-e - Oprava...'!F35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ybesova12leva-e - Oprava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31"/>
  <sheetViews>
    <sheetView showFormulas="false" showGridLines="false" showRowColHeaders="true" showZeros="true" rightToLeft="false" tabSelected="true" showOutlineSymbols="true" defaultGridColor="true" view="normal" topLeftCell="A141" colorId="64" zoomScale="100" zoomScaleNormal="100" zoomScalePageLayoutView="100" workbookViewId="0">
      <selection pane="topLeft" activeCell="F178" activeCellId="0" sqref="F178:F184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3. 2. 2024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ROUND(J143,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ROUND((SUM(BE143:BE430)),  2)</f>
        <v>0</v>
      </c>
      <c r="G31" s="22"/>
      <c r="H31" s="22"/>
      <c r="I31" s="112" t="n">
        <v>0.21</v>
      </c>
      <c r="J31" s="111" t="n">
        <f aca="false">ROUND(((SUM(BE143:BE430))*I31),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ROUND((SUM(BF143:BF430)),  2)</f>
        <v>0</v>
      </c>
      <c r="G32" s="22"/>
      <c r="H32" s="22"/>
      <c r="I32" s="112" t="n">
        <v>0.12</v>
      </c>
      <c r="J32" s="111" t="n">
        <f aca="false">ROUND(((SUM(BF143:BF430))*I32),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ROUND((SUM(BG143:BG430)),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ROUND((SUM(BH143:BH430)),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ROUND((SUM(BI143:BI430)),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nebytových prostor-levá část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Hybešova 12,Brno</v>
      </c>
      <c r="G87" s="22"/>
      <c r="H87" s="22"/>
      <c r="I87" s="15" t="s">
        <v>21</v>
      </c>
      <c r="J87" s="101" t="str">
        <f aca="false">IF(J10="","",J10)</f>
        <v>3. 2. 2024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 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J143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J144</f>
        <v>0</v>
      </c>
      <c r="L95" s="126"/>
    </row>
    <row r="96" s="130" customFormat="true" ht="19.9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J145</f>
        <v>0</v>
      </c>
      <c r="L96" s="131"/>
    </row>
    <row r="97" s="130" customFormat="true" ht="19.9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J151</f>
        <v>0</v>
      </c>
      <c r="L97" s="131"/>
    </row>
    <row r="98" s="130" customFormat="true" ht="19.9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J160</f>
        <v>0</v>
      </c>
      <c r="L98" s="131"/>
    </row>
    <row r="99" s="130" customFormat="true" ht="19.9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J162</f>
        <v>0</v>
      </c>
      <c r="L99" s="131"/>
    </row>
    <row r="100" s="130" customFormat="true" ht="19.9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J195</f>
        <v>0</v>
      </c>
      <c r="L100" s="131"/>
    </row>
    <row r="101" s="130" customFormat="true" ht="19.9" hidden="false" customHeight="true" outlineLevel="0" collapsed="false">
      <c r="B101" s="131"/>
      <c r="D101" s="132" t="s">
        <v>94</v>
      </c>
      <c r="E101" s="133"/>
      <c r="F101" s="133"/>
      <c r="G101" s="133"/>
      <c r="H101" s="133"/>
      <c r="I101" s="133"/>
      <c r="J101" s="134" t="n">
        <f aca="false">J235</f>
        <v>0</v>
      </c>
      <c r="L101" s="131"/>
    </row>
    <row r="102" s="130" customFormat="true" ht="19.9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J241</f>
        <v>0</v>
      </c>
      <c r="L102" s="131"/>
    </row>
    <row r="103" s="125" customFormat="true" ht="24.95" hidden="false" customHeight="true" outlineLevel="0" collapsed="false">
      <c r="B103" s="126"/>
      <c r="D103" s="127" t="s">
        <v>96</v>
      </c>
      <c r="E103" s="128"/>
      <c r="F103" s="128"/>
      <c r="G103" s="128"/>
      <c r="H103" s="128"/>
      <c r="I103" s="128"/>
      <c r="J103" s="129" t="n">
        <f aca="false">J243</f>
        <v>0</v>
      </c>
      <c r="L103" s="126"/>
    </row>
    <row r="104" s="130" customFormat="true" ht="19.9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J244</f>
        <v>0</v>
      </c>
      <c r="L104" s="131"/>
    </row>
    <row r="105" s="130" customFormat="true" ht="19.9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J249</f>
        <v>0</v>
      </c>
      <c r="L105" s="131"/>
    </row>
    <row r="106" s="130" customFormat="true" ht="19.9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J254</f>
        <v>0</v>
      </c>
      <c r="L106" s="131"/>
    </row>
    <row r="107" s="130" customFormat="true" ht="19.9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J263</f>
        <v>0</v>
      </c>
      <c r="L107" s="131"/>
    </row>
    <row r="108" s="130" customFormat="true" ht="19.9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J270</f>
        <v>0</v>
      </c>
      <c r="L108" s="131"/>
    </row>
    <row r="109" s="130" customFormat="true" ht="19.9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J276</f>
        <v>0</v>
      </c>
      <c r="L109" s="131"/>
    </row>
    <row r="110" s="130" customFormat="true" ht="19.9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J282</f>
        <v>0</v>
      </c>
      <c r="L110" s="131"/>
    </row>
    <row r="111" s="130" customFormat="true" ht="19.9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J294</f>
        <v>0</v>
      </c>
      <c r="L111" s="131"/>
    </row>
    <row r="112" s="130" customFormat="true" ht="19.9" hidden="false" customHeight="true" outlineLevel="0" collapsed="false">
      <c r="B112" s="131"/>
      <c r="D112" s="132" t="s">
        <v>105</v>
      </c>
      <c r="E112" s="133"/>
      <c r="F112" s="133"/>
      <c r="G112" s="133"/>
      <c r="H112" s="133"/>
      <c r="I112" s="133"/>
      <c r="J112" s="134" t="n">
        <f aca="false">J297</f>
        <v>0</v>
      </c>
      <c r="L112" s="131"/>
    </row>
    <row r="113" s="130" customFormat="true" ht="19.9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J309</f>
        <v>0</v>
      </c>
      <c r="L113" s="131"/>
    </row>
    <row r="114" s="130" customFormat="true" ht="19.9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J319</f>
        <v>0</v>
      </c>
      <c r="L114" s="131"/>
    </row>
    <row r="115" s="130" customFormat="true" ht="19.9" hidden="false" customHeight="true" outlineLevel="0" collapsed="false">
      <c r="B115" s="131"/>
      <c r="D115" s="132" t="s">
        <v>108</v>
      </c>
      <c r="E115" s="133"/>
      <c r="F115" s="133"/>
      <c r="G115" s="133"/>
      <c r="H115" s="133"/>
      <c r="I115" s="133"/>
      <c r="J115" s="134" t="n">
        <f aca="false">J322</f>
        <v>0</v>
      </c>
      <c r="L115" s="131"/>
    </row>
    <row r="116" s="130" customFormat="true" ht="19.9" hidden="false" customHeight="true" outlineLevel="0" collapsed="false">
      <c r="B116" s="131"/>
      <c r="D116" s="132" t="s">
        <v>109</v>
      </c>
      <c r="E116" s="133"/>
      <c r="F116" s="133"/>
      <c r="G116" s="133"/>
      <c r="H116" s="133"/>
      <c r="I116" s="133"/>
      <c r="J116" s="134" t="n">
        <f aca="false">J341</f>
        <v>0</v>
      </c>
      <c r="L116" s="131"/>
    </row>
    <row r="117" s="130" customFormat="true" ht="19.9" hidden="false" customHeight="true" outlineLevel="0" collapsed="false">
      <c r="B117" s="131"/>
      <c r="D117" s="132" t="s">
        <v>110</v>
      </c>
      <c r="E117" s="133"/>
      <c r="F117" s="133"/>
      <c r="G117" s="133"/>
      <c r="H117" s="133"/>
      <c r="I117" s="133"/>
      <c r="J117" s="134" t="n">
        <f aca="false">J352</f>
        <v>0</v>
      </c>
      <c r="L117" s="131"/>
    </row>
    <row r="118" s="130" customFormat="true" ht="19.9" hidden="false" customHeight="true" outlineLevel="0" collapsed="false">
      <c r="B118" s="131"/>
      <c r="D118" s="132" t="s">
        <v>111</v>
      </c>
      <c r="E118" s="133"/>
      <c r="F118" s="133"/>
      <c r="G118" s="133"/>
      <c r="H118" s="133"/>
      <c r="I118" s="133"/>
      <c r="J118" s="134" t="n">
        <f aca="false">J367</f>
        <v>0</v>
      </c>
      <c r="L118" s="131"/>
    </row>
    <row r="119" s="130" customFormat="true" ht="19.9" hidden="false" customHeight="true" outlineLevel="0" collapsed="false">
      <c r="B119" s="131"/>
      <c r="D119" s="132" t="s">
        <v>112</v>
      </c>
      <c r="E119" s="133"/>
      <c r="F119" s="133"/>
      <c r="G119" s="133"/>
      <c r="H119" s="133"/>
      <c r="I119" s="133"/>
      <c r="J119" s="134" t="n">
        <f aca="false">J381</f>
        <v>0</v>
      </c>
      <c r="L119" s="131"/>
    </row>
    <row r="120" s="130" customFormat="true" ht="19.9" hidden="false" customHeight="true" outlineLevel="0" collapsed="false">
      <c r="B120" s="131"/>
      <c r="D120" s="132" t="s">
        <v>113</v>
      </c>
      <c r="E120" s="133"/>
      <c r="F120" s="133"/>
      <c r="G120" s="133"/>
      <c r="H120" s="133"/>
      <c r="I120" s="133"/>
      <c r="J120" s="134" t="n">
        <f aca="false">J390</f>
        <v>0</v>
      </c>
      <c r="L120" s="131"/>
    </row>
    <row r="121" s="125" customFormat="true" ht="24.95" hidden="false" customHeight="true" outlineLevel="0" collapsed="false">
      <c r="B121" s="126"/>
      <c r="D121" s="127" t="s">
        <v>114</v>
      </c>
      <c r="E121" s="128"/>
      <c r="F121" s="128"/>
      <c r="G121" s="128"/>
      <c r="H121" s="128"/>
      <c r="I121" s="128"/>
      <c r="J121" s="129" t="n">
        <f aca="false">J413</f>
        <v>0</v>
      </c>
      <c r="L121" s="126"/>
    </row>
    <row r="122" s="125" customFormat="true" ht="24.95" hidden="false" customHeight="true" outlineLevel="0" collapsed="false">
      <c r="B122" s="126"/>
      <c r="D122" s="127" t="s">
        <v>115</v>
      </c>
      <c r="E122" s="128"/>
      <c r="F122" s="128"/>
      <c r="G122" s="128"/>
      <c r="H122" s="128"/>
      <c r="I122" s="128"/>
      <c r="J122" s="129" t="n">
        <f aca="false">J424</f>
        <v>0</v>
      </c>
      <c r="L122" s="126"/>
    </row>
    <row r="123" s="130" customFormat="true" ht="19.9" hidden="false" customHeight="true" outlineLevel="0" collapsed="false">
      <c r="B123" s="131"/>
      <c r="D123" s="132" t="s">
        <v>116</v>
      </c>
      <c r="E123" s="133"/>
      <c r="F123" s="133"/>
      <c r="G123" s="133"/>
      <c r="H123" s="133"/>
      <c r="I123" s="133"/>
      <c r="J123" s="134" t="n">
        <f aca="false">J425</f>
        <v>0</v>
      </c>
      <c r="L123" s="131"/>
    </row>
    <row r="124" s="130" customFormat="true" ht="19.9" hidden="false" customHeight="true" outlineLevel="0" collapsed="false">
      <c r="B124" s="131"/>
      <c r="D124" s="132" t="s">
        <v>117</v>
      </c>
      <c r="E124" s="133"/>
      <c r="F124" s="133"/>
      <c r="G124" s="133"/>
      <c r="H124" s="133"/>
      <c r="I124" s="133"/>
      <c r="J124" s="134" t="n">
        <f aca="false">J427</f>
        <v>0</v>
      </c>
      <c r="L124" s="131"/>
    </row>
    <row r="125" s="130" customFormat="true" ht="19.9" hidden="false" customHeight="true" outlineLevel="0" collapsed="false">
      <c r="B125" s="131"/>
      <c r="D125" s="132" t="s">
        <v>118</v>
      </c>
      <c r="E125" s="133"/>
      <c r="F125" s="133"/>
      <c r="G125" s="133"/>
      <c r="H125" s="133"/>
      <c r="I125" s="133"/>
      <c r="J125" s="134" t="n">
        <f aca="false">J429</f>
        <v>0</v>
      </c>
      <c r="L125" s="131"/>
    </row>
    <row r="126" s="27" customFormat="true" ht="21.8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31" s="27" customFormat="true" ht="6.95" hidden="false" customHeight="true" outlineLevel="0" collapsed="false">
      <c r="A131" s="22"/>
      <c r="B131" s="46"/>
      <c r="C131" s="47"/>
      <c r="D131" s="47"/>
      <c r="E131" s="47"/>
      <c r="F131" s="47"/>
      <c r="G131" s="47"/>
      <c r="H131" s="47"/>
      <c r="I131" s="47"/>
      <c r="J131" s="47"/>
      <c r="K131" s="47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24.95" hidden="false" customHeight="true" outlineLevel="0" collapsed="false">
      <c r="A132" s="22"/>
      <c r="B132" s="23"/>
      <c r="C132" s="7" t="s">
        <v>119</v>
      </c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6.95" hidden="false" customHeight="true" outlineLevel="0" collapsed="false">
      <c r="A133" s="22"/>
      <c r="B133" s="23"/>
      <c r="C133" s="22"/>
      <c r="D133" s="22"/>
      <c r="E133" s="22"/>
      <c r="F133" s="22"/>
      <c r="G133" s="22"/>
      <c r="H133" s="22"/>
      <c r="I133" s="22"/>
      <c r="J133" s="22"/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2" hidden="false" customHeight="true" outlineLevel="0" collapsed="false">
      <c r="A134" s="22"/>
      <c r="B134" s="23"/>
      <c r="C134" s="15" t="s">
        <v>15</v>
      </c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6.5" hidden="false" customHeight="true" outlineLevel="0" collapsed="false">
      <c r="A135" s="22"/>
      <c r="B135" s="23"/>
      <c r="C135" s="22"/>
      <c r="D135" s="22"/>
      <c r="E135" s="100" t="str">
        <f aca="false">E7</f>
        <v>Oprava nebytových prostor-levá část</v>
      </c>
      <c r="F135" s="100"/>
      <c r="G135" s="100"/>
      <c r="H135" s="100"/>
      <c r="I135" s="22"/>
      <c r="J135" s="22"/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6.95" hidden="false" customHeight="true" outlineLevel="0" collapsed="false">
      <c r="A136" s="22"/>
      <c r="B136" s="23"/>
      <c r="C136" s="22"/>
      <c r="D136" s="22"/>
      <c r="E136" s="22"/>
      <c r="F136" s="22"/>
      <c r="G136" s="22"/>
      <c r="H136" s="22"/>
      <c r="I136" s="22"/>
      <c r="J136" s="22"/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27" customFormat="true" ht="12" hidden="false" customHeight="true" outlineLevel="0" collapsed="false">
      <c r="A137" s="22"/>
      <c r="B137" s="23"/>
      <c r="C137" s="15" t="s">
        <v>19</v>
      </c>
      <c r="D137" s="22"/>
      <c r="E137" s="22"/>
      <c r="F137" s="16" t="str">
        <f aca="false">F10</f>
        <v>Hybešova 12,Brno</v>
      </c>
      <c r="G137" s="22"/>
      <c r="H137" s="22"/>
      <c r="I137" s="15" t="s">
        <v>21</v>
      </c>
      <c r="J137" s="101" t="str">
        <f aca="false">IF(J10="","",J10)</f>
        <v>3. 2. 2024</v>
      </c>
      <c r="K137" s="22"/>
      <c r="L137" s="39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="27" customFormat="true" ht="6.95" hidden="false" customHeight="true" outlineLevel="0" collapsed="false">
      <c r="A138" s="22"/>
      <c r="B138" s="23"/>
      <c r="C138" s="22"/>
      <c r="D138" s="22"/>
      <c r="E138" s="22"/>
      <c r="F138" s="22"/>
      <c r="G138" s="22"/>
      <c r="H138" s="22"/>
      <c r="I138" s="22"/>
      <c r="J138" s="22"/>
      <c r="K138" s="22"/>
      <c r="L138" s="39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</row>
    <row r="139" s="27" customFormat="true" ht="15.15" hidden="false" customHeight="true" outlineLevel="0" collapsed="false">
      <c r="A139" s="22"/>
      <c r="B139" s="23"/>
      <c r="C139" s="15" t="s">
        <v>23</v>
      </c>
      <c r="D139" s="22"/>
      <c r="E139" s="22"/>
      <c r="F139" s="16" t="str">
        <f aca="false">E13</f>
        <v>MmBrna,OSM Husova 3, Brno</v>
      </c>
      <c r="G139" s="22"/>
      <c r="H139" s="22"/>
      <c r="I139" s="15" t="s">
        <v>29</v>
      </c>
      <c r="J139" s="121" t="str">
        <f aca="false">E19</f>
        <v>Radka Volková</v>
      </c>
      <c r="K139" s="22"/>
      <c r="L139" s="39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</row>
    <row r="140" s="27" customFormat="true" ht="15.15" hidden="false" customHeight="true" outlineLevel="0" collapsed="false">
      <c r="A140" s="22"/>
      <c r="B140" s="23"/>
      <c r="C140" s="15" t="s">
        <v>27</v>
      </c>
      <c r="D140" s="22"/>
      <c r="E140" s="22"/>
      <c r="F140" s="16" t="str">
        <f aca="false">IF(E16="","",E16)</f>
        <v>Vyplň údaj</v>
      </c>
      <c r="G140" s="22"/>
      <c r="H140" s="22"/>
      <c r="I140" s="15" t="s">
        <v>32</v>
      </c>
      <c r="J140" s="121" t="str">
        <f aca="false">E22</f>
        <v>Radka Volková</v>
      </c>
      <c r="K140" s="22"/>
      <c r="L140" s="39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</row>
    <row r="141" s="27" customFormat="true" ht="10.3" hidden="false" customHeight="true" outlineLevel="0" collapsed="false">
      <c r="A141" s="22"/>
      <c r="B141" s="23"/>
      <c r="C141" s="22"/>
      <c r="D141" s="22"/>
      <c r="E141" s="22"/>
      <c r="F141" s="22"/>
      <c r="G141" s="22"/>
      <c r="H141" s="22"/>
      <c r="I141" s="22"/>
      <c r="J141" s="22"/>
      <c r="K141" s="22"/>
      <c r="L141" s="39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</row>
    <row r="142" s="141" customFormat="true" ht="29.3" hidden="false" customHeight="true" outlineLevel="0" collapsed="false">
      <c r="A142" s="135"/>
      <c r="B142" s="136"/>
      <c r="C142" s="137" t="s">
        <v>120</v>
      </c>
      <c r="D142" s="138" t="s">
        <v>59</v>
      </c>
      <c r="E142" s="138" t="s">
        <v>55</v>
      </c>
      <c r="F142" s="138" t="s">
        <v>56</v>
      </c>
      <c r="G142" s="138" t="s">
        <v>121</v>
      </c>
      <c r="H142" s="138" t="s">
        <v>122</v>
      </c>
      <c r="I142" s="138" t="s">
        <v>123</v>
      </c>
      <c r="J142" s="138" t="s">
        <v>85</v>
      </c>
      <c r="K142" s="139" t="s">
        <v>124</v>
      </c>
      <c r="L142" s="140"/>
      <c r="M142" s="68"/>
      <c r="N142" s="69" t="s">
        <v>38</v>
      </c>
      <c r="O142" s="69" t="s">
        <v>125</v>
      </c>
      <c r="P142" s="69" t="s">
        <v>126</v>
      </c>
      <c r="Q142" s="69" t="s">
        <v>127</v>
      </c>
      <c r="R142" s="69" t="s">
        <v>128</v>
      </c>
      <c r="S142" s="69" t="s">
        <v>129</v>
      </c>
      <c r="T142" s="70" t="s">
        <v>130</v>
      </c>
      <c r="U142" s="135"/>
      <c r="V142" s="135"/>
      <c r="W142" s="135"/>
      <c r="X142" s="135"/>
      <c r="Y142" s="135"/>
      <c r="Z142" s="135"/>
      <c r="AA142" s="135"/>
      <c r="AB142" s="135"/>
      <c r="AC142" s="135"/>
      <c r="AD142" s="135"/>
      <c r="AE142" s="135"/>
    </row>
    <row r="143" s="27" customFormat="true" ht="22.8" hidden="false" customHeight="true" outlineLevel="0" collapsed="false">
      <c r="A143" s="22"/>
      <c r="B143" s="23"/>
      <c r="C143" s="76" t="s">
        <v>131</v>
      </c>
      <c r="D143" s="22"/>
      <c r="E143" s="22"/>
      <c r="F143" s="22"/>
      <c r="G143" s="22"/>
      <c r="H143" s="22"/>
      <c r="I143" s="22"/>
      <c r="J143" s="142" t="n">
        <f aca="false">BK143</f>
        <v>0</v>
      </c>
      <c r="K143" s="22"/>
      <c r="L143" s="23"/>
      <c r="M143" s="71"/>
      <c r="N143" s="58"/>
      <c r="O143" s="72"/>
      <c r="P143" s="143" t="n">
        <f aca="false">P144+P243+P413+P424</f>
        <v>0</v>
      </c>
      <c r="Q143" s="72"/>
      <c r="R143" s="143" t="n">
        <f aca="false">R144+R243+R413+R424</f>
        <v>5.62889871</v>
      </c>
      <c r="S143" s="72"/>
      <c r="T143" s="144" t="n">
        <f aca="false">T144+T243+T413+T424</f>
        <v>5.28422158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T143" s="3" t="s">
        <v>73</v>
      </c>
      <c r="AU143" s="3" t="s">
        <v>87</v>
      </c>
      <c r="BK143" s="145" t="n">
        <f aca="false">BK144+BK243+BK413+BK424</f>
        <v>0</v>
      </c>
    </row>
    <row r="144" s="146" customFormat="true" ht="25.9" hidden="false" customHeight="true" outlineLevel="0" collapsed="false">
      <c r="B144" s="147"/>
      <c r="D144" s="148" t="s">
        <v>73</v>
      </c>
      <c r="E144" s="149" t="s">
        <v>132</v>
      </c>
      <c r="F144" s="149" t="s">
        <v>133</v>
      </c>
      <c r="I144" s="150"/>
      <c r="J144" s="151" t="n">
        <f aca="false">BK144</f>
        <v>0</v>
      </c>
      <c r="L144" s="147"/>
      <c r="M144" s="152"/>
      <c r="N144" s="153"/>
      <c r="O144" s="153"/>
      <c r="P144" s="154" t="n">
        <f aca="false">P145+P151+P160+P162+P195+P235+P241</f>
        <v>0</v>
      </c>
      <c r="Q144" s="153"/>
      <c r="R144" s="154" t="n">
        <f aca="false">R145+R151+R160+R162+R195+R235+R241</f>
        <v>4.21117493</v>
      </c>
      <c r="S144" s="153"/>
      <c r="T144" s="155" t="n">
        <f aca="false">T145+T151+T160+T162+T195+T235+T241</f>
        <v>4.371665</v>
      </c>
      <c r="AR144" s="148" t="s">
        <v>79</v>
      </c>
      <c r="AT144" s="156" t="s">
        <v>73</v>
      </c>
      <c r="AU144" s="156" t="s">
        <v>74</v>
      </c>
      <c r="AY144" s="148" t="s">
        <v>134</v>
      </c>
      <c r="BK144" s="157" t="n">
        <f aca="false">BK145+BK151+BK160+BK162+BK195+BK235+BK241</f>
        <v>0</v>
      </c>
    </row>
    <row r="145" s="146" customFormat="true" ht="22.8" hidden="false" customHeight="true" outlineLevel="0" collapsed="false">
      <c r="B145" s="147"/>
      <c r="D145" s="148" t="s">
        <v>73</v>
      </c>
      <c r="E145" s="158" t="s">
        <v>79</v>
      </c>
      <c r="F145" s="158" t="s">
        <v>135</v>
      </c>
      <c r="I145" s="150"/>
      <c r="J145" s="159" t="n">
        <f aca="false">BK145</f>
        <v>0</v>
      </c>
      <c r="L145" s="147"/>
      <c r="M145" s="152"/>
      <c r="N145" s="153"/>
      <c r="O145" s="153"/>
      <c r="P145" s="154" t="n">
        <f aca="false">SUM(P146:P150)</f>
        <v>0</v>
      </c>
      <c r="Q145" s="153"/>
      <c r="R145" s="154" t="n">
        <f aca="false">SUM(R146:R150)</f>
        <v>0</v>
      </c>
      <c r="S145" s="153"/>
      <c r="T145" s="155" t="n">
        <f aca="false">SUM(T146:T150)</f>
        <v>0</v>
      </c>
      <c r="AR145" s="148" t="s">
        <v>79</v>
      </c>
      <c r="AT145" s="156" t="s">
        <v>73</v>
      </c>
      <c r="AU145" s="156" t="s">
        <v>79</v>
      </c>
      <c r="AY145" s="148" t="s">
        <v>134</v>
      </c>
      <c r="BK145" s="157" t="n">
        <f aca="false">SUM(BK146:BK150)</f>
        <v>0</v>
      </c>
    </row>
    <row r="146" s="27" customFormat="true" ht="24.15" hidden="false" customHeight="true" outlineLevel="0" collapsed="false">
      <c r="A146" s="22"/>
      <c r="B146" s="160"/>
      <c r="C146" s="161" t="s">
        <v>79</v>
      </c>
      <c r="D146" s="161" t="s">
        <v>136</v>
      </c>
      <c r="E146" s="162" t="s">
        <v>137</v>
      </c>
      <c r="F146" s="163" t="s">
        <v>138</v>
      </c>
      <c r="G146" s="164" t="s">
        <v>139</v>
      </c>
      <c r="H146" s="165" t="n">
        <v>25.578</v>
      </c>
      <c r="I146" s="166"/>
      <c r="J146" s="167" t="n">
        <f aca="false">ROUND(I146*H146,2)</f>
        <v>0</v>
      </c>
      <c r="K146" s="163"/>
      <c r="L146" s="23"/>
      <c r="M146" s="168"/>
      <c r="N146" s="169" t="s">
        <v>39</v>
      </c>
      <c r="O146" s="60"/>
      <c r="P146" s="170" t="n">
        <f aca="false">O146*H146</f>
        <v>0</v>
      </c>
      <c r="Q146" s="170" t="n">
        <v>0</v>
      </c>
      <c r="R146" s="170" t="n">
        <f aca="false">Q146*H146</f>
        <v>0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140</v>
      </c>
      <c r="AT146" s="172" t="s">
        <v>136</v>
      </c>
      <c r="AU146" s="172" t="s">
        <v>81</v>
      </c>
      <c r="AY146" s="3" t="s">
        <v>134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140</v>
      </c>
      <c r="BM146" s="172" t="s">
        <v>141</v>
      </c>
    </row>
    <row r="147" s="174" customFormat="true" ht="12.8" hidden="false" customHeight="false" outlineLevel="0" collapsed="false">
      <c r="B147" s="175"/>
      <c r="D147" s="176" t="s">
        <v>142</v>
      </c>
      <c r="E147" s="177"/>
      <c r="F147" s="178" t="s">
        <v>143</v>
      </c>
      <c r="H147" s="179" t="n">
        <v>25.578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142</v>
      </c>
      <c r="AU147" s="177" t="s">
        <v>81</v>
      </c>
      <c r="AV147" s="174" t="s">
        <v>81</v>
      </c>
      <c r="AW147" s="174" t="s">
        <v>31</v>
      </c>
      <c r="AX147" s="174" t="s">
        <v>79</v>
      </c>
      <c r="AY147" s="177" t="s">
        <v>134</v>
      </c>
    </row>
    <row r="148" s="27" customFormat="true" ht="37.8" hidden="false" customHeight="true" outlineLevel="0" collapsed="false">
      <c r="A148" s="22"/>
      <c r="B148" s="160"/>
      <c r="C148" s="161" t="s">
        <v>81</v>
      </c>
      <c r="D148" s="161" t="s">
        <v>136</v>
      </c>
      <c r="E148" s="162" t="s">
        <v>144</v>
      </c>
      <c r="F148" s="163" t="s">
        <v>145</v>
      </c>
      <c r="G148" s="164" t="s">
        <v>146</v>
      </c>
      <c r="H148" s="165" t="n">
        <v>1</v>
      </c>
      <c r="I148" s="166"/>
      <c r="J148" s="167" t="n">
        <f aca="false">ROUND(I148*H148,2)</f>
        <v>0</v>
      </c>
      <c r="K148" s="163"/>
      <c r="L148" s="23"/>
      <c r="M148" s="168"/>
      <c r="N148" s="169" t="s">
        <v>39</v>
      </c>
      <c r="O148" s="60"/>
      <c r="P148" s="170" t="n">
        <f aca="false">O148*H148</f>
        <v>0</v>
      </c>
      <c r="Q148" s="170" t="n">
        <v>0</v>
      </c>
      <c r="R148" s="170" t="n">
        <f aca="false">Q148*H148</f>
        <v>0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140</v>
      </c>
      <c r="AT148" s="172" t="s">
        <v>136</v>
      </c>
      <c r="AU148" s="172" t="s">
        <v>81</v>
      </c>
      <c r="AY148" s="3" t="s">
        <v>134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79</v>
      </c>
      <c r="BK148" s="173" t="n">
        <f aca="false">ROUND(I148*H148,2)</f>
        <v>0</v>
      </c>
      <c r="BL148" s="3" t="s">
        <v>140</v>
      </c>
      <c r="BM148" s="172" t="s">
        <v>147</v>
      </c>
    </row>
    <row r="149" s="174" customFormat="true" ht="12.8" hidden="false" customHeight="false" outlineLevel="0" collapsed="false">
      <c r="B149" s="175"/>
      <c r="D149" s="176" t="s">
        <v>142</v>
      </c>
      <c r="E149" s="177"/>
      <c r="F149" s="178" t="s">
        <v>148</v>
      </c>
      <c r="H149" s="179" t="n">
        <v>1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142</v>
      </c>
      <c r="AU149" s="177" t="s">
        <v>81</v>
      </c>
      <c r="AV149" s="174" t="s">
        <v>81</v>
      </c>
      <c r="AW149" s="174" t="s">
        <v>31</v>
      </c>
      <c r="AX149" s="174" t="s">
        <v>79</v>
      </c>
      <c r="AY149" s="177" t="s">
        <v>134</v>
      </c>
    </row>
    <row r="150" s="27" customFormat="true" ht="16.5" hidden="false" customHeight="true" outlineLevel="0" collapsed="false">
      <c r="A150" s="22"/>
      <c r="B150" s="160"/>
      <c r="C150" s="161" t="s">
        <v>149</v>
      </c>
      <c r="D150" s="161" t="s">
        <v>136</v>
      </c>
      <c r="E150" s="162" t="s">
        <v>150</v>
      </c>
      <c r="F150" s="163" t="s">
        <v>151</v>
      </c>
      <c r="G150" s="164" t="s">
        <v>146</v>
      </c>
      <c r="H150" s="165" t="n">
        <v>1</v>
      </c>
      <c r="I150" s="166"/>
      <c r="J150" s="167" t="n">
        <f aca="false">ROUND(I150*H150,2)</f>
        <v>0</v>
      </c>
      <c r="K150" s="163"/>
      <c r="L150" s="23"/>
      <c r="M150" s="168"/>
      <c r="N150" s="169" t="s">
        <v>39</v>
      </c>
      <c r="O150" s="60"/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140</v>
      </c>
      <c r="AT150" s="172" t="s">
        <v>136</v>
      </c>
      <c r="AU150" s="172" t="s">
        <v>81</v>
      </c>
      <c r="AY150" s="3" t="s">
        <v>134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79</v>
      </c>
      <c r="BK150" s="173" t="n">
        <f aca="false">ROUND(I150*H150,2)</f>
        <v>0</v>
      </c>
      <c r="BL150" s="3" t="s">
        <v>140</v>
      </c>
      <c r="BM150" s="172" t="s">
        <v>152</v>
      </c>
    </row>
    <row r="151" s="146" customFormat="true" ht="22.8" hidden="false" customHeight="true" outlineLevel="0" collapsed="false">
      <c r="B151" s="147"/>
      <c r="D151" s="148" t="s">
        <v>73</v>
      </c>
      <c r="E151" s="158" t="s">
        <v>149</v>
      </c>
      <c r="F151" s="158" t="s">
        <v>153</v>
      </c>
      <c r="I151" s="150"/>
      <c r="J151" s="159" t="n">
        <f aca="false">BK151</f>
        <v>0</v>
      </c>
      <c r="L151" s="147"/>
      <c r="M151" s="152"/>
      <c r="N151" s="153"/>
      <c r="O151" s="153"/>
      <c r="P151" s="154" t="n">
        <f aca="false">SUM(P152:P159)</f>
        <v>0</v>
      </c>
      <c r="Q151" s="153"/>
      <c r="R151" s="154" t="n">
        <f aca="false">SUM(R152:R159)</f>
        <v>0.66923557</v>
      </c>
      <c r="S151" s="153"/>
      <c r="T151" s="155" t="n">
        <f aca="false">SUM(T152:T159)</f>
        <v>0</v>
      </c>
      <c r="AR151" s="148" t="s">
        <v>79</v>
      </c>
      <c r="AT151" s="156" t="s">
        <v>73</v>
      </c>
      <c r="AU151" s="156" t="s">
        <v>79</v>
      </c>
      <c r="AY151" s="148" t="s">
        <v>134</v>
      </c>
      <c r="BK151" s="157" t="n">
        <f aca="false">SUM(BK152:BK159)</f>
        <v>0</v>
      </c>
    </row>
    <row r="152" s="27" customFormat="true" ht="37.8" hidden="false" customHeight="true" outlineLevel="0" collapsed="false">
      <c r="A152" s="22"/>
      <c r="B152" s="160"/>
      <c r="C152" s="161" t="s">
        <v>140</v>
      </c>
      <c r="D152" s="161" t="s">
        <v>136</v>
      </c>
      <c r="E152" s="162" t="s">
        <v>154</v>
      </c>
      <c r="F152" s="163" t="s">
        <v>155</v>
      </c>
      <c r="G152" s="164" t="s">
        <v>139</v>
      </c>
      <c r="H152" s="165" t="n">
        <v>0.72</v>
      </c>
      <c r="I152" s="166"/>
      <c r="J152" s="167" t="n">
        <f aca="false">ROUND(I152*H152,2)</f>
        <v>0</v>
      </c>
      <c r="K152" s="163"/>
      <c r="L152" s="23"/>
      <c r="M152" s="168"/>
      <c r="N152" s="169" t="s">
        <v>39</v>
      </c>
      <c r="O152" s="60"/>
      <c r="P152" s="170" t="n">
        <f aca="false">O152*H152</f>
        <v>0</v>
      </c>
      <c r="Q152" s="170" t="n">
        <v>0.18661</v>
      </c>
      <c r="R152" s="170" t="n">
        <f aca="false">Q152*H152</f>
        <v>0.1343592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140</v>
      </c>
      <c r="AT152" s="172" t="s">
        <v>136</v>
      </c>
      <c r="AU152" s="172" t="s">
        <v>81</v>
      </c>
      <c r="AY152" s="3" t="s">
        <v>134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79</v>
      </c>
      <c r="BK152" s="173" t="n">
        <f aca="false">ROUND(I152*H152,2)</f>
        <v>0</v>
      </c>
      <c r="BL152" s="3" t="s">
        <v>140</v>
      </c>
      <c r="BM152" s="172" t="s">
        <v>156</v>
      </c>
    </row>
    <row r="153" s="174" customFormat="true" ht="12.8" hidden="false" customHeight="false" outlineLevel="0" collapsed="false">
      <c r="B153" s="175"/>
      <c r="D153" s="176" t="s">
        <v>142</v>
      </c>
      <c r="E153" s="177"/>
      <c r="F153" s="178" t="s">
        <v>157</v>
      </c>
      <c r="H153" s="179" t="n">
        <v>0.72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142</v>
      </c>
      <c r="AU153" s="177" t="s">
        <v>81</v>
      </c>
      <c r="AV153" s="174" t="s">
        <v>81</v>
      </c>
      <c r="AW153" s="174" t="s">
        <v>31</v>
      </c>
      <c r="AX153" s="174" t="s">
        <v>79</v>
      </c>
      <c r="AY153" s="177" t="s">
        <v>134</v>
      </c>
    </row>
    <row r="154" s="27" customFormat="true" ht="37.8" hidden="false" customHeight="true" outlineLevel="0" collapsed="false">
      <c r="A154" s="22"/>
      <c r="B154" s="160"/>
      <c r="C154" s="161" t="s">
        <v>158</v>
      </c>
      <c r="D154" s="161" t="s">
        <v>136</v>
      </c>
      <c r="E154" s="162" t="s">
        <v>159</v>
      </c>
      <c r="F154" s="163" t="s">
        <v>160</v>
      </c>
      <c r="G154" s="164" t="s">
        <v>161</v>
      </c>
      <c r="H154" s="165" t="n">
        <v>0.043</v>
      </c>
      <c r="I154" s="166"/>
      <c r="J154" s="167" t="n">
        <f aca="false">ROUND(I154*H154,2)</f>
        <v>0</v>
      </c>
      <c r="K154" s="163" t="s">
        <v>162</v>
      </c>
      <c r="L154" s="23"/>
      <c r="M154" s="168"/>
      <c r="N154" s="169" t="s">
        <v>39</v>
      </c>
      <c r="O154" s="60"/>
      <c r="P154" s="170" t="n">
        <f aca="false">O154*H154</f>
        <v>0</v>
      </c>
      <c r="Q154" s="170" t="n">
        <v>0.01709</v>
      </c>
      <c r="R154" s="170" t="n">
        <f aca="false">Q154*H154</f>
        <v>0.00073487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140</v>
      </c>
      <c r="AT154" s="172" t="s">
        <v>136</v>
      </c>
      <c r="AU154" s="172" t="s">
        <v>81</v>
      </c>
      <c r="AY154" s="3" t="s">
        <v>134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79</v>
      </c>
      <c r="BK154" s="173" t="n">
        <f aca="false">ROUND(I154*H154,2)</f>
        <v>0</v>
      </c>
      <c r="BL154" s="3" t="s">
        <v>140</v>
      </c>
      <c r="BM154" s="172" t="s">
        <v>163</v>
      </c>
    </row>
    <row r="155" s="174" customFormat="true" ht="12.8" hidden="false" customHeight="false" outlineLevel="0" collapsed="false">
      <c r="B155" s="175"/>
      <c r="D155" s="176" t="s">
        <v>142</v>
      </c>
      <c r="E155" s="177"/>
      <c r="F155" s="178" t="s">
        <v>164</v>
      </c>
      <c r="H155" s="179" t="n">
        <v>0.043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142</v>
      </c>
      <c r="AU155" s="177" t="s">
        <v>81</v>
      </c>
      <c r="AV155" s="174" t="s">
        <v>81</v>
      </c>
      <c r="AW155" s="174" t="s">
        <v>31</v>
      </c>
      <c r="AX155" s="174" t="s">
        <v>79</v>
      </c>
      <c r="AY155" s="177" t="s">
        <v>134</v>
      </c>
    </row>
    <row r="156" s="27" customFormat="true" ht="24.15" hidden="false" customHeight="true" outlineLevel="0" collapsed="false">
      <c r="A156" s="22"/>
      <c r="B156" s="160"/>
      <c r="C156" s="184" t="s">
        <v>165</v>
      </c>
      <c r="D156" s="184" t="s">
        <v>166</v>
      </c>
      <c r="E156" s="185" t="s">
        <v>167</v>
      </c>
      <c r="F156" s="186" t="s">
        <v>168</v>
      </c>
      <c r="G156" s="187" t="s">
        <v>161</v>
      </c>
      <c r="H156" s="188" t="n">
        <v>0.047</v>
      </c>
      <c r="I156" s="189"/>
      <c r="J156" s="190" t="n">
        <f aca="false">ROUND(I156*H156,2)</f>
        <v>0</v>
      </c>
      <c r="K156" s="163" t="s">
        <v>162</v>
      </c>
      <c r="L156" s="191"/>
      <c r="M156" s="192"/>
      <c r="N156" s="193" t="s">
        <v>39</v>
      </c>
      <c r="O156" s="60"/>
      <c r="P156" s="170" t="n">
        <f aca="false">O156*H156</f>
        <v>0</v>
      </c>
      <c r="Q156" s="170" t="n">
        <v>1</v>
      </c>
      <c r="R156" s="170" t="n">
        <f aca="false">Q156*H156</f>
        <v>0.047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169</v>
      </c>
      <c r="AT156" s="172" t="s">
        <v>166</v>
      </c>
      <c r="AU156" s="172" t="s">
        <v>81</v>
      </c>
      <c r="AY156" s="3" t="s">
        <v>134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79</v>
      </c>
      <c r="BK156" s="173" t="n">
        <f aca="false">ROUND(I156*H156,2)</f>
        <v>0</v>
      </c>
      <c r="BL156" s="3" t="s">
        <v>140</v>
      </c>
      <c r="BM156" s="172" t="s">
        <v>170</v>
      </c>
    </row>
    <row r="157" s="174" customFormat="true" ht="12.8" hidden="false" customHeight="false" outlineLevel="0" collapsed="false">
      <c r="B157" s="175"/>
      <c r="D157" s="176" t="s">
        <v>142</v>
      </c>
      <c r="F157" s="178" t="s">
        <v>171</v>
      </c>
      <c r="H157" s="179" t="n">
        <v>0.047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142</v>
      </c>
      <c r="AU157" s="177" t="s">
        <v>81</v>
      </c>
      <c r="AV157" s="174" t="s">
        <v>81</v>
      </c>
      <c r="AW157" s="174" t="s">
        <v>2</v>
      </c>
      <c r="AX157" s="174" t="s">
        <v>79</v>
      </c>
      <c r="AY157" s="177" t="s">
        <v>134</v>
      </c>
    </row>
    <row r="158" s="27" customFormat="true" ht="33" hidden="false" customHeight="true" outlineLevel="0" collapsed="false">
      <c r="A158" s="22"/>
      <c r="B158" s="160"/>
      <c r="C158" s="161" t="s">
        <v>172</v>
      </c>
      <c r="D158" s="161" t="s">
        <v>136</v>
      </c>
      <c r="E158" s="162" t="s">
        <v>173</v>
      </c>
      <c r="F158" s="163" t="s">
        <v>174</v>
      </c>
      <c r="G158" s="164" t="s">
        <v>139</v>
      </c>
      <c r="H158" s="165" t="n">
        <v>6.15</v>
      </c>
      <c r="I158" s="166"/>
      <c r="J158" s="167" t="n">
        <f aca="false">ROUND(I158*H158,2)</f>
        <v>0</v>
      </c>
      <c r="K158" s="163" t="s">
        <v>162</v>
      </c>
      <c r="L158" s="23"/>
      <c r="M158" s="168"/>
      <c r="N158" s="169" t="s">
        <v>39</v>
      </c>
      <c r="O158" s="60"/>
      <c r="P158" s="170" t="n">
        <f aca="false">O158*H158</f>
        <v>0</v>
      </c>
      <c r="Q158" s="170" t="n">
        <v>0.07921</v>
      </c>
      <c r="R158" s="170" t="n">
        <f aca="false">Q158*H158</f>
        <v>0.4871415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140</v>
      </c>
      <c r="AT158" s="172" t="s">
        <v>136</v>
      </c>
      <c r="AU158" s="172" t="s">
        <v>81</v>
      </c>
      <c r="AY158" s="3" t="s">
        <v>134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79</v>
      </c>
      <c r="BK158" s="173" t="n">
        <f aca="false">ROUND(I158*H158,2)</f>
        <v>0</v>
      </c>
      <c r="BL158" s="3" t="s">
        <v>140</v>
      </c>
      <c r="BM158" s="172" t="s">
        <v>175</v>
      </c>
    </row>
    <row r="159" s="174" customFormat="true" ht="12.8" hidden="false" customHeight="false" outlineLevel="0" collapsed="false">
      <c r="B159" s="175"/>
      <c r="D159" s="176" t="s">
        <v>142</v>
      </c>
      <c r="E159" s="177"/>
      <c r="F159" s="178" t="s">
        <v>176</v>
      </c>
      <c r="H159" s="179" t="n">
        <v>6.15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142</v>
      </c>
      <c r="AU159" s="177" t="s">
        <v>81</v>
      </c>
      <c r="AV159" s="174" t="s">
        <v>81</v>
      </c>
      <c r="AW159" s="174" t="s">
        <v>31</v>
      </c>
      <c r="AX159" s="174" t="s">
        <v>79</v>
      </c>
      <c r="AY159" s="177" t="s">
        <v>134</v>
      </c>
    </row>
    <row r="160" s="146" customFormat="true" ht="22.8" hidden="false" customHeight="true" outlineLevel="0" collapsed="false">
      <c r="B160" s="147"/>
      <c r="D160" s="148" t="s">
        <v>73</v>
      </c>
      <c r="E160" s="158" t="s">
        <v>140</v>
      </c>
      <c r="F160" s="158" t="s">
        <v>177</v>
      </c>
      <c r="I160" s="150"/>
      <c r="J160" s="159" t="n">
        <f aca="false">BK160</f>
        <v>0</v>
      </c>
      <c r="L160" s="147"/>
      <c r="M160" s="152"/>
      <c r="N160" s="153"/>
      <c r="O160" s="153"/>
      <c r="P160" s="154" t="n">
        <f aca="false">P161</f>
        <v>0</v>
      </c>
      <c r="Q160" s="153"/>
      <c r="R160" s="154" t="n">
        <f aca="false">R161</f>
        <v>0.09112</v>
      </c>
      <c r="S160" s="153"/>
      <c r="T160" s="155" t="n">
        <f aca="false">T161</f>
        <v>0</v>
      </c>
      <c r="AR160" s="148" t="s">
        <v>79</v>
      </c>
      <c r="AT160" s="156" t="s">
        <v>73</v>
      </c>
      <c r="AU160" s="156" t="s">
        <v>79</v>
      </c>
      <c r="AY160" s="148" t="s">
        <v>134</v>
      </c>
      <c r="BK160" s="157" t="n">
        <f aca="false">BK161</f>
        <v>0</v>
      </c>
    </row>
    <row r="161" s="27" customFormat="true" ht="21.75" hidden="false" customHeight="true" outlineLevel="0" collapsed="false">
      <c r="A161" s="22"/>
      <c r="B161" s="160"/>
      <c r="C161" s="161" t="s">
        <v>169</v>
      </c>
      <c r="D161" s="161" t="s">
        <v>136</v>
      </c>
      <c r="E161" s="162" t="s">
        <v>178</v>
      </c>
      <c r="F161" s="163" t="s">
        <v>179</v>
      </c>
      <c r="G161" s="164" t="s">
        <v>180</v>
      </c>
      <c r="H161" s="165" t="n">
        <v>4</v>
      </c>
      <c r="I161" s="166"/>
      <c r="J161" s="167" t="n">
        <f aca="false">ROUND(I161*H161,2)</f>
        <v>0</v>
      </c>
      <c r="K161" s="163" t="s">
        <v>162</v>
      </c>
      <c r="L161" s="23"/>
      <c r="M161" s="168"/>
      <c r="N161" s="169" t="s">
        <v>39</v>
      </c>
      <c r="O161" s="60"/>
      <c r="P161" s="170" t="n">
        <f aca="false">O161*H161</f>
        <v>0</v>
      </c>
      <c r="Q161" s="170" t="n">
        <v>0.02278</v>
      </c>
      <c r="R161" s="170" t="n">
        <f aca="false">Q161*H161</f>
        <v>0.09112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140</v>
      </c>
      <c r="AT161" s="172" t="s">
        <v>136</v>
      </c>
      <c r="AU161" s="172" t="s">
        <v>81</v>
      </c>
      <c r="AY161" s="3" t="s">
        <v>134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79</v>
      </c>
      <c r="BK161" s="173" t="n">
        <f aca="false">ROUND(I161*H161,2)</f>
        <v>0</v>
      </c>
      <c r="BL161" s="3" t="s">
        <v>140</v>
      </c>
      <c r="BM161" s="172" t="s">
        <v>181</v>
      </c>
    </row>
    <row r="162" s="146" customFormat="true" ht="22.8" hidden="false" customHeight="true" outlineLevel="0" collapsed="false">
      <c r="B162" s="147"/>
      <c r="D162" s="148" t="s">
        <v>73</v>
      </c>
      <c r="E162" s="158" t="s">
        <v>165</v>
      </c>
      <c r="F162" s="158" t="s">
        <v>182</v>
      </c>
      <c r="I162" s="150"/>
      <c r="J162" s="159" t="n">
        <f aca="false">BK162</f>
        <v>0</v>
      </c>
      <c r="L162" s="147"/>
      <c r="M162" s="152"/>
      <c r="N162" s="153"/>
      <c r="O162" s="153"/>
      <c r="P162" s="154" t="n">
        <f aca="false">SUM(P163:P194)</f>
        <v>0</v>
      </c>
      <c r="Q162" s="153"/>
      <c r="R162" s="154" t="n">
        <f aca="false">SUM(R163:R194)</f>
        <v>3.4425866</v>
      </c>
      <c r="S162" s="153"/>
      <c r="T162" s="155" t="n">
        <f aca="false">SUM(T163:T194)</f>
        <v>0</v>
      </c>
      <c r="AR162" s="148" t="s">
        <v>79</v>
      </c>
      <c r="AT162" s="156" t="s">
        <v>73</v>
      </c>
      <c r="AU162" s="156" t="s">
        <v>79</v>
      </c>
      <c r="AY162" s="148" t="s">
        <v>134</v>
      </c>
      <c r="BK162" s="157" t="n">
        <f aca="false">SUM(BK163:BK194)</f>
        <v>0</v>
      </c>
    </row>
    <row r="163" s="27" customFormat="true" ht="24.15" hidden="false" customHeight="true" outlineLevel="0" collapsed="false">
      <c r="A163" s="22"/>
      <c r="B163" s="160"/>
      <c r="C163" s="161" t="s">
        <v>183</v>
      </c>
      <c r="D163" s="161" t="s">
        <v>136</v>
      </c>
      <c r="E163" s="162" t="s">
        <v>184</v>
      </c>
      <c r="F163" s="163" t="s">
        <v>185</v>
      </c>
      <c r="G163" s="164" t="s">
        <v>139</v>
      </c>
      <c r="H163" s="165" t="n">
        <v>11.26</v>
      </c>
      <c r="I163" s="166"/>
      <c r="J163" s="167" t="n">
        <f aca="false">ROUND(I163*H163,2)</f>
        <v>0</v>
      </c>
      <c r="K163" s="163" t="s">
        <v>162</v>
      </c>
      <c r="L163" s="23"/>
      <c r="M163" s="168"/>
      <c r="N163" s="169" t="s">
        <v>39</v>
      </c>
      <c r="O163" s="60"/>
      <c r="P163" s="170" t="n">
        <f aca="false">O163*H163</f>
        <v>0</v>
      </c>
      <c r="Q163" s="170" t="n">
        <v>0.008</v>
      </c>
      <c r="R163" s="170" t="n">
        <f aca="false">Q163*H163</f>
        <v>0.09008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140</v>
      </c>
      <c r="AT163" s="172" t="s">
        <v>136</v>
      </c>
      <c r="AU163" s="172" t="s">
        <v>81</v>
      </c>
      <c r="AY163" s="3" t="s">
        <v>134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79</v>
      </c>
      <c r="BK163" s="173" t="n">
        <f aca="false">ROUND(I163*H163,2)</f>
        <v>0</v>
      </c>
      <c r="BL163" s="3" t="s">
        <v>140</v>
      </c>
      <c r="BM163" s="172" t="s">
        <v>186</v>
      </c>
    </row>
    <row r="164" s="174" customFormat="true" ht="12.8" hidden="false" customHeight="false" outlineLevel="0" collapsed="false">
      <c r="B164" s="175"/>
      <c r="D164" s="176" t="s">
        <v>142</v>
      </c>
      <c r="E164" s="177"/>
      <c r="F164" s="178" t="s">
        <v>187</v>
      </c>
      <c r="H164" s="179" t="n">
        <v>11.26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142</v>
      </c>
      <c r="AU164" s="177" t="s">
        <v>81</v>
      </c>
      <c r="AV164" s="174" t="s">
        <v>81</v>
      </c>
      <c r="AW164" s="174" t="s">
        <v>31</v>
      </c>
      <c r="AX164" s="174" t="s">
        <v>74</v>
      </c>
      <c r="AY164" s="177" t="s">
        <v>134</v>
      </c>
    </row>
    <row r="165" s="194" customFormat="true" ht="12.8" hidden="false" customHeight="false" outlineLevel="0" collapsed="false">
      <c r="B165" s="195"/>
      <c r="D165" s="176" t="s">
        <v>142</v>
      </c>
      <c r="E165" s="196"/>
      <c r="F165" s="197" t="s">
        <v>188</v>
      </c>
      <c r="H165" s="198" t="n">
        <v>11.26</v>
      </c>
      <c r="I165" s="199"/>
      <c r="L165" s="195"/>
      <c r="M165" s="200"/>
      <c r="N165" s="201"/>
      <c r="O165" s="201"/>
      <c r="P165" s="201"/>
      <c r="Q165" s="201"/>
      <c r="R165" s="201"/>
      <c r="S165" s="201"/>
      <c r="T165" s="202"/>
      <c r="AT165" s="196" t="s">
        <v>142</v>
      </c>
      <c r="AU165" s="196" t="s">
        <v>81</v>
      </c>
      <c r="AV165" s="194" t="s">
        <v>140</v>
      </c>
      <c r="AW165" s="194" t="s">
        <v>31</v>
      </c>
      <c r="AX165" s="194" t="s">
        <v>79</v>
      </c>
      <c r="AY165" s="196" t="s">
        <v>134</v>
      </c>
    </row>
    <row r="166" s="27" customFormat="true" ht="24.15" hidden="false" customHeight="true" outlineLevel="0" collapsed="false">
      <c r="A166" s="22"/>
      <c r="B166" s="160"/>
      <c r="C166" s="161" t="s">
        <v>189</v>
      </c>
      <c r="D166" s="161" t="s">
        <v>136</v>
      </c>
      <c r="E166" s="162" t="s">
        <v>190</v>
      </c>
      <c r="F166" s="163" t="s">
        <v>191</v>
      </c>
      <c r="G166" s="164" t="s">
        <v>139</v>
      </c>
      <c r="H166" s="165" t="n">
        <v>11.26</v>
      </c>
      <c r="I166" s="166"/>
      <c r="J166" s="167" t="n">
        <f aca="false">ROUND(I166*H166,2)</f>
        <v>0</v>
      </c>
      <c r="K166" s="163" t="s">
        <v>162</v>
      </c>
      <c r="L166" s="23"/>
      <c r="M166" s="168"/>
      <c r="N166" s="169" t="s">
        <v>39</v>
      </c>
      <c r="O166" s="60"/>
      <c r="P166" s="170" t="n">
        <f aca="false">O166*H166</f>
        <v>0</v>
      </c>
      <c r="Q166" s="170" t="n">
        <v>0.02</v>
      </c>
      <c r="R166" s="170" t="n">
        <f aca="false">Q166*H166</f>
        <v>0.2252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140</v>
      </c>
      <c r="AT166" s="172" t="s">
        <v>136</v>
      </c>
      <c r="AU166" s="172" t="s">
        <v>81</v>
      </c>
      <c r="AY166" s="3" t="s">
        <v>134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79</v>
      </c>
      <c r="BK166" s="173" t="n">
        <f aca="false">ROUND(I166*H166,2)</f>
        <v>0</v>
      </c>
      <c r="BL166" s="3" t="s">
        <v>140</v>
      </c>
      <c r="BM166" s="172" t="s">
        <v>192</v>
      </c>
    </row>
    <row r="167" s="27" customFormat="true" ht="37.8" hidden="false" customHeight="true" outlineLevel="0" collapsed="false">
      <c r="A167" s="22"/>
      <c r="B167" s="160"/>
      <c r="C167" s="161" t="s">
        <v>193</v>
      </c>
      <c r="D167" s="161" t="s">
        <v>136</v>
      </c>
      <c r="E167" s="162" t="s">
        <v>194</v>
      </c>
      <c r="F167" s="163" t="s">
        <v>195</v>
      </c>
      <c r="G167" s="164" t="s">
        <v>139</v>
      </c>
      <c r="H167" s="165" t="n">
        <v>11.26</v>
      </c>
      <c r="I167" s="166"/>
      <c r="J167" s="167" t="n">
        <f aca="false">ROUND(I167*H167,2)</f>
        <v>0</v>
      </c>
      <c r="K167" s="163" t="s">
        <v>162</v>
      </c>
      <c r="L167" s="23"/>
      <c r="M167" s="168"/>
      <c r="N167" s="169" t="s">
        <v>39</v>
      </c>
      <c r="O167" s="60"/>
      <c r="P167" s="170" t="n">
        <f aca="false">O167*H167</f>
        <v>0</v>
      </c>
      <c r="Q167" s="170" t="n">
        <v>0.005</v>
      </c>
      <c r="R167" s="170" t="n">
        <f aca="false">Q167*H167</f>
        <v>0.0563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140</v>
      </c>
      <c r="AT167" s="172" t="s">
        <v>136</v>
      </c>
      <c r="AU167" s="172" t="s">
        <v>81</v>
      </c>
      <c r="AY167" s="3" t="s">
        <v>134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79</v>
      </c>
      <c r="BK167" s="173" t="n">
        <f aca="false">ROUND(I167*H167,2)</f>
        <v>0</v>
      </c>
      <c r="BL167" s="3" t="s">
        <v>140</v>
      </c>
      <c r="BM167" s="172" t="s">
        <v>196</v>
      </c>
    </row>
    <row r="168" s="27" customFormat="true" ht="21.75" hidden="false" customHeight="true" outlineLevel="0" collapsed="false">
      <c r="A168" s="22"/>
      <c r="B168" s="160"/>
      <c r="C168" s="161" t="s">
        <v>7</v>
      </c>
      <c r="D168" s="161" t="s">
        <v>136</v>
      </c>
      <c r="E168" s="162" t="s">
        <v>197</v>
      </c>
      <c r="F168" s="163" t="s">
        <v>198</v>
      </c>
      <c r="G168" s="164" t="s">
        <v>139</v>
      </c>
      <c r="H168" s="165" t="n">
        <v>0.825</v>
      </c>
      <c r="I168" s="166"/>
      <c r="J168" s="167" t="n">
        <f aca="false">ROUND(I168*H168,2)</f>
        <v>0</v>
      </c>
      <c r="K168" s="163" t="s">
        <v>162</v>
      </c>
      <c r="L168" s="23"/>
      <c r="M168" s="168"/>
      <c r="N168" s="169" t="s">
        <v>39</v>
      </c>
      <c r="O168" s="60"/>
      <c r="P168" s="170" t="n">
        <f aca="false">O168*H168</f>
        <v>0</v>
      </c>
      <c r="Q168" s="170" t="n">
        <v>0.04</v>
      </c>
      <c r="R168" s="170" t="n">
        <f aca="false">Q168*H168</f>
        <v>0.033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140</v>
      </c>
      <c r="AT168" s="172" t="s">
        <v>136</v>
      </c>
      <c r="AU168" s="172" t="s">
        <v>81</v>
      </c>
      <c r="AY168" s="3" t="s">
        <v>134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79</v>
      </c>
      <c r="BK168" s="173" t="n">
        <f aca="false">ROUND(I168*H168,2)</f>
        <v>0</v>
      </c>
      <c r="BL168" s="3" t="s">
        <v>140</v>
      </c>
      <c r="BM168" s="172" t="s">
        <v>199</v>
      </c>
    </row>
    <row r="169" s="174" customFormat="true" ht="12.8" hidden="false" customHeight="false" outlineLevel="0" collapsed="false">
      <c r="B169" s="175"/>
      <c r="D169" s="176" t="s">
        <v>142</v>
      </c>
      <c r="E169" s="177"/>
      <c r="F169" s="178" t="s">
        <v>200</v>
      </c>
      <c r="H169" s="179" t="n">
        <v>0.825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142</v>
      </c>
      <c r="AU169" s="177" t="s">
        <v>81</v>
      </c>
      <c r="AV169" s="174" t="s">
        <v>81</v>
      </c>
      <c r="AW169" s="174" t="s">
        <v>31</v>
      </c>
      <c r="AX169" s="174" t="s">
        <v>74</v>
      </c>
      <c r="AY169" s="177" t="s">
        <v>134</v>
      </c>
    </row>
    <row r="170" s="194" customFormat="true" ht="12.8" hidden="false" customHeight="false" outlineLevel="0" collapsed="false">
      <c r="B170" s="195"/>
      <c r="D170" s="176" t="s">
        <v>142</v>
      </c>
      <c r="E170" s="196"/>
      <c r="F170" s="197" t="s">
        <v>188</v>
      </c>
      <c r="H170" s="198" t="n">
        <v>0.825</v>
      </c>
      <c r="I170" s="199"/>
      <c r="L170" s="195"/>
      <c r="M170" s="200"/>
      <c r="N170" s="201"/>
      <c r="O170" s="201"/>
      <c r="P170" s="201"/>
      <c r="Q170" s="201"/>
      <c r="R170" s="201"/>
      <c r="S170" s="201"/>
      <c r="T170" s="202"/>
      <c r="AT170" s="196" t="s">
        <v>142</v>
      </c>
      <c r="AU170" s="196" t="s">
        <v>81</v>
      </c>
      <c r="AV170" s="194" t="s">
        <v>140</v>
      </c>
      <c r="AW170" s="194" t="s">
        <v>31</v>
      </c>
      <c r="AX170" s="194" t="s">
        <v>79</v>
      </c>
      <c r="AY170" s="196" t="s">
        <v>134</v>
      </c>
    </row>
    <row r="171" s="27" customFormat="true" ht="24.15" hidden="false" customHeight="true" outlineLevel="0" collapsed="false">
      <c r="A171" s="22"/>
      <c r="B171" s="160"/>
      <c r="C171" s="161" t="s">
        <v>201</v>
      </c>
      <c r="D171" s="161" t="s">
        <v>136</v>
      </c>
      <c r="E171" s="162" t="s">
        <v>202</v>
      </c>
      <c r="F171" s="163" t="s">
        <v>203</v>
      </c>
      <c r="G171" s="164" t="s">
        <v>139</v>
      </c>
      <c r="H171" s="165" t="n">
        <v>21.98</v>
      </c>
      <c r="I171" s="166"/>
      <c r="J171" s="167" t="n">
        <f aca="false">ROUND(I171*H171,2)</f>
        <v>0</v>
      </c>
      <c r="K171" s="163" t="s">
        <v>162</v>
      </c>
      <c r="L171" s="23"/>
      <c r="M171" s="168"/>
      <c r="N171" s="169" t="s">
        <v>39</v>
      </c>
      <c r="O171" s="60"/>
      <c r="P171" s="170" t="n">
        <f aca="false">O171*H171</f>
        <v>0</v>
      </c>
      <c r="Q171" s="170" t="n">
        <v>0.00026</v>
      </c>
      <c r="R171" s="170" t="n">
        <f aca="false">Q171*H171</f>
        <v>0.0057148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140</v>
      </c>
      <c r="AT171" s="172" t="s">
        <v>136</v>
      </c>
      <c r="AU171" s="172" t="s">
        <v>81</v>
      </c>
      <c r="AY171" s="3" t="s">
        <v>134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79</v>
      </c>
      <c r="BK171" s="173" t="n">
        <f aca="false">ROUND(I171*H171,2)</f>
        <v>0</v>
      </c>
      <c r="BL171" s="3" t="s">
        <v>140</v>
      </c>
      <c r="BM171" s="172" t="s">
        <v>204</v>
      </c>
    </row>
    <row r="172" s="174" customFormat="true" ht="12.8" hidden="false" customHeight="false" outlineLevel="0" collapsed="false">
      <c r="B172" s="175"/>
      <c r="D172" s="176" t="s">
        <v>142</v>
      </c>
      <c r="E172" s="177"/>
      <c r="F172" s="178" t="s">
        <v>205</v>
      </c>
      <c r="H172" s="179" t="n">
        <v>21.98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142</v>
      </c>
      <c r="AU172" s="177" t="s">
        <v>81</v>
      </c>
      <c r="AV172" s="174" t="s">
        <v>81</v>
      </c>
      <c r="AW172" s="174" t="s">
        <v>31</v>
      </c>
      <c r="AX172" s="174" t="s">
        <v>79</v>
      </c>
      <c r="AY172" s="177" t="s">
        <v>134</v>
      </c>
    </row>
    <row r="173" s="27" customFormat="true" ht="21.75" hidden="false" customHeight="true" outlineLevel="0" collapsed="false">
      <c r="A173" s="22"/>
      <c r="B173" s="160"/>
      <c r="C173" s="161" t="s">
        <v>206</v>
      </c>
      <c r="D173" s="161" t="s">
        <v>136</v>
      </c>
      <c r="E173" s="162" t="s">
        <v>207</v>
      </c>
      <c r="F173" s="163" t="s">
        <v>208</v>
      </c>
      <c r="G173" s="164" t="s">
        <v>139</v>
      </c>
      <c r="H173" s="165" t="n">
        <v>21.98</v>
      </c>
      <c r="I173" s="166"/>
      <c r="J173" s="167" t="n">
        <f aca="false">ROUND(I173*H173,2)</f>
        <v>0</v>
      </c>
      <c r="K173" s="163" t="s">
        <v>162</v>
      </c>
      <c r="L173" s="23"/>
      <c r="M173" s="168"/>
      <c r="N173" s="169" t="s">
        <v>39</v>
      </c>
      <c r="O173" s="60"/>
      <c r="P173" s="170" t="n">
        <f aca="false">O173*H173</f>
        <v>0</v>
      </c>
      <c r="Q173" s="170" t="n">
        <v>0.00438</v>
      </c>
      <c r="R173" s="170" t="n">
        <f aca="false">Q173*H173</f>
        <v>0.0962724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140</v>
      </c>
      <c r="AT173" s="172" t="s">
        <v>136</v>
      </c>
      <c r="AU173" s="172" t="s">
        <v>81</v>
      </c>
      <c r="AY173" s="3" t="s">
        <v>134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79</v>
      </c>
      <c r="BK173" s="173" t="n">
        <f aca="false">ROUND(I173*H173,2)</f>
        <v>0</v>
      </c>
      <c r="BL173" s="3" t="s">
        <v>140</v>
      </c>
      <c r="BM173" s="172" t="s">
        <v>209</v>
      </c>
    </row>
    <row r="174" s="27" customFormat="true" ht="24.15" hidden="false" customHeight="true" outlineLevel="0" collapsed="false">
      <c r="A174" s="22"/>
      <c r="B174" s="160"/>
      <c r="C174" s="161" t="s">
        <v>210</v>
      </c>
      <c r="D174" s="161" t="s">
        <v>136</v>
      </c>
      <c r="E174" s="162" t="s">
        <v>211</v>
      </c>
      <c r="F174" s="163" t="s">
        <v>212</v>
      </c>
      <c r="G174" s="164" t="s">
        <v>139</v>
      </c>
      <c r="H174" s="165" t="n">
        <v>21.98</v>
      </c>
      <c r="I174" s="166"/>
      <c r="J174" s="167" t="n">
        <f aca="false">ROUND(I174*H174,2)</f>
        <v>0</v>
      </c>
      <c r="K174" s="163" t="s">
        <v>162</v>
      </c>
      <c r="L174" s="23"/>
      <c r="M174" s="168"/>
      <c r="N174" s="169" t="s">
        <v>39</v>
      </c>
      <c r="O174" s="60"/>
      <c r="P174" s="170" t="n">
        <f aca="false">O174*H174</f>
        <v>0</v>
      </c>
      <c r="Q174" s="170" t="n">
        <v>0.01838</v>
      </c>
      <c r="R174" s="170" t="n">
        <f aca="false">Q174*H174</f>
        <v>0.4039924</v>
      </c>
      <c r="S174" s="170" t="n">
        <v>0</v>
      </c>
      <c r="T174" s="17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140</v>
      </c>
      <c r="AT174" s="172" t="s">
        <v>136</v>
      </c>
      <c r="AU174" s="172" t="s">
        <v>81</v>
      </c>
      <c r="AY174" s="3" t="s">
        <v>134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79</v>
      </c>
      <c r="BK174" s="173" t="n">
        <f aca="false">ROUND(I174*H174,2)</f>
        <v>0</v>
      </c>
      <c r="BL174" s="3" t="s">
        <v>140</v>
      </c>
      <c r="BM174" s="172" t="s">
        <v>213</v>
      </c>
    </row>
    <row r="175" s="174" customFormat="true" ht="12.8" hidden="false" customHeight="false" outlineLevel="0" collapsed="false">
      <c r="B175" s="175"/>
      <c r="D175" s="176" t="s">
        <v>142</v>
      </c>
      <c r="E175" s="177"/>
      <c r="F175" s="178" t="s">
        <v>214</v>
      </c>
      <c r="H175" s="179" t="n">
        <v>21.98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142</v>
      </c>
      <c r="AU175" s="177" t="s">
        <v>81</v>
      </c>
      <c r="AV175" s="174" t="s">
        <v>81</v>
      </c>
      <c r="AW175" s="174" t="s">
        <v>31</v>
      </c>
      <c r="AX175" s="174" t="s">
        <v>79</v>
      </c>
      <c r="AY175" s="177" t="s">
        <v>134</v>
      </c>
    </row>
    <row r="176" s="27" customFormat="true" ht="24.15" hidden="false" customHeight="true" outlineLevel="0" collapsed="false">
      <c r="A176" s="22"/>
      <c r="B176" s="160"/>
      <c r="C176" s="161" t="s">
        <v>215</v>
      </c>
      <c r="D176" s="161" t="s">
        <v>136</v>
      </c>
      <c r="E176" s="162" t="s">
        <v>216</v>
      </c>
      <c r="F176" s="163" t="s">
        <v>217</v>
      </c>
      <c r="G176" s="164" t="s">
        <v>139</v>
      </c>
      <c r="H176" s="165" t="n">
        <v>21.98</v>
      </c>
      <c r="I176" s="166"/>
      <c r="J176" s="167" t="n">
        <f aca="false">ROUND(I176*H176,2)</f>
        <v>0</v>
      </c>
      <c r="K176" s="163" t="s">
        <v>162</v>
      </c>
      <c r="L176" s="23"/>
      <c r="M176" s="168"/>
      <c r="N176" s="169" t="s">
        <v>39</v>
      </c>
      <c r="O176" s="60"/>
      <c r="P176" s="170" t="n">
        <f aca="false">O176*H176</f>
        <v>0</v>
      </c>
      <c r="Q176" s="170" t="n">
        <v>0.0079</v>
      </c>
      <c r="R176" s="170" t="n">
        <f aca="false">Q176*H176</f>
        <v>0.173642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140</v>
      </c>
      <c r="AT176" s="172" t="s">
        <v>136</v>
      </c>
      <c r="AU176" s="172" t="s">
        <v>81</v>
      </c>
      <c r="AY176" s="3" t="s">
        <v>134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79</v>
      </c>
      <c r="BK176" s="173" t="n">
        <f aca="false">ROUND(I176*H176,2)</f>
        <v>0</v>
      </c>
      <c r="BL176" s="3" t="s">
        <v>140</v>
      </c>
      <c r="BM176" s="172" t="s">
        <v>218</v>
      </c>
    </row>
    <row r="177" s="27" customFormat="true" ht="24.15" hidden="false" customHeight="true" outlineLevel="0" collapsed="false">
      <c r="A177" s="22"/>
      <c r="B177" s="160"/>
      <c r="C177" s="161" t="s">
        <v>219</v>
      </c>
      <c r="D177" s="161" t="s">
        <v>136</v>
      </c>
      <c r="E177" s="162" t="s">
        <v>220</v>
      </c>
      <c r="F177" s="163" t="s">
        <v>221</v>
      </c>
      <c r="G177" s="164" t="s">
        <v>139</v>
      </c>
      <c r="H177" s="165" t="n">
        <v>115.325</v>
      </c>
      <c r="I177" s="166"/>
      <c r="J177" s="167" t="n">
        <f aca="false">ROUND(I177*H177,2)</f>
        <v>0</v>
      </c>
      <c r="K177" s="163" t="s">
        <v>162</v>
      </c>
      <c r="L177" s="23"/>
      <c r="M177" s="168"/>
      <c r="N177" s="169" t="s">
        <v>39</v>
      </c>
      <c r="O177" s="60"/>
      <c r="P177" s="170" t="n">
        <f aca="false">O177*H177</f>
        <v>0</v>
      </c>
      <c r="Q177" s="170" t="n">
        <v>0.017</v>
      </c>
      <c r="R177" s="170" t="n">
        <f aca="false">Q177*H177</f>
        <v>1.960525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140</v>
      </c>
      <c r="AT177" s="172" t="s">
        <v>136</v>
      </c>
      <c r="AU177" s="172" t="s">
        <v>81</v>
      </c>
      <c r="AY177" s="3" t="s">
        <v>134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79</v>
      </c>
      <c r="BK177" s="173" t="n">
        <f aca="false">ROUND(I177*H177,2)</f>
        <v>0</v>
      </c>
      <c r="BL177" s="3" t="s">
        <v>140</v>
      </c>
      <c r="BM177" s="172" t="s">
        <v>222</v>
      </c>
    </row>
    <row r="178" s="174" customFormat="true" ht="19.25" hidden="false" customHeight="false" outlineLevel="0" collapsed="false">
      <c r="B178" s="175"/>
      <c r="D178" s="176" t="s">
        <v>142</v>
      </c>
      <c r="E178" s="177"/>
      <c r="F178" s="178" t="s">
        <v>223</v>
      </c>
      <c r="H178" s="179" t="n">
        <v>68.278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142</v>
      </c>
      <c r="AU178" s="177" t="s">
        <v>81</v>
      </c>
      <c r="AV178" s="174" t="s">
        <v>81</v>
      </c>
      <c r="AW178" s="174" t="s">
        <v>31</v>
      </c>
      <c r="AX178" s="174" t="s">
        <v>74</v>
      </c>
      <c r="AY178" s="177" t="s">
        <v>134</v>
      </c>
    </row>
    <row r="179" s="174" customFormat="true" ht="19.25" hidden="false" customHeight="false" outlineLevel="0" collapsed="false">
      <c r="B179" s="175"/>
      <c r="D179" s="176" t="s">
        <v>142</v>
      </c>
      <c r="E179" s="177"/>
      <c r="F179" s="178" t="s">
        <v>224</v>
      </c>
      <c r="H179" s="179" t="n">
        <v>-23.35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142</v>
      </c>
      <c r="AU179" s="177" t="s">
        <v>81</v>
      </c>
      <c r="AV179" s="174" t="s">
        <v>81</v>
      </c>
      <c r="AW179" s="174" t="s">
        <v>31</v>
      </c>
      <c r="AX179" s="174" t="s">
        <v>74</v>
      </c>
      <c r="AY179" s="177" t="s">
        <v>134</v>
      </c>
    </row>
    <row r="180" s="203" customFormat="true" ht="12.8" hidden="false" customHeight="false" outlineLevel="0" collapsed="false">
      <c r="B180" s="204"/>
      <c r="D180" s="176" t="s">
        <v>142</v>
      </c>
      <c r="E180" s="205"/>
      <c r="F180" s="206" t="s">
        <v>225</v>
      </c>
      <c r="H180" s="207" t="n">
        <v>44.928</v>
      </c>
      <c r="I180" s="208"/>
      <c r="L180" s="204"/>
      <c r="M180" s="209"/>
      <c r="N180" s="210"/>
      <c r="O180" s="210"/>
      <c r="P180" s="210"/>
      <c r="Q180" s="210"/>
      <c r="R180" s="210"/>
      <c r="S180" s="210"/>
      <c r="T180" s="211"/>
      <c r="AT180" s="205" t="s">
        <v>142</v>
      </c>
      <c r="AU180" s="205" t="s">
        <v>81</v>
      </c>
      <c r="AV180" s="203" t="s">
        <v>149</v>
      </c>
      <c r="AW180" s="203" t="s">
        <v>31</v>
      </c>
      <c r="AX180" s="203" t="s">
        <v>74</v>
      </c>
      <c r="AY180" s="205" t="s">
        <v>134</v>
      </c>
    </row>
    <row r="181" s="174" customFormat="true" ht="12.8" hidden="false" customHeight="false" outlineLevel="0" collapsed="false">
      <c r="B181" s="175"/>
      <c r="D181" s="176" t="s">
        <v>142</v>
      </c>
      <c r="E181" s="177"/>
      <c r="F181" s="178" t="s">
        <v>226</v>
      </c>
      <c r="H181" s="179" t="n">
        <v>28.792</v>
      </c>
      <c r="I181" s="180"/>
      <c r="L181" s="175"/>
      <c r="M181" s="181"/>
      <c r="N181" s="182"/>
      <c r="O181" s="182"/>
      <c r="P181" s="182"/>
      <c r="Q181" s="182"/>
      <c r="R181" s="182"/>
      <c r="S181" s="182"/>
      <c r="T181" s="183"/>
      <c r="AT181" s="177" t="s">
        <v>142</v>
      </c>
      <c r="AU181" s="177" t="s">
        <v>81</v>
      </c>
      <c r="AV181" s="174" t="s">
        <v>81</v>
      </c>
      <c r="AW181" s="174" t="s">
        <v>31</v>
      </c>
      <c r="AX181" s="174" t="s">
        <v>74</v>
      </c>
      <c r="AY181" s="177" t="s">
        <v>134</v>
      </c>
    </row>
    <row r="182" s="174" customFormat="true" ht="19.25" hidden="false" customHeight="false" outlineLevel="0" collapsed="false">
      <c r="B182" s="175"/>
      <c r="D182" s="176" t="s">
        <v>142</v>
      </c>
      <c r="E182" s="177"/>
      <c r="F182" s="178" t="s">
        <v>227</v>
      </c>
      <c r="H182" s="179" t="n">
        <v>34.157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142</v>
      </c>
      <c r="AU182" s="177" t="s">
        <v>81</v>
      </c>
      <c r="AV182" s="174" t="s">
        <v>81</v>
      </c>
      <c r="AW182" s="174" t="s">
        <v>31</v>
      </c>
      <c r="AX182" s="174" t="s">
        <v>74</v>
      </c>
      <c r="AY182" s="177" t="s">
        <v>134</v>
      </c>
    </row>
    <row r="183" s="174" customFormat="true" ht="19.25" hidden="false" customHeight="false" outlineLevel="0" collapsed="false">
      <c r="B183" s="175"/>
      <c r="D183" s="176" t="s">
        <v>142</v>
      </c>
      <c r="E183" s="177"/>
      <c r="F183" s="178" t="s">
        <v>228</v>
      </c>
      <c r="H183" s="179" t="n">
        <v>7.448</v>
      </c>
      <c r="I183" s="180"/>
      <c r="L183" s="175"/>
      <c r="M183" s="181"/>
      <c r="N183" s="182"/>
      <c r="O183" s="182"/>
      <c r="P183" s="182"/>
      <c r="Q183" s="182"/>
      <c r="R183" s="182"/>
      <c r="S183" s="182"/>
      <c r="T183" s="183"/>
      <c r="AT183" s="177" t="s">
        <v>142</v>
      </c>
      <c r="AU183" s="177" t="s">
        <v>81</v>
      </c>
      <c r="AV183" s="174" t="s">
        <v>81</v>
      </c>
      <c r="AW183" s="174" t="s">
        <v>31</v>
      </c>
      <c r="AX183" s="174" t="s">
        <v>74</v>
      </c>
      <c r="AY183" s="177" t="s">
        <v>134</v>
      </c>
    </row>
    <row r="184" s="194" customFormat="true" ht="12.8" hidden="false" customHeight="false" outlineLevel="0" collapsed="false">
      <c r="B184" s="195"/>
      <c r="D184" s="176" t="s">
        <v>142</v>
      </c>
      <c r="E184" s="196"/>
      <c r="F184" s="197" t="s">
        <v>188</v>
      </c>
      <c r="H184" s="198" t="n">
        <v>115.325</v>
      </c>
      <c r="I184" s="199"/>
      <c r="L184" s="195"/>
      <c r="M184" s="200"/>
      <c r="N184" s="201"/>
      <c r="O184" s="201"/>
      <c r="P184" s="201"/>
      <c r="Q184" s="201"/>
      <c r="R184" s="201"/>
      <c r="S184" s="201"/>
      <c r="T184" s="202"/>
      <c r="AT184" s="196" t="s">
        <v>142</v>
      </c>
      <c r="AU184" s="196" t="s">
        <v>81</v>
      </c>
      <c r="AV184" s="194" t="s">
        <v>140</v>
      </c>
      <c r="AW184" s="194" t="s">
        <v>31</v>
      </c>
      <c r="AX184" s="194" t="s">
        <v>79</v>
      </c>
      <c r="AY184" s="196" t="s">
        <v>134</v>
      </c>
    </row>
    <row r="185" s="27" customFormat="true" ht="24.15" hidden="false" customHeight="true" outlineLevel="0" collapsed="false">
      <c r="A185" s="22"/>
      <c r="B185" s="160"/>
      <c r="C185" s="161" t="s">
        <v>229</v>
      </c>
      <c r="D185" s="161" t="s">
        <v>136</v>
      </c>
      <c r="E185" s="162" t="s">
        <v>230</v>
      </c>
      <c r="F185" s="163" t="s">
        <v>231</v>
      </c>
      <c r="G185" s="164" t="s">
        <v>139</v>
      </c>
      <c r="H185" s="165" t="n">
        <v>9.75</v>
      </c>
      <c r="I185" s="166"/>
      <c r="J185" s="167" t="n">
        <f aca="false">ROUND(I185*H185,2)</f>
        <v>0</v>
      </c>
      <c r="K185" s="163" t="s">
        <v>162</v>
      </c>
      <c r="L185" s="23"/>
      <c r="M185" s="168"/>
      <c r="N185" s="169" t="s">
        <v>39</v>
      </c>
      <c r="O185" s="60"/>
      <c r="P185" s="170" t="n">
        <f aca="false">O185*H185</f>
        <v>0</v>
      </c>
      <c r="Q185" s="170" t="n">
        <v>0.0284</v>
      </c>
      <c r="R185" s="170" t="n">
        <f aca="false">Q185*H185</f>
        <v>0.2769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140</v>
      </c>
      <c r="AT185" s="172" t="s">
        <v>136</v>
      </c>
      <c r="AU185" s="172" t="s">
        <v>81</v>
      </c>
      <c r="AY185" s="3" t="s">
        <v>134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79</v>
      </c>
      <c r="BK185" s="173" t="n">
        <f aca="false">ROUND(I185*H185,2)</f>
        <v>0</v>
      </c>
      <c r="BL185" s="3" t="s">
        <v>140</v>
      </c>
      <c r="BM185" s="172" t="s">
        <v>232</v>
      </c>
    </row>
    <row r="186" s="174" customFormat="true" ht="12.8" hidden="false" customHeight="false" outlineLevel="0" collapsed="false">
      <c r="B186" s="175"/>
      <c r="D186" s="176" t="s">
        <v>142</v>
      </c>
      <c r="E186" s="177"/>
      <c r="F186" s="178" t="s">
        <v>233</v>
      </c>
      <c r="H186" s="179" t="n">
        <v>9.75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142</v>
      </c>
      <c r="AU186" s="177" t="s">
        <v>81</v>
      </c>
      <c r="AV186" s="174" t="s">
        <v>81</v>
      </c>
      <c r="AW186" s="174" t="s">
        <v>31</v>
      </c>
      <c r="AX186" s="174" t="s">
        <v>79</v>
      </c>
      <c r="AY186" s="177" t="s">
        <v>134</v>
      </c>
    </row>
    <row r="187" s="27" customFormat="true" ht="24.15" hidden="false" customHeight="true" outlineLevel="0" collapsed="false">
      <c r="A187" s="22"/>
      <c r="B187" s="160"/>
      <c r="C187" s="161" t="s">
        <v>234</v>
      </c>
      <c r="D187" s="161" t="s">
        <v>136</v>
      </c>
      <c r="E187" s="162" t="s">
        <v>235</v>
      </c>
      <c r="F187" s="163" t="s">
        <v>236</v>
      </c>
      <c r="G187" s="164" t="s">
        <v>139</v>
      </c>
      <c r="H187" s="165" t="n">
        <v>9.178</v>
      </c>
      <c r="I187" s="166"/>
      <c r="J187" s="167" t="n">
        <f aca="false">ROUND(I187*H187,2)</f>
        <v>0</v>
      </c>
      <c r="K187" s="163" t="s">
        <v>162</v>
      </c>
      <c r="L187" s="23"/>
      <c r="M187" s="168"/>
      <c r="N187" s="169" t="s">
        <v>39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140</v>
      </c>
      <c r="AT187" s="172" t="s">
        <v>136</v>
      </c>
      <c r="AU187" s="172" t="s">
        <v>81</v>
      </c>
      <c r="AY187" s="3" t="s">
        <v>134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79</v>
      </c>
      <c r="BK187" s="173" t="n">
        <f aca="false">ROUND(I187*H187,2)</f>
        <v>0</v>
      </c>
      <c r="BL187" s="3" t="s">
        <v>140</v>
      </c>
      <c r="BM187" s="172" t="s">
        <v>237</v>
      </c>
    </row>
    <row r="188" s="174" customFormat="true" ht="12.8" hidden="false" customHeight="false" outlineLevel="0" collapsed="false">
      <c r="B188" s="175"/>
      <c r="D188" s="176" t="s">
        <v>142</v>
      </c>
      <c r="E188" s="177"/>
      <c r="F188" s="178" t="s">
        <v>238</v>
      </c>
      <c r="H188" s="179" t="n">
        <v>7.478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142</v>
      </c>
      <c r="AU188" s="177" t="s">
        <v>81</v>
      </c>
      <c r="AV188" s="174" t="s">
        <v>81</v>
      </c>
      <c r="AW188" s="174" t="s">
        <v>31</v>
      </c>
      <c r="AX188" s="174" t="s">
        <v>74</v>
      </c>
      <c r="AY188" s="177" t="s">
        <v>134</v>
      </c>
    </row>
    <row r="189" s="174" customFormat="true" ht="12.8" hidden="false" customHeight="false" outlineLevel="0" collapsed="false">
      <c r="B189" s="175"/>
      <c r="D189" s="176" t="s">
        <v>142</v>
      </c>
      <c r="E189" s="177"/>
      <c r="F189" s="178" t="s">
        <v>239</v>
      </c>
      <c r="H189" s="179" t="n">
        <v>1.7</v>
      </c>
      <c r="I189" s="180"/>
      <c r="L189" s="175"/>
      <c r="M189" s="181"/>
      <c r="N189" s="182"/>
      <c r="O189" s="182"/>
      <c r="P189" s="182"/>
      <c r="Q189" s="182"/>
      <c r="R189" s="182"/>
      <c r="S189" s="182"/>
      <c r="T189" s="183"/>
      <c r="AT189" s="177" t="s">
        <v>142</v>
      </c>
      <c r="AU189" s="177" t="s">
        <v>81</v>
      </c>
      <c r="AV189" s="174" t="s">
        <v>81</v>
      </c>
      <c r="AW189" s="174" t="s">
        <v>31</v>
      </c>
      <c r="AX189" s="174" t="s">
        <v>74</v>
      </c>
      <c r="AY189" s="177" t="s">
        <v>134</v>
      </c>
    </row>
    <row r="190" s="194" customFormat="true" ht="12.8" hidden="false" customHeight="false" outlineLevel="0" collapsed="false">
      <c r="B190" s="195"/>
      <c r="D190" s="176" t="s">
        <v>142</v>
      </c>
      <c r="E190" s="196"/>
      <c r="F190" s="197" t="s">
        <v>188</v>
      </c>
      <c r="H190" s="198" t="n">
        <v>9.178</v>
      </c>
      <c r="I190" s="199"/>
      <c r="L190" s="195"/>
      <c r="M190" s="200"/>
      <c r="N190" s="201"/>
      <c r="O190" s="201"/>
      <c r="P190" s="201"/>
      <c r="Q190" s="201"/>
      <c r="R190" s="201"/>
      <c r="S190" s="201"/>
      <c r="T190" s="202"/>
      <c r="AT190" s="196" t="s">
        <v>142</v>
      </c>
      <c r="AU190" s="196" t="s">
        <v>81</v>
      </c>
      <c r="AV190" s="194" t="s">
        <v>140</v>
      </c>
      <c r="AW190" s="194" t="s">
        <v>31</v>
      </c>
      <c r="AX190" s="194" t="s">
        <v>79</v>
      </c>
      <c r="AY190" s="196" t="s">
        <v>134</v>
      </c>
    </row>
    <row r="191" s="27" customFormat="true" ht="16.5" hidden="false" customHeight="true" outlineLevel="0" collapsed="false">
      <c r="A191" s="22"/>
      <c r="B191" s="160"/>
      <c r="C191" s="161" t="s">
        <v>240</v>
      </c>
      <c r="D191" s="161" t="s">
        <v>136</v>
      </c>
      <c r="E191" s="162" t="s">
        <v>241</v>
      </c>
      <c r="F191" s="163" t="s">
        <v>242</v>
      </c>
      <c r="G191" s="164" t="s">
        <v>146</v>
      </c>
      <c r="H191" s="165" t="n">
        <v>1</v>
      </c>
      <c r="I191" s="166"/>
      <c r="J191" s="167" t="n">
        <f aca="false">ROUND(I191*H191,2)</f>
        <v>0</v>
      </c>
      <c r="K191" s="163"/>
      <c r="L191" s="23"/>
      <c r="M191" s="168"/>
      <c r="N191" s="169" t="s">
        <v>39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140</v>
      </c>
      <c r="AT191" s="172" t="s">
        <v>136</v>
      </c>
      <c r="AU191" s="172" t="s">
        <v>81</v>
      </c>
      <c r="AY191" s="3" t="s">
        <v>134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79</v>
      </c>
      <c r="BK191" s="173" t="n">
        <f aca="false">ROUND(I191*H191,2)</f>
        <v>0</v>
      </c>
      <c r="BL191" s="3" t="s">
        <v>140</v>
      </c>
      <c r="BM191" s="172" t="s">
        <v>243</v>
      </c>
    </row>
    <row r="192" s="27" customFormat="true" ht="16.5" hidden="false" customHeight="true" outlineLevel="0" collapsed="false">
      <c r="A192" s="22"/>
      <c r="B192" s="160"/>
      <c r="C192" s="161" t="s">
        <v>6</v>
      </c>
      <c r="D192" s="161" t="s">
        <v>136</v>
      </c>
      <c r="E192" s="162" t="s">
        <v>244</v>
      </c>
      <c r="F192" s="163" t="s">
        <v>245</v>
      </c>
      <c r="G192" s="164" t="s">
        <v>146</v>
      </c>
      <c r="H192" s="165" t="n">
        <v>1</v>
      </c>
      <c r="I192" s="166"/>
      <c r="J192" s="167" t="n">
        <f aca="false">ROUND(I192*H192,2)</f>
        <v>0</v>
      </c>
      <c r="K192" s="163"/>
      <c r="L192" s="23"/>
      <c r="M192" s="168"/>
      <c r="N192" s="169" t="s">
        <v>39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140</v>
      </c>
      <c r="AT192" s="172" t="s">
        <v>136</v>
      </c>
      <c r="AU192" s="172" t="s">
        <v>81</v>
      </c>
      <c r="AY192" s="3" t="s">
        <v>134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79</v>
      </c>
      <c r="BK192" s="173" t="n">
        <f aca="false">ROUND(I192*H192,2)</f>
        <v>0</v>
      </c>
      <c r="BL192" s="3" t="s">
        <v>140</v>
      </c>
      <c r="BM192" s="172" t="s">
        <v>246</v>
      </c>
    </row>
    <row r="193" s="27" customFormat="true" ht="24.15" hidden="false" customHeight="true" outlineLevel="0" collapsed="false">
      <c r="A193" s="22"/>
      <c r="B193" s="160"/>
      <c r="C193" s="161" t="s">
        <v>247</v>
      </c>
      <c r="D193" s="161" t="s">
        <v>136</v>
      </c>
      <c r="E193" s="162" t="s">
        <v>248</v>
      </c>
      <c r="F193" s="163" t="s">
        <v>249</v>
      </c>
      <c r="G193" s="164" t="s">
        <v>139</v>
      </c>
      <c r="H193" s="165" t="n">
        <v>1.44</v>
      </c>
      <c r="I193" s="166"/>
      <c r="J193" s="167" t="n">
        <f aca="false">ROUND(I193*H193,2)</f>
        <v>0</v>
      </c>
      <c r="K193" s="163" t="s">
        <v>162</v>
      </c>
      <c r="L193" s="23"/>
      <c r="M193" s="168"/>
      <c r="N193" s="169" t="s">
        <v>39</v>
      </c>
      <c r="O193" s="60"/>
      <c r="P193" s="170" t="n">
        <f aca="false">O193*H193</f>
        <v>0</v>
      </c>
      <c r="Q193" s="170" t="n">
        <v>0.084</v>
      </c>
      <c r="R193" s="170" t="n">
        <f aca="false">Q193*H193</f>
        <v>0.12096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140</v>
      </c>
      <c r="AT193" s="172" t="s">
        <v>136</v>
      </c>
      <c r="AU193" s="172" t="s">
        <v>81</v>
      </c>
      <c r="AY193" s="3" t="s">
        <v>134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79</v>
      </c>
      <c r="BK193" s="173" t="n">
        <f aca="false">ROUND(I193*H193,2)</f>
        <v>0</v>
      </c>
      <c r="BL193" s="3" t="s">
        <v>140</v>
      </c>
      <c r="BM193" s="172" t="s">
        <v>250</v>
      </c>
    </row>
    <row r="194" s="174" customFormat="true" ht="12.8" hidden="false" customHeight="false" outlineLevel="0" collapsed="false">
      <c r="B194" s="175"/>
      <c r="D194" s="176" t="s">
        <v>142</v>
      </c>
      <c r="E194" s="177"/>
      <c r="F194" s="178" t="s">
        <v>251</v>
      </c>
      <c r="H194" s="179" t="n">
        <v>1.44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142</v>
      </c>
      <c r="AU194" s="177" t="s">
        <v>81</v>
      </c>
      <c r="AV194" s="174" t="s">
        <v>81</v>
      </c>
      <c r="AW194" s="174" t="s">
        <v>31</v>
      </c>
      <c r="AX194" s="174" t="s">
        <v>79</v>
      </c>
      <c r="AY194" s="177" t="s">
        <v>134</v>
      </c>
    </row>
    <row r="195" s="146" customFormat="true" ht="22.8" hidden="false" customHeight="true" outlineLevel="0" collapsed="false">
      <c r="B195" s="147"/>
      <c r="D195" s="148" t="s">
        <v>73</v>
      </c>
      <c r="E195" s="158" t="s">
        <v>183</v>
      </c>
      <c r="F195" s="158" t="s">
        <v>252</v>
      </c>
      <c r="I195" s="150"/>
      <c r="J195" s="159" t="n">
        <f aca="false">BK195</f>
        <v>0</v>
      </c>
      <c r="L195" s="147"/>
      <c r="M195" s="152"/>
      <c r="N195" s="153"/>
      <c r="O195" s="153"/>
      <c r="P195" s="154" t="n">
        <f aca="false">SUM(P196:P234)</f>
        <v>0</v>
      </c>
      <c r="Q195" s="153"/>
      <c r="R195" s="154" t="n">
        <f aca="false">SUM(R196:R234)</f>
        <v>0.00823276</v>
      </c>
      <c r="S195" s="153"/>
      <c r="T195" s="155" t="n">
        <f aca="false">SUM(T196:T234)</f>
        <v>4.371665</v>
      </c>
      <c r="AR195" s="148" t="s">
        <v>79</v>
      </c>
      <c r="AT195" s="156" t="s">
        <v>73</v>
      </c>
      <c r="AU195" s="156" t="s">
        <v>79</v>
      </c>
      <c r="AY195" s="148" t="s">
        <v>134</v>
      </c>
      <c r="BK195" s="157" t="n">
        <f aca="false">SUM(BK196:BK234)</f>
        <v>0</v>
      </c>
    </row>
    <row r="196" s="27" customFormat="true" ht="33" hidden="false" customHeight="true" outlineLevel="0" collapsed="false">
      <c r="A196" s="22"/>
      <c r="B196" s="160"/>
      <c r="C196" s="161" t="s">
        <v>253</v>
      </c>
      <c r="D196" s="161" t="s">
        <v>136</v>
      </c>
      <c r="E196" s="162" t="s">
        <v>254</v>
      </c>
      <c r="F196" s="163" t="s">
        <v>255</v>
      </c>
      <c r="G196" s="164" t="s">
        <v>139</v>
      </c>
      <c r="H196" s="165" t="n">
        <v>44.6</v>
      </c>
      <c r="I196" s="166"/>
      <c r="J196" s="167" t="n">
        <f aca="false">ROUND(I196*H196,2)</f>
        <v>0</v>
      </c>
      <c r="K196" s="163" t="s">
        <v>162</v>
      </c>
      <c r="L196" s="23"/>
      <c r="M196" s="168"/>
      <c r="N196" s="169" t="s">
        <v>39</v>
      </c>
      <c r="O196" s="60"/>
      <c r="P196" s="170" t="n">
        <f aca="false">O196*H196</f>
        <v>0</v>
      </c>
      <c r="Q196" s="170" t="n">
        <v>0.00013</v>
      </c>
      <c r="R196" s="170" t="n">
        <f aca="false">Q196*H196</f>
        <v>0.005798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140</v>
      </c>
      <c r="AT196" s="172" t="s">
        <v>136</v>
      </c>
      <c r="AU196" s="172" t="s">
        <v>81</v>
      </c>
      <c r="AY196" s="3" t="s">
        <v>134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79</v>
      </c>
      <c r="BK196" s="173" t="n">
        <f aca="false">ROUND(I196*H196,2)</f>
        <v>0</v>
      </c>
      <c r="BL196" s="3" t="s">
        <v>140</v>
      </c>
      <c r="BM196" s="172" t="s">
        <v>256</v>
      </c>
    </row>
    <row r="197" s="174" customFormat="true" ht="12.8" hidden="false" customHeight="false" outlineLevel="0" collapsed="false">
      <c r="B197" s="175"/>
      <c r="D197" s="176" t="s">
        <v>142</v>
      </c>
      <c r="E197" s="177"/>
      <c r="F197" s="178" t="s">
        <v>257</v>
      </c>
      <c r="H197" s="179" t="n">
        <v>44.6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142</v>
      </c>
      <c r="AU197" s="177" t="s">
        <v>81</v>
      </c>
      <c r="AV197" s="174" t="s">
        <v>81</v>
      </c>
      <c r="AW197" s="174" t="s">
        <v>31</v>
      </c>
      <c r="AX197" s="174" t="s">
        <v>79</v>
      </c>
      <c r="AY197" s="177" t="s">
        <v>134</v>
      </c>
    </row>
    <row r="198" s="27" customFormat="true" ht="24.15" hidden="false" customHeight="true" outlineLevel="0" collapsed="false">
      <c r="A198" s="22"/>
      <c r="B198" s="160"/>
      <c r="C198" s="161" t="s">
        <v>258</v>
      </c>
      <c r="D198" s="161" t="s">
        <v>136</v>
      </c>
      <c r="E198" s="162" t="s">
        <v>259</v>
      </c>
      <c r="F198" s="163" t="s">
        <v>260</v>
      </c>
      <c r="G198" s="164" t="s">
        <v>139</v>
      </c>
      <c r="H198" s="165" t="n">
        <v>60.869</v>
      </c>
      <c r="I198" s="166"/>
      <c r="J198" s="167" t="n">
        <f aca="false">ROUND(I198*H198,2)</f>
        <v>0</v>
      </c>
      <c r="K198" s="163" t="s">
        <v>162</v>
      </c>
      <c r="L198" s="23"/>
      <c r="M198" s="168"/>
      <c r="N198" s="169" t="s">
        <v>39</v>
      </c>
      <c r="O198" s="60"/>
      <c r="P198" s="170" t="n">
        <f aca="false">O198*H198</f>
        <v>0</v>
      </c>
      <c r="Q198" s="170" t="n">
        <v>4E-005</v>
      </c>
      <c r="R198" s="170" t="n">
        <f aca="false">Q198*H198</f>
        <v>0.00243476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140</v>
      </c>
      <c r="AT198" s="172" t="s">
        <v>136</v>
      </c>
      <c r="AU198" s="172" t="s">
        <v>81</v>
      </c>
      <c r="AY198" s="3" t="s">
        <v>134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79</v>
      </c>
      <c r="BK198" s="173" t="n">
        <f aca="false">ROUND(I198*H198,2)</f>
        <v>0</v>
      </c>
      <c r="BL198" s="3" t="s">
        <v>140</v>
      </c>
      <c r="BM198" s="172" t="s">
        <v>261</v>
      </c>
    </row>
    <row r="199" s="174" customFormat="true" ht="12.8" hidden="false" customHeight="false" outlineLevel="0" collapsed="false">
      <c r="B199" s="175"/>
      <c r="D199" s="176" t="s">
        <v>142</v>
      </c>
      <c r="E199" s="177"/>
      <c r="F199" s="178" t="s">
        <v>262</v>
      </c>
      <c r="H199" s="179" t="n">
        <v>16.269</v>
      </c>
      <c r="I199" s="180"/>
      <c r="L199" s="175"/>
      <c r="M199" s="181"/>
      <c r="N199" s="182"/>
      <c r="O199" s="182"/>
      <c r="P199" s="182"/>
      <c r="Q199" s="182"/>
      <c r="R199" s="182"/>
      <c r="S199" s="182"/>
      <c r="T199" s="183"/>
      <c r="AT199" s="177" t="s">
        <v>142</v>
      </c>
      <c r="AU199" s="177" t="s">
        <v>81</v>
      </c>
      <c r="AV199" s="174" t="s">
        <v>81</v>
      </c>
      <c r="AW199" s="174" t="s">
        <v>31</v>
      </c>
      <c r="AX199" s="174" t="s">
        <v>74</v>
      </c>
      <c r="AY199" s="177" t="s">
        <v>134</v>
      </c>
    </row>
    <row r="200" s="174" customFormat="true" ht="12.8" hidden="false" customHeight="false" outlineLevel="0" collapsed="false">
      <c r="B200" s="175"/>
      <c r="D200" s="176" t="s">
        <v>142</v>
      </c>
      <c r="E200" s="177"/>
      <c r="F200" s="178" t="s">
        <v>257</v>
      </c>
      <c r="H200" s="179" t="n">
        <v>44.6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142</v>
      </c>
      <c r="AU200" s="177" t="s">
        <v>81</v>
      </c>
      <c r="AV200" s="174" t="s">
        <v>81</v>
      </c>
      <c r="AW200" s="174" t="s">
        <v>31</v>
      </c>
      <c r="AX200" s="174" t="s">
        <v>74</v>
      </c>
      <c r="AY200" s="177" t="s">
        <v>134</v>
      </c>
    </row>
    <row r="201" s="194" customFormat="true" ht="12.8" hidden="false" customHeight="false" outlineLevel="0" collapsed="false">
      <c r="B201" s="195"/>
      <c r="D201" s="176" t="s">
        <v>142</v>
      </c>
      <c r="E201" s="196"/>
      <c r="F201" s="197" t="s">
        <v>188</v>
      </c>
      <c r="H201" s="198" t="n">
        <v>60.869</v>
      </c>
      <c r="I201" s="199"/>
      <c r="L201" s="195"/>
      <c r="M201" s="200"/>
      <c r="N201" s="201"/>
      <c r="O201" s="201"/>
      <c r="P201" s="201"/>
      <c r="Q201" s="201"/>
      <c r="R201" s="201"/>
      <c r="S201" s="201"/>
      <c r="T201" s="202"/>
      <c r="AT201" s="196" t="s">
        <v>142</v>
      </c>
      <c r="AU201" s="196" t="s">
        <v>81</v>
      </c>
      <c r="AV201" s="194" t="s">
        <v>140</v>
      </c>
      <c r="AW201" s="194" t="s">
        <v>31</v>
      </c>
      <c r="AX201" s="194" t="s">
        <v>79</v>
      </c>
      <c r="AY201" s="196" t="s">
        <v>134</v>
      </c>
    </row>
    <row r="202" s="27" customFormat="true" ht="44.25" hidden="false" customHeight="true" outlineLevel="0" collapsed="false">
      <c r="A202" s="22"/>
      <c r="B202" s="160"/>
      <c r="C202" s="161" t="s">
        <v>263</v>
      </c>
      <c r="D202" s="161" t="s">
        <v>136</v>
      </c>
      <c r="E202" s="162" t="s">
        <v>264</v>
      </c>
      <c r="F202" s="163" t="s">
        <v>265</v>
      </c>
      <c r="G202" s="164" t="s">
        <v>146</v>
      </c>
      <c r="H202" s="165" t="n">
        <v>1</v>
      </c>
      <c r="I202" s="166"/>
      <c r="J202" s="167" t="n">
        <f aca="false">ROUND(I202*H202,2)</f>
        <v>0</v>
      </c>
      <c r="K202" s="163"/>
      <c r="L202" s="23"/>
      <c r="M202" s="168"/>
      <c r="N202" s="169" t="s">
        <v>39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0.25</v>
      </c>
      <c r="T202" s="171" t="n">
        <f aca="false">S202*H202</f>
        <v>0.25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140</v>
      </c>
      <c r="AT202" s="172" t="s">
        <v>136</v>
      </c>
      <c r="AU202" s="172" t="s">
        <v>81</v>
      </c>
      <c r="AY202" s="3" t="s">
        <v>134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79</v>
      </c>
      <c r="BK202" s="173" t="n">
        <f aca="false">ROUND(I202*H202,2)</f>
        <v>0</v>
      </c>
      <c r="BL202" s="3" t="s">
        <v>140</v>
      </c>
      <c r="BM202" s="172" t="s">
        <v>266</v>
      </c>
    </row>
    <row r="203" s="27" customFormat="true" ht="21.75" hidden="false" customHeight="true" outlineLevel="0" collapsed="false">
      <c r="A203" s="22"/>
      <c r="B203" s="160"/>
      <c r="C203" s="161" t="s">
        <v>267</v>
      </c>
      <c r="D203" s="161" t="s">
        <v>136</v>
      </c>
      <c r="E203" s="162" t="s">
        <v>268</v>
      </c>
      <c r="F203" s="163" t="s">
        <v>269</v>
      </c>
      <c r="G203" s="164" t="s">
        <v>139</v>
      </c>
      <c r="H203" s="165" t="n">
        <v>2.76</v>
      </c>
      <c r="I203" s="166"/>
      <c r="J203" s="167" t="n">
        <f aca="false">ROUND(I203*H203,2)</f>
        <v>0</v>
      </c>
      <c r="K203" s="163" t="s">
        <v>162</v>
      </c>
      <c r="L203" s="23"/>
      <c r="M203" s="168"/>
      <c r="N203" s="169" t="s">
        <v>39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0.082</v>
      </c>
      <c r="T203" s="171" t="n">
        <f aca="false">S203*H203</f>
        <v>0.22632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140</v>
      </c>
      <c r="AT203" s="172" t="s">
        <v>136</v>
      </c>
      <c r="AU203" s="172" t="s">
        <v>81</v>
      </c>
      <c r="AY203" s="3" t="s">
        <v>134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79</v>
      </c>
      <c r="BK203" s="173" t="n">
        <f aca="false">ROUND(I203*H203,2)</f>
        <v>0</v>
      </c>
      <c r="BL203" s="3" t="s">
        <v>140</v>
      </c>
      <c r="BM203" s="172" t="s">
        <v>270</v>
      </c>
    </row>
    <row r="204" s="174" customFormat="true" ht="12.8" hidden="false" customHeight="false" outlineLevel="0" collapsed="false">
      <c r="B204" s="175"/>
      <c r="D204" s="176" t="s">
        <v>142</v>
      </c>
      <c r="E204" s="177"/>
      <c r="F204" s="178" t="s">
        <v>271</v>
      </c>
      <c r="H204" s="179" t="n">
        <v>2.76</v>
      </c>
      <c r="I204" s="180"/>
      <c r="L204" s="175"/>
      <c r="M204" s="181"/>
      <c r="N204" s="182"/>
      <c r="O204" s="182"/>
      <c r="P204" s="182"/>
      <c r="Q204" s="182"/>
      <c r="R204" s="182"/>
      <c r="S204" s="182"/>
      <c r="T204" s="183"/>
      <c r="AT204" s="177" t="s">
        <v>142</v>
      </c>
      <c r="AU204" s="177" t="s">
        <v>81</v>
      </c>
      <c r="AV204" s="174" t="s">
        <v>81</v>
      </c>
      <c r="AW204" s="174" t="s">
        <v>31</v>
      </c>
      <c r="AX204" s="174" t="s">
        <v>79</v>
      </c>
      <c r="AY204" s="177" t="s">
        <v>134</v>
      </c>
    </row>
    <row r="205" s="27" customFormat="true" ht="24.15" hidden="false" customHeight="true" outlineLevel="0" collapsed="false">
      <c r="A205" s="22"/>
      <c r="B205" s="160"/>
      <c r="C205" s="161" t="s">
        <v>272</v>
      </c>
      <c r="D205" s="161" t="s">
        <v>136</v>
      </c>
      <c r="E205" s="162" t="s">
        <v>273</v>
      </c>
      <c r="F205" s="163" t="s">
        <v>274</v>
      </c>
      <c r="G205" s="164" t="s">
        <v>139</v>
      </c>
      <c r="H205" s="165" t="n">
        <v>2.8</v>
      </c>
      <c r="I205" s="166"/>
      <c r="J205" s="167" t="n">
        <f aca="false">ROUND(I205*H205,2)</f>
        <v>0</v>
      </c>
      <c r="K205" s="163" t="s">
        <v>162</v>
      </c>
      <c r="L205" s="23"/>
      <c r="M205" s="168"/>
      <c r="N205" s="169" t="s">
        <v>39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0.035</v>
      </c>
      <c r="T205" s="171" t="n">
        <f aca="false">S205*H205</f>
        <v>0.098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140</v>
      </c>
      <c r="AT205" s="172" t="s">
        <v>136</v>
      </c>
      <c r="AU205" s="172" t="s">
        <v>81</v>
      </c>
      <c r="AY205" s="3" t="s">
        <v>134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79</v>
      </c>
      <c r="BK205" s="173" t="n">
        <f aca="false">ROUND(I205*H205,2)</f>
        <v>0</v>
      </c>
      <c r="BL205" s="3" t="s">
        <v>140</v>
      </c>
      <c r="BM205" s="172" t="s">
        <v>275</v>
      </c>
    </row>
    <row r="206" s="174" customFormat="true" ht="12.8" hidden="false" customHeight="false" outlineLevel="0" collapsed="false">
      <c r="B206" s="175"/>
      <c r="D206" s="176" t="s">
        <v>142</v>
      </c>
      <c r="E206" s="177"/>
      <c r="F206" s="178" t="s">
        <v>276</v>
      </c>
      <c r="H206" s="179" t="n">
        <v>2.8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77" t="s">
        <v>142</v>
      </c>
      <c r="AU206" s="177" t="s">
        <v>81</v>
      </c>
      <c r="AV206" s="174" t="s">
        <v>81</v>
      </c>
      <c r="AW206" s="174" t="s">
        <v>31</v>
      </c>
      <c r="AX206" s="174" t="s">
        <v>79</v>
      </c>
      <c r="AY206" s="177" t="s">
        <v>134</v>
      </c>
    </row>
    <row r="207" s="27" customFormat="true" ht="21.75" hidden="false" customHeight="true" outlineLevel="0" collapsed="false">
      <c r="A207" s="22"/>
      <c r="B207" s="160"/>
      <c r="C207" s="161" t="s">
        <v>277</v>
      </c>
      <c r="D207" s="161" t="s">
        <v>136</v>
      </c>
      <c r="E207" s="162" t="s">
        <v>278</v>
      </c>
      <c r="F207" s="163" t="s">
        <v>279</v>
      </c>
      <c r="G207" s="164" t="s">
        <v>139</v>
      </c>
      <c r="H207" s="165" t="n">
        <v>4.8</v>
      </c>
      <c r="I207" s="166"/>
      <c r="J207" s="167" t="n">
        <f aca="false">ROUND(I207*H207,2)</f>
        <v>0</v>
      </c>
      <c r="K207" s="163" t="s">
        <v>162</v>
      </c>
      <c r="L207" s="23"/>
      <c r="M207" s="168"/>
      <c r="N207" s="169" t="s">
        <v>39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0.076</v>
      </c>
      <c r="T207" s="171" t="n">
        <f aca="false">S207*H207</f>
        <v>0.3648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140</v>
      </c>
      <c r="AT207" s="172" t="s">
        <v>136</v>
      </c>
      <c r="AU207" s="172" t="s">
        <v>81</v>
      </c>
      <c r="AY207" s="3" t="s">
        <v>134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79</v>
      </c>
      <c r="BK207" s="173" t="n">
        <f aca="false">ROUND(I207*H207,2)</f>
        <v>0</v>
      </c>
      <c r="BL207" s="3" t="s">
        <v>140</v>
      </c>
      <c r="BM207" s="172" t="s">
        <v>280</v>
      </c>
    </row>
    <row r="208" s="174" customFormat="true" ht="12.8" hidden="false" customHeight="false" outlineLevel="0" collapsed="false">
      <c r="B208" s="175"/>
      <c r="D208" s="176" t="s">
        <v>142</v>
      </c>
      <c r="E208" s="177"/>
      <c r="F208" s="178" t="s">
        <v>281</v>
      </c>
      <c r="H208" s="179" t="n">
        <v>4.8</v>
      </c>
      <c r="I208" s="180"/>
      <c r="L208" s="175"/>
      <c r="M208" s="181"/>
      <c r="N208" s="182"/>
      <c r="O208" s="182"/>
      <c r="P208" s="182"/>
      <c r="Q208" s="182"/>
      <c r="R208" s="182"/>
      <c r="S208" s="182"/>
      <c r="T208" s="183"/>
      <c r="AT208" s="177" t="s">
        <v>142</v>
      </c>
      <c r="AU208" s="177" t="s">
        <v>81</v>
      </c>
      <c r="AV208" s="174" t="s">
        <v>81</v>
      </c>
      <c r="AW208" s="174" t="s">
        <v>31</v>
      </c>
      <c r="AX208" s="174" t="s">
        <v>79</v>
      </c>
      <c r="AY208" s="177" t="s">
        <v>134</v>
      </c>
    </row>
    <row r="209" s="27" customFormat="true" ht="24.15" hidden="false" customHeight="true" outlineLevel="0" collapsed="false">
      <c r="A209" s="22"/>
      <c r="B209" s="160"/>
      <c r="C209" s="161" t="s">
        <v>282</v>
      </c>
      <c r="D209" s="161" t="s">
        <v>136</v>
      </c>
      <c r="E209" s="162" t="s">
        <v>283</v>
      </c>
      <c r="F209" s="163" t="s">
        <v>284</v>
      </c>
      <c r="G209" s="164" t="s">
        <v>180</v>
      </c>
      <c r="H209" s="165" t="n">
        <v>4</v>
      </c>
      <c r="I209" s="166"/>
      <c r="J209" s="167" t="n">
        <f aca="false">ROUND(I209*H209,2)</f>
        <v>0</v>
      </c>
      <c r="K209" s="163" t="s">
        <v>162</v>
      </c>
      <c r="L209" s="23"/>
      <c r="M209" s="168"/>
      <c r="N209" s="169" t="s">
        <v>39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0.031</v>
      </c>
      <c r="T209" s="171" t="n">
        <f aca="false">S209*H209</f>
        <v>0.124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140</v>
      </c>
      <c r="AT209" s="172" t="s">
        <v>136</v>
      </c>
      <c r="AU209" s="172" t="s">
        <v>81</v>
      </c>
      <c r="AY209" s="3" t="s">
        <v>134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79</v>
      </c>
      <c r="BK209" s="173" t="n">
        <f aca="false">ROUND(I209*H209,2)</f>
        <v>0</v>
      </c>
      <c r="BL209" s="3" t="s">
        <v>140</v>
      </c>
      <c r="BM209" s="172" t="s">
        <v>285</v>
      </c>
    </row>
    <row r="210" s="27" customFormat="true" ht="24.15" hidden="false" customHeight="true" outlineLevel="0" collapsed="false">
      <c r="A210" s="22"/>
      <c r="B210" s="160"/>
      <c r="C210" s="161" t="s">
        <v>286</v>
      </c>
      <c r="D210" s="161" t="s">
        <v>136</v>
      </c>
      <c r="E210" s="162" t="s">
        <v>287</v>
      </c>
      <c r="F210" s="163" t="s">
        <v>288</v>
      </c>
      <c r="G210" s="164" t="s">
        <v>289</v>
      </c>
      <c r="H210" s="165" t="n">
        <v>12</v>
      </c>
      <c r="I210" s="166"/>
      <c r="J210" s="167" t="n">
        <f aca="false">ROUND(I210*H210,2)</f>
        <v>0</v>
      </c>
      <c r="K210" s="163" t="s">
        <v>162</v>
      </c>
      <c r="L210" s="23"/>
      <c r="M210" s="168"/>
      <c r="N210" s="169" t="s">
        <v>39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0.012</v>
      </c>
      <c r="T210" s="171" t="n">
        <f aca="false">S210*H210</f>
        <v>0.144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140</v>
      </c>
      <c r="AT210" s="172" t="s">
        <v>136</v>
      </c>
      <c r="AU210" s="172" t="s">
        <v>81</v>
      </c>
      <c r="AY210" s="3" t="s">
        <v>134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79</v>
      </c>
      <c r="BK210" s="173" t="n">
        <f aca="false">ROUND(I210*H210,2)</f>
        <v>0</v>
      </c>
      <c r="BL210" s="3" t="s">
        <v>140</v>
      </c>
      <c r="BM210" s="172" t="s">
        <v>290</v>
      </c>
    </row>
    <row r="211" s="174" customFormat="true" ht="12.8" hidden="false" customHeight="false" outlineLevel="0" collapsed="false">
      <c r="B211" s="175"/>
      <c r="D211" s="176" t="s">
        <v>142</v>
      </c>
      <c r="E211" s="177"/>
      <c r="F211" s="178" t="s">
        <v>291</v>
      </c>
      <c r="H211" s="179" t="n">
        <v>12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142</v>
      </c>
      <c r="AU211" s="177" t="s">
        <v>81</v>
      </c>
      <c r="AV211" s="174" t="s">
        <v>81</v>
      </c>
      <c r="AW211" s="174" t="s">
        <v>31</v>
      </c>
      <c r="AX211" s="174" t="s">
        <v>79</v>
      </c>
      <c r="AY211" s="177" t="s">
        <v>134</v>
      </c>
    </row>
    <row r="212" s="27" customFormat="true" ht="24.15" hidden="false" customHeight="true" outlineLevel="0" collapsed="false">
      <c r="A212" s="22"/>
      <c r="B212" s="160"/>
      <c r="C212" s="161" t="s">
        <v>292</v>
      </c>
      <c r="D212" s="161" t="s">
        <v>136</v>
      </c>
      <c r="E212" s="162" t="s">
        <v>293</v>
      </c>
      <c r="F212" s="163" t="s">
        <v>294</v>
      </c>
      <c r="G212" s="164" t="s">
        <v>289</v>
      </c>
      <c r="H212" s="165" t="n">
        <v>1.2</v>
      </c>
      <c r="I212" s="166"/>
      <c r="J212" s="167" t="n">
        <f aca="false">ROUND(I212*H212,2)</f>
        <v>0</v>
      </c>
      <c r="K212" s="163" t="s">
        <v>162</v>
      </c>
      <c r="L212" s="23"/>
      <c r="M212" s="168"/>
      <c r="N212" s="169" t="s">
        <v>39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0.012</v>
      </c>
      <c r="T212" s="171" t="n">
        <f aca="false">S212*H212</f>
        <v>0.0144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140</v>
      </c>
      <c r="AT212" s="172" t="s">
        <v>136</v>
      </c>
      <c r="AU212" s="172" t="s">
        <v>81</v>
      </c>
      <c r="AY212" s="3" t="s">
        <v>134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79</v>
      </c>
      <c r="BK212" s="173" t="n">
        <f aca="false">ROUND(I212*H212,2)</f>
        <v>0</v>
      </c>
      <c r="BL212" s="3" t="s">
        <v>140</v>
      </c>
      <c r="BM212" s="172" t="s">
        <v>295</v>
      </c>
    </row>
    <row r="213" s="174" customFormat="true" ht="12.8" hidden="false" customHeight="false" outlineLevel="0" collapsed="false">
      <c r="B213" s="175"/>
      <c r="D213" s="176" t="s">
        <v>142</v>
      </c>
      <c r="E213" s="177"/>
      <c r="F213" s="178" t="s">
        <v>296</v>
      </c>
      <c r="H213" s="179" t="n">
        <v>1.2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142</v>
      </c>
      <c r="AU213" s="177" t="s">
        <v>81</v>
      </c>
      <c r="AV213" s="174" t="s">
        <v>81</v>
      </c>
      <c r="AW213" s="174" t="s">
        <v>31</v>
      </c>
      <c r="AX213" s="174" t="s">
        <v>79</v>
      </c>
      <c r="AY213" s="177" t="s">
        <v>134</v>
      </c>
    </row>
    <row r="214" s="27" customFormat="true" ht="24.15" hidden="false" customHeight="true" outlineLevel="0" collapsed="false">
      <c r="A214" s="22"/>
      <c r="B214" s="160"/>
      <c r="C214" s="161" t="s">
        <v>297</v>
      </c>
      <c r="D214" s="161" t="s">
        <v>136</v>
      </c>
      <c r="E214" s="162" t="s">
        <v>298</v>
      </c>
      <c r="F214" s="163" t="s">
        <v>299</v>
      </c>
      <c r="G214" s="164" t="s">
        <v>289</v>
      </c>
      <c r="H214" s="165" t="n">
        <v>5.5</v>
      </c>
      <c r="I214" s="166"/>
      <c r="J214" s="167" t="n">
        <f aca="false">ROUND(I214*H214,2)</f>
        <v>0</v>
      </c>
      <c r="K214" s="163" t="s">
        <v>162</v>
      </c>
      <c r="L214" s="23"/>
      <c r="M214" s="168"/>
      <c r="N214" s="169" t="s">
        <v>39</v>
      </c>
      <c r="O214" s="60"/>
      <c r="P214" s="170" t="n">
        <f aca="false">O214*H214</f>
        <v>0</v>
      </c>
      <c r="Q214" s="170" t="n">
        <v>0</v>
      </c>
      <c r="R214" s="170" t="n">
        <f aca="false">Q214*H214</f>
        <v>0</v>
      </c>
      <c r="S214" s="170" t="n">
        <v>0.009</v>
      </c>
      <c r="T214" s="171" t="n">
        <f aca="false">S214*H214</f>
        <v>0.0495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140</v>
      </c>
      <c r="AT214" s="172" t="s">
        <v>136</v>
      </c>
      <c r="AU214" s="172" t="s">
        <v>81</v>
      </c>
      <c r="AY214" s="3" t="s">
        <v>134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79</v>
      </c>
      <c r="BK214" s="173" t="n">
        <f aca="false">ROUND(I214*H214,2)</f>
        <v>0</v>
      </c>
      <c r="BL214" s="3" t="s">
        <v>140</v>
      </c>
      <c r="BM214" s="172" t="s">
        <v>300</v>
      </c>
    </row>
    <row r="215" s="174" customFormat="true" ht="12.8" hidden="false" customHeight="false" outlineLevel="0" collapsed="false">
      <c r="B215" s="175"/>
      <c r="D215" s="176" t="s">
        <v>142</v>
      </c>
      <c r="E215" s="177"/>
      <c r="F215" s="178" t="s">
        <v>301</v>
      </c>
      <c r="H215" s="179" t="n">
        <v>5.5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77" t="s">
        <v>142</v>
      </c>
      <c r="AU215" s="177" t="s">
        <v>81</v>
      </c>
      <c r="AV215" s="174" t="s">
        <v>81</v>
      </c>
      <c r="AW215" s="174" t="s">
        <v>31</v>
      </c>
      <c r="AX215" s="174" t="s">
        <v>74</v>
      </c>
      <c r="AY215" s="177" t="s">
        <v>134</v>
      </c>
    </row>
    <row r="216" s="194" customFormat="true" ht="12.8" hidden="false" customHeight="false" outlineLevel="0" collapsed="false">
      <c r="B216" s="195"/>
      <c r="D216" s="176" t="s">
        <v>142</v>
      </c>
      <c r="E216" s="196"/>
      <c r="F216" s="197" t="s">
        <v>188</v>
      </c>
      <c r="H216" s="198" t="n">
        <v>5.5</v>
      </c>
      <c r="I216" s="199"/>
      <c r="L216" s="195"/>
      <c r="M216" s="200"/>
      <c r="N216" s="201"/>
      <c r="O216" s="201"/>
      <c r="P216" s="201"/>
      <c r="Q216" s="201"/>
      <c r="R216" s="201"/>
      <c r="S216" s="201"/>
      <c r="T216" s="202"/>
      <c r="AT216" s="196" t="s">
        <v>142</v>
      </c>
      <c r="AU216" s="196" t="s">
        <v>81</v>
      </c>
      <c r="AV216" s="194" t="s">
        <v>140</v>
      </c>
      <c r="AW216" s="194" t="s">
        <v>31</v>
      </c>
      <c r="AX216" s="194" t="s">
        <v>79</v>
      </c>
      <c r="AY216" s="196" t="s">
        <v>134</v>
      </c>
    </row>
    <row r="217" s="27" customFormat="true" ht="37.8" hidden="false" customHeight="true" outlineLevel="0" collapsed="false">
      <c r="A217" s="22"/>
      <c r="B217" s="160"/>
      <c r="C217" s="161" t="s">
        <v>302</v>
      </c>
      <c r="D217" s="161" t="s">
        <v>136</v>
      </c>
      <c r="E217" s="162" t="s">
        <v>303</v>
      </c>
      <c r="F217" s="163" t="s">
        <v>304</v>
      </c>
      <c r="G217" s="164" t="s">
        <v>139</v>
      </c>
      <c r="H217" s="165" t="n">
        <v>115.325</v>
      </c>
      <c r="I217" s="166"/>
      <c r="J217" s="167" t="n">
        <f aca="false">ROUND(I217*H217,2)</f>
        <v>0</v>
      </c>
      <c r="K217" s="163" t="s">
        <v>162</v>
      </c>
      <c r="L217" s="23"/>
      <c r="M217" s="168"/>
      <c r="N217" s="169" t="s">
        <v>39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0.009</v>
      </c>
      <c r="T217" s="171" t="n">
        <f aca="false">S217*H217</f>
        <v>1.037925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140</v>
      </c>
      <c r="AT217" s="172" t="s">
        <v>136</v>
      </c>
      <c r="AU217" s="172" t="s">
        <v>81</v>
      </c>
      <c r="AY217" s="3" t="s">
        <v>134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79</v>
      </c>
      <c r="BK217" s="173" t="n">
        <f aca="false">ROUND(I217*H217,2)</f>
        <v>0</v>
      </c>
      <c r="BL217" s="3" t="s">
        <v>140</v>
      </c>
      <c r="BM217" s="172" t="s">
        <v>305</v>
      </c>
    </row>
    <row r="218" s="174" customFormat="true" ht="19.25" hidden="false" customHeight="false" outlineLevel="0" collapsed="false">
      <c r="B218" s="175"/>
      <c r="D218" s="176" t="s">
        <v>142</v>
      </c>
      <c r="E218" s="177"/>
      <c r="F218" s="178" t="s">
        <v>223</v>
      </c>
      <c r="H218" s="179" t="n">
        <v>68.278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142</v>
      </c>
      <c r="AU218" s="177" t="s">
        <v>81</v>
      </c>
      <c r="AV218" s="174" t="s">
        <v>81</v>
      </c>
      <c r="AW218" s="174" t="s">
        <v>31</v>
      </c>
      <c r="AX218" s="174" t="s">
        <v>74</v>
      </c>
      <c r="AY218" s="177" t="s">
        <v>134</v>
      </c>
    </row>
    <row r="219" s="174" customFormat="true" ht="19.25" hidden="false" customHeight="false" outlineLevel="0" collapsed="false">
      <c r="B219" s="175"/>
      <c r="D219" s="176" t="s">
        <v>142</v>
      </c>
      <c r="E219" s="177"/>
      <c r="F219" s="178" t="s">
        <v>224</v>
      </c>
      <c r="H219" s="179" t="n">
        <v>-23.35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142</v>
      </c>
      <c r="AU219" s="177" t="s">
        <v>81</v>
      </c>
      <c r="AV219" s="174" t="s">
        <v>81</v>
      </c>
      <c r="AW219" s="174" t="s">
        <v>31</v>
      </c>
      <c r="AX219" s="174" t="s">
        <v>74</v>
      </c>
      <c r="AY219" s="177" t="s">
        <v>134</v>
      </c>
    </row>
    <row r="220" s="203" customFormat="true" ht="12.8" hidden="false" customHeight="false" outlineLevel="0" collapsed="false">
      <c r="B220" s="204"/>
      <c r="D220" s="176" t="s">
        <v>142</v>
      </c>
      <c r="E220" s="205"/>
      <c r="F220" s="206" t="s">
        <v>225</v>
      </c>
      <c r="H220" s="207" t="n">
        <v>44.928</v>
      </c>
      <c r="I220" s="208"/>
      <c r="L220" s="204"/>
      <c r="M220" s="209"/>
      <c r="N220" s="210"/>
      <c r="O220" s="210"/>
      <c r="P220" s="210"/>
      <c r="Q220" s="210"/>
      <c r="R220" s="210"/>
      <c r="S220" s="210"/>
      <c r="T220" s="211"/>
      <c r="AT220" s="205" t="s">
        <v>142</v>
      </c>
      <c r="AU220" s="205" t="s">
        <v>81</v>
      </c>
      <c r="AV220" s="203" t="s">
        <v>149</v>
      </c>
      <c r="AW220" s="203" t="s">
        <v>31</v>
      </c>
      <c r="AX220" s="203" t="s">
        <v>74</v>
      </c>
      <c r="AY220" s="205" t="s">
        <v>134</v>
      </c>
    </row>
    <row r="221" s="174" customFormat="true" ht="12.8" hidden="false" customHeight="false" outlineLevel="0" collapsed="false">
      <c r="B221" s="175"/>
      <c r="D221" s="176" t="s">
        <v>142</v>
      </c>
      <c r="E221" s="177"/>
      <c r="F221" s="178" t="s">
        <v>226</v>
      </c>
      <c r="H221" s="179" t="n">
        <v>28.792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142</v>
      </c>
      <c r="AU221" s="177" t="s">
        <v>81</v>
      </c>
      <c r="AV221" s="174" t="s">
        <v>81</v>
      </c>
      <c r="AW221" s="174" t="s">
        <v>31</v>
      </c>
      <c r="AX221" s="174" t="s">
        <v>74</v>
      </c>
      <c r="AY221" s="177" t="s">
        <v>134</v>
      </c>
    </row>
    <row r="222" s="174" customFormat="true" ht="19.25" hidden="false" customHeight="false" outlineLevel="0" collapsed="false">
      <c r="B222" s="175"/>
      <c r="D222" s="176" t="s">
        <v>142</v>
      </c>
      <c r="E222" s="177"/>
      <c r="F222" s="178" t="s">
        <v>227</v>
      </c>
      <c r="H222" s="179" t="n">
        <v>34.157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77" t="s">
        <v>142</v>
      </c>
      <c r="AU222" s="177" t="s">
        <v>81</v>
      </c>
      <c r="AV222" s="174" t="s">
        <v>81</v>
      </c>
      <c r="AW222" s="174" t="s">
        <v>31</v>
      </c>
      <c r="AX222" s="174" t="s">
        <v>74</v>
      </c>
      <c r="AY222" s="177" t="s">
        <v>134</v>
      </c>
    </row>
    <row r="223" s="174" customFormat="true" ht="19.25" hidden="false" customHeight="false" outlineLevel="0" collapsed="false">
      <c r="B223" s="175"/>
      <c r="D223" s="176" t="s">
        <v>142</v>
      </c>
      <c r="E223" s="177"/>
      <c r="F223" s="178" t="s">
        <v>228</v>
      </c>
      <c r="H223" s="179" t="n">
        <v>7.448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142</v>
      </c>
      <c r="AU223" s="177" t="s">
        <v>81</v>
      </c>
      <c r="AV223" s="174" t="s">
        <v>81</v>
      </c>
      <c r="AW223" s="174" t="s">
        <v>31</v>
      </c>
      <c r="AX223" s="174" t="s">
        <v>74</v>
      </c>
      <c r="AY223" s="177" t="s">
        <v>134</v>
      </c>
    </row>
    <row r="224" s="194" customFormat="true" ht="12.8" hidden="false" customHeight="false" outlineLevel="0" collapsed="false">
      <c r="B224" s="195"/>
      <c r="D224" s="176" t="s">
        <v>142</v>
      </c>
      <c r="E224" s="196"/>
      <c r="F224" s="197" t="s">
        <v>188</v>
      </c>
      <c r="H224" s="198" t="n">
        <v>115.325</v>
      </c>
      <c r="I224" s="199"/>
      <c r="L224" s="195"/>
      <c r="M224" s="200"/>
      <c r="N224" s="201"/>
      <c r="O224" s="201"/>
      <c r="P224" s="201"/>
      <c r="Q224" s="201"/>
      <c r="R224" s="201"/>
      <c r="S224" s="201"/>
      <c r="T224" s="202"/>
      <c r="AT224" s="196" t="s">
        <v>142</v>
      </c>
      <c r="AU224" s="196" t="s">
        <v>81</v>
      </c>
      <c r="AV224" s="194" t="s">
        <v>140</v>
      </c>
      <c r="AW224" s="194" t="s">
        <v>31</v>
      </c>
      <c r="AX224" s="194" t="s">
        <v>79</v>
      </c>
      <c r="AY224" s="196" t="s">
        <v>134</v>
      </c>
    </row>
    <row r="225" s="27" customFormat="true" ht="37.8" hidden="false" customHeight="true" outlineLevel="0" collapsed="false">
      <c r="A225" s="22"/>
      <c r="B225" s="160"/>
      <c r="C225" s="161" t="s">
        <v>306</v>
      </c>
      <c r="D225" s="161" t="s">
        <v>136</v>
      </c>
      <c r="E225" s="162" t="s">
        <v>307</v>
      </c>
      <c r="F225" s="163" t="s">
        <v>308</v>
      </c>
      <c r="G225" s="164" t="s">
        <v>139</v>
      </c>
      <c r="H225" s="165" t="n">
        <v>9.75</v>
      </c>
      <c r="I225" s="166"/>
      <c r="J225" s="167" t="n">
        <f aca="false">ROUND(I225*H225,2)</f>
        <v>0</v>
      </c>
      <c r="K225" s="163" t="s">
        <v>162</v>
      </c>
      <c r="L225" s="23"/>
      <c r="M225" s="168"/>
      <c r="N225" s="169" t="s">
        <v>39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0.02</v>
      </c>
      <c r="T225" s="171" t="n">
        <f aca="false">S225*H225</f>
        <v>0.195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140</v>
      </c>
      <c r="AT225" s="172" t="s">
        <v>136</v>
      </c>
      <c r="AU225" s="172" t="s">
        <v>81</v>
      </c>
      <c r="AY225" s="3" t="s">
        <v>134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79</v>
      </c>
      <c r="BK225" s="173" t="n">
        <f aca="false">ROUND(I225*H225,2)</f>
        <v>0</v>
      </c>
      <c r="BL225" s="3" t="s">
        <v>140</v>
      </c>
      <c r="BM225" s="172" t="s">
        <v>309</v>
      </c>
    </row>
    <row r="226" s="174" customFormat="true" ht="12.8" hidden="false" customHeight="false" outlineLevel="0" collapsed="false">
      <c r="B226" s="175"/>
      <c r="D226" s="176" t="s">
        <v>142</v>
      </c>
      <c r="E226" s="177"/>
      <c r="F226" s="178" t="s">
        <v>233</v>
      </c>
      <c r="H226" s="179" t="n">
        <v>9.75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142</v>
      </c>
      <c r="AU226" s="177" t="s">
        <v>81</v>
      </c>
      <c r="AV226" s="174" t="s">
        <v>81</v>
      </c>
      <c r="AW226" s="174" t="s">
        <v>31</v>
      </c>
      <c r="AX226" s="174" t="s">
        <v>79</v>
      </c>
      <c r="AY226" s="177" t="s">
        <v>134</v>
      </c>
    </row>
    <row r="227" s="27" customFormat="true" ht="37.8" hidden="false" customHeight="true" outlineLevel="0" collapsed="false">
      <c r="A227" s="22"/>
      <c r="B227" s="160"/>
      <c r="C227" s="161" t="s">
        <v>310</v>
      </c>
      <c r="D227" s="161" t="s">
        <v>136</v>
      </c>
      <c r="E227" s="162" t="s">
        <v>311</v>
      </c>
      <c r="F227" s="163" t="s">
        <v>312</v>
      </c>
      <c r="G227" s="164" t="s">
        <v>139</v>
      </c>
      <c r="H227" s="165" t="n">
        <v>23.1</v>
      </c>
      <c r="I227" s="166"/>
      <c r="J227" s="167" t="n">
        <f aca="false">ROUND(I227*H227,2)</f>
        <v>0</v>
      </c>
      <c r="K227" s="163" t="s">
        <v>162</v>
      </c>
      <c r="L227" s="23"/>
      <c r="M227" s="168"/>
      <c r="N227" s="169" t="s">
        <v>39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0.046</v>
      </c>
      <c r="T227" s="171" t="n">
        <f aca="false">S227*H227</f>
        <v>1.0626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140</v>
      </c>
      <c r="AT227" s="172" t="s">
        <v>136</v>
      </c>
      <c r="AU227" s="172" t="s">
        <v>81</v>
      </c>
      <c r="AY227" s="3" t="s">
        <v>134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79</v>
      </c>
      <c r="BK227" s="173" t="n">
        <f aca="false">ROUND(I227*H227,2)</f>
        <v>0</v>
      </c>
      <c r="BL227" s="3" t="s">
        <v>140</v>
      </c>
      <c r="BM227" s="172" t="s">
        <v>313</v>
      </c>
    </row>
    <row r="228" s="174" customFormat="true" ht="12.8" hidden="false" customHeight="false" outlineLevel="0" collapsed="false">
      <c r="B228" s="175"/>
      <c r="D228" s="176" t="s">
        <v>142</v>
      </c>
      <c r="E228" s="177"/>
      <c r="F228" s="178" t="s">
        <v>314</v>
      </c>
      <c r="H228" s="179" t="n">
        <v>11.26</v>
      </c>
      <c r="I228" s="180"/>
      <c r="L228" s="175"/>
      <c r="M228" s="181"/>
      <c r="N228" s="182"/>
      <c r="O228" s="182"/>
      <c r="P228" s="182"/>
      <c r="Q228" s="182"/>
      <c r="R228" s="182"/>
      <c r="S228" s="182"/>
      <c r="T228" s="183"/>
      <c r="AT228" s="177" t="s">
        <v>142</v>
      </c>
      <c r="AU228" s="177" t="s">
        <v>81</v>
      </c>
      <c r="AV228" s="174" t="s">
        <v>81</v>
      </c>
      <c r="AW228" s="174" t="s">
        <v>31</v>
      </c>
      <c r="AX228" s="174" t="s">
        <v>74</v>
      </c>
      <c r="AY228" s="177" t="s">
        <v>134</v>
      </c>
    </row>
    <row r="229" s="174" customFormat="true" ht="12.8" hidden="false" customHeight="false" outlineLevel="0" collapsed="false">
      <c r="B229" s="175"/>
      <c r="D229" s="176" t="s">
        <v>142</v>
      </c>
      <c r="E229" s="177"/>
      <c r="F229" s="178" t="s">
        <v>315</v>
      </c>
      <c r="H229" s="179" t="n">
        <v>11.84</v>
      </c>
      <c r="I229" s="180"/>
      <c r="L229" s="175"/>
      <c r="M229" s="181"/>
      <c r="N229" s="182"/>
      <c r="O229" s="182"/>
      <c r="P229" s="182"/>
      <c r="Q229" s="182"/>
      <c r="R229" s="182"/>
      <c r="S229" s="182"/>
      <c r="T229" s="183"/>
      <c r="AT229" s="177" t="s">
        <v>142</v>
      </c>
      <c r="AU229" s="177" t="s">
        <v>81</v>
      </c>
      <c r="AV229" s="174" t="s">
        <v>81</v>
      </c>
      <c r="AW229" s="174" t="s">
        <v>31</v>
      </c>
      <c r="AX229" s="174" t="s">
        <v>74</v>
      </c>
      <c r="AY229" s="177" t="s">
        <v>134</v>
      </c>
    </row>
    <row r="230" s="194" customFormat="true" ht="12.8" hidden="false" customHeight="false" outlineLevel="0" collapsed="false">
      <c r="B230" s="195"/>
      <c r="D230" s="176" t="s">
        <v>142</v>
      </c>
      <c r="E230" s="196"/>
      <c r="F230" s="197" t="s">
        <v>188</v>
      </c>
      <c r="H230" s="198" t="n">
        <v>23.1</v>
      </c>
      <c r="I230" s="199"/>
      <c r="L230" s="195"/>
      <c r="M230" s="200"/>
      <c r="N230" s="201"/>
      <c r="O230" s="201"/>
      <c r="P230" s="201"/>
      <c r="Q230" s="201"/>
      <c r="R230" s="201"/>
      <c r="S230" s="201"/>
      <c r="T230" s="202"/>
      <c r="AT230" s="196" t="s">
        <v>142</v>
      </c>
      <c r="AU230" s="196" t="s">
        <v>81</v>
      </c>
      <c r="AV230" s="194" t="s">
        <v>140</v>
      </c>
      <c r="AW230" s="194" t="s">
        <v>31</v>
      </c>
      <c r="AX230" s="194" t="s">
        <v>79</v>
      </c>
      <c r="AY230" s="196" t="s">
        <v>134</v>
      </c>
    </row>
    <row r="231" s="27" customFormat="true" ht="24.15" hidden="false" customHeight="true" outlineLevel="0" collapsed="false">
      <c r="A231" s="22"/>
      <c r="B231" s="160"/>
      <c r="C231" s="161" t="s">
        <v>316</v>
      </c>
      <c r="D231" s="161" t="s">
        <v>136</v>
      </c>
      <c r="E231" s="162" t="s">
        <v>317</v>
      </c>
      <c r="F231" s="163" t="s">
        <v>318</v>
      </c>
      <c r="G231" s="164" t="s">
        <v>139</v>
      </c>
      <c r="H231" s="165" t="n">
        <v>11.84</v>
      </c>
      <c r="I231" s="166"/>
      <c r="J231" s="167" t="n">
        <f aca="false">ROUND(I231*H231,2)</f>
        <v>0</v>
      </c>
      <c r="K231" s="163" t="s">
        <v>162</v>
      </c>
      <c r="L231" s="23"/>
      <c r="M231" s="168"/>
      <c r="N231" s="169" t="s">
        <v>39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0.068</v>
      </c>
      <c r="T231" s="171" t="n">
        <f aca="false">S231*H231</f>
        <v>0.80512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140</v>
      </c>
      <c r="AT231" s="172" t="s">
        <v>136</v>
      </c>
      <c r="AU231" s="172" t="s">
        <v>81</v>
      </c>
      <c r="AY231" s="3" t="s">
        <v>134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79</v>
      </c>
      <c r="BK231" s="173" t="n">
        <f aca="false">ROUND(I231*H231,2)</f>
        <v>0</v>
      </c>
      <c r="BL231" s="3" t="s">
        <v>140</v>
      </c>
      <c r="BM231" s="172" t="s">
        <v>319</v>
      </c>
    </row>
    <row r="232" s="174" customFormat="true" ht="12.8" hidden="false" customHeight="false" outlineLevel="0" collapsed="false">
      <c r="B232" s="175"/>
      <c r="D232" s="176" t="s">
        <v>142</v>
      </c>
      <c r="E232" s="177"/>
      <c r="F232" s="178" t="s">
        <v>320</v>
      </c>
      <c r="H232" s="179" t="n">
        <v>5.36</v>
      </c>
      <c r="I232" s="180"/>
      <c r="L232" s="175"/>
      <c r="M232" s="181"/>
      <c r="N232" s="182"/>
      <c r="O232" s="182"/>
      <c r="P232" s="182"/>
      <c r="Q232" s="182"/>
      <c r="R232" s="182"/>
      <c r="S232" s="182"/>
      <c r="T232" s="183"/>
      <c r="AT232" s="177" t="s">
        <v>142</v>
      </c>
      <c r="AU232" s="177" t="s">
        <v>81</v>
      </c>
      <c r="AV232" s="174" t="s">
        <v>81</v>
      </c>
      <c r="AW232" s="174" t="s">
        <v>31</v>
      </c>
      <c r="AX232" s="174" t="s">
        <v>74</v>
      </c>
      <c r="AY232" s="177" t="s">
        <v>134</v>
      </c>
    </row>
    <row r="233" s="174" customFormat="true" ht="12.8" hidden="false" customHeight="false" outlineLevel="0" collapsed="false">
      <c r="B233" s="175"/>
      <c r="D233" s="176" t="s">
        <v>142</v>
      </c>
      <c r="E233" s="177"/>
      <c r="F233" s="178" t="s">
        <v>321</v>
      </c>
      <c r="H233" s="179" t="n">
        <v>6.48</v>
      </c>
      <c r="I233" s="180"/>
      <c r="L233" s="175"/>
      <c r="M233" s="181"/>
      <c r="N233" s="182"/>
      <c r="O233" s="182"/>
      <c r="P233" s="182"/>
      <c r="Q233" s="182"/>
      <c r="R233" s="182"/>
      <c r="S233" s="182"/>
      <c r="T233" s="183"/>
      <c r="AT233" s="177" t="s">
        <v>142</v>
      </c>
      <c r="AU233" s="177" t="s">
        <v>81</v>
      </c>
      <c r="AV233" s="174" t="s">
        <v>81</v>
      </c>
      <c r="AW233" s="174" t="s">
        <v>31</v>
      </c>
      <c r="AX233" s="174" t="s">
        <v>74</v>
      </c>
      <c r="AY233" s="177" t="s">
        <v>134</v>
      </c>
    </row>
    <row r="234" s="194" customFormat="true" ht="12.8" hidden="false" customHeight="false" outlineLevel="0" collapsed="false">
      <c r="B234" s="195"/>
      <c r="D234" s="176" t="s">
        <v>142</v>
      </c>
      <c r="E234" s="196"/>
      <c r="F234" s="197" t="s">
        <v>188</v>
      </c>
      <c r="H234" s="198" t="n">
        <v>11.84</v>
      </c>
      <c r="I234" s="199"/>
      <c r="L234" s="195"/>
      <c r="M234" s="200"/>
      <c r="N234" s="201"/>
      <c r="O234" s="201"/>
      <c r="P234" s="201"/>
      <c r="Q234" s="201"/>
      <c r="R234" s="201"/>
      <c r="S234" s="201"/>
      <c r="T234" s="202"/>
      <c r="AT234" s="196" t="s">
        <v>142</v>
      </c>
      <c r="AU234" s="196" t="s">
        <v>81</v>
      </c>
      <c r="AV234" s="194" t="s">
        <v>140</v>
      </c>
      <c r="AW234" s="194" t="s">
        <v>31</v>
      </c>
      <c r="AX234" s="194" t="s">
        <v>79</v>
      </c>
      <c r="AY234" s="196" t="s">
        <v>134</v>
      </c>
    </row>
    <row r="235" s="146" customFormat="true" ht="22.8" hidden="false" customHeight="true" outlineLevel="0" collapsed="false">
      <c r="B235" s="147"/>
      <c r="D235" s="148" t="s">
        <v>73</v>
      </c>
      <c r="E235" s="158" t="s">
        <v>322</v>
      </c>
      <c r="F235" s="158" t="s">
        <v>323</v>
      </c>
      <c r="I235" s="150"/>
      <c r="J235" s="159" t="n">
        <f aca="false">BK235</f>
        <v>0</v>
      </c>
      <c r="L235" s="147"/>
      <c r="M235" s="152"/>
      <c r="N235" s="153"/>
      <c r="O235" s="153"/>
      <c r="P235" s="154" t="n">
        <f aca="false">SUM(P236:P240)</f>
        <v>0</v>
      </c>
      <c r="Q235" s="153"/>
      <c r="R235" s="154" t="n">
        <f aca="false">SUM(R236:R240)</f>
        <v>0</v>
      </c>
      <c r="S235" s="153"/>
      <c r="T235" s="155" t="n">
        <f aca="false">SUM(T236:T240)</f>
        <v>0</v>
      </c>
      <c r="AR235" s="148" t="s">
        <v>79</v>
      </c>
      <c r="AT235" s="156" t="s">
        <v>73</v>
      </c>
      <c r="AU235" s="156" t="s">
        <v>79</v>
      </c>
      <c r="AY235" s="148" t="s">
        <v>134</v>
      </c>
      <c r="BK235" s="157" t="n">
        <f aca="false">SUM(BK236:BK240)</f>
        <v>0</v>
      </c>
    </row>
    <row r="236" s="27" customFormat="true" ht="24.15" hidden="false" customHeight="true" outlineLevel="0" collapsed="false">
      <c r="A236" s="22"/>
      <c r="B236" s="160"/>
      <c r="C236" s="161" t="s">
        <v>324</v>
      </c>
      <c r="D236" s="161" t="s">
        <v>136</v>
      </c>
      <c r="E236" s="162" t="s">
        <v>325</v>
      </c>
      <c r="F236" s="163" t="s">
        <v>326</v>
      </c>
      <c r="G236" s="164" t="s">
        <v>161</v>
      </c>
      <c r="H236" s="165" t="n">
        <v>5.284</v>
      </c>
      <c r="I236" s="166"/>
      <c r="J236" s="167" t="n">
        <f aca="false">ROUND(I236*H236,2)</f>
        <v>0</v>
      </c>
      <c r="K236" s="163" t="s">
        <v>162</v>
      </c>
      <c r="L236" s="23"/>
      <c r="M236" s="168"/>
      <c r="N236" s="169" t="s">
        <v>39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140</v>
      </c>
      <c r="AT236" s="172" t="s">
        <v>136</v>
      </c>
      <c r="AU236" s="172" t="s">
        <v>81</v>
      </c>
      <c r="AY236" s="3" t="s">
        <v>134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79</v>
      </c>
      <c r="BK236" s="173" t="n">
        <f aca="false">ROUND(I236*H236,2)</f>
        <v>0</v>
      </c>
      <c r="BL236" s="3" t="s">
        <v>140</v>
      </c>
      <c r="BM236" s="172" t="s">
        <v>327</v>
      </c>
    </row>
    <row r="237" s="27" customFormat="true" ht="24.15" hidden="false" customHeight="true" outlineLevel="0" collapsed="false">
      <c r="A237" s="22"/>
      <c r="B237" s="160"/>
      <c r="C237" s="161" t="s">
        <v>328</v>
      </c>
      <c r="D237" s="161" t="s">
        <v>136</v>
      </c>
      <c r="E237" s="162" t="s">
        <v>329</v>
      </c>
      <c r="F237" s="163" t="s">
        <v>330</v>
      </c>
      <c r="G237" s="164" t="s">
        <v>161</v>
      </c>
      <c r="H237" s="165" t="n">
        <v>5.284</v>
      </c>
      <c r="I237" s="166"/>
      <c r="J237" s="167" t="n">
        <f aca="false">ROUND(I237*H237,2)</f>
        <v>0</v>
      </c>
      <c r="K237" s="163" t="s">
        <v>162</v>
      </c>
      <c r="L237" s="23"/>
      <c r="M237" s="168"/>
      <c r="N237" s="169" t="s">
        <v>39</v>
      </c>
      <c r="O237" s="60"/>
      <c r="P237" s="170" t="n">
        <f aca="false">O237*H237</f>
        <v>0</v>
      </c>
      <c r="Q237" s="170" t="n">
        <v>0</v>
      </c>
      <c r="R237" s="170" t="n">
        <f aca="false">Q237*H237</f>
        <v>0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140</v>
      </c>
      <c r="AT237" s="172" t="s">
        <v>136</v>
      </c>
      <c r="AU237" s="172" t="s">
        <v>81</v>
      </c>
      <c r="AY237" s="3" t="s">
        <v>134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79</v>
      </c>
      <c r="BK237" s="173" t="n">
        <f aca="false">ROUND(I237*H237,2)</f>
        <v>0</v>
      </c>
      <c r="BL237" s="3" t="s">
        <v>140</v>
      </c>
      <c r="BM237" s="172" t="s">
        <v>331</v>
      </c>
    </row>
    <row r="238" s="27" customFormat="true" ht="24.15" hidden="false" customHeight="true" outlineLevel="0" collapsed="false">
      <c r="A238" s="22"/>
      <c r="B238" s="160"/>
      <c r="C238" s="161" t="s">
        <v>332</v>
      </c>
      <c r="D238" s="161" t="s">
        <v>136</v>
      </c>
      <c r="E238" s="162" t="s">
        <v>333</v>
      </c>
      <c r="F238" s="163" t="s">
        <v>334</v>
      </c>
      <c r="G238" s="164" t="s">
        <v>161</v>
      </c>
      <c r="H238" s="165" t="n">
        <v>73.976</v>
      </c>
      <c r="I238" s="166"/>
      <c r="J238" s="167" t="n">
        <f aca="false">ROUND(I238*H238,2)</f>
        <v>0</v>
      </c>
      <c r="K238" s="163" t="s">
        <v>162</v>
      </c>
      <c r="L238" s="23"/>
      <c r="M238" s="168"/>
      <c r="N238" s="169" t="s">
        <v>39</v>
      </c>
      <c r="O238" s="60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140</v>
      </c>
      <c r="AT238" s="172" t="s">
        <v>136</v>
      </c>
      <c r="AU238" s="172" t="s">
        <v>81</v>
      </c>
      <c r="AY238" s="3" t="s">
        <v>134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79</v>
      </c>
      <c r="BK238" s="173" t="n">
        <f aca="false">ROUND(I238*H238,2)</f>
        <v>0</v>
      </c>
      <c r="BL238" s="3" t="s">
        <v>140</v>
      </c>
      <c r="BM238" s="172" t="s">
        <v>335</v>
      </c>
    </row>
    <row r="239" s="174" customFormat="true" ht="12.8" hidden="false" customHeight="false" outlineLevel="0" collapsed="false">
      <c r="B239" s="175"/>
      <c r="D239" s="176" t="s">
        <v>142</v>
      </c>
      <c r="F239" s="178" t="s">
        <v>336</v>
      </c>
      <c r="H239" s="179" t="n">
        <v>73.976</v>
      </c>
      <c r="I239" s="180"/>
      <c r="L239" s="175"/>
      <c r="M239" s="181"/>
      <c r="N239" s="182"/>
      <c r="O239" s="182"/>
      <c r="P239" s="182"/>
      <c r="Q239" s="182"/>
      <c r="R239" s="182"/>
      <c r="S239" s="182"/>
      <c r="T239" s="183"/>
      <c r="AT239" s="177" t="s">
        <v>142</v>
      </c>
      <c r="AU239" s="177" t="s">
        <v>81</v>
      </c>
      <c r="AV239" s="174" t="s">
        <v>81</v>
      </c>
      <c r="AW239" s="174" t="s">
        <v>2</v>
      </c>
      <c r="AX239" s="174" t="s">
        <v>79</v>
      </c>
      <c r="AY239" s="177" t="s">
        <v>134</v>
      </c>
    </row>
    <row r="240" s="27" customFormat="true" ht="33" hidden="false" customHeight="true" outlineLevel="0" collapsed="false">
      <c r="A240" s="22"/>
      <c r="B240" s="160"/>
      <c r="C240" s="161" t="s">
        <v>337</v>
      </c>
      <c r="D240" s="161" t="s">
        <v>136</v>
      </c>
      <c r="E240" s="162" t="s">
        <v>338</v>
      </c>
      <c r="F240" s="163" t="s">
        <v>339</v>
      </c>
      <c r="G240" s="164" t="s">
        <v>161</v>
      </c>
      <c r="H240" s="165" t="n">
        <v>5.224</v>
      </c>
      <c r="I240" s="166"/>
      <c r="J240" s="167" t="n">
        <f aca="false">ROUND(I240*H240,2)</f>
        <v>0</v>
      </c>
      <c r="K240" s="163" t="s">
        <v>162</v>
      </c>
      <c r="L240" s="23"/>
      <c r="M240" s="168"/>
      <c r="N240" s="169" t="s">
        <v>39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140</v>
      </c>
      <c r="AT240" s="172" t="s">
        <v>136</v>
      </c>
      <c r="AU240" s="172" t="s">
        <v>81</v>
      </c>
      <c r="AY240" s="3" t="s">
        <v>134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79</v>
      </c>
      <c r="BK240" s="173" t="n">
        <f aca="false">ROUND(I240*H240,2)</f>
        <v>0</v>
      </c>
      <c r="BL240" s="3" t="s">
        <v>140</v>
      </c>
      <c r="BM240" s="172" t="s">
        <v>340</v>
      </c>
    </row>
    <row r="241" s="146" customFormat="true" ht="22.8" hidden="false" customHeight="true" outlineLevel="0" collapsed="false">
      <c r="B241" s="147"/>
      <c r="D241" s="148" t="s">
        <v>73</v>
      </c>
      <c r="E241" s="158" t="s">
        <v>341</v>
      </c>
      <c r="F241" s="158" t="s">
        <v>342</v>
      </c>
      <c r="I241" s="150"/>
      <c r="J241" s="159" t="n">
        <f aca="false">BK241</f>
        <v>0</v>
      </c>
      <c r="L241" s="147"/>
      <c r="M241" s="152"/>
      <c r="N241" s="153"/>
      <c r="O241" s="153"/>
      <c r="P241" s="154" t="n">
        <f aca="false">P242</f>
        <v>0</v>
      </c>
      <c r="Q241" s="153"/>
      <c r="R241" s="154" t="n">
        <f aca="false">R242</f>
        <v>0</v>
      </c>
      <c r="S241" s="153"/>
      <c r="T241" s="155" t="n">
        <f aca="false">T242</f>
        <v>0</v>
      </c>
      <c r="AR241" s="148" t="s">
        <v>79</v>
      </c>
      <c r="AT241" s="156" t="s">
        <v>73</v>
      </c>
      <c r="AU241" s="156" t="s">
        <v>79</v>
      </c>
      <c r="AY241" s="148" t="s">
        <v>134</v>
      </c>
      <c r="BK241" s="157" t="n">
        <f aca="false">BK242</f>
        <v>0</v>
      </c>
    </row>
    <row r="242" s="27" customFormat="true" ht="21.75" hidden="false" customHeight="true" outlineLevel="0" collapsed="false">
      <c r="A242" s="22"/>
      <c r="B242" s="160"/>
      <c r="C242" s="161" t="s">
        <v>343</v>
      </c>
      <c r="D242" s="161" t="s">
        <v>136</v>
      </c>
      <c r="E242" s="162" t="s">
        <v>344</v>
      </c>
      <c r="F242" s="163" t="s">
        <v>345</v>
      </c>
      <c r="G242" s="164" t="s">
        <v>161</v>
      </c>
      <c r="H242" s="165" t="n">
        <v>4.211</v>
      </c>
      <c r="I242" s="166"/>
      <c r="J242" s="167" t="n">
        <f aca="false">ROUND(I242*H242,2)</f>
        <v>0</v>
      </c>
      <c r="K242" s="163" t="s">
        <v>162</v>
      </c>
      <c r="L242" s="23"/>
      <c r="M242" s="168"/>
      <c r="N242" s="169" t="s">
        <v>39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140</v>
      </c>
      <c r="AT242" s="172" t="s">
        <v>136</v>
      </c>
      <c r="AU242" s="172" t="s">
        <v>81</v>
      </c>
      <c r="AY242" s="3" t="s">
        <v>134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79</v>
      </c>
      <c r="BK242" s="173" t="n">
        <f aca="false">ROUND(I242*H242,2)</f>
        <v>0</v>
      </c>
      <c r="BL242" s="3" t="s">
        <v>140</v>
      </c>
      <c r="BM242" s="172" t="s">
        <v>346</v>
      </c>
    </row>
    <row r="243" s="146" customFormat="true" ht="25.9" hidden="false" customHeight="true" outlineLevel="0" collapsed="false">
      <c r="B243" s="147"/>
      <c r="D243" s="148" t="s">
        <v>73</v>
      </c>
      <c r="E243" s="149" t="s">
        <v>347</v>
      </c>
      <c r="F243" s="149" t="s">
        <v>348</v>
      </c>
      <c r="I243" s="150"/>
      <c r="J243" s="151" t="n">
        <f aca="false">BK243</f>
        <v>0</v>
      </c>
      <c r="L243" s="147"/>
      <c r="M243" s="152"/>
      <c r="N243" s="153"/>
      <c r="O243" s="153"/>
      <c r="P243" s="154" t="n">
        <f aca="false">P244+P249+P254+P263+P270+P276+P282+P294+P297+P309+P319+P322+P341+P352+P367+P381+P390</f>
        <v>0</v>
      </c>
      <c r="Q243" s="153"/>
      <c r="R243" s="154" t="n">
        <f aca="false">R244+R249+R254+R263+R270+R276+R282+R294+R297+R309+R319+R322+R341+R352+R367+R381+R390</f>
        <v>1.41772378</v>
      </c>
      <c r="S243" s="153"/>
      <c r="T243" s="155" t="n">
        <f aca="false">T244+T249+T254+T263+T270+T276+T282+T294+T297+T309+T319+T322+T341+T352+T367+T381+T390</f>
        <v>0.91255658</v>
      </c>
      <c r="AR243" s="148" t="s">
        <v>81</v>
      </c>
      <c r="AT243" s="156" t="s">
        <v>73</v>
      </c>
      <c r="AU243" s="156" t="s">
        <v>74</v>
      </c>
      <c r="AY243" s="148" t="s">
        <v>134</v>
      </c>
      <c r="BK243" s="157" t="n">
        <f aca="false">BK244+BK249+BK254+BK263+BK270+BK276+BK282+BK294+BK297+BK309+BK319+BK322+BK341+BK352+BK367+BK381+BK390</f>
        <v>0</v>
      </c>
    </row>
    <row r="244" s="146" customFormat="true" ht="22.8" hidden="false" customHeight="true" outlineLevel="0" collapsed="false">
      <c r="B244" s="147"/>
      <c r="D244" s="148" t="s">
        <v>73</v>
      </c>
      <c r="E244" s="158" t="s">
        <v>349</v>
      </c>
      <c r="F244" s="158" t="s">
        <v>350</v>
      </c>
      <c r="I244" s="150"/>
      <c r="J244" s="159" t="n">
        <f aca="false">BK244</f>
        <v>0</v>
      </c>
      <c r="L244" s="147"/>
      <c r="M244" s="152"/>
      <c r="N244" s="153"/>
      <c r="O244" s="153"/>
      <c r="P244" s="154" t="n">
        <f aca="false">SUM(P245:P248)</f>
        <v>0</v>
      </c>
      <c r="Q244" s="153"/>
      <c r="R244" s="154" t="n">
        <f aca="false">SUM(R245:R248)</f>
        <v>0.0024</v>
      </c>
      <c r="S244" s="153"/>
      <c r="T244" s="155" t="n">
        <f aca="false">SUM(T245:T248)</f>
        <v>0</v>
      </c>
      <c r="AR244" s="148" t="s">
        <v>81</v>
      </c>
      <c r="AT244" s="156" t="s">
        <v>73</v>
      </c>
      <c r="AU244" s="156" t="s">
        <v>79</v>
      </c>
      <c r="AY244" s="148" t="s">
        <v>134</v>
      </c>
      <c r="BK244" s="157" t="n">
        <f aca="false">SUM(BK245:BK248)</f>
        <v>0</v>
      </c>
    </row>
    <row r="245" s="27" customFormat="true" ht="16.5" hidden="false" customHeight="true" outlineLevel="0" collapsed="false">
      <c r="A245" s="22"/>
      <c r="B245" s="160"/>
      <c r="C245" s="161" t="s">
        <v>351</v>
      </c>
      <c r="D245" s="161" t="s">
        <v>136</v>
      </c>
      <c r="E245" s="162" t="s">
        <v>352</v>
      </c>
      <c r="F245" s="163" t="s">
        <v>353</v>
      </c>
      <c r="G245" s="164" t="s">
        <v>289</v>
      </c>
      <c r="H245" s="165" t="n">
        <v>6</v>
      </c>
      <c r="I245" s="166"/>
      <c r="J245" s="167" t="n">
        <f aca="false">ROUND(I245*H245,2)</f>
        <v>0</v>
      </c>
      <c r="K245" s="163" t="s">
        <v>162</v>
      </c>
      <c r="L245" s="23"/>
      <c r="M245" s="168"/>
      <c r="N245" s="169" t="s">
        <v>39</v>
      </c>
      <c r="O245" s="60"/>
      <c r="P245" s="170" t="n">
        <f aca="false">O245*H245</f>
        <v>0</v>
      </c>
      <c r="Q245" s="170" t="n">
        <v>0.0004</v>
      </c>
      <c r="R245" s="170" t="n">
        <f aca="false">Q245*H245</f>
        <v>0.0024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215</v>
      </c>
      <c r="AT245" s="172" t="s">
        <v>136</v>
      </c>
      <c r="AU245" s="172" t="s">
        <v>81</v>
      </c>
      <c r="AY245" s="3" t="s">
        <v>134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79</v>
      </c>
      <c r="BK245" s="173" t="n">
        <f aca="false">ROUND(I245*H245,2)</f>
        <v>0</v>
      </c>
      <c r="BL245" s="3" t="s">
        <v>215</v>
      </c>
      <c r="BM245" s="172" t="s">
        <v>354</v>
      </c>
    </row>
    <row r="246" s="174" customFormat="true" ht="12.8" hidden="false" customHeight="false" outlineLevel="0" collapsed="false">
      <c r="B246" s="175"/>
      <c r="D246" s="176" t="s">
        <v>142</v>
      </c>
      <c r="E246" s="177"/>
      <c r="F246" s="178" t="s">
        <v>355</v>
      </c>
      <c r="H246" s="179" t="n">
        <v>6</v>
      </c>
      <c r="I246" s="180"/>
      <c r="L246" s="175"/>
      <c r="M246" s="181"/>
      <c r="N246" s="182"/>
      <c r="O246" s="182"/>
      <c r="P246" s="182"/>
      <c r="Q246" s="182"/>
      <c r="R246" s="182"/>
      <c r="S246" s="182"/>
      <c r="T246" s="183"/>
      <c r="AT246" s="177" t="s">
        <v>142</v>
      </c>
      <c r="AU246" s="177" t="s">
        <v>81</v>
      </c>
      <c r="AV246" s="174" t="s">
        <v>81</v>
      </c>
      <c r="AW246" s="174" t="s">
        <v>31</v>
      </c>
      <c r="AX246" s="174" t="s">
        <v>74</v>
      </c>
      <c r="AY246" s="177" t="s">
        <v>134</v>
      </c>
    </row>
    <row r="247" s="194" customFormat="true" ht="12.8" hidden="false" customHeight="false" outlineLevel="0" collapsed="false">
      <c r="B247" s="195"/>
      <c r="D247" s="176" t="s">
        <v>142</v>
      </c>
      <c r="E247" s="196"/>
      <c r="F247" s="197" t="s">
        <v>188</v>
      </c>
      <c r="H247" s="198" t="n">
        <v>6</v>
      </c>
      <c r="I247" s="199"/>
      <c r="L247" s="195"/>
      <c r="M247" s="200"/>
      <c r="N247" s="201"/>
      <c r="O247" s="201"/>
      <c r="P247" s="201"/>
      <c r="Q247" s="201"/>
      <c r="R247" s="201"/>
      <c r="S247" s="201"/>
      <c r="T247" s="202"/>
      <c r="AT247" s="196" t="s">
        <v>142</v>
      </c>
      <c r="AU247" s="196" t="s">
        <v>81</v>
      </c>
      <c r="AV247" s="194" t="s">
        <v>140</v>
      </c>
      <c r="AW247" s="194" t="s">
        <v>31</v>
      </c>
      <c r="AX247" s="194" t="s">
        <v>79</v>
      </c>
      <c r="AY247" s="196" t="s">
        <v>134</v>
      </c>
    </row>
    <row r="248" s="27" customFormat="true" ht="24.15" hidden="false" customHeight="true" outlineLevel="0" collapsed="false">
      <c r="A248" s="22"/>
      <c r="B248" s="160"/>
      <c r="C248" s="161" t="s">
        <v>356</v>
      </c>
      <c r="D248" s="161" t="s">
        <v>136</v>
      </c>
      <c r="E248" s="162" t="s">
        <v>357</v>
      </c>
      <c r="F248" s="163" t="s">
        <v>358</v>
      </c>
      <c r="G248" s="164" t="s">
        <v>359</v>
      </c>
      <c r="H248" s="212"/>
      <c r="I248" s="166"/>
      <c r="J248" s="167" t="n">
        <f aca="false">ROUND(I248*H248,2)</f>
        <v>0</v>
      </c>
      <c r="K248" s="163" t="s">
        <v>162</v>
      </c>
      <c r="L248" s="23"/>
      <c r="M248" s="168"/>
      <c r="N248" s="169" t="s">
        <v>39</v>
      </c>
      <c r="O248" s="60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</v>
      </c>
      <c r="T248" s="171" t="n">
        <f aca="false">S248*H248</f>
        <v>0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215</v>
      </c>
      <c r="AT248" s="172" t="s">
        <v>136</v>
      </c>
      <c r="AU248" s="172" t="s">
        <v>81</v>
      </c>
      <c r="AY248" s="3" t="s">
        <v>134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79</v>
      </c>
      <c r="BK248" s="173" t="n">
        <f aca="false">ROUND(I248*H248,2)</f>
        <v>0</v>
      </c>
      <c r="BL248" s="3" t="s">
        <v>215</v>
      </c>
      <c r="BM248" s="172" t="s">
        <v>360</v>
      </c>
    </row>
    <row r="249" s="146" customFormat="true" ht="22.8" hidden="false" customHeight="true" outlineLevel="0" collapsed="false">
      <c r="B249" s="147"/>
      <c r="D249" s="148" t="s">
        <v>73</v>
      </c>
      <c r="E249" s="158" t="s">
        <v>361</v>
      </c>
      <c r="F249" s="158" t="s">
        <v>362</v>
      </c>
      <c r="I249" s="150"/>
      <c r="J249" s="159" t="n">
        <f aca="false">BK249</f>
        <v>0</v>
      </c>
      <c r="L249" s="147"/>
      <c r="M249" s="152"/>
      <c r="N249" s="153"/>
      <c r="O249" s="153"/>
      <c r="P249" s="154" t="n">
        <f aca="false">SUM(P250:P253)</f>
        <v>0</v>
      </c>
      <c r="Q249" s="153"/>
      <c r="R249" s="154" t="n">
        <f aca="false">SUM(R250:R253)</f>
        <v>0.0007</v>
      </c>
      <c r="S249" s="153"/>
      <c r="T249" s="155" t="n">
        <f aca="false">SUM(T250:T253)</f>
        <v>0.00123</v>
      </c>
      <c r="AR249" s="148" t="s">
        <v>81</v>
      </c>
      <c r="AT249" s="156" t="s">
        <v>73</v>
      </c>
      <c r="AU249" s="156" t="s">
        <v>79</v>
      </c>
      <c r="AY249" s="148" t="s">
        <v>134</v>
      </c>
      <c r="BK249" s="157" t="n">
        <f aca="false">SUM(BK250:BK253)</f>
        <v>0</v>
      </c>
    </row>
    <row r="250" s="27" customFormat="true" ht="24.15" hidden="false" customHeight="true" outlineLevel="0" collapsed="false">
      <c r="A250" s="22"/>
      <c r="B250" s="160"/>
      <c r="C250" s="161" t="s">
        <v>363</v>
      </c>
      <c r="D250" s="161" t="s">
        <v>136</v>
      </c>
      <c r="E250" s="162" t="s">
        <v>364</v>
      </c>
      <c r="F250" s="163" t="s">
        <v>365</v>
      </c>
      <c r="G250" s="164" t="s">
        <v>180</v>
      </c>
      <c r="H250" s="165" t="n">
        <v>4</v>
      </c>
      <c r="I250" s="166"/>
      <c r="J250" s="167" t="n">
        <f aca="false">ROUND(I250*H250,2)</f>
        <v>0</v>
      </c>
      <c r="K250" s="163" t="s">
        <v>162</v>
      </c>
      <c r="L250" s="23"/>
      <c r="M250" s="168"/>
      <c r="N250" s="169" t="s">
        <v>39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215</v>
      </c>
      <c r="AT250" s="172" t="s">
        <v>136</v>
      </c>
      <c r="AU250" s="172" t="s">
        <v>81</v>
      </c>
      <c r="AY250" s="3" t="s">
        <v>134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79</v>
      </c>
      <c r="BK250" s="173" t="n">
        <f aca="false">ROUND(I250*H250,2)</f>
        <v>0</v>
      </c>
      <c r="BL250" s="3" t="s">
        <v>215</v>
      </c>
      <c r="BM250" s="172" t="s">
        <v>366</v>
      </c>
    </row>
    <row r="251" s="27" customFormat="true" ht="24.15" hidden="false" customHeight="true" outlineLevel="0" collapsed="false">
      <c r="A251" s="22"/>
      <c r="B251" s="160"/>
      <c r="C251" s="161" t="s">
        <v>367</v>
      </c>
      <c r="D251" s="161" t="s">
        <v>136</v>
      </c>
      <c r="E251" s="162" t="s">
        <v>368</v>
      </c>
      <c r="F251" s="163" t="s">
        <v>369</v>
      </c>
      <c r="G251" s="164" t="s">
        <v>180</v>
      </c>
      <c r="H251" s="165" t="n">
        <v>1</v>
      </c>
      <c r="I251" s="166"/>
      <c r="J251" s="167" t="n">
        <f aca="false">ROUND(I251*H251,2)</f>
        <v>0</v>
      </c>
      <c r="K251" s="163" t="s">
        <v>162</v>
      </c>
      <c r="L251" s="23"/>
      <c r="M251" s="168"/>
      <c r="N251" s="169" t="s">
        <v>39</v>
      </c>
      <c r="O251" s="60"/>
      <c r="P251" s="170" t="n">
        <f aca="false">O251*H251</f>
        <v>0</v>
      </c>
      <c r="Q251" s="170" t="n">
        <v>0</v>
      </c>
      <c r="R251" s="170" t="n">
        <f aca="false">Q251*H251</f>
        <v>0</v>
      </c>
      <c r="S251" s="170" t="n">
        <v>0.00123</v>
      </c>
      <c r="T251" s="171" t="n">
        <f aca="false">S251*H251</f>
        <v>0.00123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215</v>
      </c>
      <c r="AT251" s="172" t="s">
        <v>136</v>
      </c>
      <c r="AU251" s="172" t="s">
        <v>81</v>
      </c>
      <c r="AY251" s="3" t="s">
        <v>134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79</v>
      </c>
      <c r="BK251" s="173" t="n">
        <f aca="false">ROUND(I251*H251,2)</f>
        <v>0</v>
      </c>
      <c r="BL251" s="3" t="s">
        <v>215</v>
      </c>
      <c r="BM251" s="172" t="s">
        <v>370</v>
      </c>
    </row>
    <row r="252" s="27" customFormat="true" ht="21.75" hidden="false" customHeight="true" outlineLevel="0" collapsed="false">
      <c r="A252" s="22"/>
      <c r="B252" s="160"/>
      <c r="C252" s="161" t="s">
        <v>371</v>
      </c>
      <c r="D252" s="161" t="s">
        <v>136</v>
      </c>
      <c r="E252" s="162" t="s">
        <v>372</v>
      </c>
      <c r="F252" s="163" t="s">
        <v>373</v>
      </c>
      <c r="G252" s="164" t="s">
        <v>180</v>
      </c>
      <c r="H252" s="165" t="n">
        <v>1</v>
      </c>
      <c r="I252" s="166"/>
      <c r="J252" s="167" t="n">
        <f aca="false">ROUND(I252*H252,2)</f>
        <v>0</v>
      </c>
      <c r="K252" s="163" t="s">
        <v>162</v>
      </c>
      <c r="L252" s="23"/>
      <c r="M252" s="168"/>
      <c r="N252" s="169" t="s">
        <v>39</v>
      </c>
      <c r="O252" s="60"/>
      <c r="P252" s="170" t="n">
        <f aca="false">O252*H252</f>
        <v>0</v>
      </c>
      <c r="Q252" s="170" t="n">
        <v>0.0007</v>
      </c>
      <c r="R252" s="170" t="n">
        <f aca="false">Q252*H252</f>
        <v>0.0007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215</v>
      </c>
      <c r="AT252" s="172" t="s">
        <v>136</v>
      </c>
      <c r="AU252" s="172" t="s">
        <v>81</v>
      </c>
      <c r="AY252" s="3" t="s">
        <v>134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79</v>
      </c>
      <c r="BK252" s="173" t="n">
        <f aca="false">ROUND(I252*H252,2)</f>
        <v>0</v>
      </c>
      <c r="BL252" s="3" t="s">
        <v>215</v>
      </c>
      <c r="BM252" s="172" t="s">
        <v>374</v>
      </c>
    </row>
    <row r="253" s="27" customFormat="true" ht="24.15" hidden="false" customHeight="true" outlineLevel="0" collapsed="false">
      <c r="A253" s="22"/>
      <c r="B253" s="160"/>
      <c r="C253" s="161" t="s">
        <v>375</v>
      </c>
      <c r="D253" s="161" t="s">
        <v>136</v>
      </c>
      <c r="E253" s="162" t="s">
        <v>376</v>
      </c>
      <c r="F253" s="163" t="s">
        <v>377</v>
      </c>
      <c r="G253" s="164" t="s">
        <v>359</v>
      </c>
      <c r="H253" s="212"/>
      <c r="I253" s="166"/>
      <c r="J253" s="167" t="n">
        <f aca="false">ROUND(I253*H253,2)</f>
        <v>0</v>
      </c>
      <c r="K253" s="163" t="s">
        <v>162</v>
      </c>
      <c r="L253" s="23"/>
      <c r="M253" s="168"/>
      <c r="N253" s="169" t="s">
        <v>39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215</v>
      </c>
      <c r="AT253" s="172" t="s">
        <v>136</v>
      </c>
      <c r="AU253" s="172" t="s">
        <v>81</v>
      </c>
      <c r="AY253" s="3" t="s">
        <v>134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79</v>
      </c>
      <c r="BK253" s="173" t="n">
        <f aca="false">ROUND(I253*H253,2)</f>
        <v>0</v>
      </c>
      <c r="BL253" s="3" t="s">
        <v>215</v>
      </c>
      <c r="BM253" s="172" t="s">
        <v>378</v>
      </c>
    </row>
    <row r="254" s="146" customFormat="true" ht="22.8" hidden="false" customHeight="true" outlineLevel="0" collapsed="false">
      <c r="B254" s="147"/>
      <c r="D254" s="148" t="s">
        <v>73</v>
      </c>
      <c r="E254" s="158" t="s">
        <v>379</v>
      </c>
      <c r="F254" s="158" t="s">
        <v>380</v>
      </c>
      <c r="I254" s="150"/>
      <c r="J254" s="159" t="n">
        <f aca="false">BK254</f>
        <v>0</v>
      </c>
      <c r="L254" s="147"/>
      <c r="M254" s="152"/>
      <c r="N254" s="153"/>
      <c r="O254" s="153"/>
      <c r="P254" s="154" t="n">
        <f aca="false">SUM(P255:P262)</f>
        <v>0</v>
      </c>
      <c r="Q254" s="153"/>
      <c r="R254" s="154" t="n">
        <f aca="false">SUM(R255:R262)</f>
        <v>0.00238</v>
      </c>
      <c r="S254" s="153"/>
      <c r="T254" s="155" t="n">
        <f aca="false">SUM(T255:T262)</f>
        <v>0.00171</v>
      </c>
      <c r="AR254" s="148" t="s">
        <v>81</v>
      </c>
      <c r="AT254" s="156" t="s">
        <v>73</v>
      </c>
      <c r="AU254" s="156" t="s">
        <v>79</v>
      </c>
      <c r="AY254" s="148" t="s">
        <v>134</v>
      </c>
      <c r="BK254" s="157" t="n">
        <f aca="false">SUM(BK255:BK262)</f>
        <v>0</v>
      </c>
    </row>
    <row r="255" s="27" customFormat="true" ht="16.5" hidden="false" customHeight="true" outlineLevel="0" collapsed="false">
      <c r="A255" s="22"/>
      <c r="B255" s="160"/>
      <c r="C255" s="161" t="s">
        <v>381</v>
      </c>
      <c r="D255" s="161" t="s">
        <v>136</v>
      </c>
      <c r="E255" s="162" t="s">
        <v>382</v>
      </c>
      <c r="F255" s="163" t="s">
        <v>383</v>
      </c>
      <c r="G255" s="164" t="s">
        <v>384</v>
      </c>
      <c r="H255" s="165" t="n">
        <v>1</v>
      </c>
      <c r="I255" s="166"/>
      <c r="J255" s="167" t="n">
        <f aca="false">ROUND(I255*H255,2)</f>
        <v>0</v>
      </c>
      <c r="K255" s="163" t="s">
        <v>162</v>
      </c>
      <c r="L255" s="23"/>
      <c r="M255" s="168"/>
      <c r="N255" s="169" t="s">
        <v>39</v>
      </c>
      <c r="O255" s="60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0.00086</v>
      </c>
      <c r="T255" s="171" t="n">
        <f aca="false">S255*H255</f>
        <v>0.00086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215</v>
      </c>
      <c r="AT255" s="172" t="s">
        <v>136</v>
      </c>
      <c r="AU255" s="172" t="s">
        <v>81</v>
      </c>
      <c r="AY255" s="3" t="s">
        <v>134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79</v>
      </c>
      <c r="BK255" s="173" t="n">
        <f aca="false">ROUND(I255*H255,2)</f>
        <v>0</v>
      </c>
      <c r="BL255" s="3" t="s">
        <v>215</v>
      </c>
      <c r="BM255" s="172" t="s">
        <v>385</v>
      </c>
    </row>
    <row r="256" s="27" customFormat="true" ht="16.5" hidden="false" customHeight="true" outlineLevel="0" collapsed="false">
      <c r="A256" s="22"/>
      <c r="B256" s="160"/>
      <c r="C256" s="161" t="s">
        <v>386</v>
      </c>
      <c r="D256" s="161" t="s">
        <v>136</v>
      </c>
      <c r="E256" s="162" t="s">
        <v>387</v>
      </c>
      <c r="F256" s="163" t="s">
        <v>388</v>
      </c>
      <c r="G256" s="164" t="s">
        <v>384</v>
      </c>
      <c r="H256" s="165" t="n">
        <v>1</v>
      </c>
      <c r="I256" s="166"/>
      <c r="J256" s="167" t="n">
        <f aca="false">ROUND(I256*H256,2)</f>
        <v>0</v>
      </c>
      <c r="K256" s="163" t="s">
        <v>162</v>
      </c>
      <c r="L256" s="23"/>
      <c r="M256" s="168"/>
      <c r="N256" s="169" t="s">
        <v>39</v>
      </c>
      <c r="O256" s="60"/>
      <c r="P256" s="170" t="n">
        <f aca="false">O256*H256</f>
        <v>0</v>
      </c>
      <c r="Q256" s="170" t="n">
        <v>0.00184</v>
      </c>
      <c r="R256" s="170" t="n">
        <f aca="false">Q256*H256</f>
        <v>0.00184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215</v>
      </c>
      <c r="AT256" s="172" t="s">
        <v>136</v>
      </c>
      <c r="AU256" s="172" t="s">
        <v>81</v>
      </c>
      <c r="AY256" s="3" t="s">
        <v>134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79</v>
      </c>
      <c r="BK256" s="173" t="n">
        <f aca="false">ROUND(I256*H256,2)</f>
        <v>0</v>
      </c>
      <c r="BL256" s="3" t="s">
        <v>215</v>
      </c>
      <c r="BM256" s="172" t="s">
        <v>389</v>
      </c>
    </row>
    <row r="257" s="27" customFormat="true" ht="16.5" hidden="false" customHeight="true" outlineLevel="0" collapsed="false">
      <c r="A257" s="22"/>
      <c r="B257" s="160"/>
      <c r="C257" s="161" t="s">
        <v>390</v>
      </c>
      <c r="D257" s="161" t="s">
        <v>136</v>
      </c>
      <c r="E257" s="162" t="s">
        <v>391</v>
      </c>
      <c r="F257" s="163" t="s">
        <v>392</v>
      </c>
      <c r="G257" s="164" t="s">
        <v>180</v>
      </c>
      <c r="H257" s="165" t="n">
        <v>1</v>
      </c>
      <c r="I257" s="166"/>
      <c r="J257" s="167" t="n">
        <f aca="false">ROUND(I257*H257,2)</f>
        <v>0</v>
      </c>
      <c r="K257" s="163" t="s">
        <v>162</v>
      </c>
      <c r="L257" s="23"/>
      <c r="M257" s="168"/>
      <c r="N257" s="169" t="s">
        <v>39</v>
      </c>
      <c r="O257" s="60"/>
      <c r="P257" s="170" t="n">
        <f aca="false">O257*H257</f>
        <v>0</v>
      </c>
      <c r="Q257" s="170" t="n">
        <v>0</v>
      </c>
      <c r="R257" s="170" t="n">
        <f aca="false">Q257*H257</f>
        <v>0</v>
      </c>
      <c r="S257" s="170" t="n">
        <v>0.00085</v>
      </c>
      <c r="T257" s="171" t="n">
        <f aca="false">S257*H257</f>
        <v>0.00085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215</v>
      </c>
      <c r="AT257" s="172" t="s">
        <v>136</v>
      </c>
      <c r="AU257" s="172" t="s">
        <v>81</v>
      </c>
      <c r="AY257" s="3" t="s">
        <v>134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79</v>
      </c>
      <c r="BK257" s="173" t="n">
        <f aca="false">ROUND(I257*H257,2)</f>
        <v>0</v>
      </c>
      <c r="BL257" s="3" t="s">
        <v>215</v>
      </c>
      <c r="BM257" s="172" t="s">
        <v>393</v>
      </c>
    </row>
    <row r="258" s="27" customFormat="true" ht="16.5" hidden="false" customHeight="true" outlineLevel="0" collapsed="false">
      <c r="A258" s="22"/>
      <c r="B258" s="160"/>
      <c r="C258" s="161" t="s">
        <v>394</v>
      </c>
      <c r="D258" s="161" t="s">
        <v>136</v>
      </c>
      <c r="E258" s="162" t="s">
        <v>395</v>
      </c>
      <c r="F258" s="163" t="s">
        <v>396</v>
      </c>
      <c r="G258" s="164" t="s">
        <v>180</v>
      </c>
      <c r="H258" s="165" t="n">
        <v>1</v>
      </c>
      <c r="I258" s="166"/>
      <c r="J258" s="167" t="n">
        <f aca="false">ROUND(I258*H258,2)</f>
        <v>0</v>
      </c>
      <c r="K258" s="163" t="s">
        <v>162</v>
      </c>
      <c r="L258" s="23"/>
      <c r="M258" s="168"/>
      <c r="N258" s="169" t="s">
        <v>39</v>
      </c>
      <c r="O258" s="60"/>
      <c r="P258" s="170" t="n">
        <f aca="false">O258*H258</f>
        <v>0</v>
      </c>
      <c r="Q258" s="170" t="n">
        <v>0.00023</v>
      </c>
      <c r="R258" s="170" t="n">
        <f aca="false">Q258*H258</f>
        <v>0.00023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215</v>
      </c>
      <c r="AT258" s="172" t="s">
        <v>136</v>
      </c>
      <c r="AU258" s="172" t="s">
        <v>81</v>
      </c>
      <c r="AY258" s="3" t="s">
        <v>134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79</v>
      </c>
      <c r="BK258" s="173" t="n">
        <f aca="false">ROUND(I258*H258,2)</f>
        <v>0</v>
      </c>
      <c r="BL258" s="3" t="s">
        <v>215</v>
      </c>
      <c r="BM258" s="172" t="s">
        <v>397</v>
      </c>
    </row>
    <row r="259" s="27" customFormat="true" ht="16.5" hidden="false" customHeight="true" outlineLevel="0" collapsed="false">
      <c r="A259" s="22"/>
      <c r="B259" s="160"/>
      <c r="C259" s="161" t="s">
        <v>398</v>
      </c>
      <c r="D259" s="161" t="s">
        <v>136</v>
      </c>
      <c r="E259" s="162" t="s">
        <v>399</v>
      </c>
      <c r="F259" s="163" t="s">
        <v>400</v>
      </c>
      <c r="G259" s="164" t="s">
        <v>180</v>
      </c>
      <c r="H259" s="165" t="n">
        <v>1</v>
      </c>
      <c r="I259" s="166"/>
      <c r="J259" s="167" t="n">
        <f aca="false">ROUND(I259*H259,2)</f>
        <v>0</v>
      </c>
      <c r="K259" s="163" t="s">
        <v>162</v>
      </c>
      <c r="L259" s="23"/>
      <c r="M259" s="168"/>
      <c r="N259" s="169" t="s">
        <v>39</v>
      </c>
      <c r="O259" s="60"/>
      <c r="P259" s="170" t="n">
        <f aca="false">O259*H259</f>
        <v>0</v>
      </c>
      <c r="Q259" s="170" t="n">
        <v>0.00031</v>
      </c>
      <c r="R259" s="170" t="n">
        <f aca="false">Q259*H259</f>
        <v>0.00031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215</v>
      </c>
      <c r="AT259" s="172" t="s">
        <v>136</v>
      </c>
      <c r="AU259" s="172" t="s">
        <v>81</v>
      </c>
      <c r="AY259" s="3" t="s">
        <v>134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79</v>
      </c>
      <c r="BK259" s="173" t="n">
        <f aca="false">ROUND(I259*H259,2)</f>
        <v>0</v>
      </c>
      <c r="BL259" s="3" t="s">
        <v>215</v>
      </c>
      <c r="BM259" s="172" t="s">
        <v>401</v>
      </c>
    </row>
    <row r="260" s="174" customFormat="true" ht="12.8" hidden="false" customHeight="false" outlineLevel="0" collapsed="false">
      <c r="B260" s="175"/>
      <c r="D260" s="176" t="s">
        <v>142</v>
      </c>
      <c r="E260" s="177"/>
      <c r="F260" s="178" t="s">
        <v>402</v>
      </c>
      <c r="H260" s="179" t="n">
        <v>1</v>
      </c>
      <c r="I260" s="180"/>
      <c r="L260" s="175"/>
      <c r="M260" s="181"/>
      <c r="N260" s="182"/>
      <c r="O260" s="182"/>
      <c r="P260" s="182"/>
      <c r="Q260" s="182"/>
      <c r="R260" s="182"/>
      <c r="S260" s="182"/>
      <c r="T260" s="183"/>
      <c r="AT260" s="177" t="s">
        <v>142</v>
      </c>
      <c r="AU260" s="177" t="s">
        <v>81</v>
      </c>
      <c r="AV260" s="174" t="s">
        <v>81</v>
      </c>
      <c r="AW260" s="174" t="s">
        <v>31</v>
      </c>
      <c r="AX260" s="174" t="s">
        <v>74</v>
      </c>
      <c r="AY260" s="177" t="s">
        <v>134</v>
      </c>
    </row>
    <row r="261" s="194" customFormat="true" ht="12.8" hidden="false" customHeight="false" outlineLevel="0" collapsed="false">
      <c r="B261" s="195"/>
      <c r="D261" s="176" t="s">
        <v>142</v>
      </c>
      <c r="E261" s="196"/>
      <c r="F261" s="197" t="s">
        <v>188</v>
      </c>
      <c r="H261" s="198" t="n">
        <v>1</v>
      </c>
      <c r="I261" s="199"/>
      <c r="L261" s="195"/>
      <c r="M261" s="200"/>
      <c r="N261" s="201"/>
      <c r="O261" s="201"/>
      <c r="P261" s="201"/>
      <c r="Q261" s="201"/>
      <c r="R261" s="201"/>
      <c r="S261" s="201"/>
      <c r="T261" s="202"/>
      <c r="AT261" s="196" t="s">
        <v>142</v>
      </c>
      <c r="AU261" s="196" t="s">
        <v>81</v>
      </c>
      <c r="AV261" s="194" t="s">
        <v>140</v>
      </c>
      <c r="AW261" s="194" t="s">
        <v>31</v>
      </c>
      <c r="AX261" s="194" t="s">
        <v>79</v>
      </c>
      <c r="AY261" s="196" t="s">
        <v>134</v>
      </c>
    </row>
    <row r="262" s="27" customFormat="true" ht="24.15" hidden="false" customHeight="true" outlineLevel="0" collapsed="false">
      <c r="A262" s="22"/>
      <c r="B262" s="160"/>
      <c r="C262" s="161" t="s">
        <v>403</v>
      </c>
      <c r="D262" s="161" t="s">
        <v>136</v>
      </c>
      <c r="E262" s="162" t="s">
        <v>404</v>
      </c>
      <c r="F262" s="163" t="s">
        <v>405</v>
      </c>
      <c r="G262" s="164" t="s">
        <v>359</v>
      </c>
      <c r="H262" s="212"/>
      <c r="I262" s="166"/>
      <c r="J262" s="167" t="n">
        <f aca="false">ROUND(I262*H262,2)</f>
        <v>0</v>
      </c>
      <c r="K262" s="163" t="s">
        <v>162</v>
      </c>
      <c r="L262" s="23"/>
      <c r="M262" s="168"/>
      <c r="N262" s="169" t="s">
        <v>39</v>
      </c>
      <c r="O262" s="60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</v>
      </c>
      <c r="T262" s="17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215</v>
      </c>
      <c r="AT262" s="172" t="s">
        <v>136</v>
      </c>
      <c r="AU262" s="172" t="s">
        <v>81</v>
      </c>
      <c r="AY262" s="3" t="s">
        <v>134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79</v>
      </c>
      <c r="BK262" s="173" t="n">
        <f aca="false">ROUND(I262*H262,2)</f>
        <v>0</v>
      </c>
      <c r="BL262" s="3" t="s">
        <v>215</v>
      </c>
      <c r="BM262" s="172" t="s">
        <v>406</v>
      </c>
    </row>
    <row r="263" s="146" customFormat="true" ht="22.8" hidden="false" customHeight="true" outlineLevel="0" collapsed="false">
      <c r="B263" s="147"/>
      <c r="D263" s="148" t="s">
        <v>73</v>
      </c>
      <c r="E263" s="158" t="s">
        <v>407</v>
      </c>
      <c r="F263" s="158" t="s">
        <v>408</v>
      </c>
      <c r="I263" s="150"/>
      <c r="J263" s="159" t="n">
        <f aca="false">BK263</f>
        <v>0</v>
      </c>
      <c r="L263" s="147"/>
      <c r="M263" s="152"/>
      <c r="N263" s="153"/>
      <c r="O263" s="153"/>
      <c r="P263" s="154" t="n">
        <f aca="false">SUM(P264:P269)</f>
        <v>0</v>
      </c>
      <c r="Q263" s="153"/>
      <c r="R263" s="154" t="n">
        <f aca="false">SUM(R264:R269)</f>
        <v>0.01352</v>
      </c>
      <c r="S263" s="153"/>
      <c r="T263" s="155" t="n">
        <f aca="false">SUM(T264:T269)</f>
        <v>0</v>
      </c>
      <c r="AR263" s="148" t="s">
        <v>81</v>
      </c>
      <c r="AT263" s="156" t="s">
        <v>73</v>
      </c>
      <c r="AU263" s="156" t="s">
        <v>79</v>
      </c>
      <c r="AY263" s="148" t="s">
        <v>134</v>
      </c>
      <c r="BK263" s="157" t="n">
        <f aca="false">SUM(BK264:BK269)</f>
        <v>0</v>
      </c>
    </row>
    <row r="264" s="27" customFormat="true" ht="24.15" hidden="false" customHeight="true" outlineLevel="0" collapsed="false">
      <c r="A264" s="22"/>
      <c r="B264" s="160"/>
      <c r="C264" s="161" t="s">
        <v>409</v>
      </c>
      <c r="D264" s="161" t="s">
        <v>136</v>
      </c>
      <c r="E264" s="162" t="s">
        <v>410</v>
      </c>
      <c r="F264" s="163" t="s">
        <v>411</v>
      </c>
      <c r="G264" s="164" t="s">
        <v>180</v>
      </c>
      <c r="H264" s="165" t="n">
        <v>1</v>
      </c>
      <c r="I264" s="166"/>
      <c r="J264" s="167" t="n">
        <f aca="false">ROUND(I264*H264,2)</f>
        <v>0</v>
      </c>
      <c r="K264" s="163" t="s">
        <v>162</v>
      </c>
      <c r="L264" s="23"/>
      <c r="M264" s="168"/>
      <c r="N264" s="169" t="s">
        <v>39</v>
      </c>
      <c r="O264" s="60"/>
      <c r="P264" s="170" t="n">
        <f aca="false">O264*H264</f>
        <v>0</v>
      </c>
      <c r="Q264" s="170" t="n">
        <v>0.01</v>
      </c>
      <c r="R264" s="170" t="n">
        <f aca="false">Q264*H264</f>
        <v>0.01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215</v>
      </c>
      <c r="AT264" s="172" t="s">
        <v>136</v>
      </c>
      <c r="AU264" s="172" t="s">
        <v>81</v>
      </c>
      <c r="AY264" s="3" t="s">
        <v>134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79</v>
      </c>
      <c r="BK264" s="173" t="n">
        <f aca="false">ROUND(I264*H264,2)</f>
        <v>0</v>
      </c>
      <c r="BL264" s="3" t="s">
        <v>215</v>
      </c>
      <c r="BM264" s="172" t="s">
        <v>412</v>
      </c>
    </row>
    <row r="265" s="27" customFormat="true" ht="16.5" hidden="false" customHeight="true" outlineLevel="0" collapsed="false">
      <c r="A265" s="22"/>
      <c r="B265" s="160"/>
      <c r="C265" s="161" t="s">
        <v>413</v>
      </c>
      <c r="D265" s="161" t="s">
        <v>136</v>
      </c>
      <c r="E265" s="162" t="s">
        <v>414</v>
      </c>
      <c r="F265" s="163" t="s">
        <v>415</v>
      </c>
      <c r="G265" s="164" t="s">
        <v>384</v>
      </c>
      <c r="H265" s="165" t="n">
        <v>1</v>
      </c>
      <c r="I265" s="166"/>
      <c r="J265" s="167" t="n">
        <f aca="false">ROUND(I265*H265,2)</f>
        <v>0</v>
      </c>
      <c r="K265" s="163"/>
      <c r="L265" s="23"/>
      <c r="M265" s="168"/>
      <c r="N265" s="169" t="s">
        <v>39</v>
      </c>
      <c r="O265" s="60"/>
      <c r="P265" s="170" t="n">
        <f aca="false">O265*H265</f>
        <v>0</v>
      </c>
      <c r="Q265" s="170" t="n">
        <v>0.00088</v>
      </c>
      <c r="R265" s="170" t="n">
        <f aca="false">Q265*H265</f>
        <v>0.00088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215</v>
      </c>
      <c r="AT265" s="172" t="s">
        <v>136</v>
      </c>
      <c r="AU265" s="172" t="s">
        <v>81</v>
      </c>
      <c r="AY265" s="3" t="s">
        <v>134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79</v>
      </c>
      <c r="BK265" s="173" t="n">
        <f aca="false">ROUND(I265*H265,2)</f>
        <v>0</v>
      </c>
      <c r="BL265" s="3" t="s">
        <v>215</v>
      </c>
      <c r="BM265" s="172" t="s">
        <v>416</v>
      </c>
    </row>
    <row r="266" s="27" customFormat="true" ht="16.5" hidden="false" customHeight="true" outlineLevel="0" collapsed="false">
      <c r="A266" s="22"/>
      <c r="B266" s="160"/>
      <c r="C266" s="161" t="s">
        <v>417</v>
      </c>
      <c r="D266" s="161" t="s">
        <v>136</v>
      </c>
      <c r="E266" s="162" t="s">
        <v>418</v>
      </c>
      <c r="F266" s="163" t="s">
        <v>419</v>
      </c>
      <c r="G266" s="164" t="s">
        <v>384</v>
      </c>
      <c r="H266" s="165" t="n">
        <v>1</v>
      </c>
      <c r="I266" s="166"/>
      <c r="J266" s="167" t="n">
        <f aca="false">ROUND(I266*H266,2)</f>
        <v>0</v>
      </c>
      <c r="K266" s="163"/>
      <c r="L266" s="23"/>
      <c r="M266" s="168"/>
      <c r="N266" s="169" t="s">
        <v>39</v>
      </c>
      <c r="O266" s="60"/>
      <c r="P266" s="170" t="n">
        <f aca="false">O266*H266</f>
        <v>0</v>
      </c>
      <c r="Q266" s="170" t="n">
        <v>0.00088</v>
      </c>
      <c r="R266" s="170" t="n">
        <f aca="false">Q266*H266</f>
        <v>0.00088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215</v>
      </c>
      <c r="AT266" s="172" t="s">
        <v>136</v>
      </c>
      <c r="AU266" s="172" t="s">
        <v>81</v>
      </c>
      <c r="AY266" s="3" t="s">
        <v>134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79</v>
      </c>
      <c r="BK266" s="173" t="n">
        <f aca="false">ROUND(I266*H266,2)</f>
        <v>0</v>
      </c>
      <c r="BL266" s="3" t="s">
        <v>215</v>
      </c>
      <c r="BM266" s="172" t="s">
        <v>420</v>
      </c>
    </row>
    <row r="267" s="27" customFormat="true" ht="24.15" hidden="false" customHeight="true" outlineLevel="0" collapsed="false">
      <c r="A267" s="22"/>
      <c r="B267" s="160"/>
      <c r="C267" s="161" t="s">
        <v>421</v>
      </c>
      <c r="D267" s="161" t="s">
        <v>136</v>
      </c>
      <c r="E267" s="162" t="s">
        <v>422</v>
      </c>
      <c r="F267" s="163" t="s">
        <v>423</v>
      </c>
      <c r="G267" s="164" t="s">
        <v>384</v>
      </c>
      <c r="H267" s="165" t="n">
        <v>1</v>
      </c>
      <c r="I267" s="166"/>
      <c r="J267" s="167" t="n">
        <f aca="false">ROUND(I267*H267,2)</f>
        <v>0</v>
      </c>
      <c r="K267" s="163"/>
      <c r="L267" s="23"/>
      <c r="M267" s="168"/>
      <c r="N267" s="169" t="s">
        <v>39</v>
      </c>
      <c r="O267" s="60"/>
      <c r="P267" s="170" t="n">
        <f aca="false">O267*H267</f>
        <v>0</v>
      </c>
      <c r="Q267" s="170" t="n">
        <v>0.00088</v>
      </c>
      <c r="R267" s="170" t="n">
        <f aca="false">Q267*H267</f>
        <v>0.00088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215</v>
      </c>
      <c r="AT267" s="172" t="s">
        <v>136</v>
      </c>
      <c r="AU267" s="172" t="s">
        <v>81</v>
      </c>
      <c r="AY267" s="3" t="s">
        <v>134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79</v>
      </c>
      <c r="BK267" s="173" t="n">
        <f aca="false">ROUND(I267*H267,2)</f>
        <v>0</v>
      </c>
      <c r="BL267" s="3" t="s">
        <v>215</v>
      </c>
      <c r="BM267" s="172" t="s">
        <v>424</v>
      </c>
    </row>
    <row r="268" s="27" customFormat="true" ht="16.5" hidden="false" customHeight="true" outlineLevel="0" collapsed="false">
      <c r="A268" s="22"/>
      <c r="B268" s="160"/>
      <c r="C268" s="161" t="s">
        <v>425</v>
      </c>
      <c r="D268" s="161" t="s">
        <v>136</v>
      </c>
      <c r="E268" s="162" t="s">
        <v>426</v>
      </c>
      <c r="F268" s="163" t="s">
        <v>427</v>
      </c>
      <c r="G268" s="164" t="s">
        <v>384</v>
      </c>
      <c r="H268" s="165" t="n">
        <v>1</v>
      </c>
      <c r="I268" s="166"/>
      <c r="J268" s="167" t="n">
        <f aca="false">ROUND(I268*H268,2)</f>
        <v>0</v>
      </c>
      <c r="K268" s="163"/>
      <c r="L268" s="23"/>
      <c r="M268" s="168"/>
      <c r="N268" s="169" t="s">
        <v>39</v>
      </c>
      <c r="O268" s="60"/>
      <c r="P268" s="170" t="n">
        <f aca="false">O268*H268</f>
        <v>0</v>
      </c>
      <c r="Q268" s="170" t="n">
        <v>0.00088</v>
      </c>
      <c r="R268" s="170" t="n">
        <f aca="false">Q268*H268</f>
        <v>0.00088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215</v>
      </c>
      <c r="AT268" s="172" t="s">
        <v>136</v>
      </c>
      <c r="AU268" s="172" t="s">
        <v>81</v>
      </c>
      <c r="AY268" s="3" t="s">
        <v>134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79</v>
      </c>
      <c r="BK268" s="173" t="n">
        <f aca="false">ROUND(I268*H268,2)</f>
        <v>0</v>
      </c>
      <c r="BL268" s="3" t="s">
        <v>215</v>
      </c>
      <c r="BM268" s="172" t="s">
        <v>428</v>
      </c>
    </row>
    <row r="269" s="27" customFormat="true" ht="24.15" hidden="false" customHeight="true" outlineLevel="0" collapsed="false">
      <c r="A269" s="22"/>
      <c r="B269" s="160"/>
      <c r="C269" s="161" t="s">
        <v>429</v>
      </c>
      <c r="D269" s="161" t="s">
        <v>136</v>
      </c>
      <c r="E269" s="162" t="s">
        <v>430</v>
      </c>
      <c r="F269" s="163" t="s">
        <v>431</v>
      </c>
      <c r="G269" s="164" t="s">
        <v>359</v>
      </c>
      <c r="H269" s="212"/>
      <c r="I269" s="166"/>
      <c r="J269" s="167" t="n">
        <f aca="false">ROUND(I269*H269,2)</f>
        <v>0</v>
      </c>
      <c r="K269" s="163" t="s">
        <v>162</v>
      </c>
      <c r="L269" s="23"/>
      <c r="M269" s="168"/>
      <c r="N269" s="169" t="s">
        <v>39</v>
      </c>
      <c r="O269" s="60"/>
      <c r="P269" s="170" t="n">
        <f aca="false">O269*H269</f>
        <v>0</v>
      </c>
      <c r="Q269" s="170" t="n">
        <v>0</v>
      </c>
      <c r="R269" s="170" t="n">
        <f aca="false">Q269*H269</f>
        <v>0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215</v>
      </c>
      <c r="AT269" s="172" t="s">
        <v>136</v>
      </c>
      <c r="AU269" s="172" t="s">
        <v>81</v>
      </c>
      <c r="AY269" s="3" t="s">
        <v>134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79</v>
      </c>
      <c r="BK269" s="173" t="n">
        <f aca="false">ROUND(I269*H269,2)</f>
        <v>0</v>
      </c>
      <c r="BL269" s="3" t="s">
        <v>215</v>
      </c>
      <c r="BM269" s="172" t="s">
        <v>432</v>
      </c>
    </row>
    <row r="270" s="146" customFormat="true" ht="22.8" hidden="false" customHeight="true" outlineLevel="0" collapsed="false">
      <c r="B270" s="147"/>
      <c r="D270" s="148" t="s">
        <v>73</v>
      </c>
      <c r="E270" s="158" t="s">
        <v>433</v>
      </c>
      <c r="F270" s="158" t="s">
        <v>434</v>
      </c>
      <c r="I270" s="150"/>
      <c r="J270" s="159" t="n">
        <f aca="false">BK270</f>
        <v>0</v>
      </c>
      <c r="L270" s="147"/>
      <c r="M270" s="152"/>
      <c r="N270" s="153"/>
      <c r="O270" s="153"/>
      <c r="P270" s="154" t="n">
        <f aca="false">SUM(P271:P275)</f>
        <v>0</v>
      </c>
      <c r="Q270" s="153"/>
      <c r="R270" s="154" t="n">
        <f aca="false">SUM(R271:R275)</f>
        <v>0.00118</v>
      </c>
      <c r="S270" s="153"/>
      <c r="T270" s="155" t="n">
        <f aca="false">SUM(T271:T275)</f>
        <v>0.02032</v>
      </c>
      <c r="AR270" s="148" t="s">
        <v>81</v>
      </c>
      <c r="AT270" s="156" t="s">
        <v>73</v>
      </c>
      <c r="AU270" s="156" t="s">
        <v>79</v>
      </c>
      <c r="AY270" s="148" t="s">
        <v>134</v>
      </c>
      <c r="BK270" s="157" t="n">
        <f aca="false">SUM(BK271:BK275)</f>
        <v>0</v>
      </c>
    </row>
    <row r="271" s="27" customFormat="true" ht="16.5" hidden="false" customHeight="true" outlineLevel="0" collapsed="false">
      <c r="A271" s="22"/>
      <c r="B271" s="160"/>
      <c r="C271" s="161" t="s">
        <v>435</v>
      </c>
      <c r="D271" s="161" t="s">
        <v>136</v>
      </c>
      <c r="E271" s="162" t="s">
        <v>436</v>
      </c>
      <c r="F271" s="163" t="s">
        <v>437</v>
      </c>
      <c r="G271" s="164" t="s">
        <v>289</v>
      </c>
      <c r="H271" s="165" t="n">
        <v>8</v>
      </c>
      <c r="I271" s="166"/>
      <c r="J271" s="167" t="n">
        <f aca="false">ROUND(I271*H271,2)</f>
        <v>0</v>
      </c>
      <c r="K271" s="163" t="s">
        <v>162</v>
      </c>
      <c r="L271" s="23"/>
      <c r="M271" s="168"/>
      <c r="N271" s="169" t="s">
        <v>39</v>
      </c>
      <c r="O271" s="60"/>
      <c r="P271" s="170" t="n">
        <f aca="false">O271*H271</f>
        <v>0</v>
      </c>
      <c r="Q271" s="170" t="n">
        <v>4E-005</v>
      </c>
      <c r="R271" s="170" t="n">
        <f aca="false">Q271*H271</f>
        <v>0.00032</v>
      </c>
      <c r="S271" s="170" t="n">
        <v>0.00254</v>
      </c>
      <c r="T271" s="171" t="n">
        <f aca="false">S271*H271</f>
        <v>0.02032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215</v>
      </c>
      <c r="AT271" s="172" t="s">
        <v>136</v>
      </c>
      <c r="AU271" s="172" t="s">
        <v>81</v>
      </c>
      <c r="AY271" s="3" t="s">
        <v>134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79</v>
      </c>
      <c r="BK271" s="173" t="n">
        <f aca="false">ROUND(I271*H271,2)</f>
        <v>0</v>
      </c>
      <c r="BL271" s="3" t="s">
        <v>215</v>
      </c>
      <c r="BM271" s="172" t="s">
        <v>438</v>
      </c>
    </row>
    <row r="272" s="174" customFormat="true" ht="12.8" hidden="false" customHeight="false" outlineLevel="0" collapsed="false">
      <c r="B272" s="175"/>
      <c r="D272" s="176" t="s">
        <v>142</v>
      </c>
      <c r="E272" s="177"/>
      <c r="F272" s="178" t="s">
        <v>439</v>
      </c>
      <c r="H272" s="179" t="n">
        <v>8</v>
      </c>
      <c r="I272" s="180"/>
      <c r="L272" s="175"/>
      <c r="M272" s="181"/>
      <c r="N272" s="182"/>
      <c r="O272" s="182"/>
      <c r="P272" s="182"/>
      <c r="Q272" s="182"/>
      <c r="R272" s="182"/>
      <c r="S272" s="182"/>
      <c r="T272" s="183"/>
      <c r="AT272" s="177" t="s">
        <v>142</v>
      </c>
      <c r="AU272" s="177" t="s">
        <v>81</v>
      </c>
      <c r="AV272" s="174" t="s">
        <v>81</v>
      </c>
      <c r="AW272" s="174" t="s">
        <v>31</v>
      </c>
      <c r="AX272" s="174" t="s">
        <v>74</v>
      </c>
      <c r="AY272" s="177" t="s">
        <v>134</v>
      </c>
    </row>
    <row r="273" s="194" customFormat="true" ht="12.8" hidden="false" customHeight="false" outlineLevel="0" collapsed="false">
      <c r="B273" s="195"/>
      <c r="D273" s="176" t="s">
        <v>142</v>
      </c>
      <c r="E273" s="196"/>
      <c r="F273" s="197" t="s">
        <v>188</v>
      </c>
      <c r="H273" s="198" t="n">
        <v>8</v>
      </c>
      <c r="I273" s="199"/>
      <c r="L273" s="195"/>
      <c r="M273" s="200"/>
      <c r="N273" s="201"/>
      <c r="O273" s="201"/>
      <c r="P273" s="201"/>
      <c r="Q273" s="201"/>
      <c r="R273" s="201"/>
      <c r="S273" s="201"/>
      <c r="T273" s="202"/>
      <c r="AT273" s="196" t="s">
        <v>142</v>
      </c>
      <c r="AU273" s="196" t="s">
        <v>81</v>
      </c>
      <c r="AV273" s="194" t="s">
        <v>140</v>
      </c>
      <c r="AW273" s="194" t="s">
        <v>31</v>
      </c>
      <c r="AX273" s="194" t="s">
        <v>79</v>
      </c>
      <c r="AY273" s="196" t="s">
        <v>134</v>
      </c>
    </row>
    <row r="274" s="27" customFormat="true" ht="24.15" hidden="false" customHeight="true" outlineLevel="0" collapsed="false">
      <c r="A274" s="22"/>
      <c r="B274" s="160"/>
      <c r="C274" s="161" t="s">
        <v>440</v>
      </c>
      <c r="D274" s="161" t="s">
        <v>136</v>
      </c>
      <c r="E274" s="162" t="s">
        <v>441</v>
      </c>
      <c r="F274" s="163" t="s">
        <v>442</v>
      </c>
      <c r="G274" s="164" t="s">
        <v>180</v>
      </c>
      <c r="H274" s="165" t="n">
        <v>2</v>
      </c>
      <c r="I274" s="166"/>
      <c r="J274" s="167" t="n">
        <f aca="false">ROUND(I274*H274,2)</f>
        <v>0</v>
      </c>
      <c r="K274" s="163" t="s">
        <v>162</v>
      </c>
      <c r="L274" s="23"/>
      <c r="M274" s="168"/>
      <c r="N274" s="169" t="s">
        <v>39</v>
      </c>
      <c r="O274" s="60"/>
      <c r="P274" s="170" t="n">
        <f aca="false">O274*H274</f>
        <v>0</v>
      </c>
      <c r="Q274" s="170" t="n">
        <v>0.00043</v>
      </c>
      <c r="R274" s="170" t="n">
        <f aca="false">Q274*H274</f>
        <v>0.00086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215</v>
      </c>
      <c r="AT274" s="172" t="s">
        <v>136</v>
      </c>
      <c r="AU274" s="172" t="s">
        <v>81</v>
      </c>
      <c r="AY274" s="3" t="s">
        <v>134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79</v>
      </c>
      <c r="BK274" s="173" t="n">
        <f aca="false">ROUND(I274*H274,2)</f>
        <v>0</v>
      </c>
      <c r="BL274" s="3" t="s">
        <v>215</v>
      </c>
      <c r="BM274" s="172" t="s">
        <v>443</v>
      </c>
    </row>
    <row r="275" s="27" customFormat="true" ht="24.15" hidden="false" customHeight="true" outlineLevel="0" collapsed="false">
      <c r="A275" s="22"/>
      <c r="B275" s="160"/>
      <c r="C275" s="161" t="s">
        <v>444</v>
      </c>
      <c r="D275" s="161" t="s">
        <v>136</v>
      </c>
      <c r="E275" s="162" t="s">
        <v>445</v>
      </c>
      <c r="F275" s="163" t="s">
        <v>446</v>
      </c>
      <c r="G275" s="164" t="s">
        <v>359</v>
      </c>
      <c r="H275" s="212"/>
      <c r="I275" s="166"/>
      <c r="J275" s="167" t="n">
        <f aca="false">ROUND(I275*H275,2)</f>
        <v>0</v>
      </c>
      <c r="K275" s="163" t="s">
        <v>162</v>
      </c>
      <c r="L275" s="23"/>
      <c r="M275" s="168"/>
      <c r="N275" s="169" t="s">
        <v>39</v>
      </c>
      <c r="O275" s="60"/>
      <c r="P275" s="170" t="n">
        <f aca="false">O275*H275</f>
        <v>0</v>
      </c>
      <c r="Q275" s="170" t="n">
        <v>0</v>
      </c>
      <c r="R275" s="170" t="n">
        <f aca="false">Q275*H275</f>
        <v>0</v>
      </c>
      <c r="S275" s="170" t="n">
        <v>0</v>
      </c>
      <c r="T275" s="171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215</v>
      </c>
      <c r="AT275" s="172" t="s">
        <v>136</v>
      </c>
      <c r="AU275" s="172" t="s">
        <v>81</v>
      </c>
      <c r="AY275" s="3" t="s">
        <v>134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79</v>
      </c>
      <c r="BK275" s="173" t="n">
        <f aca="false">ROUND(I275*H275,2)</f>
        <v>0</v>
      </c>
      <c r="BL275" s="3" t="s">
        <v>215</v>
      </c>
      <c r="BM275" s="172" t="s">
        <v>447</v>
      </c>
    </row>
    <row r="276" s="146" customFormat="true" ht="22.8" hidden="false" customHeight="true" outlineLevel="0" collapsed="false">
      <c r="B276" s="147"/>
      <c r="D276" s="148" t="s">
        <v>73</v>
      </c>
      <c r="E276" s="158" t="s">
        <v>448</v>
      </c>
      <c r="F276" s="158" t="s">
        <v>449</v>
      </c>
      <c r="I276" s="150"/>
      <c r="J276" s="159" t="n">
        <f aca="false">BK276</f>
        <v>0</v>
      </c>
      <c r="L276" s="147"/>
      <c r="M276" s="152"/>
      <c r="N276" s="153"/>
      <c r="O276" s="153"/>
      <c r="P276" s="154" t="n">
        <f aca="false">SUM(P277:P281)</f>
        <v>0</v>
      </c>
      <c r="Q276" s="153"/>
      <c r="R276" s="154" t="n">
        <f aca="false">SUM(R277:R281)</f>
        <v>0.0414</v>
      </c>
      <c r="S276" s="153"/>
      <c r="T276" s="155" t="n">
        <f aca="false">SUM(T277:T281)</f>
        <v>0.02493</v>
      </c>
      <c r="AR276" s="148" t="s">
        <v>81</v>
      </c>
      <c r="AT276" s="156" t="s">
        <v>73</v>
      </c>
      <c r="AU276" s="156" t="s">
        <v>79</v>
      </c>
      <c r="AY276" s="148" t="s">
        <v>134</v>
      </c>
      <c r="BK276" s="157" t="n">
        <f aca="false">SUM(BK277:BK281)</f>
        <v>0</v>
      </c>
    </row>
    <row r="277" s="27" customFormat="true" ht="24.15" hidden="false" customHeight="true" outlineLevel="0" collapsed="false">
      <c r="A277" s="22"/>
      <c r="B277" s="160"/>
      <c r="C277" s="161" t="s">
        <v>450</v>
      </c>
      <c r="D277" s="161" t="s">
        <v>136</v>
      </c>
      <c r="E277" s="162" t="s">
        <v>451</v>
      </c>
      <c r="F277" s="163" t="s">
        <v>452</v>
      </c>
      <c r="G277" s="164" t="s">
        <v>180</v>
      </c>
      <c r="H277" s="165" t="n">
        <v>1</v>
      </c>
      <c r="I277" s="166"/>
      <c r="J277" s="167" t="n">
        <f aca="false">ROUND(I277*H277,2)</f>
        <v>0</v>
      </c>
      <c r="K277" s="163" t="s">
        <v>162</v>
      </c>
      <c r="L277" s="23"/>
      <c r="M277" s="168"/>
      <c r="N277" s="169" t="s">
        <v>39</v>
      </c>
      <c r="O277" s="60"/>
      <c r="P277" s="170" t="n">
        <f aca="false">O277*H277</f>
        <v>0</v>
      </c>
      <c r="Q277" s="170" t="n">
        <v>8E-005</v>
      </c>
      <c r="R277" s="170" t="n">
        <f aca="false">Q277*H277</f>
        <v>8E-005</v>
      </c>
      <c r="S277" s="170" t="n">
        <v>0.02493</v>
      </c>
      <c r="T277" s="171" t="n">
        <f aca="false">S277*H277</f>
        <v>0.02493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215</v>
      </c>
      <c r="AT277" s="172" t="s">
        <v>136</v>
      </c>
      <c r="AU277" s="172" t="s">
        <v>81</v>
      </c>
      <c r="AY277" s="3" t="s">
        <v>134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79</v>
      </c>
      <c r="BK277" s="173" t="n">
        <f aca="false">ROUND(I277*H277,2)</f>
        <v>0</v>
      </c>
      <c r="BL277" s="3" t="s">
        <v>215</v>
      </c>
      <c r="BM277" s="172" t="s">
        <v>453</v>
      </c>
    </row>
    <row r="278" s="27" customFormat="true" ht="37.8" hidden="false" customHeight="true" outlineLevel="0" collapsed="false">
      <c r="A278" s="22"/>
      <c r="B278" s="160"/>
      <c r="C278" s="161" t="s">
        <v>454</v>
      </c>
      <c r="D278" s="161" t="s">
        <v>136</v>
      </c>
      <c r="E278" s="162" t="s">
        <v>455</v>
      </c>
      <c r="F278" s="163" t="s">
        <v>456</v>
      </c>
      <c r="G278" s="164" t="s">
        <v>180</v>
      </c>
      <c r="H278" s="165" t="n">
        <v>1</v>
      </c>
      <c r="I278" s="166"/>
      <c r="J278" s="167" t="n">
        <f aca="false">ROUND(I278*H278,2)</f>
        <v>0</v>
      </c>
      <c r="K278" s="163" t="s">
        <v>162</v>
      </c>
      <c r="L278" s="23"/>
      <c r="M278" s="168"/>
      <c r="N278" s="169" t="s">
        <v>39</v>
      </c>
      <c r="O278" s="60"/>
      <c r="P278" s="170" t="n">
        <f aca="false">O278*H278</f>
        <v>0</v>
      </c>
      <c r="Q278" s="170" t="n">
        <v>0.04132</v>
      </c>
      <c r="R278" s="170" t="n">
        <f aca="false">Q278*H278</f>
        <v>0.04132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215</v>
      </c>
      <c r="AT278" s="172" t="s">
        <v>136</v>
      </c>
      <c r="AU278" s="172" t="s">
        <v>81</v>
      </c>
      <c r="AY278" s="3" t="s">
        <v>134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79</v>
      </c>
      <c r="BK278" s="173" t="n">
        <f aca="false">ROUND(I278*H278,2)</f>
        <v>0</v>
      </c>
      <c r="BL278" s="3" t="s">
        <v>215</v>
      </c>
      <c r="BM278" s="172" t="s">
        <v>457</v>
      </c>
    </row>
    <row r="279" s="27" customFormat="true" ht="16.5" hidden="false" customHeight="true" outlineLevel="0" collapsed="false">
      <c r="A279" s="22"/>
      <c r="B279" s="160"/>
      <c r="C279" s="161" t="s">
        <v>458</v>
      </c>
      <c r="D279" s="161" t="s">
        <v>136</v>
      </c>
      <c r="E279" s="162" t="s">
        <v>459</v>
      </c>
      <c r="F279" s="163" t="s">
        <v>460</v>
      </c>
      <c r="G279" s="164" t="s">
        <v>139</v>
      </c>
      <c r="H279" s="165" t="n">
        <v>30</v>
      </c>
      <c r="I279" s="166"/>
      <c r="J279" s="167" t="n">
        <f aca="false">ROUND(I279*H279,2)</f>
        <v>0</v>
      </c>
      <c r="K279" s="163" t="s">
        <v>162</v>
      </c>
      <c r="L279" s="23"/>
      <c r="M279" s="168"/>
      <c r="N279" s="169" t="s">
        <v>39</v>
      </c>
      <c r="O279" s="60"/>
      <c r="P279" s="170" t="n">
        <f aca="false">O279*H279</f>
        <v>0</v>
      </c>
      <c r="Q279" s="170" t="n">
        <v>0</v>
      </c>
      <c r="R279" s="170" t="n">
        <f aca="false">Q279*H279</f>
        <v>0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215</v>
      </c>
      <c r="AT279" s="172" t="s">
        <v>136</v>
      </c>
      <c r="AU279" s="172" t="s">
        <v>81</v>
      </c>
      <c r="AY279" s="3" t="s">
        <v>134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79</v>
      </c>
      <c r="BK279" s="173" t="n">
        <f aca="false">ROUND(I279*H279,2)</f>
        <v>0</v>
      </c>
      <c r="BL279" s="3" t="s">
        <v>215</v>
      </c>
      <c r="BM279" s="172" t="s">
        <v>461</v>
      </c>
    </row>
    <row r="280" s="27" customFormat="true" ht="16.5" hidden="false" customHeight="true" outlineLevel="0" collapsed="false">
      <c r="A280" s="22"/>
      <c r="B280" s="160"/>
      <c r="C280" s="161" t="s">
        <v>462</v>
      </c>
      <c r="D280" s="161" t="s">
        <v>136</v>
      </c>
      <c r="E280" s="162" t="s">
        <v>463</v>
      </c>
      <c r="F280" s="163" t="s">
        <v>464</v>
      </c>
      <c r="G280" s="164" t="s">
        <v>139</v>
      </c>
      <c r="H280" s="165" t="n">
        <v>30</v>
      </c>
      <c r="I280" s="166"/>
      <c r="J280" s="167" t="n">
        <f aca="false">ROUND(I280*H280,2)</f>
        <v>0</v>
      </c>
      <c r="K280" s="163" t="s">
        <v>162</v>
      </c>
      <c r="L280" s="23"/>
      <c r="M280" s="168"/>
      <c r="N280" s="169" t="s">
        <v>39</v>
      </c>
      <c r="O280" s="60"/>
      <c r="P280" s="170" t="n">
        <f aca="false">O280*H280</f>
        <v>0</v>
      </c>
      <c r="Q280" s="170" t="n">
        <v>0</v>
      </c>
      <c r="R280" s="170" t="n">
        <f aca="false">Q280*H280</f>
        <v>0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215</v>
      </c>
      <c r="AT280" s="172" t="s">
        <v>136</v>
      </c>
      <c r="AU280" s="172" t="s">
        <v>81</v>
      </c>
      <c r="AY280" s="3" t="s">
        <v>134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79</v>
      </c>
      <c r="BK280" s="173" t="n">
        <f aca="false">ROUND(I280*H280,2)</f>
        <v>0</v>
      </c>
      <c r="BL280" s="3" t="s">
        <v>215</v>
      </c>
      <c r="BM280" s="172" t="s">
        <v>465</v>
      </c>
    </row>
    <row r="281" s="27" customFormat="true" ht="24.15" hidden="false" customHeight="true" outlineLevel="0" collapsed="false">
      <c r="A281" s="22"/>
      <c r="B281" s="160"/>
      <c r="C281" s="161" t="s">
        <v>466</v>
      </c>
      <c r="D281" s="161" t="s">
        <v>136</v>
      </c>
      <c r="E281" s="162" t="s">
        <v>467</v>
      </c>
      <c r="F281" s="163" t="s">
        <v>468</v>
      </c>
      <c r="G281" s="164" t="s">
        <v>359</v>
      </c>
      <c r="H281" s="212"/>
      <c r="I281" s="166"/>
      <c r="J281" s="167" t="n">
        <f aca="false">ROUND(I281*H281,2)</f>
        <v>0</v>
      </c>
      <c r="K281" s="163" t="s">
        <v>162</v>
      </c>
      <c r="L281" s="23"/>
      <c r="M281" s="168"/>
      <c r="N281" s="169" t="s">
        <v>39</v>
      </c>
      <c r="O281" s="60"/>
      <c r="P281" s="170" t="n">
        <f aca="false">O281*H281</f>
        <v>0</v>
      </c>
      <c r="Q281" s="170" t="n">
        <v>0</v>
      </c>
      <c r="R281" s="170" t="n">
        <f aca="false">Q281*H281</f>
        <v>0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215</v>
      </c>
      <c r="AT281" s="172" t="s">
        <v>136</v>
      </c>
      <c r="AU281" s="172" t="s">
        <v>81</v>
      </c>
      <c r="AY281" s="3" t="s">
        <v>134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79</v>
      </c>
      <c r="BK281" s="173" t="n">
        <f aca="false">ROUND(I281*H281,2)</f>
        <v>0</v>
      </c>
      <c r="BL281" s="3" t="s">
        <v>215</v>
      </c>
      <c r="BM281" s="172" t="s">
        <v>469</v>
      </c>
    </row>
    <row r="282" s="146" customFormat="true" ht="22.8" hidden="false" customHeight="true" outlineLevel="0" collapsed="false">
      <c r="B282" s="147"/>
      <c r="D282" s="148" t="s">
        <v>73</v>
      </c>
      <c r="E282" s="158" t="s">
        <v>470</v>
      </c>
      <c r="F282" s="158" t="s">
        <v>471</v>
      </c>
      <c r="I282" s="150"/>
      <c r="J282" s="159" t="n">
        <f aca="false">BK282</f>
        <v>0</v>
      </c>
      <c r="L282" s="147"/>
      <c r="M282" s="152"/>
      <c r="N282" s="153"/>
      <c r="O282" s="153"/>
      <c r="P282" s="154" t="n">
        <f aca="false">SUM(P283:P293)</f>
        <v>0</v>
      </c>
      <c r="Q282" s="153"/>
      <c r="R282" s="154" t="n">
        <f aca="false">SUM(R283:R293)</f>
        <v>0.02001</v>
      </c>
      <c r="S282" s="153"/>
      <c r="T282" s="155" t="n">
        <f aca="false">SUM(T283:T293)</f>
        <v>0</v>
      </c>
      <c r="AR282" s="148" t="s">
        <v>81</v>
      </c>
      <c r="AT282" s="156" t="s">
        <v>73</v>
      </c>
      <c r="AU282" s="156" t="s">
        <v>79</v>
      </c>
      <c r="AY282" s="148" t="s">
        <v>134</v>
      </c>
      <c r="BK282" s="157" t="n">
        <f aca="false">SUM(BK283:BK293)</f>
        <v>0</v>
      </c>
    </row>
    <row r="283" s="27" customFormat="true" ht="24.15" hidden="false" customHeight="true" outlineLevel="0" collapsed="false">
      <c r="A283" s="22"/>
      <c r="B283" s="160"/>
      <c r="C283" s="161" t="s">
        <v>472</v>
      </c>
      <c r="D283" s="161" t="s">
        <v>136</v>
      </c>
      <c r="E283" s="162" t="s">
        <v>473</v>
      </c>
      <c r="F283" s="163" t="s">
        <v>474</v>
      </c>
      <c r="G283" s="164" t="s">
        <v>180</v>
      </c>
      <c r="H283" s="165" t="n">
        <v>1</v>
      </c>
      <c r="I283" s="166"/>
      <c r="J283" s="167" t="n">
        <f aca="false">ROUND(I283*H283,2)</f>
        <v>0</v>
      </c>
      <c r="K283" s="163" t="s">
        <v>162</v>
      </c>
      <c r="L283" s="23"/>
      <c r="M283" s="168"/>
      <c r="N283" s="169" t="s">
        <v>39</v>
      </c>
      <c r="O283" s="60"/>
      <c r="P283" s="170" t="n">
        <f aca="false">O283*H283</f>
        <v>0</v>
      </c>
      <c r="Q283" s="170" t="n">
        <v>0</v>
      </c>
      <c r="R283" s="170" t="n">
        <f aca="false">Q283*H283</f>
        <v>0</v>
      </c>
      <c r="S283" s="170" t="n">
        <v>0</v>
      </c>
      <c r="T283" s="171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215</v>
      </c>
      <c r="AT283" s="172" t="s">
        <v>136</v>
      </c>
      <c r="AU283" s="172" t="s">
        <v>81</v>
      </c>
      <c r="AY283" s="3" t="s">
        <v>134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79</v>
      </c>
      <c r="BK283" s="173" t="n">
        <f aca="false">ROUND(I283*H283,2)</f>
        <v>0</v>
      </c>
      <c r="BL283" s="3" t="s">
        <v>215</v>
      </c>
      <c r="BM283" s="172" t="s">
        <v>475</v>
      </c>
    </row>
    <row r="284" s="27" customFormat="true" ht="33" hidden="false" customHeight="true" outlineLevel="0" collapsed="false">
      <c r="A284" s="22"/>
      <c r="B284" s="160"/>
      <c r="C284" s="184" t="s">
        <v>476</v>
      </c>
      <c r="D284" s="184" t="s">
        <v>166</v>
      </c>
      <c r="E284" s="185" t="s">
        <v>477</v>
      </c>
      <c r="F284" s="186" t="s">
        <v>478</v>
      </c>
      <c r="G284" s="187" t="s">
        <v>180</v>
      </c>
      <c r="H284" s="188" t="n">
        <v>1</v>
      </c>
      <c r="I284" s="189"/>
      <c r="J284" s="190" t="n">
        <f aca="false">ROUND(I284*H284,2)</f>
        <v>0</v>
      </c>
      <c r="K284" s="186"/>
      <c r="L284" s="191"/>
      <c r="M284" s="192"/>
      <c r="N284" s="193" t="s">
        <v>39</v>
      </c>
      <c r="O284" s="60"/>
      <c r="P284" s="170" t="n">
        <f aca="false">O284*H284</f>
        <v>0</v>
      </c>
      <c r="Q284" s="170" t="n">
        <v>0.0065</v>
      </c>
      <c r="R284" s="170" t="n">
        <f aca="false">Q284*H284</f>
        <v>0.0065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297</v>
      </c>
      <c r="AT284" s="172" t="s">
        <v>166</v>
      </c>
      <c r="AU284" s="172" t="s">
        <v>81</v>
      </c>
      <c r="AY284" s="3" t="s">
        <v>134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79</v>
      </c>
      <c r="BK284" s="173" t="n">
        <f aca="false">ROUND(I284*H284,2)</f>
        <v>0</v>
      </c>
      <c r="BL284" s="3" t="s">
        <v>215</v>
      </c>
      <c r="BM284" s="172" t="s">
        <v>479</v>
      </c>
    </row>
    <row r="285" s="27" customFormat="true" ht="24.15" hidden="false" customHeight="true" outlineLevel="0" collapsed="false">
      <c r="A285" s="22"/>
      <c r="B285" s="160"/>
      <c r="C285" s="161" t="s">
        <v>480</v>
      </c>
      <c r="D285" s="161" t="s">
        <v>136</v>
      </c>
      <c r="E285" s="162" t="s">
        <v>481</v>
      </c>
      <c r="F285" s="163" t="s">
        <v>482</v>
      </c>
      <c r="G285" s="164" t="s">
        <v>180</v>
      </c>
      <c r="H285" s="165" t="n">
        <v>2</v>
      </c>
      <c r="I285" s="166"/>
      <c r="J285" s="167" t="n">
        <f aca="false">ROUND(I285*H285,2)</f>
        <v>0</v>
      </c>
      <c r="K285" s="163" t="s">
        <v>162</v>
      </c>
      <c r="L285" s="23"/>
      <c r="M285" s="168"/>
      <c r="N285" s="169" t="s">
        <v>39</v>
      </c>
      <c r="O285" s="60"/>
      <c r="P285" s="170" t="n">
        <f aca="false">O285*H285</f>
        <v>0</v>
      </c>
      <c r="Q285" s="170" t="n">
        <v>0</v>
      </c>
      <c r="R285" s="170" t="n">
        <f aca="false">Q285*H285</f>
        <v>0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215</v>
      </c>
      <c r="AT285" s="172" t="s">
        <v>136</v>
      </c>
      <c r="AU285" s="172" t="s">
        <v>81</v>
      </c>
      <c r="AY285" s="3" t="s">
        <v>134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79</v>
      </c>
      <c r="BK285" s="173" t="n">
        <f aca="false">ROUND(I285*H285,2)</f>
        <v>0</v>
      </c>
      <c r="BL285" s="3" t="s">
        <v>215</v>
      </c>
      <c r="BM285" s="172" t="s">
        <v>483</v>
      </c>
    </row>
    <row r="286" s="27" customFormat="true" ht="24.15" hidden="false" customHeight="true" outlineLevel="0" collapsed="false">
      <c r="A286" s="22"/>
      <c r="B286" s="160"/>
      <c r="C286" s="184" t="s">
        <v>484</v>
      </c>
      <c r="D286" s="184" t="s">
        <v>166</v>
      </c>
      <c r="E286" s="185" t="s">
        <v>485</v>
      </c>
      <c r="F286" s="186" t="s">
        <v>486</v>
      </c>
      <c r="G286" s="187" t="s">
        <v>180</v>
      </c>
      <c r="H286" s="188" t="n">
        <v>2</v>
      </c>
      <c r="I286" s="189"/>
      <c r="J286" s="190" t="n">
        <f aca="false">ROUND(I286*H286,2)</f>
        <v>0</v>
      </c>
      <c r="K286" s="186"/>
      <c r="L286" s="191"/>
      <c r="M286" s="192"/>
      <c r="N286" s="193" t="s">
        <v>39</v>
      </c>
      <c r="O286" s="60"/>
      <c r="P286" s="170" t="n">
        <f aca="false">O286*H286</f>
        <v>0</v>
      </c>
      <c r="Q286" s="170" t="n">
        <v>0.0065</v>
      </c>
      <c r="R286" s="170" t="n">
        <f aca="false">Q286*H286</f>
        <v>0.013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297</v>
      </c>
      <c r="AT286" s="172" t="s">
        <v>166</v>
      </c>
      <c r="AU286" s="172" t="s">
        <v>81</v>
      </c>
      <c r="AY286" s="3" t="s">
        <v>134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79</v>
      </c>
      <c r="BK286" s="173" t="n">
        <f aca="false">ROUND(I286*H286,2)</f>
        <v>0</v>
      </c>
      <c r="BL286" s="3" t="s">
        <v>215</v>
      </c>
      <c r="BM286" s="172" t="s">
        <v>487</v>
      </c>
    </row>
    <row r="287" s="27" customFormat="true" ht="33" hidden="false" customHeight="true" outlineLevel="0" collapsed="false">
      <c r="A287" s="22"/>
      <c r="B287" s="160"/>
      <c r="C287" s="161" t="s">
        <v>488</v>
      </c>
      <c r="D287" s="161" t="s">
        <v>136</v>
      </c>
      <c r="E287" s="162" t="s">
        <v>489</v>
      </c>
      <c r="F287" s="163" t="s">
        <v>490</v>
      </c>
      <c r="G287" s="164" t="s">
        <v>180</v>
      </c>
      <c r="H287" s="165" t="n">
        <v>1</v>
      </c>
      <c r="I287" s="166"/>
      <c r="J287" s="167" t="n">
        <f aca="false">ROUND(I287*H287,2)</f>
        <v>0</v>
      </c>
      <c r="K287" s="163" t="s">
        <v>162</v>
      </c>
      <c r="L287" s="23"/>
      <c r="M287" s="168"/>
      <c r="N287" s="169" t="s">
        <v>39</v>
      </c>
      <c r="O287" s="60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215</v>
      </c>
      <c r="AT287" s="172" t="s">
        <v>136</v>
      </c>
      <c r="AU287" s="172" t="s">
        <v>81</v>
      </c>
      <c r="AY287" s="3" t="s">
        <v>134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79</v>
      </c>
      <c r="BK287" s="173" t="n">
        <f aca="false">ROUND(I287*H287,2)</f>
        <v>0</v>
      </c>
      <c r="BL287" s="3" t="s">
        <v>215</v>
      </c>
      <c r="BM287" s="172" t="s">
        <v>491</v>
      </c>
    </row>
    <row r="288" s="27" customFormat="true" ht="24.15" hidden="false" customHeight="true" outlineLevel="0" collapsed="false">
      <c r="A288" s="22"/>
      <c r="B288" s="160"/>
      <c r="C288" s="184" t="s">
        <v>492</v>
      </c>
      <c r="D288" s="184" t="s">
        <v>166</v>
      </c>
      <c r="E288" s="185" t="s">
        <v>493</v>
      </c>
      <c r="F288" s="186" t="s">
        <v>494</v>
      </c>
      <c r="G288" s="187" t="s">
        <v>180</v>
      </c>
      <c r="H288" s="188" t="n">
        <v>1</v>
      </c>
      <c r="I288" s="189"/>
      <c r="J288" s="190" t="n">
        <f aca="false">ROUND(I288*H288,2)</f>
        <v>0</v>
      </c>
      <c r="K288" s="186"/>
      <c r="L288" s="191"/>
      <c r="M288" s="192"/>
      <c r="N288" s="193" t="s">
        <v>39</v>
      </c>
      <c r="O288" s="60"/>
      <c r="P288" s="170" t="n">
        <f aca="false">O288*H288</f>
        <v>0</v>
      </c>
      <c r="Q288" s="170" t="n">
        <v>0.00051</v>
      </c>
      <c r="R288" s="170" t="n">
        <f aca="false">Q288*H288</f>
        <v>0.00051</v>
      </c>
      <c r="S288" s="170" t="n">
        <v>0</v>
      </c>
      <c r="T288" s="17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297</v>
      </c>
      <c r="AT288" s="172" t="s">
        <v>166</v>
      </c>
      <c r="AU288" s="172" t="s">
        <v>81</v>
      </c>
      <c r="AY288" s="3" t="s">
        <v>134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79</v>
      </c>
      <c r="BK288" s="173" t="n">
        <f aca="false">ROUND(I288*H288,2)</f>
        <v>0</v>
      </c>
      <c r="BL288" s="3" t="s">
        <v>215</v>
      </c>
      <c r="BM288" s="172" t="s">
        <v>495</v>
      </c>
    </row>
    <row r="289" s="27" customFormat="true" ht="24.15" hidden="false" customHeight="true" outlineLevel="0" collapsed="false">
      <c r="A289" s="22"/>
      <c r="B289" s="160"/>
      <c r="C289" s="161" t="s">
        <v>496</v>
      </c>
      <c r="D289" s="161" t="s">
        <v>136</v>
      </c>
      <c r="E289" s="162" t="s">
        <v>497</v>
      </c>
      <c r="F289" s="163" t="s">
        <v>498</v>
      </c>
      <c r="G289" s="164" t="s">
        <v>180</v>
      </c>
      <c r="H289" s="165" t="n">
        <v>1</v>
      </c>
      <c r="I289" s="166"/>
      <c r="J289" s="167" t="n">
        <f aca="false">ROUND(I289*H289,2)</f>
        <v>0</v>
      </c>
      <c r="K289" s="163" t="s">
        <v>162</v>
      </c>
      <c r="L289" s="23"/>
      <c r="M289" s="168"/>
      <c r="N289" s="169" t="s">
        <v>39</v>
      </c>
      <c r="O289" s="60"/>
      <c r="P289" s="170" t="n">
        <f aca="false">O289*H289</f>
        <v>0</v>
      </c>
      <c r="Q289" s="170" t="n">
        <v>0</v>
      </c>
      <c r="R289" s="170" t="n">
        <f aca="false">Q289*H289</f>
        <v>0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215</v>
      </c>
      <c r="AT289" s="172" t="s">
        <v>136</v>
      </c>
      <c r="AU289" s="172" t="s">
        <v>81</v>
      </c>
      <c r="AY289" s="3" t="s">
        <v>134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79</v>
      </c>
      <c r="BK289" s="173" t="n">
        <f aca="false">ROUND(I289*H289,2)</f>
        <v>0</v>
      </c>
      <c r="BL289" s="3" t="s">
        <v>215</v>
      </c>
      <c r="BM289" s="172" t="s">
        <v>499</v>
      </c>
    </row>
    <row r="290" s="27" customFormat="true" ht="21.75" hidden="false" customHeight="true" outlineLevel="0" collapsed="false">
      <c r="A290" s="22"/>
      <c r="B290" s="160"/>
      <c r="C290" s="161" t="s">
        <v>500</v>
      </c>
      <c r="D290" s="161" t="s">
        <v>136</v>
      </c>
      <c r="E290" s="162" t="s">
        <v>501</v>
      </c>
      <c r="F290" s="163" t="s">
        <v>502</v>
      </c>
      <c r="G290" s="164" t="s">
        <v>180</v>
      </c>
      <c r="H290" s="165" t="n">
        <v>1</v>
      </c>
      <c r="I290" s="166"/>
      <c r="J290" s="167" t="n">
        <f aca="false">ROUND(I290*H290,2)</f>
        <v>0</v>
      </c>
      <c r="K290" s="163" t="s">
        <v>162</v>
      </c>
      <c r="L290" s="23"/>
      <c r="M290" s="168"/>
      <c r="N290" s="169" t="s">
        <v>39</v>
      </c>
      <c r="O290" s="60"/>
      <c r="P290" s="170" t="n">
        <f aca="false">O290*H290</f>
        <v>0</v>
      </c>
      <c r="Q290" s="170" t="n">
        <v>0</v>
      </c>
      <c r="R290" s="170" t="n">
        <f aca="false">Q290*H290</f>
        <v>0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215</v>
      </c>
      <c r="AT290" s="172" t="s">
        <v>136</v>
      </c>
      <c r="AU290" s="172" t="s">
        <v>81</v>
      </c>
      <c r="AY290" s="3" t="s">
        <v>134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79</v>
      </c>
      <c r="BK290" s="173" t="n">
        <f aca="false">ROUND(I290*H290,2)</f>
        <v>0</v>
      </c>
      <c r="BL290" s="3" t="s">
        <v>215</v>
      </c>
      <c r="BM290" s="172" t="s">
        <v>503</v>
      </c>
    </row>
    <row r="291" s="27" customFormat="true" ht="16.5" hidden="false" customHeight="true" outlineLevel="0" collapsed="false">
      <c r="A291" s="22"/>
      <c r="B291" s="160"/>
      <c r="C291" s="161" t="s">
        <v>504</v>
      </c>
      <c r="D291" s="161" t="s">
        <v>136</v>
      </c>
      <c r="E291" s="162" t="s">
        <v>505</v>
      </c>
      <c r="F291" s="163" t="s">
        <v>506</v>
      </c>
      <c r="G291" s="164" t="s">
        <v>180</v>
      </c>
      <c r="H291" s="165" t="n">
        <v>4</v>
      </c>
      <c r="I291" s="166"/>
      <c r="J291" s="167" t="n">
        <f aca="false">ROUND(I291*H291,2)</f>
        <v>0</v>
      </c>
      <c r="K291" s="163"/>
      <c r="L291" s="23"/>
      <c r="M291" s="168"/>
      <c r="N291" s="169" t="s">
        <v>39</v>
      </c>
      <c r="O291" s="60"/>
      <c r="P291" s="170" t="n">
        <f aca="false">O291*H291</f>
        <v>0</v>
      </c>
      <c r="Q291" s="170" t="n">
        <v>0</v>
      </c>
      <c r="R291" s="170" t="n">
        <f aca="false">Q291*H291</f>
        <v>0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215</v>
      </c>
      <c r="AT291" s="172" t="s">
        <v>136</v>
      </c>
      <c r="AU291" s="172" t="s">
        <v>81</v>
      </c>
      <c r="AY291" s="3" t="s">
        <v>134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79</v>
      </c>
      <c r="BK291" s="173" t="n">
        <f aca="false">ROUND(I291*H291,2)</f>
        <v>0</v>
      </c>
      <c r="BL291" s="3" t="s">
        <v>215</v>
      </c>
      <c r="BM291" s="172" t="s">
        <v>507</v>
      </c>
    </row>
    <row r="292" s="174" customFormat="true" ht="12.8" hidden="false" customHeight="false" outlineLevel="0" collapsed="false">
      <c r="B292" s="175"/>
      <c r="D292" s="176" t="s">
        <v>142</v>
      </c>
      <c r="E292" s="177"/>
      <c r="F292" s="178" t="s">
        <v>508</v>
      </c>
      <c r="H292" s="179" t="n">
        <v>4</v>
      </c>
      <c r="I292" s="180"/>
      <c r="L292" s="175"/>
      <c r="M292" s="181"/>
      <c r="N292" s="182"/>
      <c r="O292" s="182"/>
      <c r="P292" s="182"/>
      <c r="Q292" s="182"/>
      <c r="R292" s="182"/>
      <c r="S292" s="182"/>
      <c r="T292" s="183"/>
      <c r="AT292" s="177" t="s">
        <v>142</v>
      </c>
      <c r="AU292" s="177" t="s">
        <v>81</v>
      </c>
      <c r="AV292" s="174" t="s">
        <v>81</v>
      </c>
      <c r="AW292" s="174" t="s">
        <v>31</v>
      </c>
      <c r="AX292" s="174" t="s">
        <v>79</v>
      </c>
      <c r="AY292" s="177" t="s">
        <v>134</v>
      </c>
    </row>
    <row r="293" s="27" customFormat="true" ht="24.15" hidden="false" customHeight="true" outlineLevel="0" collapsed="false">
      <c r="A293" s="22"/>
      <c r="B293" s="160"/>
      <c r="C293" s="161" t="s">
        <v>509</v>
      </c>
      <c r="D293" s="161" t="s">
        <v>136</v>
      </c>
      <c r="E293" s="162" t="s">
        <v>510</v>
      </c>
      <c r="F293" s="163" t="s">
        <v>511</v>
      </c>
      <c r="G293" s="164" t="s">
        <v>359</v>
      </c>
      <c r="H293" s="212"/>
      <c r="I293" s="166"/>
      <c r="J293" s="167" t="n">
        <f aca="false">ROUND(I293*H293,2)</f>
        <v>0</v>
      </c>
      <c r="K293" s="163" t="s">
        <v>162</v>
      </c>
      <c r="L293" s="23"/>
      <c r="M293" s="168"/>
      <c r="N293" s="169" t="s">
        <v>39</v>
      </c>
      <c r="O293" s="60"/>
      <c r="P293" s="170" t="n">
        <f aca="false">O293*H293</f>
        <v>0</v>
      </c>
      <c r="Q293" s="170" t="n">
        <v>0</v>
      </c>
      <c r="R293" s="170" t="n">
        <f aca="false">Q293*H293</f>
        <v>0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215</v>
      </c>
      <c r="AT293" s="172" t="s">
        <v>136</v>
      </c>
      <c r="AU293" s="172" t="s">
        <v>81</v>
      </c>
      <c r="AY293" s="3" t="s">
        <v>134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79</v>
      </c>
      <c r="BK293" s="173" t="n">
        <f aca="false">ROUND(I293*H293,2)</f>
        <v>0</v>
      </c>
      <c r="BL293" s="3" t="s">
        <v>215</v>
      </c>
      <c r="BM293" s="172" t="s">
        <v>512</v>
      </c>
    </row>
    <row r="294" s="146" customFormat="true" ht="22.8" hidden="false" customHeight="true" outlineLevel="0" collapsed="false">
      <c r="B294" s="147"/>
      <c r="D294" s="148" t="s">
        <v>73</v>
      </c>
      <c r="E294" s="158" t="s">
        <v>513</v>
      </c>
      <c r="F294" s="158" t="s">
        <v>514</v>
      </c>
      <c r="I294" s="150"/>
      <c r="J294" s="159" t="n">
        <f aca="false">BK294</f>
        <v>0</v>
      </c>
      <c r="L294" s="147"/>
      <c r="M294" s="152"/>
      <c r="N294" s="153"/>
      <c r="O294" s="153"/>
      <c r="P294" s="154" t="n">
        <f aca="false">SUM(P295:P296)</f>
        <v>0</v>
      </c>
      <c r="Q294" s="153"/>
      <c r="R294" s="154" t="n">
        <f aca="false">SUM(R295:R296)</f>
        <v>0</v>
      </c>
      <c r="S294" s="153"/>
      <c r="T294" s="155" t="n">
        <f aca="false">SUM(T295:T296)</f>
        <v>0.33</v>
      </c>
      <c r="AR294" s="148" t="s">
        <v>81</v>
      </c>
      <c r="AT294" s="156" t="s">
        <v>73</v>
      </c>
      <c r="AU294" s="156" t="s">
        <v>79</v>
      </c>
      <c r="AY294" s="148" t="s">
        <v>134</v>
      </c>
      <c r="BK294" s="157" t="n">
        <f aca="false">SUM(BK295:BK296)</f>
        <v>0</v>
      </c>
    </row>
    <row r="295" s="27" customFormat="true" ht="21.75" hidden="false" customHeight="true" outlineLevel="0" collapsed="false">
      <c r="A295" s="22"/>
      <c r="B295" s="160"/>
      <c r="C295" s="161" t="s">
        <v>515</v>
      </c>
      <c r="D295" s="161" t="s">
        <v>136</v>
      </c>
      <c r="E295" s="162" t="s">
        <v>516</v>
      </c>
      <c r="F295" s="163" t="s">
        <v>517</v>
      </c>
      <c r="G295" s="164" t="s">
        <v>139</v>
      </c>
      <c r="H295" s="165" t="n">
        <v>11</v>
      </c>
      <c r="I295" s="166"/>
      <c r="J295" s="167" t="n">
        <f aca="false">ROUND(I295*H295,2)</f>
        <v>0</v>
      </c>
      <c r="K295" s="163"/>
      <c r="L295" s="23"/>
      <c r="M295" s="168"/>
      <c r="N295" s="169" t="s">
        <v>39</v>
      </c>
      <c r="O295" s="60"/>
      <c r="P295" s="170" t="n">
        <f aca="false">O295*H295</f>
        <v>0</v>
      </c>
      <c r="Q295" s="170" t="n">
        <v>0</v>
      </c>
      <c r="R295" s="170" t="n">
        <f aca="false">Q295*H295</f>
        <v>0</v>
      </c>
      <c r="S295" s="170" t="n">
        <v>0.03</v>
      </c>
      <c r="T295" s="171" t="n">
        <f aca="false">S295*H295</f>
        <v>0.33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215</v>
      </c>
      <c r="AT295" s="172" t="s">
        <v>136</v>
      </c>
      <c r="AU295" s="172" t="s">
        <v>81</v>
      </c>
      <c r="AY295" s="3" t="s">
        <v>134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79</v>
      </c>
      <c r="BK295" s="173" t="n">
        <f aca="false">ROUND(I295*H295,2)</f>
        <v>0</v>
      </c>
      <c r="BL295" s="3" t="s">
        <v>215</v>
      </c>
      <c r="BM295" s="172" t="s">
        <v>518</v>
      </c>
    </row>
    <row r="296" s="174" customFormat="true" ht="12.8" hidden="false" customHeight="false" outlineLevel="0" collapsed="false">
      <c r="B296" s="175"/>
      <c r="D296" s="176" t="s">
        <v>142</v>
      </c>
      <c r="E296" s="177"/>
      <c r="F296" s="178" t="s">
        <v>519</v>
      </c>
      <c r="H296" s="179" t="n">
        <v>11</v>
      </c>
      <c r="I296" s="180"/>
      <c r="L296" s="175"/>
      <c r="M296" s="181"/>
      <c r="N296" s="182"/>
      <c r="O296" s="182"/>
      <c r="P296" s="182"/>
      <c r="Q296" s="182"/>
      <c r="R296" s="182"/>
      <c r="S296" s="182"/>
      <c r="T296" s="183"/>
      <c r="AT296" s="177" t="s">
        <v>142</v>
      </c>
      <c r="AU296" s="177" t="s">
        <v>81</v>
      </c>
      <c r="AV296" s="174" t="s">
        <v>81</v>
      </c>
      <c r="AW296" s="174" t="s">
        <v>31</v>
      </c>
      <c r="AX296" s="174" t="s">
        <v>79</v>
      </c>
      <c r="AY296" s="177" t="s">
        <v>134</v>
      </c>
    </row>
    <row r="297" s="146" customFormat="true" ht="22.8" hidden="false" customHeight="true" outlineLevel="0" collapsed="false">
      <c r="B297" s="147"/>
      <c r="D297" s="148" t="s">
        <v>73</v>
      </c>
      <c r="E297" s="158" t="s">
        <v>520</v>
      </c>
      <c r="F297" s="158" t="s">
        <v>521</v>
      </c>
      <c r="I297" s="150"/>
      <c r="J297" s="159" t="n">
        <f aca="false">BK297</f>
        <v>0</v>
      </c>
      <c r="L297" s="147"/>
      <c r="M297" s="152"/>
      <c r="N297" s="153"/>
      <c r="O297" s="153"/>
      <c r="P297" s="154" t="n">
        <f aca="false">SUM(P298:P308)</f>
        <v>0</v>
      </c>
      <c r="Q297" s="153"/>
      <c r="R297" s="154" t="n">
        <f aca="false">SUM(R298:R308)</f>
        <v>0.5635275</v>
      </c>
      <c r="S297" s="153"/>
      <c r="T297" s="155" t="n">
        <f aca="false">SUM(T298:T308)</f>
        <v>0.2464165</v>
      </c>
      <c r="AR297" s="148" t="s">
        <v>81</v>
      </c>
      <c r="AT297" s="156" t="s">
        <v>73</v>
      </c>
      <c r="AU297" s="156" t="s">
        <v>79</v>
      </c>
      <c r="AY297" s="148" t="s">
        <v>134</v>
      </c>
      <c r="BK297" s="157" t="n">
        <f aca="false">SUM(BK298:BK308)</f>
        <v>0</v>
      </c>
    </row>
    <row r="298" s="27" customFormat="true" ht="24.15" hidden="false" customHeight="true" outlineLevel="0" collapsed="false">
      <c r="A298" s="22"/>
      <c r="B298" s="160"/>
      <c r="C298" s="161" t="s">
        <v>522</v>
      </c>
      <c r="D298" s="161" t="s">
        <v>136</v>
      </c>
      <c r="E298" s="162" t="s">
        <v>523</v>
      </c>
      <c r="F298" s="163" t="s">
        <v>524</v>
      </c>
      <c r="G298" s="164" t="s">
        <v>139</v>
      </c>
      <c r="H298" s="165" t="n">
        <v>3.75</v>
      </c>
      <c r="I298" s="166"/>
      <c r="J298" s="167" t="n">
        <f aca="false">ROUND(I298*H298,2)</f>
        <v>0</v>
      </c>
      <c r="K298" s="163" t="s">
        <v>162</v>
      </c>
      <c r="L298" s="23"/>
      <c r="M298" s="168"/>
      <c r="N298" s="169" t="s">
        <v>39</v>
      </c>
      <c r="O298" s="60"/>
      <c r="P298" s="170" t="n">
        <f aca="false">O298*H298</f>
        <v>0</v>
      </c>
      <c r="Q298" s="170" t="n">
        <v>0</v>
      </c>
      <c r="R298" s="170" t="n">
        <f aca="false">Q298*H298</f>
        <v>0</v>
      </c>
      <c r="S298" s="170" t="n">
        <v>0.03175</v>
      </c>
      <c r="T298" s="171" t="n">
        <f aca="false">S298*H298</f>
        <v>0.1190625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215</v>
      </c>
      <c r="AT298" s="172" t="s">
        <v>136</v>
      </c>
      <c r="AU298" s="172" t="s">
        <v>81</v>
      </c>
      <c r="AY298" s="3" t="s">
        <v>134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79</v>
      </c>
      <c r="BK298" s="173" t="n">
        <f aca="false">ROUND(I298*H298,2)</f>
        <v>0</v>
      </c>
      <c r="BL298" s="3" t="s">
        <v>215</v>
      </c>
      <c r="BM298" s="172" t="s">
        <v>525</v>
      </c>
    </row>
    <row r="299" s="174" customFormat="true" ht="12.8" hidden="false" customHeight="false" outlineLevel="0" collapsed="false">
      <c r="B299" s="175"/>
      <c r="D299" s="176" t="s">
        <v>142</v>
      </c>
      <c r="E299" s="177"/>
      <c r="F299" s="178" t="s">
        <v>526</v>
      </c>
      <c r="H299" s="179" t="n">
        <v>3.75</v>
      </c>
      <c r="I299" s="180"/>
      <c r="L299" s="175"/>
      <c r="M299" s="181"/>
      <c r="N299" s="182"/>
      <c r="O299" s="182"/>
      <c r="P299" s="182"/>
      <c r="Q299" s="182"/>
      <c r="R299" s="182"/>
      <c r="S299" s="182"/>
      <c r="T299" s="183"/>
      <c r="AT299" s="177" t="s">
        <v>142</v>
      </c>
      <c r="AU299" s="177" t="s">
        <v>81</v>
      </c>
      <c r="AV299" s="174" t="s">
        <v>81</v>
      </c>
      <c r="AW299" s="174" t="s">
        <v>31</v>
      </c>
      <c r="AX299" s="174" t="s">
        <v>79</v>
      </c>
      <c r="AY299" s="177" t="s">
        <v>134</v>
      </c>
    </row>
    <row r="300" s="27" customFormat="true" ht="24.15" hidden="false" customHeight="true" outlineLevel="0" collapsed="false">
      <c r="A300" s="22"/>
      <c r="B300" s="160"/>
      <c r="C300" s="161" t="s">
        <v>527</v>
      </c>
      <c r="D300" s="161" t="s">
        <v>136</v>
      </c>
      <c r="E300" s="162" t="s">
        <v>528</v>
      </c>
      <c r="F300" s="163" t="s">
        <v>529</v>
      </c>
      <c r="G300" s="164" t="s">
        <v>139</v>
      </c>
      <c r="H300" s="165" t="n">
        <v>44.625</v>
      </c>
      <c r="I300" s="166"/>
      <c r="J300" s="167" t="n">
        <f aca="false">ROUND(I300*H300,2)</f>
        <v>0</v>
      </c>
      <c r="K300" s="163" t="s">
        <v>162</v>
      </c>
      <c r="L300" s="23"/>
      <c r="M300" s="168"/>
      <c r="N300" s="169" t="s">
        <v>39</v>
      </c>
      <c r="O300" s="60"/>
      <c r="P300" s="170" t="n">
        <f aca="false">O300*H300</f>
        <v>0</v>
      </c>
      <c r="Q300" s="170" t="n">
        <v>0.0122</v>
      </c>
      <c r="R300" s="170" t="n">
        <f aca="false">Q300*H300</f>
        <v>0.544425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215</v>
      </c>
      <c r="AT300" s="172" t="s">
        <v>136</v>
      </c>
      <c r="AU300" s="172" t="s">
        <v>81</v>
      </c>
      <c r="AY300" s="3" t="s">
        <v>134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79</v>
      </c>
      <c r="BK300" s="173" t="n">
        <f aca="false">ROUND(I300*H300,2)</f>
        <v>0</v>
      </c>
      <c r="BL300" s="3" t="s">
        <v>215</v>
      </c>
      <c r="BM300" s="172" t="s">
        <v>530</v>
      </c>
    </row>
    <row r="301" s="174" customFormat="true" ht="12.8" hidden="false" customHeight="false" outlineLevel="0" collapsed="false">
      <c r="B301" s="175"/>
      <c r="D301" s="176" t="s">
        <v>142</v>
      </c>
      <c r="E301" s="177"/>
      <c r="F301" s="178" t="s">
        <v>531</v>
      </c>
      <c r="H301" s="179" t="n">
        <v>44.625</v>
      </c>
      <c r="I301" s="180"/>
      <c r="L301" s="175"/>
      <c r="M301" s="181"/>
      <c r="N301" s="182"/>
      <c r="O301" s="182"/>
      <c r="P301" s="182"/>
      <c r="Q301" s="182"/>
      <c r="R301" s="182"/>
      <c r="S301" s="182"/>
      <c r="T301" s="183"/>
      <c r="AT301" s="177" t="s">
        <v>142</v>
      </c>
      <c r="AU301" s="177" t="s">
        <v>81</v>
      </c>
      <c r="AV301" s="174" t="s">
        <v>81</v>
      </c>
      <c r="AW301" s="174" t="s">
        <v>31</v>
      </c>
      <c r="AX301" s="174" t="s">
        <v>74</v>
      </c>
      <c r="AY301" s="177" t="s">
        <v>134</v>
      </c>
    </row>
    <row r="302" s="194" customFormat="true" ht="12.8" hidden="false" customHeight="false" outlineLevel="0" collapsed="false">
      <c r="B302" s="195"/>
      <c r="D302" s="176" t="s">
        <v>142</v>
      </c>
      <c r="E302" s="196"/>
      <c r="F302" s="197" t="s">
        <v>188</v>
      </c>
      <c r="H302" s="198" t="n">
        <v>44.625</v>
      </c>
      <c r="I302" s="199"/>
      <c r="L302" s="195"/>
      <c r="M302" s="200"/>
      <c r="N302" s="201"/>
      <c r="O302" s="201"/>
      <c r="P302" s="201"/>
      <c r="Q302" s="201"/>
      <c r="R302" s="201"/>
      <c r="S302" s="201"/>
      <c r="T302" s="202"/>
      <c r="AT302" s="196" t="s">
        <v>142</v>
      </c>
      <c r="AU302" s="196" t="s">
        <v>81</v>
      </c>
      <c r="AV302" s="194" t="s">
        <v>140</v>
      </c>
      <c r="AW302" s="194" t="s">
        <v>31</v>
      </c>
      <c r="AX302" s="194" t="s">
        <v>79</v>
      </c>
      <c r="AY302" s="196" t="s">
        <v>134</v>
      </c>
    </row>
    <row r="303" s="27" customFormat="true" ht="21.75" hidden="false" customHeight="true" outlineLevel="0" collapsed="false">
      <c r="A303" s="22"/>
      <c r="B303" s="160"/>
      <c r="C303" s="161" t="s">
        <v>532</v>
      </c>
      <c r="D303" s="161" t="s">
        <v>136</v>
      </c>
      <c r="E303" s="162" t="s">
        <v>533</v>
      </c>
      <c r="F303" s="163" t="s">
        <v>534</v>
      </c>
      <c r="G303" s="164" t="s">
        <v>289</v>
      </c>
      <c r="H303" s="165" t="n">
        <v>1.2</v>
      </c>
      <c r="I303" s="166"/>
      <c r="J303" s="167" t="n">
        <f aca="false">ROUND(I303*H303,2)</f>
        <v>0</v>
      </c>
      <c r="K303" s="163"/>
      <c r="L303" s="23"/>
      <c r="M303" s="168"/>
      <c r="N303" s="169" t="s">
        <v>39</v>
      </c>
      <c r="O303" s="60"/>
      <c r="P303" s="170" t="n">
        <f aca="false">O303*H303</f>
        <v>0</v>
      </c>
      <c r="Q303" s="170" t="n">
        <v>0.0122</v>
      </c>
      <c r="R303" s="170" t="n">
        <f aca="false">Q303*H303</f>
        <v>0.01464</v>
      </c>
      <c r="S303" s="170" t="n">
        <v>0</v>
      </c>
      <c r="T303" s="171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2" t="s">
        <v>215</v>
      </c>
      <c r="AT303" s="172" t="s">
        <v>136</v>
      </c>
      <c r="AU303" s="172" t="s">
        <v>81</v>
      </c>
      <c r="AY303" s="3" t="s">
        <v>134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3" t="s">
        <v>79</v>
      </c>
      <c r="BK303" s="173" t="n">
        <f aca="false">ROUND(I303*H303,2)</f>
        <v>0</v>
      </c>
      <c r="BL303" s="3" t="s">
        <v>215</v>
      </c>
      <c r="BM303" s="172" t="s">
        <v>535</v>
      </c>
    </row>
    <row r="304" s="174" customFormat="true" ht="12.8" hidden="false" customHeight="false" outlineLevel="0" collapsed="false">
      <c r="B304" s="175"/>
      <c r="D304" s="176" t="s">
        <v>142</v>
      </c>
      <c r="E304" s="177"/>
      <c r="F304" s="178" t="s">
        <v>536</v>
      </c>
      <c r="H304" s="179" t="n">
        <v>1.2</v>
      </c>
      <c r="I304" s="180"/>
      <c r="L304" s="175"/>
      <c r="M304" s="181"/>
      <c r="N304" s="182"/>
      <c r="O304" s="182"/>
      <c r="P304" s="182"/>
      <c r="Q304" s="182"/>
      <c r="R304" s="182"/>
      <c r="S304" s="182"/>
      <c r="T304" s="183"/>
      <c r="AT304" s="177" t="s">
        <v>142</v>
      </c>
      <c r="AU304" s="177" t="s">
        <v>81</v>
      </c>
      <c r="AV304" s="174" t="s">
        <v>81</v>
      </c>
      <c r="AW304" s="174" t="s">
        <v>31</v>
      </c>
      <c r="AX304" s="174" t="s">
        <v>79</v>
      </c>
      <c r="AY304" s="177" t="s">
        <v>134</v>
      </c>
    </row>
    <row r="305" s="27" customFormat="true" ht="16.5" hidden="false" customHeight="true" outlineLevel="0" collapsed="false">
      <c r="A305" s="22"/>
      <c r="B305" s="160"/>
      <c r="C305" s="161" t="s">
        <v>537</v>
      </c>
      <c r="D305" s="161" t="s">
        <v>136</v>
      </c>
      <c r="E305" s="162" t="s">
        <v>538</v>
      </c>
      <c r="F305" s="163" t="s">
        <v>539</v>
      </c>
      <c r="G305" s="164" t="s">
        <v>139</v>
      </c>
      <c r="H305" s="165" t="n">
        <v>44.625</v>
      </c>
      <c r="I305" s="166"/>
      <c r="J305" s="167" t="n">
        <f aca="false">ROUND(I305*H305,2)</f>
        <v>0</v>
      </c>
      <c r="K305" s="163" t="s">
        <v>162</v>
      </c>
      <c r="L305" s="23"/>
      <c r="M305" s="168"/>
      <c r="N305" s="169" t="s">
        <v>39</v>
      </c>
      <c r="O305" s="60"/>
      <c r="P305" s="170" t="n">
        <f aca="false">O305*H305</f>
        <v>0</v>
      </c>
      <c r="Q305" s="170" t="n">
        <v>0.0001</v>
      </c>
      <c r="R305" s="170" t="n">
        <f aca="false">Q305*H305</f>
        <v>0.0044625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215</v>
      </c>
      <c r="AT305" s="172" t="s">
        <v>136</v>
      </c>
      <c r="AU305" s="172" t="s">
        <v>81</v>
      </c>
      <c r="AY305" s="3" t="s">
        <v>134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79</v>
      </c>
      <c r="BK305" s="173" t="n">
        <f aca="false">ROUND(I305*H305,2)</f>
        <v>0</v>
      </c>
      <c r="BL305" s="3" t="s">
        <v>215</v>
      </c>
      <c r="BM305" s="172" t="s">
        <v>540</v>
      </c>
    </row>
    <row r="306" s="27" customFormat="true" ht="24.15" hidden="false" customHeight="true" outlineLevel="0" collapsed="false">
      <c r="A306" s="22"/>
      <c r="B306" s="160"/>
      <c r="C306" s="161" t="s">
        <v>541</v>
      </c>
      <c r="D306" s="161" t="s">
        <v>136</v>
      </c>
      <c r="E306" s="162" t="s">
        <v>542</v>
      </c>
      <c r="F306" s="163" t="s">
        <v>543</v>
      </c>
      <c r="G306" s="164" t="s">
        <v>139</v>
      </c>
      <c r="H306" s="165" t="n">
        <v>7.4</v>
      </c>
      <c r="I306" s="166"/>
      <c r="J306" s="167" t="n">
        <f aca="false">ROUND(I306*H306,2)</f>
        <v>0</v>
      </c>
      <c r="K306" s="163" t="s">
        <v>162</v>
      </c>
      <c r="L306" s="23"/>
      <c r="M306" s="168"/>
      <c r="N306" s="169" t="s">
        <v>39</v>
      </c>
      <c r="O306" s="60"/>
      <c r="P306" s="170" t="n">
        <f aca="false">O306*H306</f>
        <v>0</v>
      </c>
      <c r="Q306" s="170" t="n">
        <v>0</v>
      </c>
      <c r="R306" s="170" t="n">
        <f aca="false">Q306*H306</f>
        <v>0</v>
      </c>
      <c r="S306" s="170" t="n">
        <v>0.01721</v>
      </c>
      <c r="T306" s="171" t="n">
        <f aca="false">S306*H306</f>
        <v>0.127354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215</v>
      </c>
      <c r="AT306" s="172" t="s">
        <v>136</v>
      </c>
      <c r="AU306" s="172" t="s">
        <v>81</v>
      </c>
      <c r="AY306" s="3" t="s">
        <v>134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79</v>
      </c>
      <c r="BK306" s="173" t="n">
        <f aca="false">ROUND(I306*H306,2)</f>
        <v>0</v>
      </c>
      <c r="BL306" s="3" t="s">
        <v>215</v>
      </c>
      <c r="BM306" s="172" t="s">
        <v>544</v>
      </c>
    </row>
    <row r="307" s="174" customFormat="true" ht="12.8" hidden="false" customHeight="false" outlineLevel="0" collapsed="false">
      <c r="B307" s="175"/>
      <c r="D307" s="176" t="s">
        <v>142</v>
      </c>
      <c r="E307" s="177"/>
      <c r="F307" s="178" t="s">
        <v>545</v>
      </c>
      <c r="H307" s="179" t="n">
        <v>7.4</v>
      </c>
      <c r="I307" s="180"/>
      <c r="L307" s="175"/>
      <c r="M307" s="181"/>
      <c r="N307" s="182"/>
      <c r="O307" s="182"/>
      <c r="P307" s="182"/>
      <c r="Q307" s="182"/>
      <c r="R307" s="182"/>
      <c r="S307" s="182"/>
      <c r="T307" s="183"/>
      <c r="AT307" s="177" t="s">
        <v>142</v>
      </c>
      <c r="AU307" s="177" t="s">
        <v>81</v>
      </c>
      <c r="AV307" s="174" t="s">
        <v>81</v>
      </c>
      <c r="AW307" s="174" t="s">
        <v>31</v>
      </c>
      <c r="AX307" s="174" t="s">
        <v>79</v>
      </c>
      <c r="AY307" s="177" t="s">
        <v>134</v>
      </c>
    </row>
    <row r="308" s="27" customFormat="true" ht="24.15" hidden="false" customHeight="true" outlineLevel="0" collapsed="false">
      <c r="A308" s="22"/>
      <c r="B308" s="160"/>
      <c r="C308" s="161" t="s">
        <v>546</v>
      </c>
      <c r="D308" s="161" t="s">
        <v>136</v>
      </c>
      <c r="E308" s="162" t="s">
        <v>547</v>
      </c>
      <c r="F308" s="163" t="s">
        <v>548</v>
      </c>
      <c r="G308" s="164" t="s">
        <v>359</v>
      </c>
      <c r="H308" s="212"/>
      <c r="I308" s="166"/>
      <c r="J308" s="167" t="n">
        <f aca="false">ROUND(I308*H308,2)</f>
        <v>0</v>
      </c>
      <c r="K308" s="163" t="s">
        <v>162</v>
      </c>
      <c r="L308" s="23"/>
      <c r="M308" s="168"/>
      <c r="N308" s="169" t="s">
        <v>39</v>
      </c>
      <c r="O308" s="60"/>
      <c r="P308" s="170" t="n">
        <f aca="false">O308*H308</f>
        <v>0</v>
      </c>
      <c r="Q308" s="170" t="n">
        <v>0</v>
      </c>
      <c r="R308" s="170" t="n">
        <f aca="false">Q308*H308</f>
        <v>0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215</v>
      </c>
      <c r="AT308" s="172" t="s">
        <v>136</v>
      </c>
      <c r="AU308" s="172" t="s">
        <v>81</v>
      </c>
      <c r="AY308" s="3" t="s">
        <v>134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79</v>
      </c>
      <c r="BK308" s="173" t="n">
        <f aca="false">ROUND(I308*H308,2)</f>
        <v>0</v>
      </c>
      <c r="BL308" s="3" t="s">
        <v>215</v>
      </c>
      <c r="BM308" s="172" t="s">
        <v>549</v>
      </c>
    </row>
    <row r="309" s="146" customFormat="true" ht="22.8" hidden="false" customHeight="true" outlineLevel="0" collapsed="false">
      <c r="B309" s="147"/>
      <c r="D309" s="148" t="s">
        <v>73</v>
      </c>
      <c r="E309" s="158" t="s">
        <v>550</v>
      </c>
      <c r="F309" s="158" t="s">
        <v>551</v>
      </c>
      <c r="I309" s="150"/>
      <c r="J309" s="159" t="n">
        <f aca="false">BK309</f>
        <v>0</v>
      </c>
      <c r="L309" s="147"/>
      <c r="M309" s="152"/>
      <c r="N309" s="153"/>
      <c r="O309" s="153"/>
      <c r="P309" s="154" t="n">
        <f aca="false">SUM(P310:P318)</f>
        <v>0</v>
      </c>
      <c r="Q309" s="153"/>
      <c r="R309" s="154" t="n">
        <f aca="false">SUM(R310:R318)</f>
        <v>0</v>
      </c>
      <c r="S309" s="153"/>
      <c r="T309" s="155" t="n">
        <f aca="false">SUM(T310:T318)</f>
        <v>0.210837</v>
      </c>
      <c r="AR309" s="148" t="s">
        <v>81</v>
      </c>
      <c r="AT309" s="156" t="s">
        <v>73</v>
      </c>
      <c r="AU309" s="156" t="s">
        <v>79</v>
      </c>
      <c r="AY309" s="148" t="s">
        <v>134</v>
      </c>
      <c r="BK309" s="157" t="n">
        <f aca="false">SUM(BK310:BK318)</f>
        <v>0</v>
      </c>
    </row>
    <row r="310" s="27" customFormat="true" ht="16.5" hidden="false" customHeight="true" outlineLevel="0" collapsed="false">
      <c r="A310" s="22"/>
      <c r="B310" s="160"/>
      <c r="C310" s="161" t="s">
        <v>552</v>
      </c>
      <c r="D310" s="161" t="s">
        <v>136</v>
      </c>
      <c r="E310" s="162" t="s">
        <v>553</v>
      </c>
      <c r="F310" s="163" t="s">
        <v>554</v>
      </c>
      <c r="G310" s="164" t="s">
        <v>139</v>
      </c>
      <c r="H310" s="165" t="n">
        <v>5.42</v>
      </c>
      <c r="I310" s="166"/>
      <c r="J310" s="167" t="n">
        <f aca="false">ROUND(I310*H310,2)</f>
        <v>0</v>
      </c>
      <c r="K310" s="163" t="s">
        <v>162</v>
      </c>
      <c r="L310" s="23"/>
      <c r="M310" s="168"/>
      <c r="N310" s="169" t="s">
        <v>39</v>
      </c>
      <c r="O310" s="60"/>
      <c r="P310" s="170" t="n">
        <f aca="false">O310*H310</f>
        <v>0</v>
      </c>
      <c r="Q310" s="170" t="n">
        <v>0</v>
      </c>
      <c r="R310" s="170" t="n">
        <f aca="false">Q310*H310</f>
        <v>0</v>
      </c>
      <c r="S310" s="170" t="n">
        <v>0.02465</v>
      </c>
      <c r="T310" s="171" t="n">
        <f aca="false">S310*H310</f>
        <v>0.133603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215</v>
      </c>
      <c r="AT310" s="172" t="s">
        <v>136</v>
      </c>
      <c r="AU310" s="172" t="s">
        <v>81</v>
      </c>
      <c r="AY310" s="3" t="s">
        <v>134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79</v>
      </c>
      <c r="BK310" s="173" t="n">
        <f aca="false">ROUND(I310*H310,2)</f>
        <v>0</v>
      </c>
      <c r="BL310" s="3" t="s">
        <v>215</v>
      </c>
      <c r="BM310" s="172" t="s">
        <v>555</v>
      </c>
    </row>
    <row r="311" s="174" customFormat="true" ht="12.8" hidden="false" customHeight="false" outlineLevel="0" collapsed="false">
      <c r="B311" s="175"/>
      <c r="D311" s="176" t="s">
        <v>142</v>
      </c>
      <c r="E311" s="177"/>
      <c r="F311" s="178" t="s">
        <v>556</v>
      </c>
      <c r="H311" s="179" t="n">
        <v>5.42</v>
      </c>
      <c r="I311" s="180"/>
      <c r="L311" s="175"/>
      <c r="M311" s="181"/>
      <c r="N311" s="182"/>
      <c r="O311" s="182"/>
      <c r="P311" s="182"/>
      <c r="Q311" s="182"/>
      <c r="R311" s="182"/>
      <c r="S311" s="182"/>
      <c r="T311" s="183"/>
      <c r="AT311" s="177" t="s">
        <v>142</v>
      </c>
      <c r="AU311" s="177" t="s">
        <v>81</v>
      </c>
      <c r="AV311" s="174" t="s">
        <v>81</v>
      </c>
      <c r="AW311" s="174" t="s">
        <v>31</v>
      </c>
      <c r="AX311" s="174" t="s">
        <v>79</v>
      </c>
      <c r="AY311" s="177" t="s">
        <v>134</v>
      </c>
    </row>
    <row r="312" s="27" customFormat="true" ht="16.5" hidden="false" customHeight="true" outlineLevel="0" collapsed="false">
      <c r="A312" s="22"/>
      <c r="B312" s="160"/>
      <c r="C312" s="161" t="s">
        <v>557</v>
      </c>
      <c r="D312" s="161" t="s">
        <v>136</v>
      </c>
      <c r="E312" s="162" t="s">
        <v>558</v>
      </c>
      <c r="F312" s="163" t="s">
        <v>559</v>
      </c>
      <c r="G312" s="164" t="s">
        <v>139</v>
      </c>
      <c r="H312" s="165" t="n">
        <v>2.76</v>
      </c>
      <c r="I312" s="166"/>
      <c r="J312" s="167" t="n">
        <f aca="false">ROUND(I312*H312,2)</f>
        <v>0</v>
      </c>
      <c r="K312" s="163"/>
      <c r="L312" s="23"/>
      <c r="M312" s="168"/>
      <c r="N312" s="169" t="s">
        <v>39</v>
      </c>
      <c r="O312" s="60"/>
      <c r="P312" s="170" t="n">
        <f aca="false">O312*H312</f>
        <v>0</v>
      </c>
      <c r="Q312" s="170" t="n">
        <v>0</v>
      </c>
      <c r="R312" s="170" t="n">
        <f aca="false">Q312*H312</f>
        <v>0</v>
      </c>
      <c r="S312" s="170" t="n">
        <v>0.02465</v>
      </c>
      <c r="T312" s="171" t="n">
        <f aca="false">S312*H312</f>
        <v>0.068034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215</v>
      </c>
      <c r="AT312" s="172" t="s">
        <v>136</v>
      </c>
      <c r="AU312" s="172" t="s">
        <v>81</v>
      </c>
      <c r="AY312" s="3" t="s">
        <v>134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79</v>
      </c>
      <c r="BK312" s="173" t="n">
        <f aca="false">ROUND(I312*H312,2)</f>
        <v>0</v>
      </c>
      <c r="BL312" s="3" t="s">
        <v>215</v>
      </c>
      <c r="BM312" s="172" t="s">
        <v>560</v>
      </c>
    </row>
    <row r="313" s="174" customFormat="true" ht="12.8" hidden="false" customHeight="false" outlineLevel="0" collapsed="false">
      <c r="B313" s="175"/>
      <c r="D313" s="176" t="s">
        <v>142</v>
      </c>
      <c r="E313" s="177"/>
      <c r="F313" s="178" t="s">
        <v>561</v>
      </c>
      <c r="H313" s="179" t="n">
        <v>2.76</v>
      </c>
      <c r="I313" s="180"/>
      <c r="L313" s="175"/>
      <c r="M313" s="181"/>
      <c r="N313" s="182"/>
      <c r="O313" s="182"/>
      <c r="P313" s="182"/>
      <c r="Q313" s="182"/>
      <c r="R313" s="182"/>
      <c r="S313" s="182"/>
      <c r="T313" s="183"/>
      <c r="AT313" s="177" t="s">
        <v>142</v>
      </c>
      <c r="AU313" s="177" t="s">
        <v>81</v>
      </c>
      <c r="AV313" s="174" t="s">
        <v>81</v>
      </c>
      <c r="AW313" s="174" t="s">
        <v>31</v>
      </c>
      <c r="AX313" s="174" t="s">
        <v>79</v>
      </c>
      <c r="AY313" s="177" t="s">
        <v>134</v>
      </c>
    </row>
    <row r="314" s="27" customFormat="true" ht="16.5" hidden="false" customHeight="true" outlineLevel="0" collapsed="false">
      <c r="A314" s="22"/>
      <c r="B314" s="160"/>
      <c r="C314" s="161" t="s">
        <v>562</v>
      </c>
      <c r="D314" s="161" t="s">
        <v>136</v>
      </c>
      <c r="E314" s="162" t="s">
        <v>563</v>
      </c>
      <c r="F314" s="163" t="s">
        <v>564</v>
      </c>
      <c r="G314" s="164" t="s">
        <v>180</v>
      </c>
      <c r="H314" s="165" t="n">
        <v>2</v>
      </c>
      <c r="I314" s="166"/>
      <c r="J314" s="167" t="n">
        <f aca="false">ROUND(I314*H314,2)</f>
        <v>0</v>
      </c>
      <c r="K314" s="163" t="s">
        <v>162</v>
      </c>
      <c r="L314" s="23"/>
      <c r="M314" s="168"/>
      <c r="N314" s="169" t="s">
        <v>39</v>
      </c>
      <c r="O314" s="60"/>
      <c r="P314" s="170" t="n">
        <f aca="false">O314*H314</f>
        <v>0</v>
      </c>
      <c r="Q314" s="170" t="n">
        <v>0</v>
      </c>
      <c r="R314" s="170" t="n">
        <f aca="false">Q314*H314</f>
        <v>0</v>
      </c>
      <c r="S314" s="170" t="n">
        <v>0.001</v>
      </c>
      <c r="T314" s="171" t="n">
        <f aca="false">S314*H314</f>
        <v>0.002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215</v>
      </c>
      <c r="AT314" s="172" t="s">
        <v>136</v>
      </c>
      <c r="AU314" s="172" t="s">
        <v>81</v>
      </c>
      <c r="AY314" s="3" t="s">
        <v>134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79</v>
      </c>
      <c r="BK314" s="173" t="n">
        <f aca="false">ROUND(I314*H314,2)</f>
        <v>0</v>
      </c>
      <c r="BL314" s="3" t="s">
        <v>215</v>
      </c>
      <c r="BM314" s="172" t="s">
        <v>565</v>
      </c>
    </row>
    <row r="315" s="27" customFormat="true" ht="24.15" hidden="false" customHeight="true" outlineLevel="0" collapsed="false">
      <c r="A315" s="22"/>
      <c r="B315" s="160"/>
      <c r="C315" s="161" t="s">
        <v>566</v>
      </c>
      <c r="D315" s="161" t="s">
        <v>136</v>
      </c>
      <c r="E315" s="162" t="s">
        <v>567</v>
      </c>
      <c r="F315" s="163" t="s">
        <v>568</v>
      </c>
      <c r="G315" s="164" t="s">
        <v>180</v>
      </c>
      <c r="H315" s="165" t="n">
        <v>2</v>
      </c>
      <c r="I315" s="166"/>
      <c r="J315" s="167" t="n">
        <f aca="false">ROUND(I315*H315,2)</f>
        <v>0</v>
      </c>
      <c r="K315" s="163"/>
      <c r="L315" s="23"/>
      <c r="M315" s="168"/>
      <c r="N315" s="169" t="s">
        <v>39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0.0018</v>
      </c>
      <c r="T315" s="171" t="n">
        <f aca="false">S315*H315</f>
        <v>0.0036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215</v>
      </c>
      <c r="AT315" s="172" t="s">
        <v>136</v>
      </c>
      <c r="AU315" s="172" t="s">
        <v>81</v>
      </c>
      <c r="AY315" s="3" t="s">
        <v>134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79</v>
      </c>
      <c r="BK315" s="173" t="n">
        <f aca="false">ROUND(I315*H315,2)</f>
        <v>0</v>
      </c>
      <c r="BL315" s="3" t="s">
        <v>215</v>
      </c>
      <c r="BM315" s="172" t="s">
        <v>569</v>
      </c>
    </row>
    <row r="316" s="27" customFormat="true" ht="16.5" hidden="false" customHeight="true" outlineLevel="0" collapsed="false">
      <c r="A316" s="22"/>
      <c r="B316" s="160"/>
      <c r="C316" s="161" t="s">
        <v>570</v>
      </c>
      <c r="D316" s="161" t="s">
        <v>136</v>
      </c>
      <c r="E316" s="162" t="s">
        <v>571</v>
      </c>
      <c r="F316" s="163" t="s">
        <v>572</v>
      </c>
      <c r="G316" s="164" t="s">
        <v>146</v>
      </c>
      <c r="H316" s="165" t="n">
        <v>1</v>
      </c>
      <c r="I316" s="166"/>
      <c r="J316" s="167" t="n">
        <f aca="false">ROUND(I316*H316,2)</f>
        <v>0</v>
      </c>
      <c r="K316" s="163"/>
      <c r="L316" s="23"/>
      <c r="M316" s="168"/>
      <c r="N316" s="169" t="s">
        <v>39</v>
      </c>
      <c r="O316" s="60"/>
      <c r="P316" s="170" t="n">
        <f aca="false">O316*H316</f>
        <v>0</v>
      </c>
      <c r="Q316" s="170" t="n">
        <v>0</v>
      </c>
      <c r="R316" s="170" t="n">
        <f aca="false">Q316*H316</f>
        <v>0</v>
      </c>
      <c r="S316" s="170" t="n">
        <v>0.0018</v>
      </c>
      <c r="T316" s="171" t="n">
        <f aca="false">S316*H316</f>
        <v>0.0018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215</v>
      </c>
      <c r="AT316" s="172" t="s">
        <v>136</v>
      </c>
      <c r="AU316" s="172" t="s">
        <v>81</v>
      </c>
      <c r="AY316" s="3" t="s">
        <v>134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79</v>
      </c>
      <c r="BK316" s="173" t="n">
        <f aca="false">ROUND(I316*H316,2)</f>
        <v>0</v>
      </c>
      <c r="BL316" s="3" t="s">
        <v>215</v>
      </c>
      <c r="BM316" s="172" t="s">
        <v>573</v>
      </c>
    </row>
    <row r="317" s="27" customFormat="true" ht="24.15" hidden="false" customHeight="true" outlineLevel="0" collapsed="false">
      <c r="A317" s="22"/>
      <c r="B317" s="160"/>
      <c r="C317" s="161" t="s">
        <v>574</v>
      </c>
      <c r="D317" s="161" t="s">
        <v>136</v>
      </c>
      <c r="E317" s="162" t="s">
        <v>575</v>
      </c>
      <c r="F317" s="163" t="s">
        <v>576</v>
      </c>
      <c r="G317" s="164" t="s">
        <v>146</v>
      </c>
      <c r="H317" s="165" t="n">
        <v>1</v>
      </c>
      <c r="I317" s="166"/>
      <c r="J317" s="167" t="n">
        <f aca="false">ROUND(I317*H317,2)</f>
        <v>0</v>
      </c>
      <c r="K317" s="163"/>
      <c r="L317" s="23"/>
      <c r="M317" s="168"/>
      <c r="N317" s="169" t="s">
        <v>39</v>
      </c>
      <c r="O317" s="60"/>
      <c r="P317" s="170" t="n">
        <f aca="false">O317*H317</f>
        <v>0</v>
      </c>
      <c r="Q317" s="170" t="n">
        <v>0</v>
      </c>
      <c r="R317" s="170" t="n">
        <f aca="false">Q317*H317</f>
        <v>0</v>
      </c>
      <c r="S317" s="170" t="n">
        <v>0.0018</v>
      </c>
      <c r="T317" s="171" t="n">
        <f aca="false">S317*H317</f>
        <v>0.0018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215</v>
      </c>
      <c r="AT317" s="172" t="s">
        <v>136</v>
      </c>
      <c r="AU317" s="172" t="s">
        <v>81</v>
      </c>
      <c r="AY317" s="3" t="s">
        <v>134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79</v>
      </c>
      <c r="BK317" s="173" t="n">
        <f aca="false">ROUND(I317*H317,2)</f>
        <v>0</v>
      </c>
      <c r="BL317" s="3" t="s">
        <v>215</v>
      </c>
      <c r="BM317" s="172" t="s">
        <v>577</v>
      </c>
    </row>
    <row r="318" s="27" customFormat="true" ht="24.15" hidden="false" customHeight="true" outlineLevel="0" collapsed="false">
      <c r="A318" s="22"/>
      <c r="B318" s="160"/>
      <c r="C318" s="161" t="s">
        <v>578</v>
      </c>
      <c r="D318" s="161" t="s">
        <v>136</v>
      </c>
      <c r="E318" s="162" t="s">
        <v>579</v>
      </c>
      <c r="F318" s="163" t="s">
        <v>580</v>
      </c>
      <c r="G318" s="164" t="s">
        <v>359</v>
      </c>
      <c r="H318" s="212"/>
      <c r="I318" s="166"/>
      <c r="J318" s="167" t="n">
        <f aca="false">ROUND(I318*H318,2)</f>
        <v>0</v>
      </c>
      <c r="K318" s="163" t="s">
        <v>162</v>
      </c>
      <c r="L318" s="23"/>
      <c r="M318" s="168"/>
      <c r="N318" s="169" t="s">
        <v>39</v>
      </c>
      <c r="O318" s="60"/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215</v>
      </c>
      <c r="AT318" s="172" t="s">
        <v>136</v>
      </c>
      <c r="AU318" s="172" t="s">
        <v>81</v>
      </c>
      <c r="AY318" s="3" t="s">
        <v>134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79</v>
      </c>
      <c r="BK318" s="173" t="n">
        <f aca="false">ROUND(I318*H318,2)</f>
        <v>0</v>
      </c>
      <c r="BL318" s="3" t="s">
        <v>215</v>
      </c>
      <c r="BM318" s="172" t="s">
        <v>581</v>
      </c>
    </row>
    <row r="319" s="146" customFormat="true" ht="22.8" hidden="false" customHeight="true" outlineLevel="0" collapsed="false">
      <c r="B319" s="147"/>
      <c r="D319" s="148" t="s">
        <v>73</v>
      </c>
      <c r="E319" s="158" t="s">
        <v>582</v>
      </c>
      <c r="F319" s="158" t="s">
        <v>583</v>
      </c>
      <c r="I319" s="150"/>
      <c r="J319" s="159" t="n">
        <f aca="false">BK319</f>
        <v>0</v>
      </c>
      <c r="L319" s="147"/>
      <c r="M319" s="152"/>
      <c r="N319" s="153"/>
      <c r="O319" s="153"/>
      <c r="P319" s="154" t="n">
        <f aca="false">SUM(P320:P321)</f>
        <v>0</v>
      </c>
      <c r="Q319" s="153"/>
      <c r="R319" s="154" t="n">
        <f aca="false">SUM(R320:R321)</f>
        <v>0.0003</v>
      </c>
      <c r="S319" s="153"/>
      <c r="T319" s="155" t="n">
        <f aca="false">SUM(T320:T321)</f>
        <v>0</v>
      </c>
      <c r="AR319" s="148" t="s">
        <v>81</v>
      </c>
      <c r="AT319" s="156" t="s">
        <v>73</v>
      </c>
      <c r="AU319" s="156" t="s">
        <v>79</v>
      </c>
      <c r="AY319" s="148" t="s">
        <v>134</v>
      </c>
      <c r="BK319" s="157" t="n">
        <f aca="false">SUM(BK320:BK321)</f>
        <v>0</v>
      </c>
    </row>
    <row r="320" s="27" customFormat="true" ht="16.5" hidden="false" customHeight="true" outlineLevel="0" collapsed="false">
      <c r="A320" s="22"/>
      <c r="B320" s="160"/>
      <c r="C320" s="161" t="s">
        <v>584</v>
      </c>
      <c r="D320" s="161" t="s">
        <v>136</v>
      </c>
      <c r="E320" s="162" t="s">
        <v>585</v>
      </c>
      <c r="F320" s="163" t="s">
        <v>586</v>
      </c>
      <c r="G320" s="164" t="s">
        <v>180</v>
      </c>
      <c r="H320" s="165" t="n">
        <v>2</v>
      </c>
      <c r="I320" s="166"/>
      <c r="J320" s="167" t="n">
        <f aca="false">ROUND(I320*H320,2)</f>
        <v>0</v>
      </c>
      <c r="K320" s="163" t="s">
        <v>162</v>
      </c>
      <c r="L320" s="23"/>
      <c r="M320" s="168"/>
      <c r="N320" s="169" t="s">
        <v>39</v>
      </c>
      <c r="O320" s="60"/>
      <c r="P320" s="170" t="n">
        <f aca="false">O320*H320</f>
        <v>0</v>
      </c>
      <c r="Q320" s="170" t="n">
        <v>0.00015</v>
      </c>
      <c r="R320" s="170" t="n">
        <f aca="false">Q320*H320</f>
        <v>0.0003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215</v>
      </c>
      <c r="AT320" s="172" t="s">
        <v>136</v>
      </c>
      <c r="AU320" s="172" t="s">
        <v>81</v>
      </c>
      <c r="AY320" s="3" t="s">
        <v>134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79</v>
      </c>
      <c r="BK320" s="173" t="n">
        <f aca="false">ROUND(I320*H320,2)</f>
        <v>0</v>
      </c>
      <c r="BL320" s="3" t="s">
        <v>215</v>
      </c>
      <c r="BM320" s="172" t="s">
        <v>587</v>
      </c>
    </row>
    <row r="321" s="27" customFormat="true" ht="24.15" hidden="false" customHeight="true" outlineLevel="0" collapsed="false">
      <c r="A321" s="22"/>
      <c r="B321" s="160"/>
      <c r="C321" s="161" t="s">
        <v>588</v>
      </c>
      <c r="D321" s="161" t="s">
        <v>136</v>
      </c>
      <c r="E321" s="162" t="s">
        <v>589</v>
      </c>
      <c r="F321" s="163" t="s">
        <v>590</v>
      </c>
      <c r="G321" s="164" t="s">
        <v>359</v>
      </c>
      <c r="H321" s="212"/>
      <c r="I321" s="166"/>
      <c r="J321" s="167" t="n">
        <f aca="false">ROUND(I321*H321,2)</f>
        <v>0</v>
      </c>
      <c r="K321" s="163" t="s">
        <v>162</v>
      </c>
      <c r="L321" s="23"/>
      <c r="M321" s="168"/>
      <c r="N321" s="169" t="s">
        <v>39</v>
      </c>
      <c r="O321" s="60"/>
      <c r="P321" s="170" t="n">
        <f aca="false">O321*H321</f>
        <v>0</v>
      </c>
      <c r="Q321" s="170" t="n">
        <v>0</v>
      </c>
      <c r="R321" s="170" t="n">
        <f aca="false">Q321*H321</f>
        <v>0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215</v>
      </c>
      <c r="AT321" s="172" t="s">
        <v>136</v>
      </c>
      <c r="AU321" s="172" t="s">
        <v>81</v>
      </c>
      <c r="AY321" s="3" t="s">
        <v>134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79</v>
      </c>
      <c r="BK321" s="173" t="n">
        <f aca="false">ROUND(I321*H321,2)</f>
        <v>0</v>
      </c>
      <c r="BL321" s="3" t="s">
        <v>215</v>
      </c>
      <c r="BM321" s="172" t="s">
        <v>591</v>
      </c>
    </row>
    <row r="322" s="146" customFormat="true" ht="22.8" hidden="false" customHeight="true" outlineLevel="0" collapsed="false">
      <c r="B322" s="147"/>
      <c r="D322" s="148" t="s">
        <v>73</v>
      </c>
      <c r="E322" s="158" t="s">
        <v>592</v>
      </c>
      <c r="F322" s="158" t="s">
        <v>593</v>
      </c>
      <c r="I322" s="150"/>
      <c r="J322" s="159" t="n">
        <f aca="false">BK322</f>
        <v>0</v>
      </c>
      <c r="L322" s="147"/>
      <c r="M322" s="152"/>
      <c r="N322" s="153"/>
      <c r="O322" s="153"/>
      <c r="P322" s="154" t="n">
        <f aca="false">SUM(P323:P340)</f>
        <v>0</v>
      </c>
      <c r="Q322" s="153"/>
      <c r="R322" s="154" t="n">
        <f aca="false">SUM(R323:R340)</f>
        <v>0.1672688</v>
      </c>
      <c r="S322" s="153"/>
      <c r="T322" s="155" t="n">
        <f aca="false">SUM(T323:T340)</f>
        <v>0</v>
      </c>
      <c r="AR322" s="148" t="s">
        <v>81</v>
      </c>
      <c r="AT322" s="156" t="s">
        <v>73</v>
      </c>
      <c r="AU322" s="156" t="s">
        <v>79</v>
      </c>
      <c r="AY322" s="148" t="s">
        <v>134</v>
      </c>
      <c r="BK322" s="157" t="n">
        <f aca="false">SUM(BK323:BK340)</f>
        <v>0</v>
      </c>
    </row>
    <row r="323" s="27" customFormat="true" ht="16.5" hidden="false" customHeight="true" outlineLevel="0" collapsed="false">
      <c r="A323" s="22"/>
      <c r="B323" s="160"/>
      <c r="C323" s="161" t="s">
        <v>594</v>
      </c>
      <c r="D323" s="161" t="s">
        <v>136</v>
      </c>
      <c r="E323" s="162" t="s">
        <v>595</v>
      </c>
      <c r="F323" s="163" t="s">
        <v>596</v>
      </c>
      <c r="G323" s="164" t="s">
        <v>139</v>
      </c>
      <c r="H323" s="165" t="n">
        <v>12.798</v>
      </c>
      <c r="I323" s="166"/>
      <c r="J323" s="167" t="n">
        <f aca="false">ROUND(I323*H323,2)</f>
        <v>0</v>
      </c>
      <c r="K323" s="163" t="s">
        <v>162</v>
      </c>
      <c r="L323" s="23"/>
      <c r="M323" s="168"/>
      <c r="N323" s="169" t="s">
        <v>39</v>
      </c>
      <c r="O323" s="60"/>
      <c r="P323" s="170" t="n">
        <f aca="false">O323*H323</f>
        <v>0</v>
      </c>
      <c r="Q323" s="170" t="n">
        <v>0.0003</v>
      </c>
      <c r="R323" s="170" t="n">
        <f aca="false">Q323*H323</f>
        <v>0.0038394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215</v>
      </c>
      <c r="AT323" s="172" t="s">
        <v>136</v>
      </c>
      <c r="AU323" s="172" t="s">
        <v>81</v>
      </c>
      <c r="AY323" s="3" t="s">
        <v>134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79</v>
      </c>
      <c r="BK323" s="173" t="n">
        <f aca="false">ROUND(I323*H323,2)</f>
        <v>0</v>
      </c>
      <c r="BL323" s="3" t="s">
        <v>215</v>
      </c>
      <c r="BM323" s="172" t="s">
        <v>597</v>
      </c>
    </row>
    <row r="324" s="174" customFormat="true" ht="12.8" hidden="false" customHeight="false" outlineLevel="0" collapsed="false">
      <c r="B324" s="175"/>
      <c r="D324" s="176" t="s">
        <v>142</v>
      </c>
      <c r="E324" s="177"/>
      <c r="F324" s="178" t="s">
        <v>598</v>
      </c>
      <c r="H324" s="179" t="n">
        <v>12.798</v>
      </c>
      <c r="I324" s="180"/>
      <c r="L324" s="175"/>
      <c r="M324" s="181"/>
      <c r="N324" s="182"/>
      <c r="O324" s="182"/>
      <c r="P324" s="182"/>
      <c r="Q324" s="182"/>
      <c r="R324" s="182"/>
      <c r="S324" s="182"/>
      <c r="T324" s="183"/>
      <c r="AT324" s="177" t="s">
        <v>142</v>
      </c>
      <c r="AU324" s="177" t="s">
        <v>81</v>
      </c>
      <c r="AV324" s="174" t="s">
        <v>81</v>
      </c>
      <c r="AW324" s="174" t="s">
        <v>31</v>
      </c>
      <c r="AX324" s="174" t="s">
        <v>74</v>
      </c>
      <c r="AY324" s="177" t="s">
        <v>134</v>
      </c>
    </row>
    <row r="325" s="194" customFormat="true" ht="12.8" hidden="false" customHeight="false" outlineLevel="0" collapsed="false">
      <c r="B325" s="195"/>
      <c r="D325" s="176" t="s">
        <v>142</v>
      </c>
      <c r="E325" s="196"/>
      <c r="F325" s="197" t="s">
        <v>188</v>
      </c>
      <c r="H325" s="198" t="n">
        <v>12.798</v>
      </c>
      <c r="I325" s="199"/>
      <c r="L325" s="195"/>
      <c r="M325" s="200"/>
      <c r="N325" s="201"/>
      <c r="O325" s="201"/>
      <c r="P325" s="201"/>
      <c r="Q325" s="201"/>
      <c r="R325" s="201"/>
      <c r="S325" s="201"/>
      <c r="T325" s="202"/>
      <c r="AT325" s="196" t="s">
        <v>142</v>
      </c>
      <c r="AU325" s="196" t="s">
        <v>81</v>
      </c>
      <c r="AV325" s="194" t="s">
        <v>140</v>
      </c>
      <c r="AW325" s="194" t="s">
        <v>31</v>
      </c>
      <c r="AX325" s="194" t="s">
        <v>79</v>
      </c>
      <c r="AY325" s="196" t="s">
        <v>134</v>
      </c>
    </row>
    <row r="326" s="27" customFormat="true" ht="24.15" hidden="false" customHeight="true" outlineLevel="0" collapsed="false">
      <c r="A326" s="22"/>
      <c r="B326" s="160"/>
      <c r="C326" s="161" t="s">
        <v>599</v>
      </c>
      <c r="D326" s="161" t="s">
        <v>136</v>
      </c>
      <c r="E326" s="162" t="s">
        <v>600</v>
      </c>
      <c r="F326" s="163" t="s">
        <v>601</v>
      </c>
      <c r="G326" s="164" t="s">
        <v>139</v>
      </c>
      <c r="H326" s="165" t="n">
        <v>13.405</v>
      </c>
      <c r="I326" s="166"/>
      <c r="J326" s="167" t="n">
        <f aca="false">ROUND(I326*H326,2)</f>
        <v>0</v>
      </c>
      <c r="K326" s="163" t="s">
        <v>162</v>
      </c>
      <c r="L326" s="23"/>
      <c r="M326" s="168"/>
      <c r="N326" s="169" t="s">
        <v>39</v>
      </c>
      <c r="O326" s="60"/>
      <c r="P326" s="170" t="n">
        <f aca="false">O326*H326</f>
        <v>0</v>
      </c>
      <c r="Q326" s="170" t="n">
        <v>0.00758</v>
      </c>
      <c r="R326" s="170" t="n">
        <f aca="false">Q326*H326</f>
        <v>0.1016099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215</v>
      </c>
      <c r="AT326" s="172" t="s">
        <v>136</v>
      </c>
      <c r="AU326" s="172" t="s">
        <v>81</v>
      </c>
      <c r="AY326" s="3" t="s">
        <v>134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79</v>
      </c>
      <c r="BK326" s="173" t="n">
        <f aca="false">ROUND(I326*H326,2)</f>
        <v>0</v>
      </c>
      <c r="BL326" s="3" t="s">
        <v>215</v>
      </c>
      <c r="BM326" s="172" t="s">
        <v>602</v>
      </c>
    </row>
    <row r="327" s="174" customFormat="true" ht="12.8" hidden="false" customHeight="false" outlineLevel="0" collapsed="false">
      <c r="B327" s="175"/>
      <c r="D327" s="176" t="s">
        <v>142</v>
      </c>
      <c r="E327" s="177"/>
      <c r="F327" s="178" t="s">
        <v>603</v>
      </c>
      <c r="H327" s="179" t="n">
        <v>13.405</v>
      </c>
      <c r="I327" s="180"/>
      <c r="L327" s="175"/>
      <c r="M327" s="181"/>
      <c r="N327" s="182"/>
      <c r="O327" s="182"/>
      <c r="P327" s="182"/>
      <c r="Q327" s="182"/>
      <c r="R327" s="182"/>
      <c r="S327" s="182"/>
      <c r="T327" s="183"/>
      <c r="AT327" s="177" t="s">
        <v>142</v>
      </c>
      <c r="AU327" s="177" t="s">
        <v>81</v>
      </c>
      <c r="AV327" s="174" t="s">
        <v>81</v>
      </c>
      <c r="AW327" s="174" t="s">
        <v>31</v>
      </c>
      <c r="AX327" s="174" t="s">
        <v>74</v>
      </c>
      <c r="AY327" s="177" t="s">
        <v>134</v>
      </c>
    </row>
    <row r="328" s="194" customFormat="true" ht="12.8" hidden="false" customHeight="false" outlineLevel="0" collapsed="false">
      <c r="B328" s="195"/>
      <c r="D328" s="176" t="s">
        <v>142</v>
      </c>
      <c r="E328" s="196"/>
      <c r="F328" s="197" t="s">
        <v>188</v>
      </c>
      <c r="H328" s="198" t="n">
        <v>13.405</v>
      </c>
      <c r="I328" s="199"/>
      <c r="L328" s="195"/>
      <c r="M328" s="200"/>
      <c r="N328" s="201"/>
      <c r="O328" s="201"/>
      <c r="P328" s="201"/>
      <c r="Q328" s="201"/>
      <c r="R328" s="201"/>
      <c r="S328" s="201"/>
      <c r="T328" s="202"/>
      <c r="AT328" s="196" t="s">
        <v>142</v>
      </c>
      <c r="AU328" s="196" t="s">
        <v>81</v>
      </c>
      <c r="AV328" s="194" t="s">
        <v>140</v>
      </c>
      <c r="AW328" s="194" t="s">
        <v>31</v>
      </c>
      <c r="AX328" s="194" t="s">
        <v>79</v>
      </c>
      <c r="AY328" s="196" t="s">
        <v>134</v>
      </c>
    </row>
    <row r="329" s="27" customFormat="true" ht="24.15" hidden="false" customHeight="true" outlineLevel="0" collapsed="false">
      <c r="A329" s="22"/>
      <c r="B329" s="160"/>
      <c r="C329" s="161" t="s">
        <v>604</v>
      </c>
      <c r="D329" s="161" t="s">
        <v>136</v>
      </c>
      <c r="E329" s="162" t="s">
        <v>605</v>
      </c>
      <c r="F329" s="163" t="s">
        <v>606</v>
      </c>
      <c r="G329" s="164" t="s">
        <v>139</v>
      </c>
      <c r="H329" s="165" t="n">
        <v>1.08</v>
      </c>
      <c r="I329" s="166"/>
      <c r="J329" s="167" t="n">
        <f aca="false">ROUND(I329*H329,2)</f>
        <v>0</v>
      </c>
      <c r="K329" s="163" t="s">
        <v>162</v>
      </c>
      <c r="L329" s="23"/>
      <c r="M329" s="168"/>
      <c r="N329" s="169" t="s">
        <v>39</v>
      </c>
      <c r="O329" s="60"/>
      <c r="P329" s="170" t="n">
        <f aca="false">O329*H329</f>
        <v>0</v>
      </c>
      <c r="Q329" s="170" t="n">
        <v>0.0058</v>
      </c>
      <c r="R329" s="170" t="n">
        <f aca="false">Q329*H329</f>
        <v>0.006264</v>
      </c>
      <c r="S329" s="170" t="n">
        <v>0</v>
      </c>
      <c r="T329" s="171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2" t="s">
        <v>215</v>
      </c>
      <c r="AT329" s="172" t="s">
        <v>136</v>
      </c>
      <c r="AU329" s="172" t="s">
        <v>81</v>
      </c>
      <c r="AY329" s="3" t="s">
        <v>134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3" t="s">
        <v>79</v>
      </c>
      <c r="BK329" s="173" t="n">
        <f aca="false">ROUND(I329*H329,2)</f>
        <v>0</v>
      </c>
      <c r="BL329" s="3" t="s">
        <v>215</v>
      </c>
      <c r="BM329" s="172" t="s">
        <v>607</v>
      </c>
    </row>
    <row r="330" s="174" customFormat="true" ht="12.8" hidden="false" customHeight="false" outlineLevel="0" collapsed="false">
      <c r="B330" s="175"/>
      <c r="D330" s="176" t="s">
        <v>142</v>
      </c>
      <c r="E330" s="177"/>
      <c r="F330" s="178" t="s">
        <v>608</v>
      </c>
      <c r="H330" s="179" t="n">
        <v>1.08</v>
      </c>
      <c r="I330" s="180"/>
      <c r="L330" s="175"/>
      <c r="M330" s="181"/>
      <c r="N330" s="182"/>
      <c r="O330" s="182"/>
      <c r="P330" s="182"/>
      <c r="Q330" s="182"/>
      <c r="R330" s="182"/>
      <c r="S330" s="182"/>
      <c r="T330" s="183"/>
      <c r="AT330" s="177" t="s">
        <v>142</v>
      </c>
      <c r="AU330" s="177" t="s">
        <v>81</v>
      </c>
      <c r="AV330" s="174" t="s">
        <v>81</v>
      </c>
      <c r="AW330" s="174" t="s">
        <v>31</v>
      </c>
      <c r="AX330" s="174" t="s">
        <v>74</v>
      </c>
      <c r="AY330" s="177" t="s">
        <v>134</v>
      </c>
    </row>
    <row r="331" s="194" customFormat="true" ht="12.8" hidden="false" customHeight="false" outlineLevel="0" collapsed="false">
      <c r="B331" s="195"/>
      <c r="D331" s="176" t="s">
        <v>142</v>
      </c>
      <c r="E331" s="196"/>
      <c r="F331" s="197" t="s">
        <v>188</v>
      </c>
      <c r="H331" s="198" t="n">
        <v>1.08</v>
      </c>
      <c r="I331" s="199"/>
      <c r="L331" s="195"/>
      <c r="M331" s="200"/>
      <c r="N331" s="201"/>
      <c r="O331" s="201"/>
      <c r="P331" s="201"/>
      <c r="Q331" s="201"/>
      <c r="R331" s="201"/>
      <c r="S331" s="201"/>
      <c r="T331" s="202"/>
      <c r="AT331" s="196" t="s">
        <v>142</v>
      </c>
      <c r="AU331" s="196" t="s">
        <v>81</v>
      </c>
      <c r="AV331" s="194" t="s">
        <v>140</v>
      </c>
      <c r="AW331" s="194" t="s">
        <v>31</v>
      </c>
      <c r="AX331" s="194" t="s">
        <v>79</v>
      </c>
      <c r="AY331" s="196" t="s">
        <v>134</v>
      </c>
    </row>
    <row r="332" s="27" customFormat="true" ht="24.15" hidden="false" customHeight="true" outlineLevel="0" collapsed="false">
      <c r="A332" s="22"/>
      <c r="B332" s="160"/>
      <c r="C332" s="184" t="s">
        <v>609</v>
      </c>
      <c r="D332" s="184" t="s">
        <v>166</v>
      </c>
      <c r="E332" s="185" t="s">
        <v>610</v>
      </c>
      <c r="F332" s="186" t="s">
        <v>611</v>
      </c>
      <c r="G332" s="187" t="s">
        <v>139</v>
      </c>
      <c r="H332" s="188" t="n">
        <v>1.188</v>
      </c>
      <c r="I332" s="189"/>
      <c r="J332" s="190" t="n">
        <f aca="false">ROUND(I332*H332,2)</f>
        <v>0</v>
      </c>
      <c r="K332" s="163" t="s">
        <v>162</v>
      </c>
      <c r="L332" s="191"/>
      <c r="M332" s="192"/>
      <c r="N332" s="193" t="s">
        <v>39</v>
      </c>
      <c r="O332" s="60"/>
      <c r="P332" s="170" t="n">
        <f aca="false">O332*H332</f>
        <v>0</v>
      </c>
      <c r="Q332" s="170" t="n">
        <v>0.021</v>
      </c>
      <c r="R332" s="170" t="n">
        <f aca="false">Q332*H332</f>
        <v>0.024948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297</v>
      </c>
      <c r="AT332" s="172" t="s">
        <v>166</v>
      </c>
      <c r="AU332" s="172" t="s">
        <v>81</v>
      </c>
      <c r="AY332" s="3" t="s">
        <v>134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79</v>
      </c>
      <c r="BK332" s="173" t="n">
        <f aca="false">ROUND(I332*H332,2)</f>
        <v>0</v>
      </c>
      <c r="BL332" s="3" t="s">
        <v>215</v>
      </c>
      <c r="BM332" s="172" t="s">
        <v>612</v>
      </c>
    </row>
    <row r="333" s="174" customFormat="true" ht="12.8" hidden="false" customHeight="false" outlineLevel="0" collapsed="false">
      <c r="B333" s="175"/>
      <c r="D333" s="176" t="s">
        <v>142</v>
      </c>
      <c r="E333" s="177"/>
      <c r="F333" s="178" t="s">
        <v>613</v>
      </c>
      <c r="H333" s="179" t="n">
        <v>1.08</v>
      </c>
      <c r="I333" s="180"/>
      <c r="L333" s="175"/>
      <c r="M333" s="181"/>
      <c r="N333" s="182"/>
      <c r="O333" s="182"/>
      <c r="P333" s="182"/>
      <c r="Q333" s="182"/>
      <c r="R333" s="182"/>
      <c r="S333" s="182"/>
      <c r="T333" s="183"/>
      <c r="AT333" s="177" t="s">
        <v>142</v>
      </c>
      <c r="AU333" s="177" t="s">
        <v>81</v>
      </c>
      <c r="AV333" s="174" t="s">
        <v>81</v>
      </c>
      <c r="AW333" s="174" t="s">
        <v>31</v>
      </c>
      <c r="AX333" s="174" t="s">
        <v>79</v>
      </c>
      <c r="AY333" s="177" t="s">
        <v>134</v>
      </c>
    </row>
    <row r="334" s="174" customFormat="true" ht="12.8" hidden="false" customHeight="false" outlineLevel="0" collapsed="false">
      <c r="B334" s="175"/>
      <c r="D334" s="176" t="s">
        <v>142</v>
      </c>
      <c r="F334" s="178" t="s">
        <v>614</v>
      </c>
      <c r="H334" s="179" t="n">
        <v>1.188</v>
      </c>
      <c r="I334" s="180"/>
      <c r="L334" s="175"/>
      <c r="M334" s="181"/>
      <c r="N334" s="182"/>
      <c r="O334" s="182"/>
      <c r="P334" s="182"/>
      <c r="Q334" s="182"/>
      <c r="R334" s="182"/>
      <c r="S334" s="182"/>
      <c r="T334" s="183"/>
      <c r="AT334" s="177" t="s">
        <v>142</v>
      </c>
      <c r="AU334" s="177" t="s">
        <v>81</v>
      </c>
      <c r="AV334" s="174" t="s">
        <v>81</v>
      </c>
      <c r="AW334" s="174" t="s">
        <v>2</v>
      </c>
      <c r="AX334" s="174" t="s">
        <v>79</v>
      </c>
      <c r="AY334" s="177" t="s">
        <v>134</v>
      </c>
    </row>
    <row r="335" s="27" customFormat="true" ht="24.15" hidden="false" customHeight="true" outlineLevel="0" collapsed="false">
      <c r="A335" s="22"/>
      <c r="B335" s="160"/>
      <c r="C335" s="161" t="s">
        <v>615</v>
      </c>
      <c r="D335" s="161" t="s">
        <v>136</v>
      </c>
      <c r="E335" s="162" t="s">
        <v>616</v>
      </c>
      <c r="F335" s="163" t="s">
        <v>617</v>
      </c>
      <c r="G335" s="164" t="s">
        <v>139</v>
      </c>
      <c r="H335" s="165" t="n">
        <v>1.1</v>
      </c>
      <c r="I335" s="166"/>
      <c r="J335" s="167" t="n">
        <f aca="false">ROUND(I335*H335,2)</f>
        <v>0</v>
      </c>
      <c r="K335" s="163" t="s">
        <v>162</v>
      </c>
      <c r="L335" s="23"/>
      <c r="M335" s="168"/>
      <c r="N335" s="169" t="s">
        <v>39</v>
      </c>
      <c r="O335" s="60"/>
      <c r="P335" s="170" t="n">
        <f aca="false">O335*H335</f>
        <v>0</v>
      </c>
      <c r="Q335" s="170" t="n">
        <v>0</v>
      </c>
      <c r="R335" s="170" t="n">
        <f aca="false">Q335*H335</f>
        <v>0</v>
      </c>
      <c r="S335" s="170" t="n">
        <v>0</v>
      </c>
      <c r="T335" s="171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215</v>
      </c>
      <c r="AT335" s="172" t="s">
        <v>136</v>
      </c>
      <c r="AU335" s="172" t="s">
        <v>81</v>
      </c>
      <c r="AY335" s="3" t="s">
        <v>134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79</v>
      </c>
      <c r="BK335" s="173" t="n">
        <f aca="false">ROUND(I335*H335,2)</f>
        <v>0</v>
      </c>
      <c r="BL335" s="3" t="s">
        <v>215</v>
      </c>
      <c r="BM335" s="172" t="s">
        <v>618</v>
      </c>
    </row>
    <row r="336" s="27" customFormat="true" ht="37.8" hidden="false" customHeight="true" outlineLevel="0" collapsed="false">
      <c r="A336" s="22"/>
      <c r="B336" s="160"/>
      <c r="C336" s="161" t="s">
        <v>619</v>
      </c>
      <c r="D336" s="161" t="s">
        <v>136</v>
      </c>
      <c r="E336" s="162" t="s">
        <v>620</v>
      </c>
      <c r="F336" s="163" t="s">
        <v>621</v>
      </c>
      <c r="G336" s="164" t="s">
        <v>139</v>
      </c>
      <c r="H336" s="165" t="n">
        <v>1.1</v>
      </c>
      <c r="I336" s="166"/>
      <c r="J336" s="167" t="n">
        <f aca="false">ROUND(I336*H336,2)</f>
        <v>0</v>
      </c>
      <c r="K336" s="163" t="s">
        <v>162</v>
      </c>
      <c r="L336" s="23"/>
      <c r="M336" s="168"/>
      <c r="N336" s="169" t="s">
        <v>39</v>
      </c>
      <c r="O336" s="60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</v>
      </c>
      <c r="T336" s="171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215</v>
      </c>
      <c r="AT336" s="172" t="s">
        <v>136</v>
      </c>
      <c r="AU336" s="172" t="s">
        <v>81</v>
      </c>
      <c r="AY336" s="3" t="s">
        <v>134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79</v>
      </c>
      <c r="BK336" s="173" t="n">
        <f aca="false">ROUND(I336*H336,2)</f>
        <v>0</v>
      </c>
      <c r="BL336" s="3" t="s">
        <v>215</v>
      </c>
      <c r="BM336" s="172" t="s">
        <v>622</v>
      </c>
    </row>
    <row r="337" s="27" customFormat="true" ht="24.15" hidden="false" customHeight="true" outlineLevel="0" collapsed="false">
      <c r="A337" s="22"/>
      <c r="B337" s="160"/>
      <c r="C337" s="161" t="s">
        <v>623</v>
      </c>
      <c r="D337" s="161" t="s">
        <v>136</v>
      </c>
      <c r="E337" s="162" t="s">
        <v>624</v>
      </c>
      <c r="F337" s="163" t="s">
        <v>625</v>
      </c>
      <c r="G337" s="164" t="s">
        <v>139</v>
      </c>
      <c r="H337" s="165" t="n">
        <v>20.405</v>
      </c>
      <c r="I337" s="166"/>
      <c r="J337" s="167" t="n">
        <f aca="false">ROUND(I337*H337,2)</f>
        <v>0</v>
      </c>
      <c r="K337" s="163" t="s">
        <v>162</v>
      </c>
      <c r="L337" s="23"/>
      <c r="M337" s="168"/>
      <c r="N337" s="169" t="s">
        <v>39</v>
      </c>
      <c r="O337" s="60"/>
      <c r="P337" s="170" t="n">
        <f aca="false">O337*H337</f>
        <v>0</v>
      </c>
      <c r="Q337" s="170" t="n">
        <v>0.0015</v>
      </c>
      <c r="R337" s="170" t="n">
        <f aca="false">Q337*H337</f>
        <v>0.0306075</v>
      </c>
      <c r="S337" s="170" t="n">
        <v>0</v>
      </c>
      <c r="T337" s="171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2" t="s">
        <v>215</v>
      </c>
      <c r="AT337" s="172" t="s">
        <v>136</v>
      </c>
      <c r="AU337" s="172" t="s">
        <v>81</v>
      </c>
      <c r="AY337" s="3" t="s">
        <v>134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3" t="s">
        <v>79</v>
      </c>
      <c r="BK337" s="173" t="n">
        <f aca="false">ROUND(I337*H337,2)</f>
        <v>0</v>
      </c>
      <c r="BL337" s="3" t="s">
        <v>215</v>
      </c>
      <c r="BM337" s="172" t="s">
        <v>626</v>
      </c>
    </row>
    <row r="338" s="174" customFormat="true" ht="12.8" hidden="false" customHeight="false" outlineLevel="0" collapsed="false">
      <c r="B338" s="175"/>
      <c r="D338" s="176" t="s">
        <v>142</v>
      </c>
      <c r="E338" s="177"/>
      <c r="F338" s="178" t="s">
        <v>627</v>
      </c>
      <c r="H338" s="179" t="n">
        <v>20.405</v>
      </c>
      <c r="I338" s="180"/>
      <c r="L338" s="175"/>
      <c r="M338" s="181"/>
      <c r="N338" s="182"/>
      <c r="O338" s="182"/>
      <c r="P338" s="182"/>
      <c r="Q338" s="182"/>
      <c r="R338" s="182"/>
      <c r="S338" s="182"/>
      <c r="T338" s="183"/>
      <c r="AT338" s="177" t="s">
        <v>142</v>
      </c>
      <c r="AU338" s="177" t="s">
        <v>81</v>
      </c>
      <c r="AV338" s="174" t="s">
        <v>81</v>
      </c>
      <c r="AW338" s="174" t="s">
        <v>31</v>
      </c>
      <c r="AX338" s="174" t="s">
        <v>74</v>
      </c>
      <c r="AY338" s="177" t="s">
        <v>134</v>
      </c>
    </row>
    <row r="339" s="194" customFormat="true" ht="12.8" hidden="false" customHeight="false" outlineLevel="0" collapsed="false">
      <c r="B339" s="195"/>
      <c r="D339" s="176" t="s">
        <v>142</v>
      </c>
      <c r="E339" s="196"/>
      <c r="F339" s="197" t="s">
        <v>188</v>
      </c>
      <c r="H339" s="198" t="n">
        <v>20.405</v>
      </c>
      <c r="I339" s="199"/>
      <c r="L339" s="195"/>
      <c r="M339" s="200"/>
      <c r="N339" s="201"/>
      <c r="O339" s="201"/>
      <c r="P339" s="201"/>
      <c r="Q339" s="201"/>
      <c r="R339" s="201"/>
      <c r="S339" s="201"/>
      <c r="T339" s="202"/>
      <c r="AT339" s="196" t="s">
        <v>142</v>
      </c>
      <c r="AU339" s="196" t="s">
        <v>81</v>
      </c>
      <c r="AV339" s="194" t="s">
        <v>140</v>
      </c>
      <c r="AW339" s="194" t="s">
        <v>31</v>
      </c>
      <c r="AX339" s="194" t="s">
        <v>79</v>
      </c>
      <c r="AY339" s="196" t="s">
        <v>134</v>
      </c>
    </row>
    <row r="340" s="27" customFormat="true" ht="24.15" hidden="false" customHeight="true" outlineLevel="0" collapsed="false">
      <c r="A340" s="22"/>
      <c r="B340" s="160"/>
      <c r="C340" s="161" t="s">
        <v>628</v>
      </c>
      <c r="D340" s="161" t="s">
        <v>136</v>
      </c>
      <c r="E340" s="162" t="s">
        <v>629</v>
      </c>
      <c r="F340" s="163" t="s">
        <v>630</v>
      </c>
      <c r="G340" s="164" t="s">
        <v>359</v>
      </c>
      <c r="H340" s="212"/>
      <c r="I340" s="166"/>
      <c r="J340" s="167" t="n">
        <f aca="false">ROUND(I340*H340,2)</f>
        <v>0</v>
      </c>
      <c r="K340" s="163"/>
      <c r="L340" s="23"/>
      <c r="M340" s="168"/>
      <c r="N340" s="169" t="s">
        <v>39</v>
      </c>
      <c r="O340" s="60"/>
      <c r="P340" s="170" t="n">
        <f aca="false">O340*H340</f>
        <v>0</v>
      </c>
      <c r="Q340" s="170" t="n">
        <v>0</v>
      </c>
      <c r="R340" s="170" t="n">
        <f aca="false">Q340*H340</f>
        <v>0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215</v>
      </c>
      <c r="AT340" s="172" t="s">
        <v>136</v>
      </c>
      <c r="AU340" s="172" t="s">
        <v>81</v>
      </c>
      <c r="AY340" s="3" t="s">
        <v>134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79</v>
      </c>
      <c r="BK340" s="173" t="n">
        <f aca="false">ROUND(I340*H340,2)</f>
        <v>0</v>
      </c>
      <c r="BL340" s="3" t="s">
        <v>215</v>
      </c>
      <c r="BM340" s="172" t="s">
        <v>631</v>
      </c>
    </row>
    <row r="341" s="146" customFormat="true" ht="22.8" hidden="false" customHeight="true" outlineLevel="0" collapsed="false">
      <c r="B341" s="147"/>
      <c r="D341" s="148" t="s">
        <v>73</v>
      </c>
      <c r="E341" s="158" t="s">
        <v>632</v>
      </c>
      <c r="F341" s="158" t="s">
        <v>633</v>
      </c>
      <c r="I341" s="150"/>
      <c r="J341" s="159" t="n">
        <f aca="false">BK341</f>
        <v>0</v>
      </c>
      <c r="L341" s="147"/>
      <c r="M341" s="152"/>
      <c r="N341" s="153"/>
      <c r="O341" s="153"/>
      <c r="P341" s="154" t="n">
        <f aca="false">SUM(P342:P351)</f>
        <v>0</v>
      </c>
      <c r="Q341" s="153"/>
      <c r="R341" s="154" t="n">
        <f aca="false">SUM(R342:R351)</f>
        <v>0.0899318</v>
      </c>
      <c r="S341" s="153"/>
      <c r="T341" s="155" t="n">
        <f aca="false">SUM(T342:T351)</f>
        <v>0</v>
      </c>
      <c r="AR341" s="148" t="s">
        <v>81</v>
      </c>
      <c r="AT341" s="156" t="s">
        <v>73</v>
      </c>
      <c r="AU341" s="156" t="s">
        <v>79</v>
      </c>
      <c r="AY341" s="148" t="s">
        <v>134</v>
      </c>
      <c r="BK341" s="157" t="n">
        <f aca="false">SUM(BK342:BK351)</f>
        <v>0</v>
      </c>
    </row>
    <row r="342" s="27" customFormat="true" ht="24.15" hidden="false" customHeight="true" outlineLevel="0" collapsed="false">
      <c r="A342" s="22"/>
      <c r="B342" s="160"/>
      <c r="C342" s="161" t="s">
        <v>634</v>
      </c>
      <c r="D342" s="161" t="s">
        <v>136</v>
      </c>
      <c r="E342" s="162" t="s">
        <v>635</v>
      </c>
      <c r="F342" s="163" t="s">
        <v>636</v>
      </c>
      <c r="G342" s="164" t="s">
        <v>289</v>
      </c>
      <c r="H342" s="165" t="n">
        <v>13.02</v>
      </c>
      <c r="I342" s="166"/>
      <c r="J342" s="167" t="n">
        <f aca="false">ROUND(I342*H342,2)</f>
        <v>0</v>
      </c>
      <c r="K342" s="163" t="s">
        <v>162</v>
      </c>
      <c r="L342" s="23"/>
      <c r="M342" s="168"/>
      <c r="N342" s="169" t="s">
        <v>39</v>
      </c>
      <c r="O342" s="60"/>
      <c r="P342" s="170" t="n">
        <f aca="false">O342*H342</f>
        <v>0</v>
      </c>
      <c r="Q342" s="170" t="n">
        <v>1E-005</v>
      </c>
      <c r="R342" s="170" t="n">
        <f aca="false">Q342*H342</f>
        <v>0.0001302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215</v>
      </c>
      <c r="AT342" s="172" t="s">
        <v>136</v>
      </c>
      <c r="AU342" s="172" t="s">
        <v>81</v>
      </c>
      <c r="AY342" s="3" t="s">
        <v>134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79</v>
      </c>
      <c r="BK342" s="173" t="n">
        <f aca="false">ROUND(I342*H342,2)</f>
        <v>0</v>
      </c>
      <c r="BL342" s="3" t="s">
        <v>215</v>
      </c>
      <c r="BM342" s="172" t="s">
        <v>637</v>
      </c>
    </row>
    <row r="343" s="174" customFormat="true" ht="12.8" hidden="false" customHeight="false" outlineLevel="0" collapsed="false">
      <c r="B343" s="175"/>
      <c r="D343" s="176" t="s">
        <v>142</v>
      </c>
      <c r="E343" s="177"/>
      <c r="F343" s="178" t="s">
        <v>638</v>
      </c>
      <c r="H343" s="179" t="n">
        <v>13.02</v>
      </c>
      <c r="I343" s="180"/>
      <c r="L343" s="175"/>
      <c r="M343" s="181"/>
      <c r="N343" s="182"/>
      <c r="O343" s="182"/>
      <c r="P343" s="182"/>
      <c r="Q343" s="182"/>
      <c r="R343" s="182"/>
      <c r="S343" s="182"/>
      <c r="T343" s="183"/>
      <c r="AT343" s="177" t="s">
        <v>142</v>
      </c>
      <c r="AU343" s="177" t="s">
        <v>81</v>
      </c>
      <c r="AV343" s="174" t="s">
        <v>81</v>
      </c>
      <c r="AW343" s="174" t="s">
        <v>31</v>
      </c>
      <c r="AX343" s="174" t="s">
        <v>79</v>
      </c>
      <c r="AY343" s="177" t="s">
        <v>134</v>
      </c>
    </row>
    <row r="344" s="27" customFormat="true" ht="33" hidden="false" customHeight="true" outlineLevel="0" collapsed="false">
      <c r="A344" s="22"/>
      <c r="B344" s="160"/>
      <c r="C344" s="161" t="s">
        <v>639</v>
      </c>
      <c r="D344" s="161" t="s">
        <v>136</v>
      </c>
      <c r="E344" s="162" t="s">
        <v>640</v>
      </c>
      <c r="F344" s="163" t="s">
        <v>641</v>
      </c>
      <c r="G344" s="164" t="s">
        <v>139</v>
      </c>
      <c r="H344" s="165" t="n">
        <v>10.55</v>
      </c>
      <c r="I344" s="166"/>
      <c r="J344" s="167" t="n">
        <f aca="false">ROUND(I344*H344,2)</f>
        <v>0</v>
      </c>
      <c r="K344" s="163" t="s">
        <v>162</v>
      </c>
      <c r="L344" s="23"/>
      <c r="M344" s="168"/>
      <c r="N344" s="169" t="s">
        <v>39</v>
      </c>
      <c r="O344" s="60"/>
      <c r="P344" s="170" t="n">
        <f aca="false">O344*H344</f>
        <v>0</v>
      </c>
      <c r="Q344" s="170" t="n">
        <v>0.00013</v>
      </c>
      <c r="R344" s="170" t="n">
        <f aca="false">Q344*H344</f>
        <v>0.0013715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215</v>
      </c>
      <c r="AT344" s="172" t="s">
        <v>136</v>
      </c>
      <c r="AU344" s="172" t="s">
        <v>81</v>
      </c>
      <c r="AY344" s="3" t="s">
        <v>134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79</v>
      </c>
      <c r="BK344" s="173" t="n">
        <f aca="false">ROUND(I344*H344,2)</f>
        <v>0</v>
      </c>
      <c r="BL344" s="3" t="s">
        <v>215</v>
      </c>
      <c r="BM344" s="172" t="s">
        <v>642</v>
      </c>
    </row>
    <row r="345" s="174" customFormat="true" ht="12.8" hidden="false" customHeight="false" outlineLevel="0" collapsed="false">
      <c r="B345" s="175"/>
      <c r="D345" s="176" t="s">
        <v>142</v>
      </c>
      <c r="E345" s="177"/>
      <c r="F345" s="178" t="s">
        <v>643</v>
      </c>
      <c r="H345" s="179" t="n">
        <v>10.55</v>
      </c>
      <c r="I345" s="180"/>
      <c r="L345" s="175"/>
      <c r="M345" s="181"/>
      <c r="N345" s="182"/>
      <c r="O345" s="182"/>
      <c r="P345" s="182"/>
      <c r="Q345" s="182"/>
      <c r="R345" s="182"/>
      <c r="S345" s="182"/>
      <c r="T345" s="183"/>
      <c r="AT345" s="177" t="s">
        <v>142</v>
      </c>
      <c r="AU345" s="177" t="s">
        <v>81</v>
      </c>
      <c r="AV345" s="174" t="s">
        <v>81</v>
      </c>
      <c r="AW345" s="174" t="s">
        <v>31</v>
      </c>
      <c r="AX345" s="174" t="s">
        <v>79</v>
      </c>
      <c r="AY345" s="177" t="s">
        <v>134</v>
      </c>
    </row>
    <row r="346" s="27" customFormat="true" ht="16.5" hidden="false" customHeight="true" outlineLevel="0" collapsed="false">
      <c r="A346" s="22"/>
      <c r="B346" s="160"/>
      <c r="C346" s="184" t="s">
        <v>644</v>
      </c>
      <c r="D346" s="184" t="s">
        <v>166</v>
      </c>
      <c r="E346" s="185" t="s">
        <v>645</v>
      </c>
      <c r="F346" s="186" t="s">
        <v>646</v>
      </c>
      <c r="G346" s="187" t="s">
        <v>139</v>
      </c>
      <c r="H346" s="188" t="n">
        <v>11.394</v>
      </c>
      <c r="I346" s="189"/>
      <c r="J346" s="190" t="n">
        <f aca="false">ROUND(I346*H346,2)</f>
        <v>0</v>
      </c>
      <c r="K346" s="163" t="s">
        <v>162</v>
      </c>
      <c r="L346" s="191"/>
      <c r="M346" s="192"/>
      <c r="N346" s="193" t="s">
        <v>39</v>
      </c>
      <c r="O346" s="60"/>
      <c r="P346" s="170" t="n">
        <f aca="false">O346*H346</f>
        <v>0</v>
      </c>
      <c r="Q346" s="170" t="n">
        <v>0.0077</v>
      </c>
      <c r="R346" s="170" t="n">
        <f aca="false">Q346*H346</f>
        <v>0.0877338</v>
      </c>
      <c r="S346" s="170" t="n">
        <v>0</v>
      </c>
      <c r="T346" s="171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72" t="s">
        <v>297</v>
      </c>
      <c r="AT346" s="172" t="s">
        <v>166</v>
      </c>
      <c r="AU346" s="172" t="s">
        <v>81</v>
      </c>
      <c r="AY346" s="3" t="s">
        <v>134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3" t="s">
        <v>79</v>
      </c>
      <c r="BK346" s="173" t="n">
        <f aca="false">ROUND(I346*H346,2)</f>
        <v>0</v>
      </c>
      <c r="BL346" s="3" t="s">
        <v>215</v>
      </c>
      <c r="BM346" s="172" t="s">
        <v>647</v>
      </c>
    </row>
    <row r="347" s="174" customFormat="true" ht="12.8" hidden="false" customHeight="false" outlineLevel="0" collapsed="false">
      <c r="B347" s="175"/>
      <c r="D347" s="176" t="s">
        <v>142</v>
      </c>
      <c r="F347" s="178" t="s">
        <v>648</v>
      </c>
      <c r="H347" s="179" t="n">
        <v>11.394</v>
      </c>
      <c r="I347" s="180"/>
      <c r="L347" s="175"/>
      <c r="M347" s="181"/>
      <c r="N347" s="182"/>
      <c r="O347" s="182"/>
      <c r="P347" s="182"/>
      <c r="Q347" s="182"/>
      <c r="R347" s="182"/>
      <c r="S347" s="182"/>
      <c r="T347" s="183"/>
      <c r="AT347" s="177" t="s">
        <v>142</v>
      </c>
      <c r="AU347" s="177" t="s">
        <v>81</v>
      </c>
      <c r="AV347" s="174" t="s">
        <v>81</v>
      </c>
      <c r="AW347" s="174" t="s">
        <v>2</v>
      </c>
      <c r="AX347" s="174" t="s">
        <v>79</v>
      </c>
      <c r="AY347" s="177" t="s">
        <v>134</v>
      </c>
    </row>
    <row r="348" s="27" customFormat="true" ht="24.15" hidden="false" customHeight="true" outlineLevel="0" collapsed="false">
      <c r="A348" s="22"/>
      <c r="B348" s="160"/>
      <c r="C348" s="161" t="s">
        <v>649</v>
      </c>
      <c r="D348" s="161" t="s">
        <v>136</v>
      </c>
      <c r="E348" s="162" t="s">
        <v>650</v>
      </c>
      <c r="F348" s="163" t="s">
        <v>651</v>
      </c>
      <c r="G348" s="164" t="s">
        <v>139</v>
      </c>
      <c r="H348" s="165" t="n">
        <v>10.55</v>
      </c>
      <c r="I348" s="166"/>
      <c r="J348" s="167" t="n">
        <f aca="false">ROUND(I348*H348,2)</f>
        <v>0</v>
      </c>
      <c r="K348" s="163" t="s">
        <v>162</v>
      </c>
      <c r="L348" s="23"/>
      <c r="M348" s="168"/>
      <c r="N348" s="169" t="s">
        <v>39</v>
      </c>
      <c r="O348" s="60"/>
      <c r="P348" s="170" t="n">
        <f aca="false">O348*H348</f>
        <v>0</v>
      </c>
      <c r="Q348" s="170" t="n">
        <v>0</v>
      </c>
      <c r="R348" s="170" t="n">
        <f aca="false">Q348*H348</f>
        <v>0</v>
      </c>
      <c r="S348" s="170" t="n">
        <v>0</v>
      </c>
      <c r="T348" s="171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2" t="s">
        <v>215</v>
      </c>
      <c r="AT348" s="172" t="s">
        <v>136</v>
      </c>
      <c r="AU348" s="172" t="s">
        <v>81</v>
      </c>
      <c r="AY348" s="3" t="s">
        <v>134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3" t="s">
        <v>79</v>
      </c>
      <c r="BK348" s="173" t="n">
        <f aca="false">ROUND(I348*H348,2)</f>
        <v>0</v>
      </c>
      <c r="BL348" s="3" t="s">
        <v>215</v>
      </c>
      <c r="BM348" s="172" t="s">
        <v>652</v>
      </c>
    </row>
    <row r="349" s="27" customFormat="true" ht="24.15" hidden="false" customHeight="true" outlineLevel="0" collapsed="false">
      <c r="A349" s="22"/>
      <c r="B349" s="160"/>
      <c r="C349" s="184" t="s">
        <v>653</v>
      </c>
      <c r="D349" s="184" t="s">
        <v>166</v>
      </c>
      <c r="E349" s="185" t="s">
        <v>654</v>
      </c>
      <c r="F349" s="186" t="s">
        <v>655</v>
      </c>
      <c r="G349" s="187" t="s">
        <v>289</v>
      </c>
      <c r="H349" s="188" t="n">
        <v>11.605</v>
      </c>
      <c r="I349" s="189"/>
      <c r="J349" s="190" t="n">
        <f aca="false">ROUND(I349*H349,2)</f>
        <v>0</v>
      </c>
      <c r="K349" s="186"/>
      <c r="L349" s="191"/>
      <c r="M349" s="192"/>
      <c r="N349" s="193" t="s">
        <v>39</v>
      </c>
      <c r="O349" s="60"/>
      <c r="P349" s="170" t="n">
        <f aca="false">O349*H349</f>
        <v>0</v>
      </c>
      <c r="Q349" s="170" t="n">
        <v>6E-005</v>
      </c>
      <c r="R349" s="170" t="n">
        <f aca="false">Q349*H349</f>
        <v>0.0006963</v>
      </c>
      <c r="S349" s="170" t="n">
        <v>0</v>
      </c>
      <c r="T349" s="171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297</v>
      </c>
      <c r="AT349" s="172" t="s">
        <v>166</v>
      </c>
      <c r="AU349" s="172" t="s">
        <v>81</v>
      </c>
      <c r="AY349" s="3" t="s">
        <v>134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79</v>
      </c>
      <c r="BK349" s="173" t="n">
        <f aca="false">ROUND(I349*H349,2)</f>
        <v>0</v>
      </c>
      <c r="BL349" s="3" t="s">
        <v>215</v>
      </c>
      <c r="BM349" s="172" t="s">
        <v>656</v>
      </c>
    </row>
    <row r="350" s="174" customFormat="true" ht="12.8" hidden="false" customHeight="false" outlineLevel="0" collapsed="false">
      <c r="B350" s="175"/>
      <c r="D350" s="176" t="s">
        <v>142</v>
      </c>
      <c r="F350" s="178" t="s">
        <v>657</v>
      </c>
      <c r="H350" s="179" t="n">
        <v>11.605</v>
      </c>
      <c r="I350" s="180"/>
      <c r="L350" s="175"/>
      <c r="M350" s="181"/>
      <c r="N350" s="182"/>
      <c r="O350" s="182"/>
      <c r="P350" s="182"/>
      <c r="Q350" s="182"/>
      <c r="R350" s="182"/>
      <c r="S350" s="182"/>
      <c r="T350" s="183"/>
      <c r="AT350" s="177" t="s">
        <v>142</v>
      </c>
      <c r="AU350" s="177" t="s">
        <v>81</v>
      </c>
      <c r="AV350" s="174" t="s">
        <v>81</v>
      </c>
      <c r="AW350" s="174" t="s">
        <v>2</v>
      </c>
      <c r="AX350" s="174" t="s">
        <v>79</v>
      </c>
      <c r="AY350" s="177" t="s">
        <v>134</v>
      </c>
    </row>
    <row r="351" s="27" customFormat="true" ht="24.15" hidden="false" customHeight="true" outlineLevel="0" collapsed="false">
      <c r="A351" s="22"/>
      <c r="B351" s="160"/>
      <c r="C351" s="161" t="s">
        <v>658</v>
      </c>
      <c r="D351" s="161" t="s">
        <v>136</v>
      </c>
      <c r="E351" s="162" t="s">
        <v>659</v>
      </c>
      <c r="F351" s="163" t="s">
        <v>660</v>
      </c>
      <c r="G351" s="164" t="s">
        <v>359</v>
      </c>
      <c r="H351" s="212"/>
      <c r="I351" s="166"/>
      <c r="J351" s="167" t="n">
        <f aca="false">ROUND(I351*H351,2)</f>
        <v>0</v>
      </c>
      <c r="K351" s="163" t="s">
        <v>162</v>
      </c>
      <c r="L351" s="23"/>
      <c r="M351" s="168"/>
      <c r="N351" s="169" t="s">
        <v>39</v>
      </c>
      <c r="O351" s="60"/>
      <c r="P351" s="170" t="n">
        <f aca="false">O351*H351</f>
        <v>0</v>
      </c>
      <c r="Q351" s="170" t="n">
        <v>0</v>
      </c>
      <c r="R351" s="170" t="n">
        <f aca="false">Q351*H351</f>
        <v>0</v>
      </c>
      <c r="S351" s="170" t="n">
        <v>0</v>
      </c>
      <c r="T351" s="171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2" t="s">
        <v>215</v>
      </c>
      <c r="AT351" s="172" t="s">
        <v>136</v>
      </c>
      <c r="AU351" s="172" t="s">
        <v>81</v>
      </c>
      <c r="AY351" s="3" t="s">
        <v>134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3" t="s">
        <v>79</v>
      </c>
      <c r="BK351" s="173" t="n">
        <f aca="false">ROUND(I351*H351,2)</f>
        <v>0</v>
      </c>
      <c r="BL351" s="3" t="s">
        <v>215</v>
      </c>
      <c r="BM351" s="172" t="s">
        <v>661</v>
      </c>
    </row>
    <row r="352" s="146" customFormat="true" ht="22.8" hidden="false" customHeight="true" outlineLevel="0" collapsed="false">
      <c r="B352" s="147"/>
      <c r="D352" s="148" t="s">
        <v>73</v>
      </c>
      <c r="E352" s="158" t="s">
        <v>662</v>
      </c>
      <c r="F352" s="158" t="s">
        <v>663</v>
      </c>
      <c r="I352" s="150"/>
      <c r="J352" s="159" t="n">
        <f aca="false">BK352</f>
        <v>0</v>
      </c>
      <c r="L352" s="147"/>
      <c r="M352" s="152"/>
      <c r="N352" s="153"/>
      <c r="O352" s="153"/>
      <c r="P352" s="154" t="n">
        <f aca="false">SUM(P353:P366)</f>
        <v>0</v>
      </c>
      <c r="Q352" s="153"/>
      <c r="R352" s="154" t="n">
        <f aca="false">SUM(R353:R366)</f>
        <v>0.0827947</v>
      </c>
      <c r="S352" s="153"/>
      <c r="T352" s="155" t="n">
        <f aca="false">SUM(T353:T366)</f>
        <v>0.0174</v>
      </c>
      <c r="AR352" s="148" t="s">
        <v>81</v>
      </c>
      <c r="AT352" s="156" t="s">
        <v>73</v>
      </c>
      <c r="AU352" s="156" t="s">
        <v>79</v>
      </c>
      <c r="AY352" s="148" t="s">
        <v>134</v>
      </c>
      <c r="BK352" s="157" t="n">
        <f aca="false">SUM(BK353:BK366)</f>
        <v>0</v>
      </c>
    </row>
    <row r="353" s="27" customFormat="true" ht="24.15" hidden="false" customHeight="true" outlineLevel="0" collapsed="false">
      <c r="A353" s="22"/>
      <c r="B353" s="160"/>
      <c r="C353" s="161" t="s">
        <v>664</v>
      </c>
      <c r="D353" s="161" t="s">
        <v>136</v>
      </c>
      <c r="E353" s="162" t="s">
        <v>665</v>
      </c>
      <c r="F353" s="163" t="s">
        <v>666</v>
      </c>
      <c r="G353" s="164" t="s">
        <v>139</v>
      </c>
      <c r="H353" s="165" t="n">
        <v>7.5</v>
      </c>
      <c r="I353" s="166"/>
      <c r="J353" s="167" t="n">
        <f aca="false">ROUND(I353*H353,2)</f>
        <v>0</v>
      </c>
      <c r="K353" s="163" t="s">
        <v>162</v>
      </c>
      <c r="L353" s="23"/>
      <c r="M353" s="168"/>
      <c r="N353" s="169" t="s">
        <v>39</v>
      </c>
      <c r="O353" s="60"/>
      <c r="P353" s="170" t="n">
        <f aca="false">O353*H353</f>
        <v>0</v>
      </c>
      <c r="Q353" s="170" t="n">
        <v>0</v>
      </c>
      <c r="R353" s="170" t="n">
        <f aca="false">Q353*H353</f>
        <v>0</v>
      </c>
      <c r="S353" s="170" t="n">
        <v>0</v>
      </c>
      <c r="T353" s="171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2" t="s">
        <v>215</v>
      </c>
      <c r="AT353" s="172" t="s">
        <v>136</v>
      </c>
      <c r="AU353" s="172" t="s">
        <v>81</v>
      </c>
      <c r="AY353" s="3" t="s">
        <v>134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3" t="s">
        <v>79</v>
      </c>
      <c r="BK353" s="173" t="n">
        <f aca="false">ROUND(I353*H353,2)</f>
        <v>0</v>
      </c>
      <c r="BL353" s="3" t="s">
        <v>215</v>
      </c>
      <c r="BM353" s="172" t="s">
        <v>667</v>
      </c>
    </row>
    <row r="354" s="174" customFormat="true" ht="12.8" hidden="false" customHeight="false" outlineLevel="0" collapsed="false">
      <c r="B354" s="175"/>
      <c r="D354" s="176" t="s">
        <v>142</v>
      </c>
      <c r="E354" s="177"/>
      <c r="F354" s="178" t="s">
        <v>668</v>
      </c>
      <c r="H354" s="179" t="n">
        <v>7.5</v>
      </c>
      <c r="I354" s="180"/>
      <c r="L354" s="175"/>
      <c r="M354" s="181"/>
      <c r="N354" s="182"/>
      <c r="O354" s="182"/>
      <c r="P354" s="182"/>
      <c r="Q354" s="182"/>
      <c r="R354" s="182"/>
      <c r="S354" s="182"/>
      <c r="T354" s="183"/>
      <c r="AT354" s="177" t="s">
        <v>142</v>
      </c>
      <c r="AU354" s="177" t="s">
        <v>81</v>
      </c>
      <c r="AV354" s="174" t="s">
        <v>81</v>
      </c>
      <c r="AW354" s="174" t="s">
        <v>31</v>
      </c>
      <c r="AX354" s="174" t="s">
        <v>79</v>
      </c>
      <c r="AY354" s="177" t="s">
        <v>134</v>
      </c>
    </row>
    <row r="355" s="27" customFormat="true" ht="24.15" hidden="false" customHeight="true" outlineLevel="0" collapsed="false">
      <c r="A355" s="22"/>
      <c r="B355" s="160"/>
      <c r="C355" s="161" t="s">
        <v>669</v>
      </c>
      <c r="D355" s="161" t="s">
        <v>136</v>
      </c>
      <c r="E355" s="162" t="s">
        <v>670</v>
      </c>
      <c r="F355" s="163" t="s">
        <v>671</v>
      </c>
      <c r="G355" s="164" t="s">
        <v>139</v>
      </c>
      <c r="H355" s="165" t="n">
        <v>7.5</v>
      </c>
      <c r="I355" s="166"/>
      <c r="J355" s="167" t="n">
        <f aca="false">ROUND(I355*H355,2)</f>
        <v>0</v>
      </c>
      <c r="K355" s="163" t="s">
        <v>162</v>
      </c>
      <c r="L355" s="23"/>
      <c r="M355" s="168"/>
      <c r="N355" s="169" t="s">
        <v>39</v>
      </c>
      <c r="O355" s="60"/>
      <c r="P355" s="170" t="n">
        <f aca="false">O355*H355</f>
        <v>0</v>
      </c>
      <c r="Q355" s="170" t="n">
        <v>3E-005</v>
      </c>
      <c r="R355" s="170" t="n">
        <f aca="false">Q355*H355</f>
        <v>0.000225</v>
      </c>
      <c r="S355" s="170" t="n">
        <v>0</v>
      </c>
      <c r="T355" s="171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2" t="s">
        <v>215</v>
      </c>
      <c r="AT355" s="172" t="s">
        <v>136</v>
      </c>
      <c r="AU355" s="172" t="s">
        <v>81</v>
      </c>
      <c r="AY355" s="3" t="s">
        <v>134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3" t="s">
        <v>79</v>
      </c>
      <c r="BK355" s="173" t="n">
        <f aca="false">ROUND(I355*H355,2)</f>
        <v>0</v>
      </c>
      <c r="BL355" s="3" t="s">
        <v>215</v>
      </c>
      <c r="BM355" s="172" t="s">
        <v>672</v>
      </c>
    </row>
    <row r="356" s="27" customFormat="true" ht="24.15" hidden="false" customHeight="true" outlineLevel="0" collapsed="false">
      <c r="A356" s="22"/>
      <c r="B356" s="160"/>
      <c r="C356" s="161" t="s">
        <v>673</v>
      </c>
      <c r="D356" s="161" t="s">
        <v>136</v>
      </c>
      <c r="E356" s="162" t="s">
        <v>674</v>
      </c>
      <c r="F356" s="163" t="s">
        <v>675</v>
      </c>
      <c r="G356" s="164" t="s">
        <v>139</v>
      </c>
      <c r="H356" s="165" t="n">
        <v>7.5</v>
      </c>
      <c r="I356" s="166"/>
      <c r="J356" s="167" t="n">
        <f aca="false">ROUND(I356*H356,2)</f>
        <v>0</v>
      </c>
      <c r="K356" s="163" t="s">
        <v>162</v>
      </c>
      <c r="L356" s="23"/>
      <c r="M356" s="168"/>
      <c r="N356" s="169" t="s">
        <v>39</v>
      </c>
      <c r="O356" s="60"/>
      <c r="P356" s="170" t="n">
        <f aca="false">O356*H356</f>
        <v>0</v>
      </c>
      <c r="Q356" s="170" t="n">
        <v>0.00758</v>
      </c>
      <c r="R356" s="170" t="n">
        <f aca="false">Q356*H356</f>
        <v>0.05685</v>
      </c>
      <c r="S356" s="170" t="n">
        <v>0</v>
      </c>
      <c r="T356" s="171" t="n">
        <f aca="false">S356*H356</f>
        <v>0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2" t="s">
        <v>215</v>
      </c>
      <c r="AT356" s="172" t="s">
        <v>136</v>
      </c>
      <c r="AU356" s="172" t="s">
        <v>81</v>
      </c>
      <c r="AY356" s="3" t="s">
        <v>134</v>
      </c>
      <c r="BE356" s="173" t="n">
        <f aca="false">IF(N356="základní",J356,0)</f>
        <v>0</v>
      </c>
      <c r="BF356" s="173" t="n">
        <f aca="false">IF(N356="snížená",J356,0)</f>
        <v>0</v>
      </c>
      <c r="BG356" s="173" t="n">
        <f aca="false">IF(N356="zákl. přenesená",J356,0)</f>
        <v>0</v>
      </c>
      <c r="BH356" s="173" t="n">
        <f aca="false">IF(N356="sníž. přenesená",J356,0)</f>
        <v>0</v>
      </c>
      <c r="BI356" s="173" t="n">
        <f aca="false">IF(N356="nulová",J356,0)</f>
        <v>0</v>
      </c>
      <c r="BJ356" s="3" t="s">
        <v>79</v>
      </c>
      <c r="BK356" s="173" t="n">
        <f aca="false">ROUND(I356*H356,2)</f>
        <v>0</v>
      </c>
      <c r="BL356" s="3" t="s">
        <v>215</v>
      </c>
      <c r="BM356" s="172" t="s">
        <v>676</v>
      </c>
    </row>
    <row r="357" s="27" customFormat="true" ht="16.5" hidden="false" customHeight="true" outlineLevel="0" collapsed="false">
      <c r="A357" s="22"/>
      <c r="B357" s="160"/>
      <c r="C357" s="161" t="s">
        <v>677</v>
      </c>
      <c r="D357" s="161" t="s">
        <v>136</v>
      </c>
      <c r="E357" s="162" t="s">
        <v>678</v>
      </c>
      <c r="F357" s="163" t="s">
        <v>679</v>
      </c>
      <c r="G357" s="164" t="s">
        <v>139</v>
      </c>
      <c r="H357" s="165" t="n">
        <v>5.8</v>
      </c>
      <c r="I357" s="166"/>
      <c r="J357" s="167" t="n">
        <f aca="false">ROUND(I357*H357,2)</f>
        <v>0</v>
      </c>
      <c r="K357" s="163" t="s">
        <v>162</v>
      </c>
      <c r="L357" s="23"/>
      <c r="M357" s="168"/>
      <c r="N357" s="169" t="s">
        <v>39</v>
      </c>
      <c r="O357" s="60"/>
      <c r="P357" s="170" t="n">
        <f aca="false">O357*H357</f>
        <v>0</v>
      </c>
      <c r="Q357" s="170" t="n">
        <v>0</v>
      </c>
      <c r="R357" s="170" t="n">
        <f aca="false">Q357*H357</f>
        <v>0</v>
      </c>
      <c r="S357" s="170" t="n">
        <v>0.003</v>
      </c>
      <c r="T357" s="171" t="n">
        <f aca="false">S357*H357</f>
        <v>0.0174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2" t="s">
        <v>215</v>
      </c>
      <c r="AT357" s="172" t="s">
        <v>136</v>
      </c>
      <c r="AU357" s="172" t="s">
        <v>81</v>
      </c>
      <c r="AY357" s="3" t="s">
        <v>134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3" t="s">
        <v>79</v>
      </c>
      <c r="BK357" s="173" t="n">
        <f aca="false">ROUND(I357*H357,2)</f>
        <v>0</v>
      </c>
      <c r="BL357" s="3" t="s">
        <v>215</v>
      </c>
      <c r="BM357" s="172" t="s">
        <v>680</v>
      </c>
    </row>
    <row r="358" s="174" customFormat="true" ht="12.8" hidden="false" customHeight="false" outlineLevel="0" collapsed="false">
      <c r="B358" s="175"/>
      <c r="D358" s="176" t="s">
        <v>142</v>
      </c>
      <c r="E358" s="177"/>
      <c r="F358" s="178" t="s">
        <v>681</v>
      </c>
      <c r="H358" s="179" t="n">
        <v>5.8</v>
      </c>
      <c r="I358" s="180"/>
      <c r="L358" s="175"/>
      <c r="M358" s="181"/>
      <c r="N358" s="182"/>
      <c r="O358" s="182"/>
      <c r="P358" s="182"/>
      <c r="Q358" s="182"/>
      <c r="R358" s="182"/>
      <c r="S358" s="182"/>
      <c r="T358" s="183"/>
      <c r="AT358" s="177" t="s">
        <v>142</v>
      </c>
      <c r="AU358" s="177" t="s">
        <v>81</v>
      </c>
      <c r="AV358" s="174" t="s">
        <v>81</v>
      </c>
      <c r="AW358" s="174" t="s">
        <v>31</v>
      </c>
      <c r="AX358" s="174" t="s">
        <v>74</v>
      </c>
      <c r="AY358" s="177" t="s">
        <v>134</v>
      </c>
    </row>
    <row r="359" s="194" customFormat="true" ht="12.8" hidden="false" customHeight="false" outlineLevel="0" collapsed="false">
      <c r="B359" s="195"/>
      <c r="D359" s="176" t="s">
        <v>142</v>
      </c>
      <c r="E359" s="196"/>
      <c r="F359" s="197" t="s">
        <v>188</v>
      </c>
      <c r="H359" s="198" t="n">
        <v>5.8</v>
      </c>
      <c r="I359" s="199"/>
      <c r="L359" s="195"/>
      <c r="M359" s="200"/>
      <c r="N359" s="201"/>
      <c r="O359" s="201"/>
      <c r="P359" s="201"/>
      <c r="Q359" s="201"/>
      <c r="R359" s="201"/>
      <c r="S359" s="201"/>
      <c r="T359" s="202"/>
      <c r="AT359" s="196" t="s">
        <v>142</v>
      </c>
      <c r="AU359" s="196" t="s">
        <v>81</v>
      </c>
      <c r="AV359" s="194" t="s">
        <v>140</v>
      </c>
      <c r="AW359" s="194" t="s">
        <v>31</v>
      </c>
      <c r="AX359" s="194" t="s">
        <v>79</v>
      </c>
      <c r="AY359" s="196" t="s">
        <v>134</v>
      </c>
    </row>
    <row r="360" s="27" customFormat="true" ht="16.5" hidden="false" customHeight="true" outlineLevel="0" collapsed="false">
      <c r="A360" s="22"/>
      <c r="B360" s="160"/>
      <c r="C360" s="161" t="s">
        <v>682</v>
      </c>
      <c r="D360" s="161" t="s">
        <v>136</v>
      </c>
      <c r="E360" s="162" t="s">
        <v>683</v>
      </c>
      <c r="F360" s="163" t="s">
        <v>684</v>
      </c>
      <c r="G360" s="164" t="s">
        <v>139</v>
      </c>
      <c r="H360" s="165" t="n">
        <v>7.5</v>
      </c>
      <c r="I360" s="166"/>
      <c r="J360" s="167" t="n">
        <f aca="false">ROUND(I360*H360,2)</f>
        <v>0</v>
      </c>
      <c r="K360" s="163" t="s">
        <v>162</v>
      </c>
      <c r="L360" s="23"/>
      <c r="M360" s="168"/>
      <c r="N360" s="169" t="s">
        <v>39</v>
      </c>
      <c r="O360" s="60"/>
      <c r="P360" s="170" t="n">
        <f aca="false">O360*H360</f>
        <v>0</v>
      </c>
      <c r="Q360" s="170" t="n">
        <v>0.0003</v>
      </c>
      <c r="R360" s="170" t="n">
        <f aca="false">Q360*H360</f>
        <v>0.00225</v>
      </c>
      <c r="S360" s="170" t="n">
        <v>0</v>
      </c>
      <c r="T360" s="171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2" t="s">
        <v>215</v>
      </c>
      <c r="AT360" s="172" t="s">
        <v>136</v>
      </c>
      <c r="AU360" s="172" t="s">
        <v>81</v>
      </c>
      <c r="AY360" s="3" t="s">
        <v>134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3" t="s">
        <v>79</v>
      </c>
      <c r="BK360" s="173" t="n">
        <f aca="false">ROUND(I360*H360,2)</f>
        <v>0</v>
      </c>
      <c r="BL360" s="3" t="s">
        <v>215</v>
      </c>
      <c r="BM360" s="172" t="s">
        <v>685</v>
      </c>
    </row>
    <row r="361" s="27" customFormat="true" ht="16.5" hidden="false" customHeight="true" outlineLevel="0" collapsed="false">
      <c r="A361" s="22"/>
      <c r="B361" s="160"/>
      <c r="C361" s="184" t="s">
        <v>686</v>
      </c>
      <c r="D361" s="184" t="s">
        <v>166</v>
      </c>
      <c r="E361" s="185" t="s">
        <v>687</v>
      </c>
      <c r="F361" s="186" t="s">
        <v>688</v>
      </c>
      <c r="G361" s="187" t="s">
        <v>139</v>
      </c>
      <c r="H361" s="188" t="n">
        <v>8.25</v>
      </c>
      <c r="I361" s="189"/>
      <c r="J361" s="190" t="n">
        <f aca="false">ROUND(I361*H361,2)</f>
        <v>0</v>
      </c>
      <c r="K361" s="163" t="s">
        <v>162</v>
      </c>
      <c r="L361" s="191"/>
      <c r="M361" s="192"/>
      <c r="N361" s="193" t="s">
        <v>39</v>
      </c>
      <c r="O361" s="60"/>
      <c r="P361" s="170" t="n">
        <f aca="false">O361*H361</f>
        <v>0</v>
      </c>
      <c r="Q361" s="170" t="n">
        <v>0.00283</v>
      </c>
      <c r="R361" s="170" t="n">
        <f aca="false">Q361*H361</f>
        <v>0.0233475</v>
      </c>
      <c r="S361" s="170" t="n">
        <v>0</v>
      </c>
      <c r="T361" s="171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2" t="s">
        <v>297</v>
      </c>
      <c r="AT361" s="172" t="s">
        <v>166</v>
      </c>
      <c r="AU361" s="172" t="s">
        <v>81</v>
      </c>
      <c r="AY361" s="3" t="s">
        <v>134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79</v>
      </c>
      <c r="BK361" s="173" t="n">
        <f aca="false">ROUND(I361*H361,2)</f>
        <v>0</v>
      </c>
      <c r="BL361" s="3" t="s">
        <v>215</v>
      </c>
      <c r="BM361" s="172" t="s">
        <v>689</v>
      </c>
    </row>
    <row r="362" s="174" customFormat="true" ht="12.8" hidden="false" customHeight="false" outlineLevel="0" collapsed="false">
      <c r="B362" s="175"/>
      <c r="D362" s="176" t="s">
        <v>142</v>
      </c>
      <c r="F362" s="178" t="s">
        <v>690</v>
      </c>
      <c r="H362" s="179" t="n">
        <v>8.25</v>
      </c>
      <c r="I362" s="180"/>
      <c r="L362" s="175"/>
      <c r="M362" s="181"/>
      <c r="N362" s="182"/>
      <c r="O362" s="182"/>
      <c r="P362" s="182"/>
      <c r="Q362" s="182"/>
      <c r="R362" s="182"/>
      <c r="S362" s="182"/>
      <c r="T362" s="183"/>
      <c r="AT362" s="177" t="s">
        <v>142</v>
      </c>
      <c r="AU362" s="177" t="s">
        <v>81</v>
      </c>
      <c r="AV362" s="174" t="s">
        <v>81</v>
      </c>
      <c r="AW362" s="174" t="s">
        <v>2</v>
      </c>
      <c r="AX362" s="174" t="s">
        <v>79</v>
      </c>
      <c r="AY362" s="177" t="s">
        <v>134</v>
      </c>
    </row>
    <row r="363" s="27" customFormat="true" ht="24.15" hidden="false" customHeight="true" outlineLevel="0" collapsed="false">
      <c r="A363" s="22"/>
      <c r="B363" s="160"/>
      <c r="C363" s="161" t="s">
        <v>691</v>
      </c>
      <c r="D363" s="161" t="s">
        <v>136</v>
      </c>
      <c r="E363" s="162" t="s">
        <v>692</v>
      </c>
      <c r="F363" s="163" t="s">
        <v>693</v>
      </c>
      <c r="G363" s="164" t="s">
        <v>139</v>
      </c>
      <c r="H363" s="165" t="n">
        <v>7.5</v>
      </c>
      <c r="I363" s="166"/>
      <c r="J363" s="167" t="n">
        <f aca="false">ROUND(I363*H363,2)</f>
        <v>0</v>
      </c>
      <c r="K363" s="163" t="s">
        <v>162</v>
      </c>
      <c r="L363" s="23"/>
      <c r="M363" s="168"/>
      <c r="N363" s="169" t="s">
        <v>39</v>
      </c>
      <c r="O363" s="60"/>
      <c r="P363" s="170" t="n">
        <f aca="false">O363*H363</f>
        <v>0</v>
      </c>
      <c r="Q363" s="170" t="n">
        <v>0</v>
      </c>
      <c r="R363" s="170" t="n">
        <f aca="false">Q363*H363</f>
        <v>0</v>
      </c>
      <c r="S363" s="170" t="n">
        <v>0</v>
      </c>
      <c r="T363" s="171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2" t="s">
        <v>215</v>
      </c>
      <c r="AT363" s="172" t="s">
        <v>136</v>
      </c>
      <c r="AU363" s="172" t="s">
        <v>81</v>
      </c>
      <c r="AY363" s="3" t="s">
        <v>134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3" t="s">
        <v>79</v>
      </c>
      <c r="BK363" s="173" t="n">
        <f aca="false">ROUND(I363*H363,2)</f>
        <v>0</v>
      </c>
      <c r="BL363" s="3" t="s">
        <v>215</v>
      </c>
      <c r="BM363" s="172" t="s">
        <v>694</v>
      </c>
    </row>
    <row r="364" s="27" customFormat="true" ht="16.5" hidden="false" customHeight="true" outlineLevel="0" collapsed="false">
      <c r="A364" s="22"/>
      <c r="B364" s="160"/>
      <c r="C364" s="161" t="s">
        <v>695</v>
      </c>
      <c r="D364" s="161" t="s">
        <v>136</v>
      </c>
      <c r="E364" s="162" t="s">
        <v>696</v>
      </c>
      <c r="F364" s="163" t="s">
        <v>697</v>
      </c>
      <c r="G364" s="164" t="s">
        <v>289</v>
      </c>
      <c r="H364" s="165" t="n">
        <v>12.22</v>
      </c>
      <c r="I364" s="166"/>
      <c r="J364" s="167" t="n">
        <f aca="false">ROUND(I364*H364,2)</f>
        <v>0</v>
      </c>
      <c r="K364" s="163" t="s">
        <v>162</v>
      </c>
      <c r="L364" s="23"/>
      <c r="M364" s="168"/>
      <c r="N364" s="169" t="s">
        <v>39</v>
      </c>
      <c r="O364" s="60"/>
      <c r="P364" s="170" t="n">
        <f aca="false">O364*H364</f>
        <v>0</v>
      </c>
      <c r="Q364" s="170" t="n">
        <v>1E-005</v>
      </c>
      <c r="R364" s="170" t="n">
        <f aca="false">Q364*H364</f>
        <v>0.0001222</v>
      </c>
      <c r="S364" s="170" t="n">
        <v>0</v>
      </c>
      <c r="T364" s="171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2" t="s">
        <v>215</v>
      </c>
      <c r="AT364" s="172" t="s">
        <v>136</v>
      </c>
      <c r="AU364" s="172" t="s">
        <v>81</v>
      </c>
      <c r="AY364" s="3" t="s">
        <v>134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3" t="s">
        <v>79</v>
      </c>
      <c r="BK364" s="173" t="n">
        <f aca="false">ROUND(I364*H364,2)</f>
        <v>0</v>
      </c>
      <c r="BL364" s="3" t="s">
        <v>215</v>
      </c>
      <c r="BM364" s="172" t="s">
        <v>698</v>
      </c>
    </row>
    <row r="365" s="174" customFormat="true" ht="12.8" hidden="false" customHeight="false" outlineLevel="0" collapsed="false">
      <c r="B365" s="175"/>
      <c r="D365" s="176" t="s">
        <v>142</v>
      </c>
      <c r="E365" s="177"/>
      <c r="F365" s="178" t="s">
        <v>699</v>
      </c>
      <c r="H365" s="179" t="n">
        <v>12.22</v>
      </c>
      <c r="I365" s="180"/>
      <c r="L365" s="175"/>
      <c r="M365" s="181"/>
      <c r="N365" s="182"/>
      <c r="O365" s="182"/>
      <c r="P365" s="182"/>
      <c r="Q365" s="182"/>
      <c r="R365" s="182"/>
      <c r="S365" s="182"/>
      <c r="T365" s="183"/>
      <c r="AT365" s="177" t="s">
        <v>142</v>
      </c>
      <c r="AU365" s="177" t="s">
        <v>81</v>
      </c>
      <c r="AV365" s="174" t="s">
        <v>81</v>
      </c>
      <c r="AW365" s="174" t="s">
        <v>31</v>
      </c>
      <c r="AX365" s="174" t="s">
        <v>79</v>
      </c>
      <c r="AY365" s="177" t="s">
        <v>134</v>
      </c>
    </row>
    <row r="366" s="27" customFormat="true" ht="24.15" hidden="false" customHeight="true" outlineLevel="0" collapsed="false">
      <c r="A366" s="22"/>
      <c r="B366" s="160"/>
      <c r="C366" s="161" t="s">
        <v>700</v>
      </c>
      <c r="D366" s="161" t="s">
        <v>136</v>
      </c>
      <c r="E366" s="162" t="s">
        <v>701</v>
      </c>
      <c r="F366" s="163" t="s">
        <v>702</v>
      </c>
      <c r="G366" s="164" t="s">
        <v>359</v>
      </c>
      <c r="H366" s="212"/>
      <c r="I366" s="166"/>
      <c r="J366" s="167" t="n">
        <f aca="false">ROUND(I366*H366,2)</f>
        <v>0</v>
      </c>
      <c r="K366" s="163" t="s">
        <v>162</v>
      </c>
      <c r="L366" s="23"/>
      <c r="M366" s="168"/>
      <c r="N366" s="169" t="s">
        <v>39</v>
      </c>
      <c r="O366" s="60"/>
      <c r="P366" s="170" t="n">
        <f aca="false">O366*H366</f>
        <v>0</v>
      </c>
      <c r="Q366" s="170" t="n">
        <v>0</v>
      </c>
      <c r="R366" s="170" t="n">
        <f aca="false">Q366*H366</f>
        <v>0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215</v>
      </c>
      <c r="AT366" s="172" t="s">
        <v>136</v>
      </c>
      <c r="AU366" s="172" t="s">
        <v>81</v>
      </c>
      <c r="AY366" s="3" t="s">
        <v>134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79</v>
      </c>
      <c r="BK366" s="173" t="n">
        <f aca="false">ROUND(I366*H366,2)</f>
        <v>0</v>
      </c>
      <c r="BL366" s="3" t="s">
        <v>215</v>
      </c>
      <c r="BM366" s="172" t="s">
        <v>703</v>
      </c>
    </row>
    <row r="367" s="146" customFormat="true" ht="22.8" hidden="false" customHeight="true" outlineLevel="0" collapsed="false">
      <c r="B367" s="147"/>
      <c r="D367" s="148" t="s">
        <v>73</v>
      </c>
      <c r="E367" s="158" t="s">
        <v>704</v>
      </c>
      <c r="F367" s="158" t="s">
        <v>705</v>
      </c>
      <c r="I367" s="150"/>
      <c r="J367" s="159" t="n">
        <f aca="false">BK367</f>
        <v>0</v>
      </c>
      <c r="L367" s="147"/>
      <c r="M367" s="152"/>
      <c r="N367" s="153"/>
      <c r="O367" s="153"/>
      <c r="P367" s="154" t="n">
        <f aca="false">SUM(P368:P380)</f>
        <v>0</v>
      </c>
      <c r="Q367" s="153"/>
      <c r="R367" s="154" t="n">
        <f aca="false">SUM(R368:R380)</f>
        <v>0.148869</v>
      </c>
      <c r="S367" s="153"/>
      <c r="T367" s="155" t="n">
        <f aca="false">SUM(T368:T380)</f>
        <v>0</v>
      </c>
      <c r="AR367" s="148" t="s">
        <v>81</v>
      </c>
      <c r="AT367" s="156" t="s">
        <v>73</v>
      </c>
      <c r="AU367" s="156" t="s">
        <v>79</v>
      </c>
      <c r="AY367" s="148" t="s">
        <v>134</v>
      </c>
      <c r="BK367" s="157" t="n">
        <f aca="false">SUM(BK368:BK380)</f>
        <v>0</v>
      </c>
    </row>
    <row r="368" s="27" customFormat="true" ht="16.5" hidden="false" customHeight="true" outlineLevel="0" collapsed="false">
      <c r="A368" s="22"/>
      <c r="B368" s="160"/>
      <c r="C368" s="161" t="s">
        <v>706</v>
      </c>
      <c r="D368" s="161" t="s">
        <v>136</v>
      </c>
      <c r="E368" s="162" t="s">
        <v>707</v>
      </c>
      <c r="F368" s="163" t="s">
        <v>708</v>
      </c>
      <c r="G368" s="164" t="s">
        <v>139</v>
      </c>
      <c r="H368" s="165" t="n">
        <v>7.65</v>
      </c>
      <c r="I368" s="166"/>
      <c r="J368" s="167" t="n">
        <f aca="false">ROUND(I368*H368,2)</f>
        <v>0</v>
      </c>
      <c r="K368" s="163" t="s">
        <v>162</v>
      </c>
      <c r="L368" s="23"/>
      <c r="M368" s="168"/>
      <c r="N368" s="169" t="s">
        <v>39</v>
      </c>
      <c r="O368" s="60"/>
      <c r="P368" s="170" t="n">
        <f aca="false">O368*H368</f>
        <v>0</v>
      </c>
      <c r="Q368" s="170" t="n">
        <v>0.0003</v>
      </c>
      <c r="R368" s="170" t="n">
        <f aca="false">Q368*H368</f>
        <v>0.002295</v>
      </c>
      <c r="S368" s="170" t="n">
        <v>0</v>
      </c>
      <c r="T368" s="171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2" t="s">
        <v>215</v>
      </c>
      <c r="AT368" s="172" t="s">
        <v>136</v>
      </c>
      <c r="AU368" s="172" t="s">
        <v>81</v>
      </c>
      <c r="AY368" s="3" t="s">
        <v>134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3" t="s">
        <v>79</v>
      </c>
      <c r="BK368" s="173" t="n">
        <f aca="false">ROUND(I368*H368,2)</f>
        <v>0</v>
      </c>
      <c r="BL368" s="3" t="s">
        <v>215</v>
      </c>
      <c r="BM368" s="172" t="s">
        <v>709</v>
      </c>
    </row>
    <row r="369" s="174" customFormat="true" ht="12.8" hidden="false" customHeight="false" outlineLevel="0" collapsed="false">
      <c r="B369" s="175"/>
      <c r="D369" s="176" t="s">
        <v>142</v>
      </c>
      <c r="E369" s="177"/>
      <c r="F369" s="178" t="s">
        <v>710</v>
      </c>
      <c r="H369" s="179" t="n">
        <v>5.4</v>
      </c>
      <c r="I369" s="180"/>
      <c r="L369" s="175"/>
      <c r="M369" s="181"/>
      <c r="N369" s="182"/>
      <c r="O369" s="182"/>
      <c r="P369" s="182"/>
      <c r="Q369" s="182"/>
      <c r="R369" s="182"/>
      <c r="S369" s="182"/>
      <c r="T369" s="183"/>
      <c r="AT369" s="177" t="s">
        <v>142</v>
      </c>
      <c r="AU369" s="177" t="s">
        <v>81</v>
      </c>
      <c r="AV369" s="174" t="s">
        <v>81</v>
      </c>
      <c r="AW369" s="174" t="s">
        <v>31</v>
      </c>
      <c r="AX369" s="174" t="s">
        <v>74</v>
      </c>
      <c r="AY369" s="177" t="s">
        <v>134</v>
      </c>
    </row>
    <row r="370" s="174" customFormat="true" ht="12.8" hidden="false" customHeight="false" outlineLevel="0" collapsed="false">
      <c r="B370" s="175"/>
      <c r="D370" s="176" t="s">
        <v>142</v>
      </c>
      <c r="E370" s="177"/>
      <c r="F370" s="178" t="s">
        <v>711</v>
      </c>
      <c r="H370" s="179" t="n">
        <v>2.25</v>
      </c>
      <c r="I370" s="180"/>
      <c r="L370" s="175"/>
      <c r="M370" s="181"/>
      <c r="N370" s="182"/>
      <c r="O370" s="182"/>
      <c r="P370" s="182"/>
      <c r="Q370" s="182"/>
      <c r="R370" s="182"/>
      <c r="S370" s="182"/>
      <c r="T370" s="183"/>
      <c r="AT370" s="177" t="s">
        <v>142</v>
      </c>
      <c r="AU370" s="177" t="s">
        <v>81</v>
      </c>
      <c r="AV370" s="174" t="s">
        <v>81</v>
      </c>
      <c r="AW370" s="174" t="s">
        <v>31</v>
      </c>
      <c r="AX370" s="174" t="s">
        <v>74</v>
      </c>
      <c r="AY370" s="177" t="s">
        <v>134</v>
      </c>
    </row>
    <row r="371" s="194" customFormat="true" ht="12.8" hidden="false" customHeight="false" outlineLevel="0" collapsed="false">
      <c r="B371" s="195"/>
      <c r="D371" s="176" t="s">
        <v>142</v>
      </c>
      <c r="E371" s="196"/>
      <c r="F371" s="197" t="s">
        <v>188</v>
      </c>
      <c r="H371" s="198" t="n">
        <v>7.65</v>
      </c>
      <c r="I371" s="199"/>
      <c r="L371" s="195"/>
      <c r="M371" s="200"/>
      <c r="N371" s="201"/>
      <c r="O371" s="201"/>
      <c r="P371" s="201"/>
      <c r="Q371" s="201"/>
      <c r="R371" s="201"/>
      <c r="S371" s="201"/>
      <c r="T371" s="202"/>
      <c r="AT371" s="196" t="s">
        <v>142</v>
      </c>
      <c r="AU371" s="196" t="s">
        <v>81</v>
      </c>
      <c r="AV371" s="194" t="s">
        <v>140</v>
      </c>
      <c r="AW371" s="194" t="s">
        <v>31</v>
      </c>
      <c r="AX371" s="194" t="s">
        <v>79</v>
      </c>
      <c r="AY371" s="196" t="s">
        <v>134</v>
      </c>
    </row>
    <row r="372" s="27" customFormat="true" ht="33" hidden="false" customHeight="true" outlineLevel="0" collapsed="false">
      <c r="A372" s="22"/>
      <c r="B372" s="160"/>
      <c r="C372" s="161" t="s">
        <v>712</v>
      </c>
      <c r="D372" s="161" t="s">
        <v>136</v>
      </c>
      <c r="E372" s="162" t="s">
        <v>713</v>
      </c>
      <c r="F372" s="163" t="s">
        <v>714</v>
      </c>
      <c r="G372" s="164" t="s">
        <v>139</v>
      </c>
      <c r="H372" s="165" t="n">
        <v>7.65</v>
      </c>
      <c r="I372" s="166"/>
      <c r="J372" s="167" t="n">
        <f aca="false">ROUND(I372*H372,2)</f>
        <v>0</v>
      </c>
      <c r="K372" s="163" t="s">
        <v>162</v>
      </c>
      <c r="L372" s="23"/>
      <c r="M372" s="168"/>
      <c r="N372" s="169" t="s">
        <v>39</v>
      </c>
      <c r="O372" s="60"/>
      <c r="P372" s="170" t="n">
        <f aca="false">O372*H372</f>
        <v>0</v>
      </c>
      <c r="Q372" s="170" t="n">
        <v>0.0053</v>
      </c>
      <c r="R372" s="170" t="n">
        <f aca="false">Q372*H372</f>
        <v>0.040545</v>
      </c>
      <c r="S372" s="170" t="n">
        <v>0</v>
      </c>
      <c r="T372" s="171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72" t="s">
        <v>215</v>
      </c>
      <c r="AT372" s="172" t="s">
        <v>136</v>
      </c>
      <c r="AU372" s="172" t="s">
        <v>81</v>
      </c>
      <c r="AY372" s="3" t="s">
        <v>134</v>
      </c>
      <c r="BE372" s="173" t="n">
        <f aca="false">IF(N372="základní",J372,0)</f>
        <v>0</v>
      </c>
      <c r="BF372" s="173" t="n">
        <f aca="false">IF(N372="snížená",J372,0)</f>
        <v>0</v>
      </c>
      <c r="BG372" s="173" t="n">
        <f aca="false">IF(N372="zákl. přenesená",J372,0)</f>
        <v>0</v>
      </c>
      <c r="BH372" s="173" t="n">
        <f aca="false">IF(N372="sníž. přenesená",J372,0)</f>
        <v>0</v>
      </c>
      <c r="BI372" s="173" t="n">
        <f aca="false">IF(N372="nulová",J372,0)</f>
        <v>0</v>
      </c>
      <c r="BJ372" s="3" t="s">
        <v>79</v>
      </c>
      <c r="BK372" s="173" t="n">
        <f aca="false">ROUND(I372*H372,2)</f>
        <v>0</v>
      </c>
      <c r="BL372" s="3" t="s">
        <v>215</v>
      </c>
      <c r="BM372" s="172" t="s">
        <v>715</v>
      </c>
    </row>
    <row r="373" s="174" customFormat="true" ht="12.8" hidden="false" customHeight="false" outlineLevel="0" collapsed="false">
      <c r="B373" s="175"/>
      <c r="D373" s="176" t="s">
        <v>142</v>
      </c>
      <c r="E373" s="177"/>
      <c r="F373" s="178" t="s">
        <v>710</v>
      </c>
      <c r="H373" s="179" t="n">
        <v>5.4</v>
      </c>
      <c r="I373" s="180"/>
      <c r="L373" s="175"/>
      <c r="M373" s="181"/>
      <c r="N373" s="182"/>
      <c r="O373" s="182"/>
      <c r="P373" s="182"/>
      <c r="Q373" s="182"/>
      <c r="R373" s="182"/>
      <c r="S373" s="182"/>
      <c r="T373" s="183"/>
      <c r="AT373" s="177" t="s">
        <v>142</v>
      </c>
      <c r="AU373" s="177" t="s">
        <v>81</v>
      </c>
      <c r="AV373" s="174" t="s">
        <v>81</v>
      </c>
      <c r="AW373" s="174" t="s">
        <v>31</v>
      </c>
      <c r="AX373" s="174" t="s">
        <v>74</v>
      </c>
      <c r="AY373" s="177" t="s">
        <v>134</v>
      </c>
    </row>
    <row r="374" s="174" customFormat="true" ht="12.8" hidden="false" customHeight="false" outlineLevel="0" collapsed="false">
      <c r="B374" s="175"/>
      <c r="D374" s="176" t="s">
        <v>142</v>
      </c>
      <c r="E374" s="177"/>
      <c r="F374" s="178" t="s">
        <v>711</v>
      </c>
      <c r="H374" s="179" t="n">
        <v>2.25</v>
      </c>
      <c r="I374" s="180"/>
      <c r="L374" s="175"/>
      <c r="M374" s="181"/>
      <c r="N374" s="182"/>
      <c r="O374" s="182"/>
      <c r="P374" s="182"/>
      <c r="Q374" s="182"/>
      <c r="R374" s="182"/>
      <c r="S374" s="182"/>
      <c r="T374" s="183"/>
      <c r="AT374" s="177" t="s">
        <v>142</v>
      </c>
      <c r="AU374" s="177" t="s">
        <v>81</v>
      </c>
      <c r="AV374" s="174" t="s">
        <v>81</v>
      </c>
      <c r="AW374" s="174" t="s">
        <v>31</v>
      </c>
      <c r="AX374" s="174" t="s">
        <v>74</v>
      </c>
      <c r="AY374" s="177" t="s">
        <v>134</v>
      </c>
    </row>
    <row r="375" s="194" customFormat="true" ht="12.8" hidden="false" customHeight="false" outlineLevel="0" collapsed="false">
      <c r="B375" s="195"/>
      <c r="D375" s="176" t="s">
        <v>142</v>
      </c>
      <c r="E375" s="196"/>
      <c r="F375" s="197" t="s">
        <v>188</v>
      </c>
      <c r="H375" s="198" t="n">
        <v>7.65</v>
      </c>
      <c r="I375" s="199"/>
      <c r="L375" s="195"/>
      <c r="M375" s="200"/>
      <c r="N375" s="201"/>
      <c r="O375" s="201"/>
      <c r="P375" s="201"/>
      <c r="Q375" s="201"/>
      <c r="R375" s="201"/>
      <c r="S375" s="201"/>
      <c r="T375" s="202"/>
      <c r="AT375" s="196" t="s">
        <v>142</v>
      </c>
      <c r="AU375" s="196" t="s">
        <v>81</v>
      </c>
      <c r="AV375" s="194" t="s">
        <v>140</v>
      </c>
      <c r="AW375" s="194" t="s">
        <v>31</v>
      </c>
      <c r="AX375" s="194" t="s">
        <v>79</v>
      </c>
      <c r="AY375" s="196" t="s">
        <v>134</v>
      </c>
    </row>
    <row r="376" s="27" customFormat="true" ht="16.5" hidden="false" customHeight="true" outlineLevel="0" collapsed="false">
      <c r="A376" s="22"/>
      <c r="B376" s="160"/>
      <c r="C376" s="184" t="s">
        <v>716</v>
      </c>
      <c r="D376" s="184" t="s">
        <v>166</v>
      </c>
      <c r="E376" s="185" t="s">
        <v>717</v>
      </c>
      <c r="F376" s="186" t="s">
        <v>718</v>
      </c>
      <c r="G376" s="187" t="s">
        <v>139</v>
      </c>
      <c r="H376" s="188" t="n">
        <v>8.415</v>
      </c>
      <c r="I376" s="189"/>
      <c r="J376" s="190" t="n">
        <f aca="false">ROUND(I376*H376,2)</f>
        <v>0</v>
      </c>
      <c r="K376" s="163" t="s">
        <v>162</v>
      </c>
      <c r="L376" s="191"/>
      <c r="M376" s="192"/>
      <c r="N376" s="193" t="s">
        <v>39</v>
      </c>
      <c r="O376" s="60"/>
      <c r="P376" s="170" t="n">
        <f aca="false">O376*H376</f>
        <v>0</v>
      </c>
      <c r="Q376" s="170" t="n">
        <v>0.0126</v>
      </c>
      <c r="R376" s="170" t="n">
        <f aca="false">Q376*H376</f>
        <v>0.106029</v>
      </c>
      <c r="S376" s="170" t="n">
        <v>0</v>
      </c>
      <c r="T376" s="171" t="n">
        <f aca="false">S376*H376</f>
        <v>0</v>
      </c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R376" s="172" t="s">
        <v>297</v>
      </c>
      <c r="AT376" s="172" t="s">
        <v>166</v>
      </c>
      <c r="AU376" s="172" t="s">
        <v>81</v>
      </c>
      <c r="AY376" s="3" t="s">
        <v>134</v>
      </c>
      <c r="BE376" s="173" t="n">
        <f aca="false">IF(N376="základní",J376,0)</f>
        <v>0</v>
      </c>
      <c r="BF376" s="173" t="n">
        <f aca="false">IF(N376="snížená",J376,0)</f>
        <v>0</v>
      </c>
      <c r="BG376" s="173" t="n">
        <f aca="false">IF(N376="zákl. přenesená",J376,0)</f>
        <v>0</v>
      </c>
      <c r="BH376" s="173" t="n">
        <f aca="false">IF(N376="sníž. přenesená",J376,0)</f>
        <v>0</v>
      </c>
      <c r="BI376" s="173" t="n">
        <f aca="false">IF(N376="nulová",J376,0)</f>
        <v>0</v>
      </c>
      <c r="BJ376" s="3" t="s">
        <v>79</v>
      </c>
      <c r="BK376" s="173" t="n">
        <f aca="false">ROUND(I376*H376,2)</f>
        <v>0</v>
      </c>
      <c r="BL376" s="3" t="s">
        <v>215</v>
      </c>
      <c r="BM376" s="172" t="s">
        <v>719</v>
      </c>
    </row>
    <row r="377" s="174" customFormat="true" ht="12.8" hidden="false" customHeight="false" outlineLevel="0" collapsed="false">
      <c r="B377" s="175"/>
      <c r="D377" s="176" t="s">
        <v>142</v>
      </c>
      <c r="F377" s="178" t="s">
        <v>720</v>
      </c>
      <c r="H377" s="179" t="n">
        <v>8.415</v>
      </c>
      <c r="I377" s="180"/>
      <c r="L377" s="175"/>
      <c r="M377" s="181"/>
      <c r="N377" s="182"/>
      <c r="O377" s="182"/>
      <c r="P377" s="182"/>
      <c r="Q377" s="182"/>
      <c r="R377" s="182"/>
      <c r="S377" s="182"/>
      <c r="T377" s="183"/>
      <c r="AT377" s="177" t="s">
        <v>142</v>
      </c>
      <c r="AU377" s="177" t="s">
        <v>81</v>
      </c>
      <c r="AV377" s="174" t="s">
        <v>81</v>
      </c>
      <c r="AW377" s="174" t="s">
        <v>2</v>
      </c>
      <c r="AX377" s="174" t="s">
        <v>79</v>
      </c>
      <c r="AY377" s="177" t="s">
        <v>134</v>
      </c>
    </row>
    <row r="378" s="27" customFormat="true" ht="24.15" hidden="false" customHeight="true" outlineLevel="0" collapsed="false">
      <c r="A378" s="22"/>
      <c r="B378" s="160"/>
      <c r="C378" s="161" t="s">
        <v>721</v>
      </c>
      <c r="D378" s="161" t="s">
        <v>136</v>
      </c>
      <c r="E378" s="162" t="s">
        <v>722</v>
      </c>
      <c r="F378" s="163" t="s">
        <v>723</v>
      </c>
      <c r="G378" s="164" t="s">
        <v>139</v>
      </c>
      <c r="H378" s="165" t="n">
        <v>7.65</v>
      </c>
      <c r="I378" s="166"/>
      <c r="J378" s="167" t="n">
        <f aca="false">ROUND(I378*H378,2)</f>
        <v>0</v>
      </c>
      <c r="K378" s="163" t="s">
        <v>162</v>
      </c>
      <c r="L378" s="23"/>
      <c r="M378" s="168"/>
      <c r="N378" s="169" t="s">
        <v>39</v>
      </c>
      <c r="O378" s="60"/>
      <c r="P378" s="170" t="n">
        <f aca="false">O378*H378</f>
        <v>0</v>
      </c>
      <c r="Q378" s="170" t="n">
        <v>0</v>
      </c>
      <c r="R378" s="170" t="n">
        <f aca="false">Q378*H378</f>
        <v>0</v>
      </c>
      <c r="S378" s="170" t="n">
        <v>0</v>
      </c>
      <c r="T378" s="171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2" t="s">
        <v>215</v>
      </c>
      <c r="AT378" s="172" t="s">
        <v>136</v>
      </c>
      <c r="AU378" s="172" t="s">
        <v>81</v>
      </c>
      <c r="AY378" s="3" t="s">
        <v>134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3" t="s">
        <v>79</v>
      </c>
      <c r="BK378" s="173" t="n">
        <f aca="false">ROUND(I378*H378,2)</f>
        <v>0</v>
      </c>
      <c r="BL378" s="3" t="s">
        <v>215</v>
      </c>
      <c r="BM378" s="172" t="s">
        <v>724</v>
      </c>
    </row>
    <row r="379" s="27" customFormat="true" ht="24.15" hidden="false" customHeight="true" outlineLevel="0" collapsed="false">
      <c r="A379" s="22"/>
      <c r="B379" s="160"/>
      <c r="C379" s="161" t="s">
        <v>725</v>
      </c>
      <c r="D379" s="161" t="s">
        <v>136</v>
      </c>
      <c r="E379" s="162" t="s">
        <v>726</v>
      </c>
      <c r="F379" s="163" t="s">
        <v>727</v>
      </c>
      <c r="G379" s="164" t="s">
        <v>139</v>
      </c>
      <c r="H379" s="165" t="n">
        <v>7.65</v>
      </c>
      <c r="I379" s="166"/>
      <c r="J379" s="167" t="n">
        <f aca="false">ROUND(I379*H379,2)</f>
        <v>0</v>
      </c>
      <c r="K379" s="163" t="s">
        <v>162</v>
      </c>
      <c r="L379" s="23"/>
      <c r="M379" s="168"/>
      <c r="N379" s="169" t="s">
        <v>39</v>
      </c>
      <c r="O379" s="60"/>
      <c r="P379" s="170" t="n">
        <f aca="false">O379*H379</f>
        <v>0</v>
      </c>
      <c r="Q379" s="170" t="n">
        <v>0</v>
      </c>
      <c r="R379" s="170" t="n">
        <f aca="false">Q379*H379</f>
        <v>0</v>
      </c>
      <c r="S379" s="170" t="n">
        <v>0</v>
      </c>
      <c r="T379" s="171" t="n">
        <f aca="false">S379*H379</f>
        <v>0</v>
      </c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R379" s="172" t="s">
        <v>215</v>
      </c>
      <c r="AT379" s="172" t="s">
        <v>136</v>
      </c>
      <c r="AU379" s="172" t="s">
        <v>81</v>
      </c>
      <c r="AY379" s="3" t="s">
        <v>134</v>
      </c>
      <c r="BE379" s="173" t="n">
        <f aca="false">IF(N379="základní",J379,0)</f>
        <v>0</v>
      </c>
      <c r="BF379" s="173" t="n">
        <f aca="false">IF(N379="snížená",J379,0)</f>
        <v>0</v>
      </c>
      <c r="BG379" s="173" t="n">
        <f aca="false">IF(N379="zákl. přenesená",J379,0)</f>
        <v>0</v>
      </c>
      <c r="BH379" s="173" t="n">
        <f aca="false">IF(N379="sníž. přenesená",J379,0)</f>
        <v>0</v>
      </c>
      <c r="BI379" s="173" t="n">
        <f aca="false">IF(N379="nulová",J379,0)</f>
        <v>0</v>
      </c>
      <c r="BJ379" s="3" t="s">
        <v>79</v>
      </c>
      <c r="BK379" s="173" t="n">
        <f aca="false">ROUND(I379*H379,2)</f>
        <v>0</v>
      </c>
      <c r="BL379" s="3" t="s">
        <v>215</v>
      </c>
      <c r="BM379" s="172" t="s">
        <v>728</v>
      </c>
    </row>
    <row r="380" s="27" customFormat="true" ht="24.15" hidden="false" customHeight="true" outlineLevel="0" collapsed="false">
      <c r="A380" s="22"/>
      <c r="B380" s="160"/>
      <c r="C380" s="161" t="s">
        <v>729</v>
      </c>
      <c r="D380" s="161" t="s">
        <v>136</v>
      </c>
      <c r="E380" s="162" t="s">
        <v>730</v>
      </c>
      <c r="F380" s="163" t="s">
        <v>731</v>
      </c>
      <c r="G380" s="164" t="s">
        <v>359</v>
      </c>
      <c r="H380" s="212"/>
      <c r="I380" s="166"/>
      <c r="J380" s="167" t="n">
        <f aca="false">ROUND(I380*H380,2)</f>
        <v>0</v>
      </c>
      <c r="K380" s="163" t="s">
        <v>162</v>
      </c>
      <c r="L380" s="23"/>
      <c r="M380" s="168"/>
      <c r="N380" s="169" t="s">
        <v>39</v>
      </c>
      <c r="O380" s="60"/>
      <c r="P380" s="170" t="n">
        <f aca="false">O380*H380</f>
        <v>0</v>
      </c>
      <c r="Q380" s="170" t="n">
        <v>0</v>
      </c>
      <c r="R380" s="170" t="n">
        <f aca="false">Q380*H380</f>
        <v>0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215</v>
      </c>
      <c r="AT380" s="172" t="s">
        <v>136</v>
      </c>
      <c r="AU380" s="172" t="s">
        <v>81</v>
      </c>
      <c r="AY380" s="3" t="s">
        <v>134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79</v>
      </c>
      <c r="BK380" s="173" t="n">
        <f aca="false">ROUND(I380*H380,2)</f>
        <v>0</v>
      </c>
      <c r="BL380" s="3" t="s">
        <v>215</v>
      </c>
      <c r="BM380" s="172" t="s">
        <v>732</v>
      </c>
    </row>
    <row r="381" s="146" customFormat="true" ht="22.8" hidden="false" customHeight="true" outlineLevel="0" collapsed="false">
      <c r="B381" s="147"/>
      <c r="D381" s="148" t="s">
        <v>73</v>
      </c>
      <c r="E381" s="158" t="s">
        <v>733</v>
      </c>
      <c r="F381" s="158" t="s">
        <v>734</v>
      </c>
      <c r="I381" s="150"/>
      <c r="J381" s="159" t="n">
        <f aca="false">BK381</f>
        <v>0</v>
      </c>
      <c r="L381" s="147"/>
      <c r="M381" s="152"/>
      <c r="N381" s="153"/>
      <c r="O381" s="153"/>
      <c r="P381" s="154" t="n">
        <f aca="false">SUM(P382:P389)</f>
        <v>0</v>
      </c>
      <c r="Q381" s="153"/>
      <c r="R381" s="154" t="n">
        <f aca="false">SUM(R382:R389)</f>
        <v>0.0007645</v>
      </c>
      <c r="S381" s="153"/>
      <c r="T381" s="155" t="n">
        <f aca="false">SUM(T382:T389)</f>
        <v>0</v>
      </c>
      <c r="AR381" s="148" t="s">
        <v>81</v>
      </c>
      <c r="AT381" s="156" t="s">
        <v>73</v>
      </c>
      <c r="AU381" s="156" t="s">
        <v>79</v>
      </c>
      <c r="AY381" s="148" t="s">
        <v>134</v>
      </c>
      <c r="BK381" s="157" t="n">
        <f aca="false">SUM(BK382:BK389)</f>
        <v>0</v>
      </c>
    </row>
    <row r="382" s="27" customFormat="true" ht="24.15" hidden="false" customHeight="true" outlineLevel="0" collapsed="false">
      <c r="A382" s="22"/>
      <c r="B382" s="160"/>
      <c r="C382" s="161" t="s">
        <v>735</v>
      </c>
      <c r="D382" s="161" t="s">
        <v>136</v>
      </c>
      <c r="E382" s="162" t="s">
        <v>736</v>
      </c>
      <c r="F382" s="163" t="s">
        <v>737</v>
      </c>
      <c r="G382" s="164" t="s">
        <v>139</v>
      </c>
      <c r="H382" s="165" t="n">
        <v>1.15</v>
      </c>
      <c r="I382" s="166"/>
      <c r="J382" s="167" t="n">
        <f aca="false">ROUND(I382*H382,2)</f>
        <v>0</v>
      </c>
      <c r="K382" s="163" t="s">
        <v>162</v>
      </c>
      <c r="L382" s="23"/>
      <c r="M382" s="168"/>
      <c r="N382" s="169" t="s">
        <v>39</v>
      </c>
      <c r="O382" s="60"/>
      <c r="P382" s="170" t="n">
        <f aca="false">O382*H382</f>
        <v>0</v>
      </c>
      <c r="Q382" s="170" t="n">
        <v>6E-005</v>
      </c>
      <c r="R382" s="170" t="n">
        <f aca="false">Q382*H382</f>
        <v>6.9E-005</v>
      </c>
      <c r="S382" s="170" t="n">
        <v>0</v>
      </c>
      <c r="T382" s="171" t="n">
        <f aca="false"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72" t="s">
        <v>215</v>
      </c>
      <c r="AT382" s="172" t="s">
        <v>136</v>
      </c>
      <c r="AU382" s="172" t="s">
        <v>81</v>
      </c>
      <c r="AY382" s="3" t="s">
        <v>134</v>
      </c>
      <c r="BE382" s="173" t="n">
        <f aca="false">IF(N382="základní",J382,0)</f>
        <v>0</v>
      </c>
      <c r="BF382" s="173" t="n">
        <f aca="false">IF(N382="snížená",J382,0)</f>
        <v>0</v>
      </c>
      <c r="BG382" s="173" t="n">
        <f aca="false">IF(N382="zákl. přenesená",J382,0)</f>
        <v>0</v>
      </c>
      <c r="BH382" s="173" t="n">
        <f aca="false">IF(N382="sníž. přenesená",J382,0)</f>
        <v>0</v>
      </c>
      <c r="BI382" s="173" t="n">
        <f aca="false">IF(N382="nulová",J382,0)</f>
        <v>0</v>
      </c>
      <c r="BJ382" s="3" t="s">
        <v>79</v>
      </c>
      <c r="BK382" s="173" t="n">
        <f aca="false">ROUND(I382*H382,2)</f>
        <v>0</v>
      </c>
      <c r="BL382" s="3" t="s">
        <v>215</v>
      </c>
      <c r="BM382" s="172" t="s">
        <v>738</v>
      </c>
    </row>
    <row r="383" s="174" customFormat="true" ht="12.8" hidden="false" customHeight="false" outlineLevel="0" collapsed="false">
      <c r="B383" s="175"/>
      <c r="D383" s="176" t="s">
        <v>142</v>
      </c>
      <c r="E383" s="177"/>
      <c r="F383" s="178" t="s">
        <v>739</v>
      </c>
      <c r="H383" s="179" t="n">
        <v>1.15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142</v>
      </c>
      <c r="AU383" s="177" t="s">
        <v>81</v>
      </c>
      <c r="AV383" s="174" t="s">
        <v>81</v>
      </c>
      <c r="AW383" s="174" t="s">
        <v>31</v>
      </c>
      <c r="AX383" s="174" t="s">
        <v>74</v>
      </c>
      <c r="AY383" s="177" t="s">
        <v>134</v>
      </c>
    </row>
    <row r="384" s="194" customFormat="true" ht="12.8" hidden="false" customHeight="false" outlineLevel="0" collapsed="false">
      <c r="B384" s="195"/>
      <c r="D384" s="176" t="s">
        <v>142</v>
      </c>
      <c r="E384" s="196"/>
      <c r="F384" s="197" t="s">
        <v>188</v>
      </c>
      <c r="H384" s="198" t="n">
        <v>1.15</v>
      </c>
      <c r="I384" s="199"/>
      <c r="L384" s="195"/>
      <c r="M384" s="200"/>
      <c r="N384" s="201"/>
      <c r="O384" s="201"/>
      <c r="P384" s="201"/>
      <c r="Q384" s="201"/>
      <c r="R384" s="201"/>
      <c r="S384" s="201"/>
      <c r="T384" s="202"/>
      <c r="AT384" s="196" t="s">
        <v>142</v>
      </c>
      <c r="AU384" s="196" t="s">
        <v>81</v>
      </c>
      <c r="AV384" s="194" t="s">
        <v>140</v>
      </c>
      <c r="AW384" s="194" t="s">
        <v>31</v>
      </c>
      <c r="AX384" s="194" t="s">
        <v>79</v>
      </c>
      <c r="AY384" s="196" t="s">
        <v>134</v>
      </c>
    </row>
    <row r="385" s="27" customFormat="true" ht="24.15" hidden="false" customHeight="true" outlineLevel="0" collapsed="false">
      <c r="A385" s="22"/>
      <c r="B385" s="160"/>
      <c r="C385" s="161" t="s">
        <v>740</v>
      </c>
      <c r="D385" s="161" t="s">
        <v>136</v>
      </c>
      <c r="E385" s="162" t="s">
        <v>741</v>
      </c>
      <c r="F385" s="163" t="s">
        <v>742</v>
      </c>
      <c r="G385" s="164" t="s">
        <v>139</v>
      </c>
      <c r="H385" s="165" t="n">
        <v>1.15</v>
      </c>
      <c r="I385" s="166"/>
      <c r="J385" s="167" t="n">
        <f aca="false">ROUND(I385*H385,2)</f>
        <v>0</v>
      </c>
      <c r="K385" s="163" t="s">
        <v>162</v>
      </c>
      <c r="L385" s="23"/>
      <c r="M385" s="168"/>
      <c r="N385" s="169" t="s">
        <v>39</v>
      </c>
      <c r="O385" s="60"/>
      <c r="P385" s="170" t="n">
        <f aca="false">O385*H385</f>
        <v>0</v>
      </c>
      <c r="Q385" s="170" t="n">
        <v>0.00013</v>
      </c>
      <c r="R385" s="170" t="n">
        <f aca="false">Q385*H385</f>
        <v>0.0001495</v>
      </c>
      <c r="S385" s="170" t="n">
        <v>0</v>
      </c>
      <c r="T385" s="171" t="n">
        <f aca="false"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172" t="s">
        <v>215</v>
      </c>
      <c r="AT385" s="172" t="s">
        <v>136</v>
      </c>
      <c r="AU385" s="172" t="s">
        <v>81</v>
      </c>
      <c r="AY385" s="3" t="s">
        <v>134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3" t="s">
        <v>79</v>
      </c>
      <c r="BK385" s="173" t="n">
        <f aca="false">ROUND(I385*H385,2)</f>
        <v>0</v>
      </c>
      <c r="BL385" s="3" t="s">
        <v>215</v>
      </c>
      <c r="BM385" s="172" t="s">
        <v>743</v>
      </c>
    </row>
    <row r="386" s="27" customFormat="true" ht="24.15" hidden="false" customHeight="true" outlineLevel="0" collapsed="false">
      <c r="A386" s="22"/>
      <c r="B386" s="160"/>
      <c r="C386" s="161" t="s">
        <v>744</v>
      </c>
      <c r="D386" s="161" t="s">
        <v>136</v>
      </c>
      <c r="E386" s="162" t="s">
        <v>745</v>
      </c>
      <c r="F386" s="163" t="s">
        <v>746</v>
      </c>
      <c r="G386" s="164" t="s">
        <v>139</v>
      </c>
      <c r="H386" s="165" t="n">
        <v>1.15</v>
      </c>
      <c r="I386" s="166"/>
      <c r="J386" s="167" t="n">
        <f aca="false">ROUND(I386*H386,2)</f>
        <v>0</v>
      </c>
      <c r="K386" s="163" t="s">
        <v>162</v>
      </c>
      <c r="L386" s="23"/>
      <c r="M386" s="168"/>
      <c r="N386" s="169" t="s">
        <v>39</v>
      </c>
      <c r="O386" s="60"/>
      <c r="P386" s="170" t="n">
        <f aca="false">O386*H386</f>
        <v>0</v>
      </c>
      <c r="Q386" s="170" t="n">
        <v>0.00012</v>
      </c>
      <c r="R386" s="170" t="n">
        <f aca="false">Q386*H386</f>
        <v>0.000138</v>
      </c>
      <c r="S386" s="170" t="n">
        <v>0</v>
      </c>
      <c r="T386" s="171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215</v>
      </c>
      <c r="AT386" s="172" t="s">
        <v>136</v>
      </c>
      <c r="AU386" s="172" t="s">
        <v>81</v>
      </c>
      <c r="AY386" s="3" t="s">
        <v>134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79</v>
      </c>
      <c r="BK386" s="173" t="n">
        <f aca="false">ROUND(I386*H386,2)</f>
        <v>0</v>
      </c>
      <c r="BL386" s="3" t="s">
        <v>215</v>
      </c>
      <c r="BM386" s="172" t="s">
        <v>747</v>
      </c>
    </row>
    <row r="387" s="27" customFormat="true" ht="24.15" hidden="false" customHeight="true" outlineLevel="0" collapsed="false">
      <c r="A387" s="22"/>
      <c r="B387" s="160"/>
      <c r="C387" s="161" t="s">
        <v>748</v>
      </c>
      <c r="D387" s="161" t="s">
        <v>136</v>
      </c>
      <c r="E387" s="162" t="s">
        <v>749</v>
      </c>
      <c r="F387" s="163" t="s">
        <v>750</v>
      </c>
      <c r="G387" s="164" t="s">
        <v>139</v>
      </c>
      <c r="H387" s="165" t="n">
        <v>1.15</v>
      </c>
      <c r="I387" s="166"/>
      <c r="J387" s="167" t="n">
        <f aca="false">ROUND(I387*H387,2)</f>
        <v>0</v>
      </c>
      <c r="K387" s="163" t="s">
        <v>162</v>
      </c>
      <c r="L387" s="23"/>
      <c r="M387" s="168"/>
      <c r="N387" s="169" t="s">
        <v>39</v>
      </c>
      <c r="O387" s="60"/>
      <c r="P387" s="170" t="n">
        <f aca="false">O387*H387</f>
        <v>0</v>
      </c>
      <c r="Q387" s="170" t="n">
        <v>0.00032</v>
      </c>
      <c r="R387" s="170" t="n">
        <f aca="false">Q387*H387</f>
        <v>0.000368</v>
      </c>
      <c r="S387" s="170" t="n">
        <v>0</v>
      </c>
      <c r="T387" s="171" t="n">
        <f aca="false">S387*H387</f>
        <v>0</v>
      </c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R387" s="172" t="s">
        <v>215</v>
      </c>
      <c r="AT387" s="172" t="s">
        <v>136</v>
      </c>
      <c r="AU387" s="172" t="s">
        <v>81</v>
      </c>
      <c r="AY387" s="3" t="s">
        <v>134</v>
      </c>
      <c r="BE387" s="173" t="n">
        <f aca="false">IF(N387="základní",J387,0)</f>
        <v>0</v>
      </c>
      <c r="BF387" s="173" t="n">
        <f aca="false">IF(N387="snížená",J387,0)</f>
        <v>0</v>
      </c>
      <c r="BG387" s="173" t="n">
        <f aca="false">IF(N387="zákl. přenesená",J387,0)</f>
        <v>0</v>
      </c>
      <c r="BH387" s="173" t="n">
        <f aca="false">IF(N387="sníž. přenesená",J387,0)</f>
        <v>0</v>
      </c>
      <c r="BI387" s="173" t="n">
        <f aca="false">IF(N387="nulová",J387,0)</f>
        <v>0</v>
      </c>
      <c r="BJ387" s="3" t="s">
        <v>79</v>
      </c>
      <c r="BK387" s="173" t="n">
        <f aca="false">ROUND(I387*H387,2)</f>
        <v>0</v>
      </c>
      <c r="BL387" s="3" t="s">
        <v>215</v>
      </c>
      <c r="BM387" s="172" t="s">
        <v>751</v>
      </c>
    </row>
    <row r="388" s="27" customFormat="true" ht="24.15" hidden="false" customHeight="true" outlineLevel="0" collapsed="false">
      <c r="A388" s="22"/>
      <c r="B388" s="160"/>
      <c r="C388" s="161" t="s">
        <v>752</v>
      </c>
      <c r="D388" s="161" t="s">
        <v>136</v>
      </c>
      <c r="E388" s="162" t="s">
        <v>753</v>
      </c>
      <c r="F388" s="163" t="s">
        <v>754</v>
      </c>
      <c r="G388" s="164" t="s">
        <v>146</v>
      </c>
      <c r="H388" s="165" t="n">
        <v>1</v>
      </c>
      <c r="I388" s="166"/>
      <c r="J388" s="167" t="n">
        <f aca="false">ROUND(I388*H388,2)</f>
        <v>0</v>
      </c>
      <c r="K388" s="163"/>
      <c r="L388" s="23"/>
      <c r="M388" s="168"/>
      <c r="N388" s="169" t="s">
        <v>39</v>
      </c>
      <c r="O388" s="60"/>
      <c r="P388" s="170" t="n">
        <f aca="false">O388*H388</f>
        <v>0</v>
      </c>
      <c r="Q388" s="170" t="n">
        <v>2E-005</v>
      </c>
      <c r="R388" s="170" t="n">
        <f aca="false">Q388*H388</f>
        <v>2E-005</v>
      </c>
      <c r="S388" s="170" t="n">
        <v>0</v>
      </c>
      <c r="T388" s="171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72" t="s">
        <v>215</v>
      </c>
      <c r="AT388" s="172" t="s">
        <v>136</v>
      </c>
      <c r="AU388" s="172" t="s">
        <v>81</v>
      </c>
      <c r="AY388" s="3" t="s">
        <v>134</v>
      </c>
      <c r="BE388" s="173" t="n">
        <f aca="false">IF(N388="základní",J388,0)</f>
        <v>0</v>
      </c>
      <c r="BF388" s="173" t="n">
        <f aca="false">IF(N388="snížená",J388,0)</f>
        <v>0</v>
      </c>
      <c r="BG388" s="173" t="n">
        <f aca="false">IF(N388="zákl. přenesená",J388,0)</f>
        <v>0</v>
      </c>
      <c r="BH388" s="173" t="n">
        <f aca="false">IF(N388="sníž. přenesená",J388,0)</f>
        <v>0</v>
      </c>
      <c r="BI388" s="173" t="n">
        <f aca="false">IF(N388="nulová",J388,0)</f>
        <v>0</v>
      </c>
      <c r="BJ388" s="3" t="s">
        <v>79</v>
      </c>
      <c r="BK388" s="173" t="n">
        <f aca="false">ROUND(I388*H388,2)</f>
        <v>0</v>
      </c>
      <c r="BL388" s="3" t="s">
        <v>215</v>
      </c>
      <c r="BM388" s="172" t="s">
        <v>755</v>
      </c>
    </row>
    <row r="389" s="27" customFormat="true" ht="24.15" hidden="false" customHeight="true" outlineLevel="0" collapsed="false">
      <c r="A389" s="22"/>
      <c r="B389" s="160"/>
      <c r="C389" s="161" t="s">
        <v>756</v>
      </c>
      <c r="D389" s="161" t="s">
        <v>136</v>
      </c>
      <c r="E389" s="162" t="s">
        <v>757</v>
      </c>
      <c r="F389" s="163" t="s">
        <v>758</v>
      </c>
      <c r="G389" s="164" t="s">
        <v>146</v>
      </c>
      <c r="H389" s="165" t="n">
        <v>1</v>
      </c>
      <c r="I389" s="166"/>
      <c r="J389" s="167" t="n">
        <f aca="false">ROUND(I389*H389,2)</f>
        <v>0</v>
      </c>
      <c r="K389" s="163"/>
      <c r="L389" s="23"/>
      <c r="M389" s="168"/>
      <c r="N389" s="169" t="s">
        <v>39</v>
      </c>
      <c r="O389" s="60"/>
      <c r="P389" s="170" t="n">
        <f aca="false">O389*H389</f>
        <v>0</v>
      </c>
      <c r="Q389" s="170" t="n">
        <v>2E-005</v>
      </c>
      <c r="R389" s="170" t="n">
        <f aca="false">Q389*H389</f>
        <v>2E-005</v>
      </c>
      <c r="S389" s="170" t="n">
        <v>0</v>
      </c>
      <c r="T389" s="171" t="n">
        <f aca="false">S389*H389</f>
        <v>0</v>
      </c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R389" s="172" t="s">
        <v>215</v>
      </c>
      <c r="AT389" s="172" t="s">
        <v>136</v>
      </c>
      <c r="AU389" s="172" t="s">
        <v>81</v>
      </c>
      <c r="AY389" s="3" t="s">
        <v>134</v>
      </c>
      <c r="BE389" s="173" t="n">
        <f aca="false">IF(N389="základní",J389,0)</f>
        <v>0</v>
      </c>
      <c r="BF389" s="173" t="n">
        <f aca="false">IF(N389="snížená",J389,0)</f>
        <v>0</v>
      </c>
      <c r="BG389" s="173" t="n">
        <f aca="false">IF(N389="zákl. přenesená",J389,0)</f>
        <v>0</v>
      </c>
      <c r="BH389" s="173" t="n">
        <f aca="false">IF(N389="sníž. přenesená",J389,0)</f>
        <v>0</v>
      </c>
      <c r="BI389" s="173" t="n">
        <f aca="false">IF(N389="nulová",J389,0)</f>
        <v>0</v>
      </c>
      <c r="BJ389" s="3" t="s">
        <v>79</v>
      </c>
      <c r="BK389" s="173" t="n">
        <f aca="false">ROUND(I389*H389,2)</f>
        <v>0</v>
      </c>
      <c r="BL389" s="3" t="s">
        <v>215</v>
      </c>
      <c r="BM389" s="172" t="s">
        <v>759</v>
      </c>
    </row>
    <row r="390" s="146" customFormat="true" ht="22.8" hidden="false" customHeight="true" outlineLevel="0" collapsed="false">
      <c r="B390" s="147"/>
      <c r="D390" s="148" t="s">
        <v>73</v>
      </c>
      <c r="E390" s="158" t="s">
        <v>760</v>
      </c>
      <c r="F390" s="158" t="s">
        <v>761</v>
      </c>
      <c r="I390" s="150"/>
      <c r="J390" s="159" t="n">
        <f aca="false">BK390</f>
        <v>0</v>
      </c>
      <c r="L390" s="147"/>
      <c r="M390" s="152"/>
      <c r="N390" s="153"/>
      <c r="O390" s="153"/>
      <c r="P390" s="154" t="n">
        <f aca="false">SUM(P391:P412)</f>
        <v>0</v>
      </c>
      <c r="Q390" s="153"/>
      <c r="R390" s="154" t="n">
        <f aca="false">SUM(R391:R412)</f>
        <v>0.28267748</v>
      </c>
      <c r="S390" s="153"/>
      <c r="T390" s="155" t="n">
        <f aca="false">SUM(T391:T412)</f>
        <v>0.05971308</v>
      </c>
      <c r="AR390" s="148" t="s">
        <v>81</v>
      </c>
      <c r="AT390" s="156" t="s">
        <v>73</v>
      </c>
      <c r="AU390" s="156" t="s">
        <v>79</v>
      </c>
      <c r="AY390" s="148" t="s">
        <v>134</v>
      </c>
      <c r="BK390" s="157" t="n">
        <f aca="false">SUM(BK391:BK412)</f>
        <v>0</v>
      </c>
    </row>
    <row r="391" s="27" customFormat="true" ht="24.15" hidden="false" customHeight="true" outlineLevel="0" collapsed="false">
      <c r="A391" s="22"/>
      <c r="B391" s="160"/>
      <c r="C391" s="161" t="s">
        <v>762</v>
      </c>
      <c r="D391" s="161" t="s">
        <v>136</v>
      </c>
      <c r="E391" s="162" t="s">
        <v>763</v>
      </c>
      <c r="F391" s="163" t="s">
        <v>764</v>
      </c>
      <c r="G391" s="164" t="s">
        <v>139</v>
      </c>
      <c r="H391" s="165" t="n">
        <v>48.37</v>
      </c>
      <c r="I391" s="166"/>
      <c r="J391" s="167" t="n">
        <f aca="false">ROUND(I391*H391,2)</f>
        <v>0</v>
      </c>
      <c r="K391" s="163" t="s">
        <v>162</v>
      </c>
      <c r="L391" s="23"/>
      <c r="M391" s="168"/>
      <c r="N391" s="169" t="s">
        <v>39</v>
      </c>
      <c r="O391" s="60"/>
      <c r="P391" s="170" t="n">
        <f aca="false">O391*H391</f>
        <v>0</v>
      </c>
      <c r="Q391" s="170" t="n">
        <v>0</v>
      </c>
      <c r="R391" s="170" t="n">
        <f aca="false">Q391*H391</f>
        <v>0</v>
      </c>
      <c r="S391" s="170" t="n">
        <v>0.00015</v>
      </c>
      <c r="T391" s="171" t="n">
        <f aca="false">S391*H391</f>
        <v>0.0072555</v>
      </c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R391" s="172" t="s">
        <v>215</v>
      </c>
      <c r="AT391" s="172" t="s">
        <v>136</v>
      </c>
      <c r="AU391" s="172" t="s">
        <v>81</v>
      </c>
      <c r="AY391" s="3" t="s">
        <v>134</v>
      </c>
      <c r="BE391" s="173" t="n">
        <f aca="false">IF(N391="základní",J391,0)</f>
        <v>0</v>
      </c>
      <c r="BF391" s="173" t="n">
        <f aca="false">IF(N391="snížená",J391,0)</f>
        <v>0</v>
      </c>
      <c r="BG391" s="173" t="n">
        <f aca="false">IF(N391="zákl. přenesená",J391,0)</f>
        <v>0</v>
      </c>
      <c r="BH391" s="173" t="n">
        <f aca="false">IF(N391="sníž. přenesená",J391,0)</f>
        <v>0</v>
      </c>
      <c r="BI391" s="173" t="n">
        <f aca="false">IF(N391="nulová",J391,0)</f>
        <v>0</v>
      </c>
      <c r="BJ391" s="3" t="s">
        <v>79</v>
      </c>
      <c r="BK391" s="173" t="n">
        <f aca="false">ROUND(I391*H391,2)</f>
        <v>0</v>
      </c>
      <c r="BL391" s="3" t="s">
        <v>215</v>
      </c>
      <c r="BM391" s="172" t="s">
        <v>765</v>
      </c>
    </row>
    <row r="392" s="174" customFormat="true" ht="12.8" hidden="false" customHeight="false" outlineLevel="0" collapsed="false">
      <c r="B392" s="175"/>
      <c r="D392" s="176" t="s">
        <v>142</v>
      </c>
      <c r="E392" s="177"/>
      <c r="F392" s="178" t="s">
        <v>766</v>
      </c>
      <c r="H392" s="179" t="n">
        <v>48.37</v>
      </c>
      <c r="I392" s="180"/>
      <c r="L392" s="175"/>
      <c r="M392" s="181"/>
      <c r="N392" s="182"/>
      <c r="O392" s="182"/>
      <c r="P392" s="182"/>
      <c r="Q392" s="182"/>
      <c r="R392" s="182"/>
      <c r="S392" s="182"/>
      <c r="T392" s="183"/>
      <c r="AT392" s="177" t="s">
        <v>142</v>
      </c>
      <c r="AU392" s="177" t="s">
        <v>81</v>
      </c>
      <c r="AV392" s="174" t="s">
        <v>81</v>
      </c>
      <c r="AW392" s="174" t="s">
        <v>31</v>
      </c>
      <c r="AX392" s="174" t="s">
        <v>79</v>
      </c>
      <c r="AY392" s="177" t="s">
        <v>134</v>
      </c>
    </row>
    <row r="393" s="27" customFormat="true" ht="16.5" hidden="false" customHeight="true" outlineLevel="0" collapsed="false">
      <c r="A393" s="22"/>
      <c r="B393" s="160"/>
      <c r="C393" s="161" t="s">
        <v>767</v>
      </c>
      <c r="D393" s="161" t="s">
        <v>136</v>
      </c>
      <c r="E393" s="162" t="s">
        <v>768</v>
      </c>
      <c r="F393" s="163" t="s">
        <v>769</v>
      </c>
      <c r="G393" s="164" t="s">
        <v>139</v>
      </c>
      <c r="H393" s="165" t="n">
        <v>169.218</v>
      </c>
      <c r="I393" s="166"/>
      <c r="J393" s="167" t="n">
        <f aca="false">ROUND(I393*H393,2)</f>
        <v>0</v>
      </c>
      <c r="K393" s="163" t="s">
        <v>162</v>
      </c>
      <c r="L393" s="23"/>
      <c r="M393" s="168"/>
      <c r="N393" s="169" t="s">
        <v>39</v>
      </c>
      <c r="O393" s="60"/>
      <c r="P393" s="170" t="n">
        <f aca="false">O393*H393</f>
        <v>0</v>
      </c>
      <c r="Q393" s="170" t="n">
        <v>0.001</v>
      </c>
      <c r="R393" s="170" t="n">
        <f aca="false">Q393*H393</f>
        <v>0.169218</v>
      </c>
      <c r="S393" s="170" t="n">
        <v>0.00031</v>
      </c>
      <c r="T393" s="171" t="n">
        <f aca="false">S393*H393</f>
        <v>0.05245758</v>
      </c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R393" s="172" t="s">
        <v>215</v>
      </c>
      <c r="AT393" s="172" t="s">
        <v>136</v>
      </c>
      <c r="AU393" s="172" t="s">
        <v>81</v>
      </c>
      <c r="AY393" s="3" t="s">
        <v>134</v>
      </c>
      <c r="BE393" s="173" t="n">
        <f aca="false">IF(N393="základní",J393,0)</f>
        <v>0</v>
      </c>
      <c r="BF393" s="173" t="n">
        <f aca="false">IF(N393="snížená",J393,0)</f>
        <v>0</v>
      </c>
      <c r="BG393" s="173" t="n">
        <f aca="false">IF(N393="zákl. přenesená",J393,0)</f>
        <v>0</v>
      </c>
      <c r="BH393" s="173" t="n">
        <f aca="false">IF(N393="sníž. přenesená",J393,0)</f>
        <v>0</v>
      </c>
      <c r="BI393" s="173" t="n">
        <f aca="false">IF(N393="nulová",J393,0)</f>
        <v>0</v>
      </c>
      <c r="BJ393" s="3" t="s">
        <v>79</v>
      </c>
      <c r="BK393" s="173" t="n">
        <f aca="false">ROUND(I393*H393,2)</f>
        <v>0</v>
      </c>
      <c r="BL393" s="3" t="s">
        <v>215</v>
      </c>
      <c r="BM393" s="172" t="s">
        <v>770</v>
      </c>
    </row>
    <row r="394" s="174" customFormat="true" ht="12.8" hidden="false" customHeight="false" outlineLevel="0" collapsed="false">
      <c r="B394" s="175"/>
      <c r="D394" s="176" t="s">
        <v>142</v>
      </c>
      <c r="E394" s="177"/>
      <c r="F394" s="178" t="s">
        <v>771</v>
      </c>
      <c r="H394" s="179" t="n">
        <v>68.816</v>
      </c>
      <c r="I394" s="180"/>
      <c r="L394" s="175"/>
      <c r="M394" s="181"/>
      <c r="N394" s="182"/>
      <c r="O394" s="182"/>
      <c r="P394" s="182"/>
      <c r="Q394" s="182"/>
      <c r="R394" s="182"/>
      <c r="S394" s="182"/>
      <c r="T394" s="183"/>
      <c r="AT394" s="177" t="s">
        <v>142</v>
      </c>
      <c r="AU394" s="177" t="s">
        <v>81</v>
      </c>
      <c r="AV394" s="174" t="s">
        <v>81</v>
      </c>
      <c r="AW394" s="174" t="s">
        <v>31</v>
      </c>
      <c r="AX394" s="174" t="s">
        <v>74</v>
      </c>
      <c r="AY394" s="177" t="s">
        <v>134</v>
      </c>
    </row>
    <row r="395" s="174" customFormat="true" ht="12.8" hidden="false" customHeight="false" outlineLevel="0" collapsed="false">
      <c r="B395" s="175"/>
      <c r="D395" s="176" t="s">
        <v>142</v>
      </c>
      <c r="E395" s="177"/>
      <c r="F395" s="178" t="s">
        <v>772</v>
      </c>
      <c r="H395" s="179" t="n">
        <v>44.574</v>
      </c>
      <c r="I395" s="180"/>
      <c r="L395" s="175"/>
      <c r="M395" s="181"/>
      <c r="N395" s="182"/>
      <c r="O395" s="182"/>
      <c r="P395" s="182"/>
      <c r="Q395" s="182"/>
      <c r="R395" s="182"/>
      <c r="S395" s="182"/>
      <c r="T395" s="183"/>
      <c r="AT395" s="177" t="s">
        <v>142</v>
      </c>
      <c r="AU395" s="177" t="s">
        <v>81</v>
      </c>
      <c r="AV395" s="174" t="s">
        <v>81</v>
      </c>
      <c r="AW395" s="174" t="s">
        <v>31</v>
      </c>
      <c r="AX395" s="174" t="s">
        <v>74</v>
      </c>
      <c r="AY395" s="177" t="s">
        <v>134</v>
      </c>
    </row>
    <row r="396" s="174" customFormat="true" ht="12.8" hidden="false" customHeight="false" outlineLevel="0" collapsed="false">
      <c r="B396" s="175"/>
      <c r="D396" s="176" t="s">
        <v>142</v>
      </c>
      <c r="E396" s="177"/>
      <c r="F396" s="178" t="s">
        <v>773</v>
      </c>
      <c r="H396" s="179" t="n">
        <v>55.828</v>
      </c>
      <c r="I396" s="180"/>
      <c r="L396" s="175"/>
      <c r="M396" s="181"/>
      <c r="N396" s="182"/>
      <c r="O396" s="182"/>
      <c r="P396" s="182"/>
      <c r="Q396" s="182"/>
      <c r="R396" s="182"/>
      <c r="S396" s="182"/>
      <c r="T396" s="183"/>
      <c r="AT396" s="177" t="s">
        <v>142</v>
      </c>
      <c r="AU396" s="177" t="s">
        <v>81</v>
      </c>
      <c r="AV396" s="174" t="s">
        <v>81</v>
      </c>
      <c r="AW396" s="174" t="s">
        <v>31</v>
      </c>
      <c r="AX396" s="174" t="s">
        <v>74</v>
      </c>
      <c r="AY396" s="177" t="s">
        <v>134</v>
      </c>
    </row>
    <row r="397" s="194" customFormat="true" ht="12.8" hidden="false" customHeight="false" outlineLevel="0" collapsed="false">
      <c r="B397" s="195"/>
      <c r="D397" s="176" t="s">
        <v>142</v>
      </c>
      <c r="E397" s="196"/>
      <c r="F397" s="197" t="s">
        <v>188</v>
      </c>
      <c r="H397" s="198" t="n">
        <v>169.218</v>
      </c>
      <c r="I397" s="199"/>
      <c r="L397" s="195"/>
      <c r="M397" s="200"/>
      <c r="N397" s="201"/>
      <c r="O397" s="201"/>
      <c r="P397" s="201"/>
      <c r="Q397" s="201"/>
      <c r="R397" s="201"/>
      <c r="S397" s="201"/>
      <c r="T397" s="202"/>
      <c r="AT397" s="196" t="s">
        <v>142</v>
      </c>
      <c r="AU397" s="196" t="s">
        <v>81</v>
      </c>
      <c r="AV397" s="194" t="s">
        <v>140</v>
      </c>
      <c r="AW397" s="194" t="s">
        <v>31</v>
      </c>
      <c r="AX397" s="194" t="s">
        <v>79</v>
      </c>
      <c r="AY397" s="196" t="s">
        <v>134</v>
      </c>
    </row>
    <row r="398" s="27" customFormat="true" ht="24.15" hidden="false" customHeight="true" outlineLevel="0" collapsed="false">
      <c r="A398" s="22"/>
      <c r="B398" s="160"/>
      <c r="C398" s="161" t="s">
        <v>774</v>
      </c>
      <c r="D398" s="161" t="s">
        <v>136</v>
      </c>
      <c r="E398" s="162" t="s">
        <v>775</v>
      </c>
      <c r="F398" s="163" t="s">
        <v>776</v>
      </c>
      <c r="G398" s="164" t="s">
        <v>139</v>
      </c>
      <c r="H398" s="165" t="n">
        <v>169.218</v>
      </c>
      <c r="I398" s="166"/>
      <c r="J398" s="167" t="n">
        <f aca="false">ROUND(I398*H398,2)</f>
        <v>0</v>
      </c>
      <c r="K398" s="163" t="s">
        <v>162</v>
      </c>
      <c r="L398" s="23"/>
      <c r="M398" s="168"/>
      <c r="N398" s="169" t="s">
        <v>39</v>
      </c>
      <c r="O398" s="60"/>
      <c r="P398" s="170" t="n">
        <f aca="false">O398*H398</f>
        <v>0</v>
      </c>
      <c r="Q398" s="170" t="n">
        <v>0</v>
      </c>
      <c r="R398" s="170" t="n">
        <f aca="false">Q398*H398</f>
        <v>0</v>
      </c>
      <c r="S398" s="170" t="n">
        <v>0</v>
      </c>
      <c r="T398" s="171" t="n">
        <f aca="false"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172" t="s">
        <v>215</v>
      </c>
      <c r="AT398" s="172" t="s">
        <v>136</v>
      </c>
      <c r="AU398" s="172" t="s">
        <v>81</v>
      </c>
      <c r="AY398" s="3" t="s">
        <v>134</v>
      </c>
      <c r="BE398" s="173" t="n">
        <f aca="false">IF(N398="základní",J398,0)</f>
        <v>0</v>
      </c>
      <c r="BF398" s="173" t="n">
        <f aca="false">IF(N398="snížená",J398,0)</f>
        <v>0</v>
      </c>
      <c r="BG398" s="173" t="n">
        <f aca="false">IF(N398="zákl. přenesená",J398,0)</f>
        <v>0</v>
      </c>
      <c r="BH398" s="173" t="n">
        <f aca="false">IF(N398="sníž. přenesená",J398,0)</f>
        <v>0</v>
      </c>
      <c r="BI398" s="173" t="n">
        <f aca="false">IF(N398="nulová",J398,0)</f>
        <v>0</v>
      </c>
      <c r="BJ398" s="3" t="s">
        <v>79</v>
      </c>
      <c r="BK398" s="173" t="n">
        <f aca="false">ROUND(I398*H398,2)</f>
        <v>0</v>
      </c>
      <c r="BL398" s="3" t="s">
        <v>215</v>
      </c>
      <c r="BM398" s="172" t="s">
        <v>777</v>
      </c>
    </row>
    <row r="399" s="174" customFormat="true" ht="12.8" hidden="false" customHeight="false" outlineLevel="0" collapsed="false">
      <c r="B399" s="175"/>
      <c r="D399" s="176" t="s">
        <v>142</v>
      </c>
      <c r="E399" s="177"/>
      <c r="F399" s="178" t="s">
        <v>771</v>
      </c>
      <c r="H399" s="179" t="n">
        <v>68.816</v>
      </c>
      <c r="I399" s="180"/>
      <c r="L399" s="175"/>
      <c r="M399" s="181"/>
      <c r="N399" s="182"/>
      <c r="O399" s="182"/>
      <c r="P399" s="182"/>
      <c r="Q399" s="182"/>
      <c r="R399" s="182"/>
      <c r="S399" s="182"/>
      <c r="T399" s="183"/>
      <c r="AT399" s="177" t="s">
        <v>142</v>
      </c>
      <c r="AU399" s="177" t="s">
        <v>81</v>
      </c>
      <c r="AV399" s="174" t="s">
        <v>81</v>
      </c>
      <c r="AW399" s="174" t="s">
        <v>31</v>
      </c>
      <c r="AX399" s="174" t="s">
        <v>74</v>
      </c>
      <c r="AY399" s="177" t="s">
        <v>134</v>
      </c>
    </row>
    <row r="400" s="174" customFormat="true" ht="12.8" hidden="false" customHeight="false" outlineLevel="0" collapsed="false">
      <c r="B400" s="175"/>
      <c r="D400" s="176" t="s">
        <v>142</v>
      </c>
      <c r="E400" s="177"/>
      <c r="F400" s="178" t="s">
        <v>772</v>
      </c>
      <c r="H400" s="179" t="n">
        <v>44.574</v>
      </c>
      <c r="I400" s="180"/>
      <c r="L400" s="175"/>
      <c r="M400" s="181"/>
      <c r="N400" s="182"/>
      <c r="O400" s="182"/>
      <c r="P400" s="182"/>
      <c r="Q400" s="182"/>
      <c r="R400" s="182"/>
      <c r="S400" s="182"/>
      <c r="T400" s="183"/>
      <c r="AT400" s="177" t="s">
        <v>142</v>
      </c>
      <c r="AU400" s="177" t="s">
        <v>81</v>
      </c>
      <c r="AV400" s="174" t="s">
        <v>81</v>
      </c>
      <c r="AW400" s="174" t="s">
        <v>31</v>
      </c>
      <c r="AX400" s="174" t="s">
        <v>74</v>
      </c>
      <c r="AY400" s="177" t="s">
        <v>134</v>
      </c>
    </row>
    <row r="401" s="174" customFormat="true" ht="12.8" hidden="false" customHeight="false" outlineLevel="0" collapsed="false">
      <c r="B401" s="175"/>
      <c r="D401" s="176" t="s">
        <v>142</v>
      </c>
      <c r="E401" s="177"/>
      <c r="F401" s="178" t="s">
        <v>773</v>
      </c>
      <c r="H401" s="179" t="n">
        <v>55.828</v>
      </c>
      <c r="I401" s="180"/>
      <c r="L401" s="175"/>
      <c r="M401" s="181"/>
      <c r="N401" s="182"/>
      <c r="O401" s="182"/>
      <c r="P401" s="182"/>
      <c r="Q401" s="182"/>
      <c r="R401" s="182"/>
      <c r="S401" s="182"/>
      <c r="T401" s="183"/>
      <c r="AT401" s="177" t="s">
        <v>142</v>
      </c>
      <c r="AU401" s="177" t="s">
        <v>81</v>
      </c>
      <c r="AV401" s="174" t="s">
        <v>81</v>
      </c>
      <c r="AW401" s="174" t="s">
        <v>31</v>
      </c>
      <c r="AX401" s="174" t="s">
        <v>74</v>
      </c>
      <c r="AY401" s="177" t="s">
        <v>134</v>
      </c>
    </row>
    <row r="402" s="194" customFormat="true" ht="12.8" hidden="false" customHeight="false" outlineLevel="0" collapsed="false">
      <c r="B402" s="195"/>
      <c r="D402" s="176" t="s">
        <v>142</v>
      </c>
      <c r="E402" s="196"/>
      <c r="F402" s="197" t="s">
        <v>188</v>
      </c>
      <c r="H402" s="198" t="n">
        <v>169.218</v>
      </c>
      <c r="I402" s="199"/>
      <c r="L402" s="195"/>
      <c r="M402" s="200"/>
      <c r="N402" s="201"/>
      <c r="O402" s="201"/>
      <c r="P402" s="201"/>
      <c r="Q402" s="201"/>
      <c r="R402" s="201"/>
      <c r="S402" s="201"/>
      <c r="T402" s="202"/>
      <c r="AT402" s="196" t="s">
        <v>142</v>
      </c>
      <c r="AU402" s="196" t="s">
        <v>81</v>
      </c>
      <c r="AV402" s="194" t="s">
        <v>140</v>
      </c>
      <c r="AW402" s="194" t="s">
        <v>31</v>
      </c>
      <c r="AX402" s="194" t="s">
        <v>79</v>
      </c>
      <c r="AY402" s="196" t="s">
        <v>134</v>
      </c>
    </row>
    <row r="403" s="27" customFormat="true" ht="24.15" hidden="false" customHeight="true" outlineLevel="0" collapsed="false">
      <c r="A403" s="22"/>
      <c r="B403" s="160"/>
      <c r="C403" s="161" t="s">
        <v>778</v>
      </c>
      <c r="D403" s="161" t="s">
        <v>136</v>
      </c>
      <c r="E403" s="162" t="s">
        <v>779</v>
      </c>
      <c r="F403" s="163" t="s">
        <v>780</v>
      </c>
      <c r="G403" s="164" t="s">
        <v>139</v>
      </c>
      <c r="H403" s="165" t="n">
        <v>1.5</v>
      </c>
      <c r="I403" s="166"/>
      <c r="J403" s="167" t="n">
        <f aca="false">ROUND(I403*H403,2)</f>
        <v>0</v>
      </c>
      <c r="K403" s="163" t="s">
        <v>162</v>
      </c>
      <c r="L403" s="23"/>
      <c r="M403" s="168"/>
      <c r="N403" s="169" t="s">
        <v>39</v>
      </c>
      <c r="O403" s="60"/>
      <c r="P403" s="170" t="n">
        <f aca="false">O403*H403</f>
        <v>0</v>
      </c>
      <c r="Q403" s="170" t="n">
        <v>0.00029</v>
      </c>
      <c r="R403" s="170" t="n">
        <f aca="false">Q403*H403</f>
        <v>0.000435</v>
      </c>
      <c r="S403" s="170" t="n">
        <v>0</v>
      </c>
      <c r="T403" s="171" t="n">
        <f aca="false">S403*H403</f>
        <v>0</v>
      </c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R403" s="172" t="s">
        <v>215</v>
      </c>
      <c r="AT403" s="172" t="s">
        <v>136</v>
      </c>
      <c r="AU403" s="172" t="s">
        <v>81</v>
      </c>
      <c r="AY403" s="3" t="s">
        <v>134</v>
      </c>
      <c r="BE403" s="173" t="n">
        <f aca="false">IF(N403="základní",J403,0)</f>
        <v>0</v>
      </c>
      <c r="BF403" s="173" t="n">
        <f aca="false">IF(N403="snížená",J403,0)</f>
        <v>0</v>
      </c>
      <c r="BG403" s="173" t="n">
        <f aca="false">IF(N403="zákl. přenesená",J403,0)</f>
        <v>0</v>
      </c>
      <c r="BH403" s="173" t="n">
        <f aca="false">IF(N403="sníž. přenesená",J403,0)</f>
        <v>0</v>
      </c>
      <c r="BI403" s="173" t="n">
        <f aca="false">IF(N403="nulová",J403,0)</f>
        <v>0</v>
      </c>
      <c r="BJ403" s="3" t="s">
        <v>79</v>
      </c>
      <c r="BK403" s="173" t="n">
        <f aca="false">ROUND(I403*H403,2)</f>
        <v>0</v>
      </c>
      <c r="BL403" s="3" t="s">
        <v>215</v>
      </c>
      <c r="BM403" s="172" t="s">
        <v>781</v>
      </c>
    </row>
    <row r="404" s="27" customFormat="true" ht="24.15" hidden="false" customHeight="true" outlineLevel="0" collapsed="false">
      <c r="A404" s="22"/>
      <c r="B404" s="160"/>
      <c r="C404" s="161" t="s">
        <v>782</v>
      </c>
      <c r="D404" s="161" t="s">
        <v>136</v>
      </c>
      <c r="E404" s="162" t="s">
        <v>783</v>
      </c>
      <c r="F404" s="163" t="s">
        <v>784</v>
      </c>
      <c r="G404" s="164" t="s">
        <v>139</v>
      </c>
      <c r="H404" s="165" t="n">
        <v>217.588</v>
      </c>
      <c r="I404" s="166"/>
      <c r="J404" s="167" t="n">
        <f aca="false">ROUND(I404*H404,2)</f>
        <v>0</v>
      </c>
      <c r="K404" s="163" t="s">
        <v>162</v>
      </c>
      <c r="L404" s="23"/>
      <c r="M404" s="168"/>
      <c r="N404" s="169" t="s">
        <v>39</v>
      </c>
      <c r="O404" s="60"/>
      <c r="P404" s="170" t="n">
        <f aca="false">O404*H404</f>
        <v>0</v>
      </c>
      <c r="Q404" s="170" t="n">
        <v>0.0002</v>
      </c>
      <c r="R404" s="170" t="n">
        <f aca="false">Q404*H404</f>
        <v>0.0435176</v>
      </c>
      <c r="S404" s="170" t="n">
        <v>0</v>
      </c>
      <c r="T404" s="171" t="n">
        <f aca="false">S404*H404</f>
        <v>0</v>
      </c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R404" s="172" t="s">
        <v>215</v>
      </c>
      <c r="AT404" s="172" t="s">
        <v>136</v>
      </c>
      <c r="AU404" s="172" t="s">
        <v>81</v>
      </c>
      <c r="AY404" s="3" t="s">
        <v>134</v>
      </c>
      <c r="BE404" s="173" t="n">
        <f aca="false">IF(N404="základní",J404,0)</f>
        <v>0</v>
      </c>
      <c r="BF404" s="173" t="n">
        <f aca="false">IF(N404="snížená",J404,0)</f>
        <v>0</v>
      </c>
      <c r="BG404" s="173" t="n">
        <f aca="false">IF(N404="zákl. přenesená",J404,0)</f>
        <v>0</v>
      </c>
      <c r="BH404" s="173" t="n">
        <f aca="false">IF(N404="sníž. přenesená",J404,0)</f>
        <v>0</v>
      </c>
      <c r="BI404" s="173" t="n">
        <f aca="false">IF(N404="nulová",J404,0)</f>
        <v>0</v>
      </c>
      <c r="BJ404" s="3" t="s">
        <v>79</v>
      </c>
      <c r="BK404" s="173" t="n">
        <f aca="false">ROUND(I404*H404,2)</f>
        <v>0</v>
      </c>
      <c r="BL404" s="3" t="s">
        <v>215</v>
      </c>
      <c r="BM404" s="172" t="s">
        <v>785</v>
      </c>
    </row>
    <row r="405" s="174" customFormat="true" ht="12.8" hidden="false" customHeight="false" outlineLevel="0" collapsed="false">
      <c r="B405" s="175"/>
      <c r="D405" s="176" t="s">
        <v>142</v>
      </c>
      <c r="E405" s="177"/>
      <c r="F405" s="178" t="s">
        <v>766</v>
      </c>
      <c r="H405" s="179" t="n">
        <v>48.37</v>
      </c>
      <c r="I405" s="180"/>
      <c r="L405" s="175"/>
      <c r="M405" s="181"/>
      <c r="N405" s="182"/>
      <c r="O405" s="182"/>
      <c r="P405" s="182"/>
      <c r="Q405" s="182"/>
      <c r="R405" s="182"/>
      <c r="S405" s="182"/>
      <c r="T405" s="183"/>
      <c r="AT405" s="177" t="s">
        <v>142</v>
      </c>
      <c r="AU405" s="177" t="s">
        <v>81</v>
      </c>
      <c r="AV405" s="174" t="s">
        <v>81</v>
      </c>
      <c r="AW405" s="174" t="s">
        <v>31</v>
      </c>
      <c r="AX405" s="174" t="s">
        <v>74</v>
      </c>
      <c r="AY405" s="177" t="s">
        <v>134</v>
      </c>
    </row>
    <row r="406" s="174" customFormat="true" ht="12.8" hidden="false" customHeight="false" outlineLevel="0" collapsed="false">
      <c r="B406" s="175"/>
      <c r="D406" s="176" t="s">
        <v>142</v>
      </c>
      <c r="E406" s="177"/>
      <c r="F406" s="178" t="s">
        <v>771</v>
      </c>
      <c r="H406" s="179" t="n">
        <v>68.816</v>
      </c>
      <c r="I406" s="180"/>
      <c r="L406" s="175"/>
      <c r="M406" s="181"/>
      <c r="N406" s="182"/>
      <c r="O406" s="182"/>
      <c r="P406" s="182"/>
      <c r="Q406" s="182"/>
      <c r="R406" s="182"/>
      <c r="S406" s="182"/>
      <c r="T406" s="183"/>
      <c r="AT406" s="177" t="s">
        <v>142</v>
      </c>
      <c r="AU406" s="177" t="s">
        <v>81</v>
      </c>
      <c r="AV406" s="174" t="s">
        <v>81</v>
      </c>
      <c r="AW406" s="174" t="s">
        <v>31</v>
      </c>
      <c r="AX406" s="174" t="s">
        <v>74</v>
      </c>
      <c r="AY406" s="177" t="s">
        <v>134</v>
      </c>
    </row>
    <row r="407" s="174" customFormat="true" ht="12.8" hidden="false" customHeight="false" outlineLevel="0" collapsed="false">
      <c r="B407" s="175"/>
      <c r="D407" s="176" t="s">
        <v>142</v>
      </c>
      <c r="E407" s="177"/>
      <c r="F407" s="178" t="s">
        <v>772</v>
      </c>
      <c r="H407" s="179" t="n">
        <v>44.574</v>
      </c>
      <c r="I407" s="180"/>
      <c r="L407" s="175"/>
      <c r="M407" s="181"/>
      <c r="N407" s="182"/>
      <c r="O407" s="182"/>
      <c r="P407" s="182"/>
      <c r="Q407" s="182"/>
      <c r="R407" s="182"/>
      <c r="S407" s="182"/>
      <c r="T407" s="183"/>
      <c r="AT407" s="177" t="s">
        <v>142</v>
      </c>
      <c r="AU407" s="177" t="s">
        <v>81</v>
      </c>
      <c r="AV407" s="174" t="s">
        <v>81</v>
      </c>
      <c r="AW407" s="174" t="s">
        <v>31</v>
      </c>
      <c r="AX407" s="174" t="s">
        <v>74</v>
      </c>
      <c r="AY407" s="177" t="s">
        <v>134</v>
      </c>
    </row>
    <row r="408" s="174" customFormat="true" ht="12.8" hidden="false" customHeight="false" outlineLevel="0" collapsed="false">
      <c r="B408" s="175"/>
      <c r="D408" s="176" t="s">
        <v>142</v>
      </c>
      <c r="E408" s="177"/>
      <c r="F408" s="178" t="s">
        <v>773</v>
      </c>
      <c r="H408" s="179" t="n">
        <v>55.828</v>
      </c>
      <c r="I408" s="180"/>
      <c r="L408" s="175"/>
      <c r="M408" s="181"/>
      <c r="N408" s="182"/>
      <c r="O408" s="182"/>
      <c r="P408" s="182"/>
      <c r="Q408" s="182"/>
      <c r="R408" s="182"/>
      <c r="S408" s="182"/>
      <c r="T408" s="183"/>
      <c r="AT408" s="177" t="s">
        <v>142</v>
      </c>
      <c r="AU408" s="177" t="s">
        <v>81</v>
      </c>
      <c r="AV408" s="174" t="s">
        <v>81</v>
      </c>
      <c r="AW408" s="174" t="s">
        <v>31</v>
      </c>
      <c r="AX408" s="174" t="s">
        <v>74</v>
      </c>
      <c r="AY408" s="177" t="s">
        <v>134</v>
      </c>
    </row>
    <row r="409" s="194" customFormat="true" ht="12.8" hidden="false" customHeight="false" outlineLevel="0" collapsed="false">
      <c r="B409" s="195"/>
      <c r="D409" s="176" t="s">
        <v>142</v>
      </c>
      <c r="E409" s="196"/>
      <c r="F409" s="197" t="s">
        <v>188</v>
      </c>
      <c r="H409" s="198" t="n">
        <v>217.588</v>
      </c>
      <c r="I409" s="199"/>
      <c r="L409" s="195"/>
      <c r="M409" s="200"/>
      <c r="N409" s="201"/>
      <c r="O409" s="201"/>
      <c r="P409" s="201"/>
      <c r="Q409" s="201"/>
      <c r="R409" s="201"/>
      <c r="S409" s="201"/>
      <c r="T409" s="202"/>
      <c r="AT409" s="196" t="s">
        <v>142</v>
      </c>
      <c r="AU409" s="196" t="s">
        <v>81</v>
      </c>
      <c r="AV409" s="194" t="s">
        <v>140</v>
      </c>
      <c r="AW409" s="194" t="s">
        <v>31</v>
      </c>
      <c r="AX409" s="194" t="s">
        <v>79</v>
      </c>
      <c r="AY409" s="196" t="s">
        <v>134</v>
      </c>
    </row>
    <row r="410" s="27" customFormat="true" ht="33" hidden="false" customHeight="true" outlineLevel="0" collapsed="false">
      <c r="A410" s="22"/>
      <c r="B410" s="160"/>
      <c r="C410" s="161" t="s">
        <v>786</v>
      </c>
      <c r="D410" s="161" t="s">
        <v>136</v>
      </c>
      <c r="E410" s="162" t="s">
        <v>787</v>
      </c>
      <c r="F410" s="163" t="s">
        <v>788</v>
      </c>
      <c r="G410" s="164" t="s">
        <v>139</v>
      </c>
      <c r="H410" s="165" t="n">
        <v>217.588</v>
      </c>
      <c r="I410" s="166"/>
      <c r="J410" s="167" t="n">
        <f aca="false">ROUND(I410*H410,2)</f>
        <v>0</v>
      </c>
      <c r="K410" s="163" t="s">
        <v>162</v>
      </c>
      <c r="L410" s="23"/>
      <c r="M410" s="168"/>
      <c r="N410" s="169" t="s">
        <v>39</v>
      </c>
      <c r="O410" s="60"/>
      <c r="P410" s="170" t="n">
        <f aca="false">O410*H410</f>
        <v>0</v>
      </c>
      <c r="Q410" s="170" t="n">
        <v>0.00026</v>
      </c>
      <c r="R410" s="170" t="n">
        <f aca="false">Q410*H410</f>
        <v>0.05657288</v>
      </c>
      <c r="S410" s="170" t="n">
        <v>0</v>
      </c>
      <c r="T410" s="171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2" t="s">
        <v>215</v>
      </c>
      <c r="AT410" s="172" t="s">
        <v>136</v>
      </c>
      <c r="AU410" s="172" t="s">
        <v>81</v>
      </c>
      <c r="AY410" s="3" t="s">
        <v>134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3" t="s">
        <v>79</v>
      </c>
      <c r="BK410" s="173" t="n">
        <f aca="false">ROUND(I410*H410,2)</f>
        <v>0</v>
      </c>
      <c r="BL410" s="3" t="s">
        <v>215</v>
      </c>
      <c r="BM410" s="172" t="s">
        <v>789</v>
      </c>
    </row>
    <row r="411" s="27" customFormat="true" ht="16.5" hidden="false" customHeight="true" outlineLevel="0" collapsed="false">
      <c r="A411" s="22"/>
      <c r="B411" s="160"/>
      <c r="C411" s="161" t="s">
        <v>790</v>
      </c>
      <c r="D411" s="161" t="s">
        <v>136</v>
      </c>
      <c r="E411" s="162" t="s">
        <v>791</v>
      </c>
      <c r="F411" s="163" t="s">
        <v>792</v>
      </c>
      <c r="G411" s="164" t="s">
        <v>139</v>
      </c>
      <c r="H411" s="165" t="n">
        <v>44.6</v>
      </c>
      <c r="I411" s="166"/>
      <c r="J411" s="167" t="n">
        <f aca="false">ROUND(I411*H411,2)</f>
        <v>0</v>
      </c>
      <c r="K411" s="163"/>
      <c r="L411" s="23"/>
      <c r="M411" s="168"/>
      <c r="N411" s="169" t="s">
        <v>39</v>
      </c>
      <c r="O411" s="60"/>
      <c r="P411" s="170" t="n">
        <f aca="false">O411*H411</f>
        <v>0</v>
      </c>
      <c r="Q411" s="170" t="n">
        <v>0.00029</v>
      </c>
      <c r="R411" s="170" t="n">
        <f aca="false">Q411*H411</f>
        <v>0.012934</v>
      </c>
      <c r="S411" s="170" t="n">
        <v>0</v>
      </c>
      <c r="T411" s="171" t="n">
        <f aca="false">S411*H411</f>
        <v>0</v>
      </c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R411" s="172" t="s">
        <v>215</v>
      </c>
      <c r="AT411" s="172" t="s">
        <v>136</v>
      </c>
      <c r="AU411" s="172" t="s">
        <v>81</v>
      </c>
      <c r="AY411" s="3" t="s">
        <v>134</v>
      </c>
      <c r="BE411" s="173" t="n">
        <f aca="false">IF(N411="základní",J411,0)</f>
        <v>0</v>
      </c>
      <c r="BF411" s="173" t="n">
        <f aca="false">IF(N411="snížená",J411,0)</f>
        <v>0</v>
      </c>
      <c r="BG411" s="173" t="n">
        <f aca="false">IF(N411="zákl. přenesená",J411,0)</f>
        <v>0</v>
      </c>
      <c r="BH411" s="173" t="n">
        <f aca="false">IF(N411="sníž. přenesená",J411,0)</f>
        <v>0</v>
      </c>
      <c r="BI411" s="173" t="n">
        <f aca="false">IF(N411="nulová",J411,0)</f>
        <v>0</v>
      </c>
      <c r="BJ411" s="3" t="s">
        <v>79</v>
      </c>
      <c r="BK411" s="173" t="n">
        <f aca="false">ROUND(I411*H411,2)</f>
        <v>0</v>
      </c>
      <c r="BL411" s="3" t="s">
        <v>215</v>
      </c>
      <c r="BM411" s="172" t="s">
        <v>793</v>
      </c>
    </row>
    <row r="412" s="174" customFormat="true" ht="12.8" hidden="false" customHeight="false" outlineLevel="0" collapsed="false">
      <c r="B412" s="175"/>
      <c r="D412" s="176" t="s">
        <v>142</v>
      </c>
      <c r="E412" s="177"/>
      <c r="F412" s="178" t="s">
        <v>257</v>
      </c>
      <c r="H412" s="179" t="n">
        <v>44.6</v>
      </c>
      <c r="I412" s="180"/>
      <c r="L412" s="175"/>
      <c r="M412" s="181"/>
      <c r="N412" s="182"/>
      <c r="O412" s="182"/>
      <c r="P412" s="182"/>
      <c r="Q412" s="182"/>
      <c r="R412" s="182"/>
      <c r="S412" s="182"/>
      <c r="T412" s="183"/>
      <c r="AT412" s="177" t="s">
        <v>142</v>
      </c>
      <c r="AU412" s="177" t="s">
        <v>81</v>
      </c>
      <c r="AV412" s="174" t="s">
        <v>81</v>
      </c>
      <c r="AW412" s="174" t="s">
        <v>31</v>
      </c>
      <c r="AX412" s="174" t="s">
        <v>79</v>
      </c>
      <c r="AY412" s="177" t="s">
        <v>134</v>
      </c>
    </row>
    <row r="413" s="146" customFormat="true" ht="25.9" hidden="false" customHeight="true" outlineLevel="0" collapsed="false">
      <c r="B413" s="147"/>
      <c r="D413" s="148" t="s">
        <v>73</v>
      </c>
      <c r="E413" s="149" t="s">
        <v>794</v>
      </c>
      <c r="F413" s="149" t="s">
        <v>795</v>
      </c>
      <c r="I413" s="150"/>
      <c r="J413" s="151" t="n">
        <f aca="false">BK413</f>
        <v>0</v>
      </c>
      <c r="L413" s="147"/>
      <c r="M413" s="152"/>
      <c r="N413" s="153"/>
      <c r="O413" s="153"/>
      <c r="P413" s="154" t="n">
        <f aca="false">SUM(P414:P423)</f>
        <v>0</v>
      </c>
      <c r="Q413" s="153"/>
      <c r="R413" s="154" t="n">
        <f aca="false">SUM(R414:R423)</f>
        <v>0</v>
      </c>
      <c r="S413" s="153"/>
      <c r="T413" s="155" t="n">
        <f aca="false">SUM(T414:T423)</f>
        <v>0</v>
      </c>
      <c r="AR413" s="148" t="s">
        <v>140</v>
      </c>
      <c r="AT413" s="156" t="s">
        <v>73</v>
      </c>
      <c r="AU413" s="156" t="s">
        <v>74</v>
      </c>
      <c r="AY413" s="148" t="s">
        <v>134</v>
      </c>
      <c r="BK413" s="157" t="n">
        <f aca="false">SUM(BK414:BK423)</f>
        <v>0</v>
      </c>
    </row>
    <row r="414" s="27" customFormat="true" ht="16.5" hidden="false" customHeight="true" outlineLevel="0" collapsed="false">
      <c r="A414" s="22"/>
      <c r="B414" s="160"/>
      <c r="C414" s="161" t="s">
        <v>796</v>
      </c>
      <c r="D414" s="161" t="s">
        <v>136</v>
      </c>
      <c r="E414" s="162" t="s">
        <v>797</v>
      </c>
      <c r="F414" s="163" t="s">
        <v>798</v>
      </c>
      <c r="G414" s="164" t="s">
        <v>799</v>
      </c>
      <c r="H414" s="165" t="n">
        <v>6</v>
      </c>
      <c r="I414" s="166"/>
      <c r="J414" s="167" t="n">
        <f aca="false">ROUND(I414*H414,2)</f>
        <v>0</v>
      </c>
      <c r="K414" s="163" t="s">
        <v>162</v>
      </c>
      <c r="L414" s="23"/>
      <c r="M414" s="168"/>
      <c r="N414" s="169" t="s">
        <v>39</v>
      </c>
      <c r="O414" s="60"/>
      <c r="P414" s="170" t="n">
        <f aca="false">O414*H414</f>
        <v>0</v>
      </c>
      <c r="Q414" s="170" t="n">
        <v>0</v>
      </c>
      <c r="R414" s="170" t="n">
        <f aca="false">Q414*H414</f>
        <v>0</v>
      </c>
      <c r="S414" s="170" t="n">
        <v>0</v>
      </c>
      <c r="T414" s="171" t="n">
        <f aca="false">S414*H414</f>
        <v>0</v>
      </c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R414" s="172" t="s">
        <v>800</v>
      </c>
      <c r="AT414" s="172" t="s">
        <v>136</v>
      </c>
      <c r="AU414" s="172" t="s">
        <v>79</v>
      </c>
      <c r="AY414" s="3" t="s">
        <v>134</v>
      </c>
      <c r="BE414" s="173" t="n">
        <f aca="false">IF(N414="základní",J414,0)</f>
        <v>0</v>
      </c>
      <c r="BF414" s="173" t="n">
        <f aca="false">IF(N414="snížená",J414,0)</f>
        <v>0</v>
      </c>
      <c r="BG414" s="173" t="n">
        <f aca="false">IF(N414="zákl. přenesená",J414,0)</f>
        <v>0</v>
      </c>
      <c r="BH414" s="173" t="n">
        <f aca="false">IF(N414="sníž. přenesená",J414,0)</f>
        <v>0</v>
      </c>
      <c r="BI414" s="173" t="n">
        <f aca="false">IF(N414="nulová",J414,0)</f>
        <v>0</v>
      </c>
      <c r="BJ414" s="3" t="s">
        <v>79</v>
      </c>
      <c r="BK414" s="173" t="n">
        <f aca="false">ROUND(I414*H414,2)</f>
        <v>0</v>
      </c>
      <c r="BL414" s="3" t="s">
        <v>800</v>
      </c>
      <c r="BM414" s="172" t="s">
        <v>801</v>
      </c>
    </row>
    <row r="415" s="174" customFormat="true" ht="12.8" hidden="false" customHeight="false" outlineLevel="0" collapsed="false">
      <c r="B415" s="175"/>
      <c r="D415" s="176" t="s">
        <v>142</v>
      </c>
      <c r="E415" s="177"/>
      <c r="F415" s="178" t="s">
        <v>802</v>
      </c>
      <c r="H415" s="179" t="n">
        <v>6</v>
      </c>
      <c r="I415" s="180"/>
      <c r="L415" s="175"/>
      <c r="M415" s="181"/>
      <c r="N415" s="182"/>
      <c r="O415" s="182"/>
      <c r="P415" s="182"/>
      <c r="Q415" s="182"/>
      <c r="R415" s="182"/>
      <c r="S415" s="182"/>
      <c r="T415" s="183"/>
      <c r="AT415" s="177" t="s">
        <v>142</v>
      </c>
      <c r="AU415" s="177" t="s">
        <v>79</v>
      </c>
      <c r="AV415" s="174" t="s">
        <v>81</v>
      </c>
      <c r="AW415" s="174" t="s">
        <v>31</v>
      </c>
      <c r="AX415" s="174" t="s">
        <v>74</v>
      </c>
      <c r="AY415" s="177" t="s">
        <v>134</v>
      </c>
    </row>
    <row r="416" s="194" customFormat="true" ht="12.8" hidden="false" customHeight="false" outlineLevel="0" collapsed="false">
      <c r="B416" s="195"/>
      <c r="D416" s="176" t="s">
        <v>142</v>
      </c>
      <c r="E416" s="196"/>
      <c r="F416" s="197" t="s">
        <v>188</v>
      </c>
      <c r="H416" s="198" t="n">
        <v>6</v>
      </c>
      <c r="I416" s="199"/>
      <c r="L416" s="195"/>
      <c r="M416" s="200"/>
      <c r="N416" s="201"/>
      <c r="O416" s="201"/>
      <c r="P416" s="201"/>
      <c r="Q416" s="201"/>
      <c r="R416" s="201"/>
      <c r="S416" s="201"/>
      <c r="T416" s="202"/>
      <c r="AT416" s="196" t="s">
        <v>142</v>
      </c>
      <c r="AU416" s="196" t="s">
        <v>79</v>
      </c>
      <c r="AV416" s="194" t="s">
        <v>140</v>
      </c>
      <c r="AW416" s="194" t="s">
        <v>31</v>
      </c>
      <c r="AX416" s="194" t="s">
        <v>79</v>
      </c>
      <c r="AY416" s="196" t="s">
        <v>134</v>
      </c>
    </row>
    <row r="417" s="27" customFormat="true" ht="16.5" hidden="false" customHeight="true" outlineLevel="0" collapsed="false">
      <c r="A417" s="22"/>
      <c r="B417" s="160"/>
      <c r="C417" s="161" t="s">
        <v>803</v>
      </c>
      <c r="D417" s="161" t="s">
        <v>136</v>
      </c>
      <c r="E417" s="162" t="s">
        <v>804</v>
      </c>
      <c r="F417" s="163" t="s">
        <v>805</v>
      </c>
      <c r="G417" s="164" t="s">
        <v>799</v>
      </c>
      <c r="H417" s="165" t="n">
        <v>4</v>
      </c>
      <c r="I417" s="166"/>
      <c r="J417" s="167" t="n">
        <f aca="false">ROUND(I417*H417,2)</f>
        <v>0</v>
      </c>
      <c r="K417" s="163" t="s">
        <v>162</v>
      </c>
      <c r="L417" s="23"/>
      <c r="M417" s="168"/>
      <c r="N417" s="169" t="s">
        <v>39</v>
      </c>
      <c r="O417" s="60"/>
      <c r="P417" s="170" t="n">
        <f aca="false">O417*H417</f>
        <v>0</v>
      </c>
      <c r="Q417" s="170" t="n">
        <v>0</v>
      </c>
      <c r="R417" s="170" t="n">
        <f aca="false">Q417*H417</f>
        <v>0</v>
      </c>
      <c r="S417" s="170" t="n">
        <v>0</v>
      </c>
      <c r="T417" s="171" t="n">
        <f aca="false">S417*H417</f>
        <v>0</v>
      </c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R417" s="172" t="s">
        <v>800</v>
      </c>
      <c r="AT417" s="172" t="s">
        <v>136</v>
      </c>
      <c r="AU417" s="172" t="s">
        <v>79</v>
      </c>
      <c r="AY417" s="3" t="s">
        <v>134</v>
      </c>
      <c r="BE417" s="173" t="n">
        <f aca="false">IF(N417="základní",J417,0)</f>
        <v>0</v>
      </c>
      <c r="BF417" s="173" t="n">
        <f aca="false">IF(N417="snížená",J417,0)</f>
        <v>0</v>
      </c>
      <c r="BG417" s="173" t="n">
        <f aca="false">IF(N417="zákl. přenesená",J417,0)</f>
        <v>0</v>
      </c>
      <c r="BH417" s="173" t="n">
        <f aca="false">IF(N417="sníž. přenesená",J417,0)</f>
        <v>0</v>
      </c>
      <c r="BI417" s="173" t="n">
        <f aca="false">IF(N417="nulová",J417,0)</f>
        <v>0</v>
      </c>
      <c r="BJ417" s="3" t="s">
        <v>79</v>
      </c>
      <c r="BK417" s="173" t="n">
        <f aca="false">ROUND(I417*H417,2)</f>
        <v>0</v>
      </c>
      <c r="BL417" s="3" t="s">
        <v>800</v>
      </c>
      <c r="BM417" s="172" t="s">
        <v>806</v>
      </c>
    </row>
    <row r="418" s="174" customFormat="true" ht="12.8" hidden="false" customHeight="false" outlineLevel="0" collapsed="false">
      <c r="B418" s="175"/>
      <c r="D418" s="176" t="s">
        <v>142</v>
      </c>
      <c r="E418" s="177"/>
      <c r="F418" s="178" t="s">
        <v>807</v>
      </c>
      <c r="H418" s="179" t="n">
        <v>4</v>
      </c>
      <c r="I418" s="180"/>
      <c r="L418" s="175"/>
      <c r="M418" s="181"/>
      <c r="N418" s="182"/>
      <c r="O418" s="182"/>
      <c r="P418" s="182"/>
      <c r="Q418" s="182"/>
      <c r="R418" s="182"/>
      <c r="S418" s="182"/>
      <c r="T418" s="183"/>
      <c r="AT418" s="177" t="s">
        <v>142</v>
      </c>
      <c r="AU418" s="177" t="s">
        <v>79</v>
      </c>
      <c r="AV418" s="174" t="s">
        <v>81</v>
      </c>
      <c r="AW418" s="174" t="s">
        <v>31</v>
      </c>
      <c r="AX418" s="174" t="s">
        <v>74</v>
      </c>
      <c r="AY418" s="177" t="s">
        <v>134</v>
      </c>
    </row>
    <row r="419" s="194" customFormat="true" ht="12.8" hidden="false" customHeight="false" outlineLevel="0" collapsed="false">
      <c r="B419" s="195"/>
      <c r="D419" s="176" t="s">
        <v>142</v>
      </c>
      <c r="E419" s="196"/>
      <c r="F419" s="197" t="s">
        <v>188</v>
      </c>
      <c r="H419" s="198" t="n">
        <v>4</v>
      </c>
      <c r="I419" s="199"/>
      <c r="L419" s="195"/>
      <c r="M419" s="200"/>
      <c r="N419" s="201"/>
      <c r="O419" s="201"/>
      <c r="P419" s="201"/>
      <c r="Q419" s="201"/>
      <c r="R419" s="201"/>
      <c r="S419" s="201"/>
      <c r="T419" s="202"/>
      <c r="AT419" s="196" t="s">
        <v>142</v>
      </c>
      <c r="AU419" s="196" t="s">
        <v>79</v>
      </c>
      <c r="AV419" s="194" t="s">
        <v>140</v>
      </c>
      <c r="AW419" s="194" t="s">
        <v>31</v>
      </c>
      <c r="AX419" s="194" t="s">
        <v>79</v>
      </c>
      <c r="AY419" s="196" t="s">
        <v>134</v>
      </c>
    </row>
    <row r="420" s="27" customFormat="true" ht="16.5" hidden="false" customHeight="true" outlineLevel="0" collapsed="false">
      <c r="A420" s="22"/>
      <c r="B420" s="160"/>
      <c r="C420" s="161" t="s">
        <v>808</v>
      </c>
      <c r="D420" s="161" t="s">
        <v>136</v>
      </c>
      <c r="E420" s="162" t="s">
        <v>809</v>
      </c>
      <c r="F420" s="163" t="s">
        <v>810</v>
      </c>
      <c r="G420" s="164" t="s">
        <v>799</v>
      </c>
      <c r="H420" s="165" t="n">
        <v>6</v>
      </c>
      <c r="I420" s="166"/>
      <c r="J420" s="167" t="n">
        <f aca="false">ROUND(I420*H420,2)</f>
        <v>0</v>
      </c>
      <c r="K420" s="163" t="s">
        <v>162</v>
      </c>
      <c r="L420" s="23"/>
      <c r="M420" s="168"/>
      <c r="N420" s="169" t="s">
        <v>39</v>
      </c>
      <c r="O420" s="60"/>
      <c r="P420" s="170" t="n">
        <f aca="false">O420*H420</f>
        <v>0</v>
      </c>
      <c r="Q420" s="170" t="n">
        <v>0</v>
      </c>
      <c r="R420" s="170" t="n">
        <f aca="false">Q420*H420</f>
        <v>0</v>
      </c>
      <c r="S420" s="170" t="n">
        <v>0</v>
      </c>
      <c r="T420" s="171" t="n">
        <f aca="false">S420*H420</f>
        <v>0</v>
      </c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R420" s="172" t="s">
        <v>800</v>
      </c>
      <c r="AT420" s="172" t="s">
        <v>136</v>
      </c>
      <c r="AU420" s="172" t="s">
        <v>79</v>
      </c>
      <c r="AY420" s="3" t="s">
        <v>134</v>
      </c>
      <c r="BE420" s="173" t="n">
        <f aca="false">IF(N420="základní",J420,0)</f>
        <v>0</v>
      </c>
      <c r="BF420" s="173" t="n">
        <f aca="false">IF(N420="snížená",J420,0)</f>
        <v>0</v>
      </c>
      <c r="BG420" s="173" t="n">
        <f aca="false">IF(N420="zákl. přenesená",J420,0)</f>
        <v>0</v>
      </c>
      <c r="BH420" s="173" t="n">
        <f aca="false">IF(N420="sníž. přenesená",J420,0)</f>
        <v>0</v>
      </c>
      <c r="BI420" s="173" t="n">
        <f aca="false">IF(N420="nulová",J420,0)</f>
        <v>0</v>
      </c>
      <c r="BJ420" s="3" t="s">
        <v>79</v>
      </c>
      <c r="BK420" s="173" t="n">
        <f aca="false">ROUND(I420*H420,2)</f>
        <v>0</v>
      </c>
      <c r="BL420" s="3" t="s">
        <v>800</v>
      </c>
      <c r="BM420" s="172" t="s">
        <v>811</v>
      </c>
    </row>
    <row r="421" s="174" customFormat="true" ht="12.8" hidden="false" customHeight="false" outlineLevel="0" collapsed="false">
      <c r="B421" s="175"/>
      <c r="D421" s="176" t="s">
        <v>142</v>
      </c>
      <c r="E421" s="177"/>
      <c r="F421" s="178" t="s">
        <v>812</v>
      </c>
      <c r="H421" s="179" t="n">
        <v>2</v>
      </c>
      <c r="I421" s="180"/>
      <c r="L421" s="175"/>
      <c r="M421" s="181"/>
      <c r="N421" s="182"/>
      <c r="O421" s="182"/>
      <c r="P421" s="182"/>
      <c r="Q421" s="182"/>
      <c r="R421" s="182"/>
      <c r="S421" s="182"/>
      <c r="T421" s="183"/>
      <c r="AT421" s="177" t="s">
        <v>142</v>
      </c>
      <c r="AU421" s="177" t="s">
        <v>79</v>
      </c>
      <c r="AV421" s="174" t="s">
        <v>81</v>
      </c>
      <c r="AW421" s="174" t="s">
        <v>31</v>
      </c>
      <c r="AX421" s="174" t="s">
        <v>74</v>
      </c>
      <c r="AY421" s="177" t="s">
        <v>134</v>
      </c>
    </row>
    <row r="422" s="174" customFormat="true" ht="12.8" hidden="false" customHeight="false" outlineLevel="0" collapsed="false">
      <c r="B422" s="175"/>
      <c r="D422" s="176" t="s">
        <v>142</v>
      </c>
      <c r="E422" s="177"/>
      <c r="F422" s="178" t="s">
        <v>813</v>
      </c>
      <c r="H422" s="179" t="n">
        <v>4</v>
      </c>
      <c r="I422" s="180"/>
      <c r="L422" s="175"/>
      <c r="M422" s="181"/>
      <c r="N422" s="182"/>
      <c r="O422" s="182"/>
      <c r="P422" s="182"/>
      <c r="Q422" s="182"/>
      <c r="R422" s="182"/>
      <c r="S422" s="182"/>
      <c r="T422" s="183"/>
      <c r="AT422" s="177" t="s">
        <v>142</v>
      </c>
      <c r="AU422" s="177" t="s">
        <v>79</v>
      </c>
      <c r="AV422" s="174" t="s">
        <v>81</v>
      </c>
      <c r="AW422" s="174" t="s">
        <v>31</v>
      </c>
      <c r="AX422" s="174" t="s">
        <v>74</v>
      </c>
      <c r="AY422" s="177" t="s">
        <v>134</v>
      </c>
    </row>
    <row r="423" s="194" customFormat="true" ht="12.8" hidden="false" customHeight="false" outlineLevel="0" collapsed="false">
      <c r="B423" s="195"/>
      <c r="D423" s="176" t="s">
        <v>142</v>
      </c>
      <c r="E423" s="196"/>
      <c r="F423" s="197" t="s">
        <v>188</v>
      </c>
      <c r="H423" s="198" t="n">
        <v>6</v>
      </c>
      <c r="I423" s="199"/>
      <c r="L423" s="195"/>
      <c r="M423" s="200"/>
      <c r="N423" s="201"/>
      <c r="O423" s="201"/>
      <c r="P423" s="201"/>
      <c r="Q423" s="201"/>
      <c r="R423" s="201"/>
      <c r="S423" s="201"/>
      <c r="T423" s="202"/>
      <c r="AT423" s="196" t="s">
        <v>142</v>
      </c>
      <c r="AU423" s="196" t="s">
        <v>79</v>
      </c>
      <c r="AV423" s="194" t="s">
        <v>140</v>
      </c>
      <c r="AW423" s="194" t="s">
        <v>31</v>
      </c>
      <c r="AX423" s="194" t="s">
        <v>79</v>
      </c>
      <c r="AY423" s="196" t="s">
        <v>134</v>
      </c>
    </row>
    <row r="424" s="146" customFormat="true" ht="25.9" hidden="false" customHeight="true" outlineLevel="0" collapsed="false">
      <c r="B424" s="147"/>
      <c r="D424" s="148" t="s">
        <v>73</v>
      </c>
      <c r="E424" s="149" t="s">
        <v>814</v>
      </c>
      <c r="F424" s="149" t="s">
        <v>815</v>
      </c>
      <c r="I424" s="150"/>
      <c r="J424" s="151" t="n">
        <f aca="false">BK424</f>
        <v>0</v>
      </c>
      <c r="L424" s="147"/>
      <c r="M424" s="152"/>
      <c r="N424" s="153"/>
      <c r="O424" s="153"/>
      <c r="P424" s="154" t="n">
        <f aca="false">P425+P427+P429</f>
        <v>0</v>
      </c>
      <c r="Q424" s="153"/>
      <c r="R424" s="154" t="n">
        <f aca="false">R425+R427+R429</f>
        <v>0</v>
      </c>
      <c r="S424" s="153"/>
      <c r="T424" s="155" t="n">
        <f aca="false">T425+T427+T429</f>
        <v>0</v>
      </c>
      <c r="AR424" s="148" t="s">
        <v>158</v>
      </c>
      <c r="AT424" s="156" t="s">
        <v>73</v>
      </c>
      <c r="AU424" s="156" t="s">
        <v>74</v>
      </c>
      <c r="AY424" s="148" t="s">
        <v>134</v>
      </c>
      <c r="BK424" s="157" t="n">
        <f aca="false">BK425+BK427+BK429</f>
        <v>0</v>
      </c>
    </row>
    <row r="425" s="146" customFormat="true" ht="22.8" hidden="false" customHeight="true" outlineLevel="0" collapsed="false">
      <c r="B425" s="147"/>
      <c r="D425" s="148" t="s">
        <v>73</v>
      </c>
      <c r="E425" s="158" t="s">
        <v>816</v>
      </c>
      <c r="F425" s="158" t="s">
        <v>817</v>
      </c>
      <c r="I425" s="150"/>
      <c r="J425" s="159" t="n">
        <f aca="false">BK425</f>
        <v>0</v>
      </c>
      <c r="L425" s="147"/>
      <c r="M425" s="152"/>
      <c r="N425" s="153"/>
      <c r="O425" s="153"/>
      <c r="P425" s="154" t="n">
        <f aca="false">P426</f>
        <v>0</v>
      </c>
      <c r="Q425" s="153"/>
      <c r="R425" s="154" t="n">
        <f aca="false">R426</f>
        <v>0</v>
      </c>
      <c r="S425" s="153"/>
      <c r="T425" s="155" t="n">
        <f aca="false">T426</f>
        <v>0</v>
      </c>
      <c r="AR425" s="148" t="s">
        <v>158</v>
      </c>
      <c r="AT425" s="156" t="s">
        <v>73</v>
      </c>
      <c r="AU425" s="156" t="s">
        <v>79</v>
      </c>
      <c r="AY425" s="148" t="s">
        <v>134</v>
      </c>
      <c r="BK425" s="157" t="n">
        <f aca="false">BK426</f>
        <v>0</v>
      </c>
    </row>
    <row r="426" s="27" customFormat="true" ht="16.5" hidden="false" customHeight="true" outlineLevel="0" collapsed="false">
      <c r="A426" s="22"/>
      <c r="B426" s="160"/>
      <c r="C426" s="161" t="s">
        <v>818</v>
      </c>
      <c r="D426" s="161" t="s">
        <v>136</v>
      </c>
      <c r="E426" s="162" t="s">
        <v>819</v>
      </c>
      <c r="F426" s="163" t="s">
        <v>820</v>
      </c>
      <c r="G426" s="164" t="s">
        <v>146</v>
      </c>
      <c r="H426" s="165" t="n">
        <v>1</v>
      </c>
      <c r="I426" s="166"/>
      <c r="J426" s="167" t="n">
        <f aca="false">ROUND(I426*H426,2)</f>
        <v>0</v>
      </c>
      <c r="K426" s="163" t="s">
        <v>162</v>
      </c>
      <c r="L426" s="23"/>
      <c r="M426" s="168"/>
      <c r="N426" s="169" t="s">
        <v>39</v>
      </c>
      <c r="O426" s="60"/>
      <c r="P426" s="170" t="n">
        <f aca="false">O426*H426</f>
        <v>0</v>
      </c>
      <c r="Q426" s="170" t="n">
        <v>0</v>
      </c>
      <c r="R426" s="170" t="n">
        <f aca="false">Q426*H426</f>
        <v>0</v>
      </c>
      <c r="S426" s="170" t="n">
        <v>0</v>
      </c>
      <c r="T426" s="171" t="n">
        <f aca="false">S426*H426</f>
        <v>0</v>
      </c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R426" s="172" t="s">
        <v>821</v>
      </c>
      <c r="AT426" s="172" t="s">
        <v>136</v>
      </c>
      <c r="AU426" s="172" t="s">
        <v>81</v>
      </c>
      <c r="AY426" s="3" t="s">
        <v>134</v>
      </c>
      <c r="BE426" s="173" t="n">
        <f aca="false">IF(N426="základní",J426,0)</f>
        <v>0</v>
      </c>
      <c r="BF426" s="173" t="n">
        <f aca="false">IF(N426="snížená",J426,0)</f>
        <v>0</v>
      </c>
      <c r="BG426" s="173" t="n">
        <f aca="false">IF(N426="zákl. přenesená",J426,0)</f>
        <v>0</v>
      </c>
      <c r="BH426" s="173" t="n">
        <f aca="false">IF(N426="sníž. přenesená",J426,0)</f>
        <v>0</v>
      </c>
      <c r="BI426" s="173" t="n">
        <f aca="false">IF(N426="nulová",J426,0)</f>
        <v>0</v>
      </c>
      <c r="BJ426" s="3" t="s">
        <v>79</v>
      </c>
      <c r="BK426" s="173" t="n">
        <f aca="false">ROUND(I426*H426,2)</f>
        <v>0</v>
      </c>
      <c r="BL426" s="3" t="s">
        <v>821</v>
      </c>
      <c r="BM426" s="172" t="s">
        <v>822</v>
      </c>
    </row>
    <row r="427" s="146" customFormat="true" ht="22.8" hidden="false" customHeight="true" outlineLevel="0" collapsed="false">
      <c r="B427" s="147"/>
      <c r="D427" s="148" t="s">
        <v>73</v>
      </c>
      <c r="E427" s="158" t="s">
        <v>823</v>
      </c>
      <c r="F427" s="158" t="s">
        <v>824</v>
      </c>
      <c r="I427" s="150"/>
      <c r="J427" s="159" t="n">
        <f aca="false">BK427</f>
        <v>0</v>
      </c>
      <c r="L427" s="147"/>
      <c r="M427" s="152"/>
      <c r="N427" s="153"/>
      <c r="O427" s="153"/>
      <c r="P427" s="154" t="n">
        <f aca="false">P428</f>
        <v>0</v>
      </c>
      <c r="Q427" s="153"/>
      <c r="R427" s="154" t="n">
        <f aca="false">R428</f>
        <v>0</v>
      </c>
      <c r="S427" s="153"/>
      <c r="T427" s="155" t="n">
        <f aca="false">T428</f>
        <v>0</v>
      </c>
      <c r="AR427" s="148" t="s">
        <v>158</v>
      </c>
      <c r="AT427" s="156" t="s">
        <v>73</v>
      </c>
      <c r="AU427" s="156" t="s">
        <v>79</v>
      </c>
      <c r="AY427" s="148" t="s">
        <v>134</v>
      </c>
      <c r="BK427" s="157" t="n">
        <f aca="false">BK428</f>
        <v>0</v>
      </c>
    </row>
    <row r="428" s="27" customFormat="true" ht="16.5" hidden="false" customHeight="true" outlineLevel="0" collapsed="false">
      <c r="A428" s="22"/>
      <c r="B428" s="160"/>
      <c r="C428" s="161" t="s">
        <v>825</v>
      </c>
      <c r="D428" s="161" t="s">
        <v>136</v>
      </c>
      <c r="E428" s="162" t="s">
        <v>826</v>
      </c>
      <c r="F428" s="163" t="s">
        <v>827</v>
      </c>
      <c r="G428" s="164" t="s">
        <v>146</v>
      </c>
      <c r="H428" s="165" t="n">
        <v>1</v>
      </c>
      <c r="I428" s="166"/>
      <c r="J428" s="167" t="n">
        <f aca="false">ROUND(I428*H428,2)</f>
        <v>0</v>
      </c>
      <c r="K428" s="163" t="s">
        <v>162</v>
      </c>
      <c r="L428" s="23"/>
      <c r="M428" s="168"/>
      <c r="N428" s="169" t="s">
        <v>39</v>
      </c>
      <c r="O428" s="60"/>
      <c r="P428" s="170" t="n">
        <f aca="false">O428*H428</f>
        <v>0</v>
      </c>
      <c r="Q428" s="170" t="n">
        <v>0</v>
      </c>
      <c r="R428" s="170" t="n">
        <f aca="false">Q428*H428</f>
        <v>0</v>
      </c>
      <c r="S428" s="170" t="n">
        <v>0</v>
      </c>
      <c r="T428" s="171" t="n">
        <f aca="false">S428*H428</f>
        <v>0</v>
      </c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R428" s="172" t="s">
        <v>821</v>
      </c>
      <c r="AT428" s="172" t="s">
        <v>136</v>
      </c>
      <c r="AU428" s="172" t="s">
        <v>81</v>
      </c>
      <c r="AY428" s="3" t="s">
        <v>134</v>
      </c>
      <c r="BE428" s="173" t="n">
        <f aca="false">IF(N428="základní",J428,0)</f>
        <v>0</v>
      </c>
      <c r="BF428" s="173" t="n">
        <f aca="false">IF(N428="snížená",J428,0)</f>
        <v>0</v>
      </c>
      <c r="BG428" s="173" t="n">
        <f aca="false">IF(N428="zákl. přenesená",J428,0)</f>
        <v>0</v>
      </c>
      <c r="BH428" s="173" t="n">
        <f aca="false">IF(N428="sníž. přenesená",J428,0)</f>
        <v>0</v>
      </c>
      <c r="BI428" s="173" t="n">
        <f aca="false">IF(N428="nulová",J428,0)</f>
        <v>0</v>
      </c>
      <c r="BJ428" s="3" t="s">
        <v>79</v>
      </c>
      <c r="BK428" s="173" t="n">
        <f aca="false">ROUND(I428*H428,2)</f>
        <v>0</v>
      </c>
      <c r="BL428" s="3" t="s">
        <v>821</v>
      </c>
      <c r="BM428" s="172" t="s">
        <v>828</v>
      </c>
    </row>
    <row r="429" s="146" customFormat="true" ht="22.8" hidden="false" customHeight="true" outlineLevel="0" collapsed="false">
      <c r="B429" s="147"/>
      <c r="D429" s="148" t="s">
        <v>73</v>
      </c>
      <c r="E429" s="158" t="s">
        <v>829</v>
      </c>
      <c r="F429" s="158" t="s">
        <v>830</v>
      </c>
      <c r="I429" s="150"/>
      <c r="J429" s="159" t="n">
        <f aca="false">BK429</f>
        <v>0</v>
      </c>
      <c r="L429" s="147"/>
      <c r="M429" s="152"/>
      <c r="N429" s="153"/>
      <c r="O429" s="153"/>
      <c r="P429" s="154" t="n">
        <f aca="false">P430</f>
        <v>0</v>
      </c>
      <c r="Q429" s="153"/>
      <c r="R429" s="154" t="n">
        <f aca="false">R430</f>
        <v>0</v>
      </c>
      <c r="S429" s="153"/>
      <c r="T429" s="155" t="n">
        <f aca="false">T430</f>
        <v>0</v>
      </c>
      <c r="AR429" s="148" t="s">
        <v>158</v>
      </c>
      <c r="AT429" s="156" t="s">
        <v>73</v>
      </c>
      <c r="AU429" s="156" t="s">
        <v>79</v>
      </c>
      <c r="AY429" s="148" t="s">
        <v>134</v>
      </c>
      <c r="BK429" s="157" t="n">
        <f aca="false">BK430</f>
        <v>0</v>
      </c>
    </row>
    <row r="430" s="27" customFormat="true" ht="16.5" hidden="false" customHeight="true" outlineLevel="0" collapsed="false">
      <c r="A430" s="22"/>
      <c r="B430" s="160"/>
      <c r="C430" s="161" t="s">
        <v>831</v>
      </c>
      <c r="D430" s="161" t="s">
        <v>136</v>
      </c>
      <c r="E430" s="162" t="s">
        <v>832</v>
      </c>
      <c r="F430" s="163" t="s">
        <v>833</v>
      </c>
      <c r="G430" s="164" t="s">
        <v>146</v>
      </c>
      <c r="H430" s="165" t="n">
        <v>1</v>
      </c>
      <c r="I430" s="166"/>
      <c r="J430" s="167" t="n">
        <f aca="false">ROUND(I430*H430,2)</f>
        <v>0</v>
      </c>
      <c r="K430" s="163" t="s">
        <v>162</v>
      </c>
      <c r="L430" s="23"/>
      <c r="M430" s="213"/>
      <c r="N430" s="214" t="s">
        <v>39</v>
      </c>
      <c r="O430" s="215"/>
      <c r="P430" s="216" t="n">
        <f aca="false">O430*H430</f>
        <v>0</v>
      </c>
      <c r="Q430" s="216" t="n">
        <v>0</v>
      </c>
      <c r="R430" s="216" t="n">
        <f aca="false">Q430*H430</f>
        <v>0</v>
      </c>
      <c r="S430" s="216" t="n">
        <v>0</v>
      </c>
      <c r="T430" s="217" t="n">
        <f aca="false">S430*H430</f>
        <v>0</v>
      </c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R430" s="172" t="s">
        <v>821</v>
      </c>
      <c r="AT430" s="172" t="s">
        <v>136</v>
      </c>
      <c r="AU430" s="172" t="s">
        <v>81</v>
      </c>
      <c r="AY430" s="3" t="s">
        <v>134</v>
      </c>
      <c r="BE430" s="173" t="n">
        <f aca="false">IF(N430="základní",J430,0)</f>
        <v>0</v>
      </c>
      <c r="BF430" s="173" t="n">
        <f aca="false">IF(N430="snížená",J430,0)</f>
        <v>0</v>
      </c>
      <c r="BG430" s="173" t="n">
        <f aca="false">IF(N430="zákl. přenesená",J430,0)</f>
        <v>0</v>
      </c>
      <c r="BH430" s="173" t="n">
        <f aca="false">IF(N430="sníž. přenesená",J430,0)</f>
        <v>0</v>
      </c>
      <c r="BI430" s="173" t="n">
        <f aca="false">IF(N430="nulová",J430,0)</f>
        <v>0</v>
      </c>
      <c r="BJ430" s="3" t="s">
        <v>79</v>
      </c>
      <c r="BK430" s="173" t="n">
        <f aca="false">ROUND(I430*H430,2)</f>
        <v>0</v>
      </c>
      <c r="BL430" s="3" t="s">
        <v>821</v>
      </c>
      <c r="BM430" s="172" t="s">
        <v>834</v>
      </c>
    </row>
    <row r="431" s="27" customFormat="true" ht="6.95" hidden="false" customHeight="true" outlineLevel="0" collapsed="false">
      <c r="A431" s="22"/>
      <c r="B431" s="44"/>
      <c r="C431" s="45"/>
      <c r="D431" s="45"/>
      <c r="E431" s="45"/>
      <c r="F431" s="45"/>
      <c r="G431" s="45"/>
      <c r="H431" s="45"/>
      <c r="I431" s="45"/>
      <c r="J431" s="45"/>
      <c r="K431" s="45"/>
      <c r="L431" s="23"/>
      <c r="M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</row>
  </sheetData>
  <autoFilter ref="C142:K430"/>
  <mergeCells count="6">
    <mergeCell ref="L2:V2"/>
    <mergeCell ref="E7:H7"/>
    <mergeCell ref="E16:H16"/>
    <mergeCell ref="E25:H25"/>
    <mergeCell ref="E85:H85"/>
    <mergeCell ref="E135:H135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2024-02-14T14:37:33Z</dcterms:created>
  <dc:creator>DESKTOP-VKVVR07\Eva</dc:creator>
  <dc:description/>
  <dc:language>cs-CZ</dc:language>
  <cp:lastModifiedBy/>
  <cp:lastPrinted>2024-02-14T15:47:00Z</cp:lastPrinted>
  <dcterms:modified xsi:type="dcterms:W3CDTF">2024-02-14T15:47:34Z</dcterms:modified>
  <cp:revision>1</cp:revision>
  <dc:subject/>
  <dc:title/>
</cp:coreProperties>
</file>