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00"/>
  </bookViews>
  <sheets>
    <sheet name="Rekapitulace stavby" sheetId="1" r:id="rId1"/>
    <sheet name="SO01 - Zabezpečení svahu" sheetId="2" r:id="rId2"/>
    <sheet name="SO02 - Sanace svahu" sheetId="3" r:id="rId3"/>
    <sheet name="SO03 - Oprava kanalizace" sheetId="4" r:id="rId4"/>
  </sheets>
  <definedNames>
    <definedName name="_xlnm._FilterDatabase" localSheetId="1" hidden="1">'SO01 - Zabezpečení svahu'!$C$134:$K$566</definedName>
    <definedName name="_xlnm._FilterDatabase" localSheetId="2" hidden="1">'SO02 - Sanace svahu'!$C$127:$K$190</definedName>
    <definedName name="_xlnm._FilterDatabase" localSheetId="3" hidden="1">'SO03 - Oprava kanalizace'!$C$136:$K$806</definedName>
    <definedName name="_xlnm.Print_Titles" localSheetId="0">'Rekapitulace stavby'!$92:$92</definedName>
    <definedName name="_xlnm.Print_Titles" localSheetId="1">'SO01 - Zabezpečení svahu'!$134:$134</definedName>
    <definedName name="_xlnm.Print_Titles" localSheetId="2">'SO02 - Sanace svahu'!$127:$127</definedName>
    <definedName name="_xlnm.Print_Titles" localSheetId="3">'SO03 - Oprava kanalizace'!$136:$136</definedName>
    <definedName name="_xlnm.Print_Area" localSheetId="0">'Rekapitulace stavby'!$D$4:$AO$76,'Rekapitulace stavby'!$C$82:$AQ$98</definedName>
    <definedName name="_xlnm.Print_Area" localSheetId="1">'SO01 - Zabezpečení svahu'!$C$4:$J$76,'SO01 - Zabezpečení svahu'!$C$82:$J$116,'SO01 - Zabezpečení svahu'!$C$122:$K$566</definedName>
    <definedName name="_xlnm.Print_Area" localSheetId="2">'SO02 - Sanace svahu'!$C$4:$J$76,'SO02 - Sanace svahu'!$C$82:$J$109,'SO02 - Sanace svahu'!$C$115:$K$190</definedName>
    <definedName name="_xlnm.Print_Area" localSheetId="3">'SO03 - Oprava kanalizace'!$C$4:$J$76,'SO03 - Oprava kanalizace'!$C$82:$J$118,'SO03 - Oprava kanalizace'!$C$124:$K$806</definedName>
  </definedNames>
  <calcPr calcId="162913"/>
</workbook>
</file>

<file path=xl/calcChain.xml><?xml version="1.0" encoding="utf-8"?>
<calcChain xmlns="http://schemas.openxmlformats.org/spreadsheetml/2006/main">
  <c r="J39" i="4"/>
  <c r="J38"/>
  <c r="AY97" i="1"/>
  <c r="J37" i="4"/>
  <c r="AX97" i="1" s="1"/>
  <c r="BI806" i="4"/>
  <c r="BH806"/>
  <c r="BG806"/>
  <c r="BF806"/>
  <c r="T806"/>
  <c r="R806"/>
  <c r="P806"/>
  <c r="BI805"/>
  <c r="BH805"/>
  <c r="BG805"/>
  <c r="BF805"/>
  <c r="T805"/>
  <c r="R805"/>
  <c r="P805"/>
  <c r="BI799"/>
  <c r="BH799"/>
  <c r="BG799"/>
  <c r="BF799"/>
  <c r="T799"/>
  <c r="R799"/>
  <c r="P799"/>
  <c r="BI797"/>
  <c r="BH797"/>
  <c r="BG797"/>
  <c r="BF797"/>
  <c r="T797"/>
  <c r="R797"/>
  <c r="P797"/>
  <c r="BI795"/>
  <c r="BH795"/>
  <c r="BG795"/>
  <c r="BF795"/>
  <c r="T795"/>
  <c r="R795"/>
  <c r="P795"/>
  <c r="BI793"/>
  <c r="BH793"/>
  <c r="BG793"/>
  <c r="BF793"/>
  <c r="T793"/>
  <c r="R793"/>
  <c r="P793"/>
  <c r="BI790"/>
  <c r="BH790"/>
  <c r="BG790"/>
  <c r="BF790"/>
  <c r="T790"/>
  <c r="R790"/>
  <c r="P790"/>
  <c r="BI788"/>
  <c r="BH788"/>
  <c r="BG788"/>
  <c r="BF788"/>
  <c r="T788"/>
  <c r="R788"/>
  <c r="P788"/>
  <c r="BI786"/>
  <c r="BH786"/>
  <c r="BG786"/>
  <c r="BF786"/>
  <c r="T786"/>
  <c r="R786"/>
  <c r="P786"/>
  <c r="BI783"/>
  <c r="BH783"/>
  <c r="BG783"/>
  <c r="BF783"/>
  <c r="T783"/>
  <c r="R783"/>
  <c r="P783"/>
  <c r="BI781"/>
  <c r="BH781"/>
  <c r="BG781"/>
  <c r="BF781"/>
  <c r="T781"/>
  <c r="R781"/>
  <c r="P781"/>
  <c r="BI770"/>
  <c r="BH770"/>
  <c r="BG770"/>
  <c r="BF770"/>
  <c r="T770"/>
  <c r="R770"/>
  <c r="P770"/>
  <c r="BI766"/>
  <c r="BH766"/>
  <c r="BG766"/>
  <c r="BF766"/>
  <c r="T766"/>
  <c r="R766"/>
  <c r="P766"/>
  <c r="BI764"/>
  <c r="BH764"/>
  <c r="BG764"/>
  <c r="BF764"/>
  <c r="T764"/>
  <c r="R764"/>
  <c r="P764"/>
  <c r="BI762"/>
  <c r="BH762"/>
  <c r="BG762"/>
  <c r="BF762"/>
  <c r="T762"/>
  <c r="R762"/>
  <c r="P762"/>
  <c r="BI758"/>
  <c r="BH758"/>
  <c r="BG758"/>
  <c r="BF758"/>
  <c r="T758"/>
  <c r="R758"/>
  <c r="P758"/>
  <c r="BI755"/>
  <c r="BH755"/>
  <c r="BG755"/>
  <c r="BF755"/>
  <c r="T755"/>
  <c r="R755"/>
  <c r="P755"/>
  <c r="BI752"/>
  <c r="BH752"/>
  <c r="BG752"/>
  <c r="BF752"/>
  <c r="T752"/>
  <c r="R752"/>
  <c r="P752"/>
  <c r="BI750"/>
  <c r="BH750"/>
  <c r="BG750"/>
  <c r="BF750"/>
  <c r="T750"/>
  <c r="R750"/>
  <c r="P750"/>
  <c r="BI748"/>
  <c r="BH748"/>
  <c r="BG748"/>
  <c r="BF748"/>
  <c r="T748"/>
  <c r="R748"/>
  <c r="P748"/>
  <c r="BI746"/>
  <c r="BH746"/>
  <c r="BG746"/>
  <c r="BF746"/>
  <c r="T746"/>
  <c r="R746"/>
  <c r="P746"/>
  <c r="BI738"/>
  <c r="BH738"/>
  <c r="BG738"/>
  <c r="BF738"/>
  <c r="T738"/>
  <c r="R738"/>
  <c r="P738"/>
  <c r="BI733"/>
  <c r="BH733"/>
  <c r="BG733"/>
  <c r="BF733"/>
  <c r="T733"/>
  <c r="R733"/>
  <c r="P733"/>
  <c r="BI727"/>
  <c r="BH727"/>
  <c r="BG727"/>
  <c r="BF727"/>
  <c r="T727"/>
  <c r="R727"/>
  <c r="P727"/>
  <c r="BI725"/>
  <c r="BH725"/>
  <c r="BG725"/>
  <c r="BF725"/>
  <c r="T725"/>
  <c r="R725"/>
  <c r="P725"/>
  <c r="BI709"/>
  <c r="BH709"/>
  <c r="BG709"/>
  <c r="BF709"/>
  <c r="T709"/>
  <c r="R709"/>
  <c r="P709"/>
  <c r="BI707"/>
  <c r="BH707"/>
  <c r="BG707"/>
  <c r="BF707"/>
  <c r="T707"/>
  <c r="R707"/>
  <c r="P707"/>
  <c r="BI701"/>
  <c r="BH701"/>
  <c r="BG701"/>
  <c r="BF701"/>
  <c r="T701"/>
  <c r="R701"/>
  <c r="P701"/>
  <c r="BI699"/>
  <c r="BH699"/>
  <c r="BG699"/>
  <c r="BF699"/>
  <c r="T699"/>
  <c r="R699"/>
  <c r="P699"/>
  <c r="BI693"/>
  <c r="BH693"/>
  <c r="BG693"/>
  <c r="BF693"/>
  <c r="T693"/>
  <c r="R693"/>
  <c r="P693"/>
  <c r="BI691"/>
  <c r="BH691"/>
  <c r="BG691"/>
  <c r="BF691"/>
  <c r="T691"/>
  <c r="R691"/>
  <c r="P691"/>
  <c r="BI688"/>
  <c r="BH688"/>
  <c r="BG688"/>
  <c r="BF688"/>
  <c r="T688"/>
  <c r="R688"/>
  <c r="P688"/>
  <c r="BI682"/>
  <c r="BH682"/>
  <c r="BG682"/>
  <c r="BF682"/>
  <c r="T682"/>
  <c r="R682"/>
  <c r="P682"/>
  <c r="BI680"/>
  <c r="BH680"/>
  <c r="BG680"/>
  <c r="BF680"/>
  <c r="T680"/>
  <c r="R680"/>
  <c r="P680"/>
  <c r="BI674"/>
  <c r="BH674"/>
  <c r="BG674"/>
  <c r="BF674"/>
  <c r="T674"/>
  <c r="R674"/>
  <c r="P674"/>
  <c r="BI670"/>
  <c r="BH670"/>
  <c r="BG670"/>
  <c r="BF670"/>
  <c r="T670"/>
  <c r="R670"/>
  <c r="P670"/>
  <c r="BI665"/>
  <c r="BH665"/>
  <c r="BG665"/>
  <c r="BF665"/>
  <c r="T665"/>
  <c r="R665"/>
  <c r="P665"/>
  <c r="BI663"/>
  <c r="BH663"/>
  <c r="BG663"/>
  <c r="BF663"/>
  <c r="T663"/>
  <c r="R663"/>
  <c r="P663"/>
  <c r="BI660"/>
  <c r="BH660"/>
  <c r="BG660"/>
  <c r="BF660"/>
  <c r="T660"/>
  <c r="R660"/>
  <c r="P660"/>
  <c r="BI658"/>
  <c r="BH658"/>
  <c r="BG658"/>
  <c r="BF658"/>
  <c r="T658"/>
  <c r="R658"/>
  <c r="P658"/>
  <c r="BI651"/>
  <c r="BH651"/>
  <c r="BG651"/>
  <c r="BF651"/>
  <c r="T651"/>
  <c r="R651"/>
  <c r="P651"/>
  <c r="BI649"/>
  <c r="BH649"/>
  <c r="BG649"/>
  <c r="BF649"/>
  <c r="T649"/>
  <c r="R649"/>
  <c r="P649"/>
  <c r="BI644"/>
  <c r="BH644"/>
  <c r="BG644"/>
  <c r="BF644"/>
  <c r="T644"/>
  <c r="R644"/>
  <c r="P644"/>
  <c r="BI641"/>
  <c r="BH641"/>
  <c r="BG641"/>
  <c r="BF641"/>
  <c r="T641"/>
  <c r="R641"/>
  <c r="P641"/>
  <c r="BI634"/>
  <c r="BH634"/>
  <c r="BG634"/>
  <c r="BF634"/>
  <c r="T634"/>
  <c r="R634"/>
  <c r="P634"/>
  <c r="BI631"/>
  <c r="BH631"/>
  <c r="BG631"/>
  <c r="BF631"/>
  <c r="T631"/>
  <c r="R631"/>
  <c r="P631"/>
  <c r="BI629"/>
  <c r="BH629"/>
  <c r="BG629"/>
  <c r="BF629"/>
  <c r="T629"/>
  <c r="R629"/>
  <c r="P629"/>
  <c r="BI626"/>
  <c r="BH626"/>
  <c r="BG626"/>
  <c r="BF626"/>
  <c r="T626"/>
  <c r="R626"/>
  <c r="P626"/>
  <c r="BI624"/>
  <c r="BH624"/>
  <c r="BG624"/>
  <c r="BF624"/>
  <c r="T624"/>
  <c r="R624"/>
  <c r="P624"/>
  <c r="BI622"/>
  <c r="BH622"/>
  <c r="BG622"/>
  <c r="BF622"/>
  <c r="T622"/>
  <c r="R622"/>
  <c r="P622"/>
  <c r="BI618"/>
  <c r="BH618"/>
  <c r="BG618"/>
  <c r="BF618"/>
  <c r="T618"/>
  <c r="R618"/>
  <c r="P618"/>
  <c r="BI614"/>
  <c r="BH614"/>
  <c r="BG614"/>
  <c r="BF614"/>
  <c r="T614"/>
  <c r="R614"/>
  <c r="P614"/>
  <c r="BI611"/>
  <c r="BH611"/>
  <c r="BG611"/>
  <c r="BF611"/>
  <c r="T611"/>
  <c r="R611"/>
  <c r="P611"/>
  <c r="BI606"/>
  <c r="BH606"/>
  <c r="BG606"/>
  <c r="BF606"/>
  <c r="T606"/>
  <c r="R606"/>
  <c r="P606"/>
  <c r="BI604"/>
  <c r="BH604"/>
  <c r="BG604"/>
  <c r="BF604"/>
  <c r="T604"/>
  <c r="R604"/>
  <c r="P604"/>
  <c r="BI601"/>
  <c r="BH601"/>
  <c r="BG601"/>
  <c r="BF601"/>
  <c r="T601"/>
  <c r="R601"/>
  <c r="P601"/>
  <c r="BI599"/>
  <c r="BH599"/>
  <c r="BG599"/>
  <c r="BF599"/>
  <c r="T599"/>
  <c r="R599"/>
  <c r="P599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6"/>
  <c r="BH586"/>
  <c r="BG586"/>
  <c r="BF586"/>
  <c r="T586"/>
  <c r="R586"/>
  <c r="P586"/>
  <c r="BI584"/>
  <c r="BH584"/>
  <c r="BG584"/>
  <c r="BF584"/>
  <c r="T584"/>
  <c r="R584"/>
  <c r="P584"/>
  <c r="BI578"/>
  <c r="BH578"/>
  <c r="BG578"/>
  <c r="BF578"/>
  <c r="T578"/>
  <c r="R578"/>
  <c r="P578"/>
  <c r="BI575"/>
  <c r="BH575"/>
  <c r="BG575"/>
  <c r="BF575"/>
  <c r="T575"/>
  <c r="R575"/>
  <c r="P575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4"/>
  <c r="BH554"/>
  <c r="BG554"/>
  <c r="BF554"/>
  <c r="T554"/>
  <c r="R554"/>
  <c r="P554"/>
  <c r="BI548"/>
  <c r="BH548"/>
  <c r="BG548"/>
  <c r="BF548"/>
  <c r="T548"/>
  <c r="R548"/>
  <c r="P548"/>
  <c r="BI546"/>
  <c r="BH546"/>
  <c r="BG546"/>
  <c r="BF546"/>
  <c r="T546"/>
  <c r="R546"/>
  <c r="P546"/>
  <c r="BI543"/>
  <c r="BH543"/>
  <c r="BG543"/>
  <c r="BF543"/>
  <c r="T543"/>
  <c r="R543"/>
  <c r="P543"/>
  <c r="BI541"/>
  <c r="BH541"/>
  <c r="BG541"/>
  <c r="BF541"/>
  <c r="T541"/>
  <c r="R541"/>
  <c r="P541"/>
  <c r="BI537"/>
  <c r="BH537"/>
  <c r="BG537"/>
  <c r="BF537"/>
  <c r="T537"/>
  <c r="R537"/>
  <c r="P537"/>
  <c r="BI535"/>
  <c r="BH535"/>
  <c r="BG535"/>
  <c r="BF535"/>
  <c r="T535"/>
  <c r="R535"/>
  <c r="P535"/>
  <c r="BI533"/>
  <c r="BH533"/>
  <c r="BG533"/>
  <c r="BF533"/>
  <c r="T533"/>
  <c r="R533"/>
  <c r="P533"/>
  <c r="BI525"/>
  <c r="BH525"/>
  <c r="BG525"/>
  <c r="BF525"/>
  <c r="T525"/>
  <c r="R525"/>
  <c r="P525"/>
  <c r="BI523"/>
  <c r="BH523"/>
  <c r="BG523"/>
  <c r="BF523"/>
  <c r="T523"/>
  <c r="R523"/>
  <c r="P523"/>
  <c r="BI516"/>
  <c r="BH516"/>
  <c r="BG516"/>
  <c r="BF516"/>
  <c r="T516"/>
  <c r="R516"/>
  <c r="P516"/>
  <c r="BI514"/>
  <c r="BH514"/>
  <c r="BG514"/>
  <c r="BF514"/>
  <c r="T514"/>
  <c r="R514"/>
  <c r="P514"/>
  <c r="BI510"/>
  <c r="BH510"/>
  <c r="BG510"/>
  <c r="BF510"/>
  <c r="T510"/>
  <c r="R510"/>
  <c r="P510"/>
  <c r="BI505"/>
  <c r="BH505"/>
  <c r="BG505"/>
  <c r="BF505"/>
  <c r="T505"/>
  <c r="R505"/>
  <c r="P505"/>
  <c r="BI503"/>
  <c r="BH503"/>
  <c r="BG503"/>
  <c r="BF503"/>
  <c r="T503"/>
  <c r="R503"/>
  <c r="P503"/>
  <c r="BI495"/>
  <c r="BH495"/>
  <c r="BG495"/>
  <c r="BF495"/>
  <c r="T495"/>
  <c r="R495"/>
  <c r="P495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79"/>
  <c r="BH479"/>
  <c r="BG479"/>
  <c r="BF479"/>
  <c r="T479"/>
  <c r="R479"/>
  <c r="P479"/>
  <c r="BI476"/>
  <c r="BH476"/>
  <c r="BG476"/>
  <c r="BF476"/>
  <c r="T476"/>
  <c r="R476"/>
  <c r="P476"/>
  <c r="BI472"/>
  <c r="BH472"/>
  <c r="BG472"/>
  <c r="BF472"/>
  <c r="T472"/>
  <c r="R472"/>
  <c r="P472"/>
  <c r="BI468"/>
  <c r="BH468"/>
  <c r="BG468"/>
  <c r="BF468"/>
  <c r="T468"/>
  <c r="R468"/>
  <c r="P468"/>
  <c r="BI463"/>
  <c r="BH463"/>
  <c r="BG463"/>
  <c r="BF463"/>
  <c r="T463"/>
  <c r="R463"/>
  <c r="P463"/>
  <c r="BI458"/>
  <c r="BH458"/>
  <c r="BG458"/>
  <c r="BF458"/>
  <c r="T458"/>
  <c r="R458"/>
  <c r="P458"/>
  <c r="BI453"/>
  <c r="BH453"/>
  <c r="BG453"/>
  <c r="BF453"/>
  <c r="T453"/>
  <c r="R453"/>
  <c r="P453"/>
  <c r="BI449"/>
  <c r="BH449"/>
  <c r="BG449"/>
  <c r="BF449"/>
  <c r="T449"/>
  <c r="R449"/>
  <c r="P449"/>
  <c r="BI445"/>
  <c r="BH445"/>
  <c r="BG445"/>
  <c r="BF445"/>
  <c r="T445"/>
  <c r="R445"/>
  <c r="P445"/>
  <c r="BI440"/>
  <c r="BH440"/>
  <c r="BG440"/>
  <c r="BF440"/>
  <c r="T440"/>
  <c r="R440"/>
  <c r="P440"/>
  <c r="BI435"/>
  <c r="BH435"/>
  <c r="BG435"/>
  <c r="BF435"/>
  <c r="T435"/>
  <c r="R435"/>
  <c r="P435"/>
  <c r="BI431"/>
  <c r="BH431"/>
  <c r="BG431"/>
  <c r="BF431"/>
  <c r="T431"/>
  <c r="R431"/>
  <c r="P431"/>
  <c r="BI427"/>
  <c r="BH427"/>
  <c r="BG427"/>
  <c r="BF427"/>
  <c r="T427"/>
  <c r="R427"/>
  <c r="P427"/>
  <c r="BI425"/>
  <c r="BH425"/>
  <c r="BG425"/>
  <c r="BF425"/>
  <c r="T425"/>
  <c r="R425"/>
  <c r="P425"/>
  <c r="BI416"/>
  <c r="BH416"/>
  <c r="BG416"/>
  <c r="BF416"/>
  <c r="T416"/>
  <c r="R416"/>
  <c r="P416"/>
  <c r="BI413"/>
  <c r="BH413"/>
  <c r="BG413"/>
  <c r="BF413"/>
  <c r="T413"/>
  <c r="R413"/>
  <c r="P413"/>
  <c r="BI411"/>
  <c r="BH411"/>
  <c r="BG411"/>
  <c r="BF411"/>
  <c r="T411"/>
  <c r="R411"/>
  <c r="P411"/>
  <c r="BI407"/>
  <c r="BH407"/>
  <c r="BG407"/>
  <c r="BF407"/>
  <c r="T407"/>
  <c r="R407"/>
  <c r="P407"/>
  <c r="BI404"/>
  <c r="BH404"/>
  <c r="BG404"/>
  <c r="BF404"/>
  <c r="T404"/>
  <c r="R404"/>
  <c r="P404"/>
  <c r="BI400"/>
  <c r="BH400"/>
  <c r="BG400"/>
  <c r="BF400"/>
  <c r="T400"/>
  <c r="R400"/>
  <c r="P400"/>
  <c r="BI398"/>
  <c r="BH398"/>
  <c r="BG398"/>
  <c r="BF398"/>
  <c r="T398"/>
  <c r="R398"/>
  <c r="P398"/>
  <c r="BI390"/>
  <c r="BH390"/>
  <c r="BG390"/>
  <c r="BF390"/>
  <c r="T390"/>
  <c r="R390"/>
  <c r="P390"/>
  <c r="BI388"/>
  <c r="BH388"/>
  <c r="BG388"/>
  <c r="BF388"/>
  <c r="T388"/>
  <c r="R388"/>
  <c r="P388"/>
  <c r="BI383"/>
  <c r="BH383"/>
  <c r="BG383"/>
  <c r="BF383"/>
  <c r="T383"/>
  <c r="R383"/>
  <c r="P383"/>
  <c r="BI378"/>
  <c r="BH378"/>
  <c r="BG378"/>
  <c r="BF378"/>
  <c r="T378"/>
  <c r="R378"/>
  <c r="P378"/>
  <c r="BI364"/>
  <c r="BH364"/>
  <c r="BG364"/>
  <c r="BF364"/>
  <c r="T364"/>
  <c r="R364"/>
  <c r="P364"/>
  <c r="BI362"/>
  <c r="BH362"/>
  <c r="BG362"/>
  <c r="BF362"/>
  <c r="T362"/>
  <c r="R362"/>
  <c r="P362"/>
  <c r="BI359"/>
  <c r="BH359"/>
  <c r="BG359"/>
  <c r="BF359"/>
  <c r="T359"/>
  <c r="R359"/>
  <c r="P359"/>
  <c r="BI353"/>
  <c r="BH353"/>
  <c r="BG353"/>
  <c r="BF353"/>
  <c r="T353"/>
  <c r="R353"/>
  <c r="P353"/>
  <c r="BI350"/>
  <c r="BH350"/>
  <c r="BG350"/>
  <c r="BF350"/>
  <c r="T350"/>
  <c r="R350"/>
  <c r="P350"/>
  <c r="BI342"/>
  <c r="BH342"/>
  <c r="BG342"/>
  <c r="BF342"/>
  <c r="T342"/>
  <c r="R342"/>
  <c r="P342"/>
  <c r="BI339"/>
  <c r="BH339"/>
  <c r="BG339"/>
  <c r="BF339"/>
  <c r="T339"/>
  <c r="R339"/>
  <c r="P339"/>
  <c r="BI333"/>
  <c r="BH333"/>
  <c r="BG333"/>
  <c r="BF333"/>
  <c r="T333"/>
  <c r="R333"/>
  <c r="P333"/>
  <c r="BI331"/>
  <c r="BH331"/>
  <c r="BG331"/>
  <c r="BF331"/>
  <c r="T331"/>
  <c r="R331"/>
  <c r="P331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19"/>
  <c r="BH319"/>
  <c r="BG319"/>
  <c r="BF319"/>
  <c r="T319"/>
  <c r="R319"/>
  <c r="P319"/>
  <c r="BI313"/>
  <c r="BH313"/>
  <c r="BG313"/>
  <c r="BF313"/>
  <c r="T313"/>
  <c r="R313"/>
  <c r="P313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3"/>
  <c r="BH273"/>
  <c r="BG273"/>
  <c r="BF273"/>
  <c r="T273"/>
  <c r="R273"/>
  <c r="P273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2"/>
  <c r="BH222"/>
  <c r="BG222"/>
  <c r="BF222"/>
  <c r="T222"/>
  <c r="R222"/>
  <c r="P222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0"/>
  <c r="BH210"/>
  <c r="BG210"/>
  <c r="BF210"/>
  <c r="T210"/>
  <c r="R210"/>
  <c r="P210"/>
  <c r="BI208"/>
  <c r="BH208"/>
  <c r="BG208"/>
  <c r="BF208"/>
  <c r="T208"/>
  <c r="R208"/>
  <c r="P208"/>
  <c r="BI204"/>
  <c r="BH204"/>
  <c r="BG204"/>
  <c r="BF204"/>
  <c r="T204"/>
  <c r="R204"/>
  <c r="P204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87"/>
  <c r="BH187"/>
  <c r="BG187"/>
  <c r="BF187"/>
  <c r="T187"/>
  <c r="R187"/>
  <c r="P187"/>
  <c r="BI184"/>
  <c r="BH184"/>
  <c r="BG184"/>
  <c r="BF184"/>
  <c r="T184"/>
  <c r="R184"/>
  <c r="P184"/>
  <c r="BI179"/>
  <c r="BH179"/>
  <c r="BG179"/>
  <c r="BF179"/>
  <c r="T179"/>
  <c r="R179"/>
  <c r="P179"/>
  <c r="BI177"/>
  <c r="BH177"/>
  <c r="BG177"/>
  <c r="BF177"/>
  <c r="T177"/>
  <c r="R177"/>
  <c r="P177"/>
  <c r="BI170"/>
  <c r="BH170"/>
  <c r="BG170"/>
  <c r="BF170"/>
  <c r="T170"/>
  <c r="R170"/>
  <c r="P170"/>
  <c r="BI168"/>
  <c r="BH168"/>
  <c r="BG168"/>
  <c r="BF168"/>
  <c r="T168"/>
  <c r="R168"/>
  <c r="P168"/>
  <c r="BI163"/>
  <c r="BH163"/>
  <c r="BG163"/>
  <c r="BF163"/>
  <c r="T163"/>
  <c r="R163"/>
  <c r="P163"/>
  <c r="BI160"/>
  <c r="BH160"/>
  <c r="BG160"/>
  <c r="BF160"/>
  <c r="T160"/>
  <c r="R160"/>
  <c r="P160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F131"/>
  <c r="E129"/>
  <c r="BI116"/>
  <c r="BH116"/>
  <c r="BG116"/>
  <c r="BF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F89"/>
  <c r="E87"/>
  <c r="J24"/>
  <c r="E24"/>
  <c r="J92"/>
  <c r="J23"/>
  <c r="J21"/>
  <c r="E21"/>
  <c r="J133"/>
  <c r="J20"/>
  <c r="J18"/>
  <c r="E18"/>
  <c r="F134"/>
  <c r="J17"/>
  <c r="J15"/>
  <c r="E15"/>
  <c r="F91"/>
  <c r="J14"/>
  <c r="J131"/>
  <c r="E7"/>
  <c r="E85"/>
  <c r="J39" i="3"/>
  <c r="J38"/>
  <c r="AY96" i="1"/>
  <c r="J37" i="3"/>
  <c r="AX96" i="1"/>
  <c r="BI188" i="3"/>
  <c r="BH188"/>
  <c r="BG188"/>
  <c r="BF188"/>
  <c r="T188"/>
  <c r="R188"/>
  <c r="P188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F122"/>
  <c r="E120"/>
  <c r="BI107"/>
  <c r="BH107"/>
  <c r="BG107"/>
  <c r="BF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F89"/>
  <c r="E87"/>
  <c r="J24"/>
  <c r="E24"/>
  <c r="J125"/>
  <c r="J23"/>
  <c r="J21"/>
  <c r="E21"/>
  <c r="J91"/>
  <c r="J20"/>
  <c r="J18"/>
  <c r="E18"/>
  <c r="F125"/>
  <c r="J17"/>
  <c r="J15"/>
  <c r="E15"/>
  <c r="F91"/>
  <c r="J14"/>
  <c r="J122"/>
  <c r="E7"/>
  <c r="E118" s="1"/>
  <c r="J39" i="2"/>
  <c r="J38"/>
  <c r="AY95" i="1"/>
  <c r="J37" i="2"/>
  <c r="AX95" i="1"/>
  <c r="BI566" i="2"/>
  <c r="BH566"/>
  <c r="BG566"/>
  <c r="BF566"/>
  <c r="T566"/>
  <c r="R566"/>
  <c r="P566"/>
  <c r="BI565"/>
  <c r="BH565"/>
  <c r="BG565"/>
  <c r="BF565"/>
  <c r="T565"/>
  <c r="R565"/>
  <c r="P565"/>
  <c r="BI563"/>
  <c r="BH563"/>
  <c r="BG563"/>
  <c r="BF563"/>
  <c r="T563"/>
  <c r="R563"/>
  <c r="P563"/>
  <c r="BI554"/>
  <c r="BH554"/>
  <c r="BG554"/>
  <c r="BF554"/>
  <c r="T554"/>
  <c r="R554"/>
  <c r="P554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1"/>
  <c r="BH541"/>
  <c r="BG541"/>
  <c r="BF541"/>
  <c r="T541"/>
  <c r="R541"/>
  <c r="P541"/>
  <c r="BI538"/>
  <c r="BH538"/>
  <c r="BG538"/>
  <c r="BF538"/>
  <c r="T538"/>
  <c r="R538"/>
  <c r="P538"/>
  <c r="BI535"/>
  <c r="BH535"/>
  <c r="BG535"/>
  <c r="BF535"/>
  <c r="T535"/>
  <c r="R535"/>
  <c r="P535"/>
  <c r="BI531"/>
  <c r="BH531"/>
  <c r="BG531"/>
  <c r="BF531"/>
  <c r="T531"/>
  <c r="R531"/>
  <c r="P531"/>
  <c r="BI529"/>
  <c r="BH529"/>
  <c r="BG529"/>
  <c r="BF529"/>
  <c r="T529"/>
  <c r="R529"/>
  <c r="P529"/>
  <c r="BI528"/>
  <c r="BH528"/>
  <c r="BG528"/>
  <c r="BF528"/>
  <c r="T528"/>
  <c r="R528"/>
  <c r="P528"/>
  <c r="BI524"/>
  <c r="BH524"/>
  <c r="BG524"/>
  <c r="BF524"/>
  <c r="T524"/>
  <c r="R524"/>
  <c r="P524"/>
  <c r="BI521"/>
  <c r="BH521"/>
  <c r="BG521"/>
  <c r="BF521"/>
  <c r="T521"/>
  <c r="R521"/>
  <c r="P521"/>
  <c r="BI518"/>
  <c r="BH518"/>
  <c r="BG518"/>
  <c r="BF518"/>
  <c r="T518"/>
  <c r="R518"/>
  <c r="P518"/>
  <c r="BI517"/>
  <c r="BH517"/>
  <c r="BG517"/>
  <c r="BF517"/>
  <c r="T517"/>
  <c r="R517"/>
  <c r="P517"/>
  <c r="BI509"/>
  <c r="BH509"/>
  <c r="BG509"/>
  <c r="BF509"/>
  <c r="T509"/>
  <c r="R509"/>
  <c r="P509"/>
  <c r="BI504"/>
  <c r="BH504"/>
  <c r="BG504"/>
  <c r="BF504"/>
  <c r="T504"/>
  <c r="R504"/>
  <c r="P504"/>
  <c r="BI498"/>
  <c r="BH498"/>
  <c r="BG498"/>
  <c r="BF498"/>
  <c r="T498"/>
  <c r="R498"/>
  <c r="P498"/>
  <c r="BI489"/>
  <c r="BH489"/>
  <c r="BG489"/>
  <c r="BF489"/>
  <c r="T489"/>
  <c r="R489"/>
  <c r="P489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69"/>
  <c r="BH469"/>
  <c r="BG469"/>
  <c r="BF469"/>
  <c r="T469"/>
  <c r="R469"/>
  <c r="P469"/>
  <c r="BI464"/>
  <c r="BH464"/>
  <c r="BG464"/>
  <c r="BF464"/>
  <c r="T464"/>
  <c r="R464"/>
  <c r="P464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0"/>
  <c r="BH450"/>
  <c r="BG450"/>
  <c r="BF450"/>
  <c r="T450"/>
  <c r="R450"/>
  <c r="P450"/>
  <c r="BI447"/>
  <c r="BH447"/>
  <c r="BG447"/>
  <c r="BF447"/>
  <c r="T447"/>
  <c r="R447"/>
  <c r="P447"/>
  <c r="BI442"/>
  <c r="BH442"/>
  <c r="BG442"/>
  <c r="BF442"/>
  <c r="T442"/>
  <c r="R442"/>
  <c r="P442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8"/>
  <c r="BH428"/>
  <c r="BG428"/>
  <c r="BF428"/>
  <c r="T428"/>
  <c r="R428"/>
  <c r="P428"/>
  <c r="BI424"/>
  <c r="BH424"/>
  <c r="BG424"/>
  <c r="BF424"/>
  <c r="T424"/>
  <c r="R424"/>
  <c r="P424"/>
  <c r="BI420"/>
  <c r="BH420"/>
  <c r="BG420"/>
  <c r="BF420"/>
  <c r="T420"/>
  <c r="R420"/>
  <c r="P420"/>
  <c r="BI416"/>
  <c r="BH416"/>
  <c r="BG416"/>
  <c r="BF416"/>
  <c r="T416"/>
  <c r="R416"/>
  <c r="P416"/>
  <c r="BI414"/>
  <c r="BH414"/>
  <c r="BG414"/>
  <c r="BF414"/>
  <c r="T414"/>
  <c r="R414"/>
  <c r="P414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1"/>
  <c r="BH401"/>
  <c r="BG401"/>
  <c r="BF401"/>
  <c r="T401"/>
  <c r="R401"/>
  <c r="P401"/>
  <c r="BI397"/>
  <c r="BH397"/>
  <c r="BG397"/>
  <c r="BF397"/>
  <c r="T397"/>
  <c r="R397"/>
  <c r="P397"/>
  <c r="BI392"/>
  <c r="BH392"/>
  <c r="BG392"/>
  <c r="BF392"/>
  <c r="T392"/>
  <c r="R392"/>
  <c r="P392"/>
  <c r="BI390"/>
  <c r="BH390"/>
  <c r="BG390"/>
  <c r="BF390"/>
  <c r="T390"/>
  <c r="R390"/>
  <c r="P390"/>
  <c r="BI387"/>
  <c r="BH387"/>
  <c r="BG387"/>
  <c r="BF387"/>
  <c r="T387"/>
  <c r="R387"/>
  <c r="P387"/>
  <c r="BI385"/>
  <c r="BH385"/>
  <c r="BG385"/>
  <c r="BF385"/>
  <c r="T385"/>
  <c r="R385"/>
  <c r="P385"/>
  <c r="BI364"/>
  <c r="BH364"/>
  <c r="BG364"/>
  <c r="BF364"/>
  <c r="T364"/>
  <c r="R364"/>
  <c r="P364"/>
  <c r="BI349"/>
  <c r="BH349"/>
  <c r="BG349"/>
  <c r="BF349"/>
  <c r="T349"/>
  <c r="R349"/>
  <c r="P349"/>
  <c r="BI338"/>
  <c r="BH338"/>
  <c r="BG338"/>
  <c r="BF338"/>
  <c r="T338"/>
  <c r="R338"/>
  <c r="P338"/>
  <c r="BI324"/>
  <c r="BH324"/>
  <c r="BG324"/>
  <c r="BF324"/>
  <c r="T324"/>
  <c r="R324"/>
  <c r="P324"/>
  <c r="BI318"/>
  <c r="BH318"/>
  <c r="BG318"/>
  <c r="BF318"/>
  <c r="T318"/>
  <c r="R318"/>
  <c r="P318"/>
  <c r="BI316"/>
  <c r="BH316"/>
  <c r="BG316"/>
  <c r="BF316"/>
  <c r="T316"/>
  <c r="R316"/>
  <c r="P316"/>
  <c r="BI312"/>
  <c r="BH312"/>
  <c r="BG312"/>
  <c r="BF312"/>
  <c r="T312"/>
  <c r="R312"/>
  <c r="P312"/>
  <c r="BI310"/>
  <c r="BH310"/>
  <c r="BG310"/>
  <c r="BF310"/>
  <c r="T310"/>
  <c r="R310"/>
  <c r="P310"/>
  <c r="BI305"/>
  <c r="BH305"/>
  <c r="BG305"/>
  <c r="BF305"/>
  <c r="T305"/>
  <c r="R305"/>
  <c r="P305"/>
  <c r="BI297"/>
  <c r="BH297"/>
  <c r="BG297"/>
  <c r="BF297"/>
  <c r="T297"/>
  <c r="R297"/>
  <c r="P297"/>
  <c r="BI285"/>
  <c r="BH285"/>
  <c r="BG285"/>
  <c r="BF285"/>
  <c r="T285"/>
  <c r="R285"/>
  <c r="P285"/>
  <c r="BI279"/>
  <c r="BH279"/>
  <c r="BG279"/>
  <c r="BF279"/>
  <c r="T279"/>
  <c r="R279"/>
  <c r="P279"/>
  <c r="BI273"/>
  <c r="BH273"/>
  <c r="BG273"/>
  <c r="BF273"/>
  <c r="T273"/>
  <c r="R273"/>
  <c r="P273"/>
  <c r="BI270"/>
  <c r="BH270"/>
  <c r="BG270"/>
  <c r="BF270"/>
  <c r="T270"/>
  <c r="R270"/>
  <c r="P270"/>
  <c r="BI264"/>
  <c r="BH264"/>
  <c r="BG264"/>
  <c r="BF264"/>
  <c r="T264"/>
  <c r="R264"/>
  <c r="P264"/>
  <c r="BI262"/>
  <c r="BH262"/>
  <c r="BG262"/>
  <c r="BF262"/>
  <c r="T262"/>
  <c r="R262"/>
  <c r="P262"/>
  <c r="BI252"/>
  <c r="BH252"/>
  <c r="BG252"/>
  <c r="BF252"/>
  <c r="T252"/>
  <c r="R252"/>
  <c r="P252"/>
  <c r="BI245"/>
  <c r="BH245"/>
  <c r="BG245"/>
  <c r="BF245"/>
  <c r="T245"/>
  <c r="R245"/>
  <c r="P245"/>
  <c r="BI239"/>
  <c r="BH239"/>
  <c r="BG239"/>
  <c r="BF239"/>
  <c r="T239"/>
  <c r="R239"/>
  <c r="P239"/>
  <c r="BI235"/>
  <c r="BH235"/>
  <c r="BG235"/>
  <c r="BF235"/>
  <c r="T235"/>
  <c r="R235"/>
  <c r="P235"/>
  <c r="BI232"/>
  <c r="BH232"/>
  <c r="BG232"/>
  <c r="BF232"/>
  <c r="T232"/>
  <c r="R232"/>
  <c r="P232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07"/>
  <c r="BH207"/>
  <c r="BG207"/>
  <c r="BF207"/>
  <c r="T207"/>
  <c r="R207"/>
  <c r="P207"/>
  <c r="BI202"/>
  <c r="BH202"/>
  <c r="BG202"/>
  <c r="BF202"/>
  <c r="T202"/>
  <c r="R202"/>
  <c r="P202"/>
  <c r="BI197"/>
  <c r="BH197"/>
  <c r="BG197"/>
  <c r="BF197"/>
  <c r="T197"/>
  <c r="R197"/>
  <c r="P197"/>
  <c r="BI194"/>
  <c r="BH194"/>
  <c r="BG194"/>
  <c r="BF194"/>
  <c r="T194"/>
  <c r="R194"/>
  <c r="P194"/>
  <c r="BI190"/>
  <c r="BH190"/>
  <c r="BG190"/>
  <c r="BF190"/>
  <c r="T190"/>
  <c r="R190"/>
  <c r="P190"/>
  <c r="BI182"/>
  <c r="BH182"/>
  <c r="BG182"/>
  <c r="BF182"/>
  <c r="T182"/>
  <c r="R182"/>
  <c r="P182"/>
  <c r="BI174"/>
  <c r="BH174"/>
  <c r="BG174"/>
  <c r="BF174"/>
  <c r="T174"/>
  <c r="R174"/>
  <c r="P174"/>
  <c r="BI168"/>
  <c r="BH168"/>
  <c r="BG168"/>
  <c r="BF168"/>
  <c r="T168"/>
  <c r="R168"/>
  <c r="P168"/>
  <c r="BI164"/>
  <c r="BH164"/>
  <c r="BG164"/>
  <c r="BF164"/>
  <c r="T164"/>
  <c r="R164"/>
  <c r="P164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42"/>
  <c r="BH142"/>
  <c r="BG142"/>
  <c r="BF142"/>
  <c r="T142"/>
  <c r="R142"/>
  <c r="P142"/>
  <c r="BI138"/>
  <c r="BH138"/>
  <c r="BG138"/>
  <c r="BF138"/>
  <c r="T138"/>
  <c r="R138"/>
  <c r="P138"/>
  <c r="F129"/>
  <c r="E127"/>
  <c r="BI114"/>
  <c r="BH114"/>
  <c r="BG114"/>
  <c r="BF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F89"/>
  <c r="E87"/>
  <c r="J24"/>
  <c r="E24"/>
  <c r="J132"/>
  <c r="J23"/>
  <c r="J21"/>
  <c r="E21"/>
  <c r="J131"/>
  <c r="J20"/>
  <c r="J18"/>
  <c r="E18"/>
  <c r="F132"/>
  <c r="J17"/>
  <c r="J15"/>
  <c r="E15"/>
  <c r="F131"/>
  <c r="J14"/>
  <c r="J89"/>
  <c r="E7"/>
  <c r="E125"/>
  <c r="L90" i="1"/>
  <c r="AM90"/>
  <c r="AM89"/>
  <c r="L89"/>
  <c r="AM87"/>
  <c r="L87"/>
  <c r="L85"/>
  <c r="L84"/>
  <c r="J565" i="2"/>
  <c r="BK554"/>
  <c r="BK549"/>
  <c r="BK545"/>
  <c r="J528"/>
  <c r="J504"/>
  <c r="BK480"/>
  <c r="BK450"/>
  <c r="J420"/>
  <c r="J349"/>
  <c r="J297"/>
  <c r="BK220"/>
  <c r="BK182"/>
  <c r="BK138"/>
  <c r="BK531"/>
  <c r="BK517"/>
  <c r="J450"/>
  <c r="BK424"/>
  <c r="BK387"/>
  <c r="BK338"/>
  <c r="BK305"/>
  <c r="J235"/>
  <c r="BK194"/>
  <c r="BK535"/>
  <c r="J518"/>
  <c r="J484"/>
  <c r="J457"/>
  <c r="J432"/>
  <c r="BK406"/>
  <c r="BK392"/>
  <c r="BK364"/>
  <c r="J285"/>
  <c r="J252"/>
  <c r="J232"/>
  <c r="J207"/>
  <c r="BK152"/>
  <c r="BK529"/>
  <c r="J455"/>
  <c r="BK428"/>
  <c r="BK416"/>
  <c r="J318"/>
  <c r="BK285"/>
  <c r="BK252"/>
  <c r="J223"/>
  <c r="J194"/>
  <c r="BK158"/>
  <c r="AS94" i="1"/>
  <c r="J141" i="3"/>
  <c r="J182"/>
  <c r="J149"/>
  <c r="BK139"/>
  <c r="BK166"/>
  <c r="BK136"/>
  <c r="J166"/>
  <c r="J136"/>
  <c r="J797" i="4"/>
  <c r="BK788"/>
  <c r="BK762"/>
  <c r="BK733"/>
  <c r="J699"/>
  <c r="BK688"/>
  <c r="BK660"/>
  <c r="BK629"/>
  <c r="J618"/>
  <c r="J593"/>
  <c r="J563"/>
  <c r="J535"/>
  <c r="J485"/>
  <c r="BK449"/>
  <c r="BK353"/>
  <c r="J322"/>
  <c r="BK285"/>
  <c r="BK266"/>
  <c r="BK256"/>
  <c r="BK232"/>
  <c r="J208"/>
  <c r="J179"/>
  <c r="J806"/>
  <c r="J770"/>
  <c r="J746"/>
  <c r="BK701"/>
  <c r="J629"/>
  <c r="J604"/>
  <c r="BK593"/>
  <c r="BK568"/>
  <c r="BK541"/>
  <c r="J516"/>
  <c r="BK495"/>
  <c r="J476"/>
  <c r="BK411"/>
  <c r="BK390"/>
  <c r="BK364"/>
  <c r="BK350"/>
  <c r="J324"/>
  <c r="BK296"/>
  <c r="J271"/>
  <c r="BK230"/>
  <c r="BK194"/>
  <c r="J799"/>
  <c r="J788"/>
  <c r="J750"/>
  <c r="BK707"/>
  <c r="J688"/>
  <c r="J665"/>
  <c r="J622"/>
  <c r="BK599"/>
  <c r="J575"/>
  <c r="BK546"/>
  <c r="J505"/>
  <c r="BK485"/>
  <c r="BK472"/>
  <c r="J427"/>
  <c r="BK407"/>
  <c r="J390"/>
  <c r="BK331"/>
  <c r="J287"/>
  <c r="BK268"/>
  <c r="BK252"/>
  <c r="J232"/>
  <c r="BK187"/>
  <c r="J168"/>
  <c r="BK141"/>
  <c r="BK797"/>
  <c r="J764"/>
  <c r="BK746"/>
  <c r="J674"/>
  <c r="J641"/>
  <c r="J624"/>
  <c r="BK601"/>
  <c r="BK572"/>
  <c r="J554"/>
  <c r="BK516"/>
  <c r="BK463"/>
  <c r="J431"/>
  <c r="J413"/>
  <c r="J388"/>
  <c r="BK333"/>
  <c r="BK313"/>
  <c r="J254"/>
  <c r="BK241"/>
  <c r="BK222"/>
  <c r="J216"/>
  <c r="BK196"/>
  <c r="J170"/>
  <c r="BK566" i="2"/>
  <c r="J563"/>
  <c r="J551"/>
  <c r="J547"/>
  <c r="J531"/>
  <c r="J521"/>
  <c r="J489"/>
  <c r="J478"/>
  <c r="J428"/>
  <c r="J397"/>
  <c r="BK318"/>
  <c r="J239"/>
  <c r="J190"/>
  <c r="J152"/>
  <c r="BK521"/>
  <c r="BK457"/>
  <c r="J442"/>
  <c r="BK390"/>
  <c r="BK312"/>
  <c r="J279"/>
  <c r="J226"/>
  <c r="BK190"/>
  <c r="J529"/>
  <c r="BK498"/>
  <c r="J469"/>
  <c r="J438"/>
  <c r="BK409"/>
  <c r="BK401"/>
  <c r="BK385"/>
  <c r="J312"/>
  <c r="J262"/>
  <c r="BK223"/>
  <c r="BK202"/>
  <c r="J168"/>
  <c r="J138"/>
  <c r="J517"/>
  <c r="J453"/>
  <c r="BK432"/>
  <c r="J392"/>
  <c r="BK316"/>
  <c r="BK279"/>
  <c r="BK235"/>
  <c r="J218"/>
  <c r="J164"/>
  <c r="BK182" i="3"/>
  <c r="BK174"/>
  <c r="BK157"/>
  <c r="BK134"/>
  <c r="BK171"/>
  <c r="J147"/>
  <c r="J188"/>
  <c r="J163"/>
  <c r="BK149"/>
  <c r="J168"/>
  <c r="BK147"/>
  <c r="BK806" i="4"/>
  <c r="J790"/>
  <c r="BK764"/>
  <c r="BK748"/>
  <c r="J709"/>
  <c r="BK682"/>
  <c r="J649"/>
  <c r="BK626"/>
  <c r="J599"/>
  <c r="BK575"/>
  <c r="J537"/>
  <c r="J514"/>
  <c r="BK483"/>
  <c r="BK453"/>
  <c r="BK359"/>
  <c r="J328"/>
  <c r="BK287"/>
  <c r="BK263"/>
  <c r="BK254"/>
  <c r="J235"/>
  <c r="BK210"/>
  <c r="J184"/>
  <c r="J147"/>
  <c r="BK805"/>
  <c r="J762"/>
  <c r="J738"/>
  <c r="J682"/>
  <c r="J644"/>
  <c r="J601"/>
  <c r="J572"/>
  <c r="BK537"/>
  <c r="J523"/>
  <c r="BK503"/>
  <c r="BK468"/>
  <c r="BK431"/>
  <c r="J404"/>
  <c r="BK383"/>
  <c r="J333"/>
  <c r="BK322"/>
  <c r="BK294"/>
  <c r="BK273"/>
  <c r="BK247"/>
  <c r="J204"/>
  <c r="BK160"/>
  <c r="BK790"/>
  <c r="BK752"/>
  <c r="J725"/>
  <c r="BK691"/>
  <c r="BK674"/>
  <c r="J658"/>
  <c r="BK614"/>
  <c r="BK595"/>
  <c r="BK563"/>
  <c r="BK510"/>
  <c r="J503"/>
  <c r="J479"/>
  <c r="J440"/>
  <c r="BK404"/>
  <c r="BK378"/>
  <c r="BK339"/>
  <c r="J298"/>
  <c r="BK280"/>
  <c r="J256"/>
  <c r="BK208"/>
  <c r="BK170"/>
  <c r="J153"/>
  <c r="J805"/>
  <c r="J795"/>
  <c r="BK770"/>
  <c r="BK755"/>
  <c r="BK693"/>
  <c r="BK658"/>
  <c r="BK634"/>
  <c r="BK611"/>
  <c r="J584"/>
  <c r="BK565"/>
  <c r="J546"/>
  <c r="BK505"/>
  <c r="J468"/>
  <c r="BK445"/>
  <c r="J411"/>
  <c r="J383"/>
  <c r="J342"/>
  <c r="BK326"/>
  <c r="J283"/>
  <c r="J252"/>
  <c r="BK238"/>
  <c r="J214"/>
  <c r="J187"/>
  <c r="J150"/>
  <c r="J566" i="2"/>
  <c r="BK563"/>
  <c r="BK551"/>
  <c r="BK547"/>
  <c r="BK538"/>
  <c r="BK524"/>
  <c r="J498"/>
  <c r="J482"/>
  <c r="J435"/>
  <c r="J406"/>
  <c r="J338"/>
  <c r="J273"/>
  <c r="BK207"/>
  <c r="BK164"/>
  <c r="J541"/>
  <c r="J524"/>
  <c r="BK478"/>
  <c r="BK453"/>
  <c r="BK435"/>
  <c r="J409"/>
  <c r="J364"/>
  <c r="BK310"/>
  <c r="BK262"/>
  <c r="BK215"/>
  <c r="BK168"/>
  <c r="BK504"/>
  <c r="J480"/>
  <c r="BK447"/>
  <c r="BK414"/>
  <c r="BK397"/>
  <c r="J387"/>
  <c r="J316"/>
  <c r="J264"/>
  <c r="J245"/>
  <c r="J220"/>
  <c r="BK174"/>
  <c r="BK142"/>
  <c r="BK518"/>
  <c r="BK464"/>
  <c r="BK438"/>
  <c r="BK420"/>
  <c r="BK324"/>
  <c r="BK297"/>
  <c r="BK273"/>
  <c r="BK226"/>
  <c r="BK197"/>
  <c r="J174"/>
  <c r="J142"/>
  <c r="J176" i="3"/>
  <c r="BK159"/>
  <c r="J139"/>
  <c r="J174"/>
  <c r="BK163"/>
  <c r="BK141"/>
  <c r="BK179"/>
  <c r="BK161"/>
  <c r="BK176"/>
  <c r="J157"/>
  <c r="J134"/>
  <c r="BK793" i="4"/>
  <c r="BK766"/>
  <c r="J755"/>
  <c r="BK725"/>
  <c r="J691"/>
  <c r="J663"/>
  <c r="J631"/>
  <c r="J614"/>
  <c r="J578"/>
  <c r="BK543"/>
  <c r="BK525"/>
  <c r="BK479"/>
  <c r="J445"/>
  <c r="J350"/>
  <c r="J319"/>
  <c r="J280"/>
  <c r="BK258"/>
  <c r="J241"/>
  <c r="J218"/>
  <c r="BK204"/>
  <c r="J163"/>
  <c r="J143"/>
  <c r="BK781"/>
  <c r="BK750"/>
  <c r="J707"/>
  <c r="BK649"/>
  <c r="BK618"/>
  <c r="BK591"/>
  <c r="J565"/>
  <c r="BK535"/>
  <c r="J510"/>
  <c r="J453"/>
  <c r="BK425"/>
  <c r="J407"/>
  <c r="BK388"/>
  <c r="J362"/>
  <c r="J326"/>
  <c r="J301"/>
  <c r="J285"/>
  <c r="J266"/>
  <c r="J199"/>
  <c r="BK153"/>
  <c r="J793"/>
  <c r="J783"/>
  <c r="J727"/>
  <c r="BK699"/>
  <c r="J670"/>
  <c r="BK641"/>
  <c r="J606"/>
  <c r="J586"/>
  <c r="J568"/>
  <c r="J543"/>
  <c r="J489"/>
  <c r="J463"/>
  <c r="J425"/>
  <c r="J400"/>
  <c r="BK362"/>
  <c r="BK319"/>
  <c r="J294"/>
  <c r="J263"/>
  <c r="BK244"/>
  <c r="BK216"/>
  <c r="BK179"/>
  <c r="BK163"/>
  <c r="BK143"/>
  <c r="BK799"/>
  <c r="J781"/>
  <c r="BK758"/>
  <c r="BK709"/>
  <c r="BK670"/>
  <c r="J651"/>
  <c r="BK631"/>
  <c r="BK606"/>
  <c r="BK578"/>
  <c r="BK561"/>
  <c r="J541"/>
  <c r="BK489"/>
  <c r="J472"/>
  <c r="J449"/>
  <c r="J416"/>
  <c r="J364"/>
  <c r="J339"/>
  <c r="BK324"/>
  <c r="BK291"/>
  <c r="J268"/>
  <c r="J244"/>
  <c r="BK218"/>
  <c r="J210"/>
  <c r="BK184"/>
  <c r="J160"/>
  <c r="BK565" i="2"/>
  <c r="J554"/>
  <c r="J549"/>
  <c r="J545"/>
  <c r="BK509"/>
  <c r="BK484"/>
  <c r="BK469"/>
  <c r="J403"/>
  <c r="J305"/>
  <c r="BK245"/>
  <c r="J202"/>
  <c r="J158"/>
  <c r="J535"/>
  <c r="BK482"/>
  <c r="BK455"/>
  <c r="J447"/>
  <c r="J414"/>
  <c r="J385"/>
  <c r="J324"/>
  <c r="BK264"/>
  <c r="BK218"/>
  <c r="J538"/>
  <c r="BK528"/>
  <c r="BK489"/>
  <c r="J464"/>
  <c r="J416"/>
  <c r="BK403"/>
  <c r="J390"/>
  <c r="BK349"/>
  <c r="J270"/>
  <c r="BK239"/>
  <c r="J197"/>
  <c r="BK154"/>
  <c r="BK541"/>
  <c r="J509"/>
  <c r="BK442"/>
  <c r="J424"/>
  <c r="J401"/>
  <c r="J310"/>
  <c r="BK270"/>
  <c r="BK232"/>
  <c r="J215"/>
  <c r="J182"/>
  <c r="J154"/>
  <c r="J179" i="3"/>
  <c r="J171"/>
  <c r="J151"/>
  <c r="BK188"/>
  <c r="BK151"/>
  <c r="J131"/>
  <c r="BK168"/>
  <c r="J159"/>
  <c r="BK131"/>
  <c r="J161"/>
  <c r="BK795" i="4"/>
  <c r="BK786"/>
  <c r="J758"/>
  <c r="BK727"/>
  <c r="J693"/>
  <c r="BK680"/>
  <c r="BK651"/>
  <c r="BK624"/>
  <c r="J611"/>
  <c r="BK586"/>
  <c r="J548"/>
  <c r="J533"/>
  <c r="J487"/>
  <c r="J458"/>
  <c r="BK440"/>
  <c r="BK342"/>
  <c r="BK301"/>
  <c r="J273"/>
  <c r="BK261"/>
  <c r="J238"/>
  <c r="BK214"/>
  <c r="J196"/>
  <c r="BK150"/>
  <c r="J752"/>
  <c r="J733"/>
  <c r="BK663"/>
  <c r="J626"/>
  <c r="J595"/>
  <c r="J570"/>
  <c r="BK554"/>
  <c r="BK533"/>
  <c r="BK514"/>
  <c r="BK487"/>
  <c r="BK435"/>
  <c r="BK413"/>
  <c r="BK400"/>
  <c r="J378"/>
  <c r="J331"/>
  <c r="BK298"/>
  <c r="J291"/>
  <c r="J261"/>
  <c r="J222"/>
  <c r="BK168"/>
  <c r="J141"/>
  <c r="J786"/>
  <c r="J748"/>
  <c r="J701"/>
  <c r="J680"/>
  <c r="J660"/>
  <c r="J634"/>
  <c r="BK604"/>
  <c r="BK584"/>
  <c r="J561"/>
  <c r="BK523"/>
  <c r="J495"/>
  <c r="BK476"/>
  <c r="J435"/>
  <c r="BK416"/>
  <c r="J398"/>
  <c r="J359"/>
  <c r="J313"/>
  <c r="BK283"/>
  <c r="J258"/>
  <c r="BK235"/>
  <c r="J194"/>
  <c r="BK177"/>
  <c r="BK147"/>
  <c r="BK783"/>
  <c r="J766"/>
  <c r="BK738"/>
  <c r="BK665"/>
  <c r="BK644"/>
  <c r="BK622"/>
  <c r="J591"/>
  <c r="BK570"/>
  <c r="BK548"/>
  <c r="J525"/>
  <c r="J483"/>
  <c r="BK458"/>
  <c r="BK427"/>
  <c r="BK398"/>
  <c r="J353"/>
  <c r="BK328"/>
  <c r="J296"/>
  <c r="BK271"/>
  <c r="J247"/>
  <c r="J230"/>
  <c r="BK199"/>
  <c r="J177"/>
  <c r="T137" i="2" l="1"/>
  <c r="T251"/>
  <c r="BK419"/>
  <c r="J419"/>
  <c r="J101" s="1"/>
  <c r="R419"/>
  <c r="P441"/>
  <c r="BK530"/>
  <c r="J530" s="1"/>
  <c r="J105" s="1"/>
  <c r="R140" i="4"/>
  <c r="BK377"/>
  <c r="J377" s="1"/>
  <c r="J100" s="1"/>
  <c r="BK494"/>
  <c r="J494"/>
  <c r="J101" s="1"/>
  <c r="T509"/>
  <c r="R560"/>
  <c r="R669"/>
  <c r="P761"/>
  <c r="P137" i="2"/>
  <c r="P251"/>
  <c r="P413"/>
  <c r="T413"/>
  <c r="BK441"/>
  <c r="J441"/>
  <c r="J102"/>
  <c r="R441"/>
  <c r="P520"/>
  <c r="R520"/>
  <c r="P530"/>
  <c r="R130" i="3"/>
  <c r="R129"/>
  <c r="R128"/>
  <c r="P140" i="4"/>
  <c r="P139" s="1"/>
  <c r="P377"/>
  <c r="P494"/>
  <c r="R509"/>
  <c r="BK560"/>
  <c r="J560"/>
  <c r="J103"/>
  <c r="T669"/>
  <c r="R761"/>
  <c r="P769"/>
  <c r="R137" i="2"/>
  <c r="R251"/>
  <c r="BK413"/>
  <c r="J413"/>
  <c r="J100"/>
  <c r="R413"/>
  <c r="P419"/>
  <c r="T419"/>
  <c r="T441"/>
  <c r="BK520"/>
  <c r="J520" s="1"/>
  <c r="J104" s="1"/>
  <c r="T520"/>
  <c r="R530"/>
  <c r="T130" i="3"/>
  <c r="T129"/>
  <c r="T128"/>
  <c r="BK140" i="4"/>
  <c r="J140" s="1"/>
  <c r="J99" s="1"/>
  <c r="R377"/>
  <c r="T494"/>
  <c r="P509"/>
  <c r="P560"/>
  <c r="BK669"/>
  <c r="J669"/>
  <c r="J104" s="1"/>
  <c r="BK761"/>
  <c r="J761"/>
  <c r="J106"/>
  <c r="T761"/>
  <c r="R769"/>
  <c r="BK137" i="2"/>
  <c r="J137"/>
  <c r="J98" s="1"/>
  <c r="BK251"/>
  <c r="J251"/>
  <c r="J99"/>
  <c r="T530"/>
  <c r="BK130" i="3"/>
  <c r="J130"/>
  <c r="J98"/>
  <c r="P130"/>
  <c r="P129"/>
  <c r="P128"/>
  <c r="AU96" i="1"/>
  <c r="T140" i="4"/>
  <c r="T377"/>
  <c r="T139" s="1"/>
  <c r="T138" s="1"/>
  <c r="R494"/>
  <c r="BK509"/>
  <c r="J509"/>
  <c r="J102"/>
  <c r="T560"/>
  <c r="P669"/>
  <c r="BK769"/>
  <c r="J769"/>
  <c r="J107" s="1"/>
  <c r="T769"/>
  <c r="J91"/>
  <c r="E127"/>
  <c r="BE160"/>
  <c r="BE163"/>
  <c r="BE168"/>
  <c r="BE208"/>
  <c r="BE216"/>
  <c r="BE244"/>
  <c r="BE256"/>
  <c r="BE261"/>
  <c r="BE283"/>
  <c r="BE298"/>
  <c r="BE319"/>
  <c r="BE407"/>
  <c r="BE411"/>
  <c r="BE435"/>
  <c r="BE449"/>
  <c r="BE468"/>
  <c r="BE505"/>
  <c r="BE510"/>
  <c r="BE516"/>
  <c r="BE543"/>
  <c r="BE584"/>
  <c r="BE614"/>
  <c r="BE624"/>
  <c r="BE641"/>
  <c r="BE727"/>
  <c r="BE750"/>
  <c r="J89"/>
  <c r="F92"/>
  <c r="F133"/>
  <c r="J134"/>
  <c r="BE141"/>
  <c r="BE143"/>
  <c r="BE150"/>
  <c r="BE184"/>
  <c r="BE194"/>
  <c r="BE199"/>
  <c r="BE204"/>
  <c r="BE210"/>
  <c r="BE214"/>
  <c r="BE222"/>
  <c r="BE238"/>
  <c r="BE263"/>
  <c r="BE266"/>
  <c r="BE287"/>
  <c r="BE294"/>
  <c r="BE301"/>
  <c r="BE322"/>
  <c r="BE324"/>
  <c r="BE350"/>
  <c r="BE353"/>
  <c r="BE364"/>
  <c r="BE383"/>
  <c r="BE413"/>
  <c r="BE416"/>
  <c r="BE445"/>
  <c r="BE476"/>
  <c r="BE533"/>
  <c r="BE535"/>
  <c r="BE537"/>
  <c r="BE565"/>
  <c r="BE575"/>
  <c r="BE586"/>
  <c r="BE591"/>
  <c r="BE595"/>
  <c r="BE599"/>
  <c r="BE606"/>
  <c r="BE629"/>
  <c r="BE634"/>
  <c r="BE660"/>
  <c r="BE752"/>
  <c r="BE762"/>
  <c r="BE764"/>
  <c r="BE766"/>
  <c r="BE786"/>
  <c r="BE805"/>
  <c r="BE147"/>
  <c r="BE177"/>
  <c r="BE179"/>
  <c r="BE230"/>
  <c r="BE232"/>
  <c r="BE235"/>
  <c r="BE252"/>
  <c r="BE254"/>
  <c r="BE258"/>
  <c r="BE285"/>
  <c r="BE326"/>
  <c r="BE339"/>
  <c r="BE398"/>
  <c r="BE440"/>
  <c r="BE472"/>
  <c r="BE479"/>
  <c r="BE483"/>
  <c r="BE485"/>
  <c r="BE487"/>
  <c r="BE489"/>
  <c r="BE503"/>
  <c r="BE523"/>
  <c r="BE546"/>
  <c r="BE548"/>
  <c r="BE561"/>
  <c r="BE568"/>
  <c r="BE572"/>
  <c r="BE601"/>
  <c r="BE622"/>
  <c r="BE626"/>
  <c r="BE649"/>
  <c r="BE658"/>
  <c r="BE670"/>
  <c r="BE674"/>
  <c r="BE680"/>
  <c r="BE682"/>
  <c r="BE688"/>
  <c r="BE691"/>
  <c r="BE707"/>
  <c r="BE709"/>
  <c r="BE725"/>
  <c r="BE733"/>
  <c r="BE755"/>
  <c r="BE758"/>
  <c r="BE781"/>
  <c r="BE783"/>
  <c r="BE788"/>
  <c r="BE790"/>
  <c r="BE793"/>
  <c r="BE795"/>
  <c r="BE797"/>
  <c r="BE799"/>
  <c r="BE806"/>
  <c r="BE153"/>
  <c r="BE170"/>
  <c r="BE187"/>
  <c r="BE196"/>
  <c r="BE218"/>
  <c r="BE241"/>
  <c r="BE247"/>
  <c r="BE268"/>
  <c r="BE271"/>
  <c r="BE273"/>
  <c r="BE280"/>
  <c r="BE291"/>
  <c r="BE296"/>
  <c r="BE313"/>
  <c r="BE328"/>
  <c r="BE331"/>
  <c r="BE333"/>
  <c r="BE342"/>
  <c r="BE359"/>
  <c r="BE362"/>
  <c r="BE378"/>
  <c r="BE388"/>
  <c r="BE390"/>
  <c r="BE400"/>
  <c r="BE404"/>
  <c r="BE425"/>
  <c r="BE427"/>
  <c r="BE431"/>
  <c r="BE453"/>
  <c r="BE458"/>
  <c r="BE463"/>
  <c r="BE495"/>
  <c r="BE514"/>
  <c r="BE525"/>
  <c r="BE541"/>
  <c r="BE554"/>
  <c r="BE563"/>
  <c r="BE570"/>
  <c r="BE578"/>
  <c r="BE593"/>
  <c r="BE604"/>
  <c r="BE611"/>
  <c r="BE618"/>
  <c r="BE631"/>
  <c r="BE644"/>
  <c r="BE651"/>
  <c r="BE663"/>
  <c r="BE665"/>
  <c r="BE693"/>
  <c r="BE699"/>
  <c r="BE701"/>
  <c r="BE738"/>
  <c r="BE746"/>
  <c r="BE748"/>
  <c r="BE770"/>
  <c r="E85" i="3"/>
  <c r="F92"/>
  <c r="F124"/>
  <c r="BE149"/>
  <c r="BE159"/>
  <c r="BE163"/>
  <c r="BE168"/>
  <c r="BE171"/>
  <c r="BE182"/>
  <c r="BE131"/>
  <c r="BE139"/>
  <c r="BE151"/>
  <c r="BE188"/>
  <c r="J89"/>
  <c r="J92"/>
  <c r="J124"/>
  <c r="BE134"/>
  <c r="BE141"/>
  <c r="BE147"/>
  <c r="BE157"/>
  <c r="BE166"/>
  <c r="BE174"/>
  <c r="BE176"/>
  <c r="BE136"/>
  <c r="BE161"/>
  <c r="BE179"/>
  <c r="E85" i="2"/>
  <c r="F91"/>
  <c r="J92"/>
  <c r="BE142"/>
  <c r="BE152"/>
  <c r="BE164"/>
  <c r="BE168"/>
  <c r="BE202"/>
  <c r="BE218"/>
  <c r="BE239"/>
  <c r="BE264"/>
  <c r="BE310"/>
  <c r="BE338"/>
  <c r="BE364"/>
  <c r="BE401"/>
  <c r="BE406"/>
  <c r="BE409"/>
  <c r="BE420"/>
  <c r="BE447"/>
  <c r="BE455"/>
  <c r="BE457"/>
  <c r="BE469"/>
  <c r="BE478"/>
  <c r="BE498"/>
  <c r="BE521"/>
  <c r="BE524"/>
  <c r="BE531"/>
  <c r="J91"/>
  <c r="BE158"/>
  <c r="BE182"/>
  <c r="BE207"/>
  <c r="BE273"/>
  <c r="BE318"/>
  <c r="BE324"/>
  <c r="BE416"/>
  <c r="BE424"/>
  <c r="BE432"/>
  <c r="BE453"/>
  <c r="BE482"/>
  <c r="BE528"/>
  <c r="BE535"/>
  <c r="BE541"/>
  <c r="F92"/>
  <c r="J129"/>
  <c r="BE138"/>
  <c r="BE154"/>
  <c r="BE174"/>
  <c r="BE197"/>
  <c r="BE220"/>
  <c r="BE223"/>
  <c r="BE226"/>
  <c r="BE235"/>
  <c r="BE245"/>
  <c r="BE285"/>
  <c r="BE349"/>
  <c r="BE392"/>
  <c r="BE397"/>
  <c r="BE403"/>
  <c r="BE414"/>
  <c r="BE435"/>
  <c r="BE442"/>
  <c r="BE450"/>
  <c r="BE464"/>
  <c r="BE504"/>
  <c r="BE529"/>
  <c r="BE190"/>
  <c r="BE194"/>
  <c r="BE215"/>
  <c r="BE232"/>
  <c r="BE252"/>
  <c r="BE262"/>
  <c r="BE270"/>
  <c r="BE279"/>
  <c r="BE297"/>
  <c r="BE305"/>
  <c r="BE312"/>
  <c r="BE316"/>
  <c r="BE385"/>
  <c r="BE387"/>
  <c r="BE390"/>
  <c r="BE428"/>
  <c r="BE438"/>
  <c r="BE480"/>
  <c r="BE484"/>
  <c r="BE489"/>
  <c r="BE509"/>
  <c r="BE517"/>
  <c r="BE518"/>
  <c r="BE538"/>
  <c r="BE545"/>
  <c r="BE547"/>
  <c r="BE549"/>
  <c r="BE551"/>
  <c r="BE554"/>
  <c r="BE563"/>
  <c r="BE565"/>
  <c r="BE566"/>
  <c r="F37"/>
  <c r="BB95" i="1" s="1"/>
  <c r="F36" i="3"/>
  <c r="BA96" i="1" s="1"/>
  <c r="F36" i="4"/>
  <c r="BA97" i="1" s="1"/>
  <c r="J36" i="4"/>
  <c r="AW97" i="1" s="1"/>
  <c r="F36" i="2"/>
  <c r="BA95" i="1" s="1"/>
  <c r="F39" i="4"/>
  <c r="BD97" i="1" s="1"/>
  <c r="F37" i="3"/>
  <c r="BB96" i="1" s="1"/>
  <c r="J36" i="2"/>
  <c r="AW95" i="1" s="1"/>
  <c r="F37" i="4"/>
  <c r="BB97" i="1"/>
  <c r="F39" i="3"/>
  <c r="BD96" i="1" s="1"/>
  <c r="F39" i="2"/>
  <c r="BD95" i="1" s="1"/>
  <c r="F38" i="2"/>
  <c r="BC95" i="1" s="1"/>
  <c r="F38" i="4"/>
  <c r="BC97" i="1" s="1"/>
  <c r="J36" i="3"/>
  <c r="AW96" i="1" s="1"/>
  <c r="F38" i="3"/>
  <c r="BC96" i="1" s="1"/>
  <c r="R760" i="4" l="1"/>
  <c r="T760"/>
  <c r="T137" s="1"/>
  <c r="P136" i="2"/>
  <c r="P760" i="4"/>
  <c r="R136" i="2"/>
  <c r="P138" i="4"/>
  <c r="P519" i="2"/>
  <c r="R139" i="4"/>
  <c r="R138"/>
  <c r="R137"/>
  <c r="T519" i="2"/>
  <c r="T135" s="1"/>
  <c r="R519"/>
  <c r="T136"/>
  <c r="BK136"/>
  <c r="J136" s="1"/>
  <c r="J97" s="1"/>
  <c r="BK129" i="3"/>
  <c r="J129"/>
  <c r="J97" s="1"/>
  <c r="BK760" i="4"/>
  <c r="J760"/>
  <c r="J105"/>
  <c r="BK519" i="2"/>
  <c r="J519"/>
  <c r="J103"/>
  <c r="BK139" i="4"/>
  <c r="J139" s="1"/>
  <c r="J98" s="1"/>
  <c r="BA94" i="1"/>
  <c r="AW94" s="1"/>
  <c r="AK30" s="1"/>
  <c r="BC94"/>
  <c r="W32" s="1"/>
  <c r="BB94"/>
  <c r="AX94" s="1"/>
  <c r="BD94"/>
  <c r="W33" s="1"/>
  <c r="P137" i="4" l="1"/>
  <c r="AU97" i="1"/>
  <c r="R135" i="2"/>
  <c r="P135"/>
  <c r="AU95" i="1" s="1"/>
  <c r="BK135" i="2"/>
  <c r="J135"/>
  <c r="J96"/>
  <c r="J30" s="1"/>
  <c r="BE114" s="1"/>
  <c r="F35" s="1"/>
  <c r="AZ95" i="1" s="1"/>
  <c r="BK138" i="4"/>
  <c r="BK137" s="1"/>
  <c r="J137" s="1"/>
  <c r="J96" s="1"/>
  <c r="BK128" i="3"/>
  <c r="J128"/>
  <c r="J96" s="1"/>
  <c r="W31" i="1"/>
  <c r="AY94"/>
  <c r="W30"/>
  <c r="J30" i="3" l="1"/>
  <c r="J101" s="1"/>
  <c r="J109" s="1"/>
  <c r="J30" i="4"/>
  <c r="J110" s="1"/>
  <c r="J31" s="1"/>
  <c r="J138"/>
  <c r="J97"/>
  <c r="BE116"/>
  <c r="F35" s="1"/>
  <c r="AZ97" i="1" s="1"/>
  <c r="BE107" i="3"/>
  <c r="F35" s="1"/>
  <c r="AZ96" i="1" s="1"/>
  <c r="J35" i="2"/>
  <c r="AV95" i="1" s="1"/>
  <c r="AT95" s="1"/>
  <c r="AU94"/>
  <c r="J108" i="2"/>
  <c r="J116" s="1"/>
  <c r="J31" i="3" l="1"/>
  <c r="J32" s="1"/>
  <c r="AG96" i="1" s="1"/>
  <c r="J118" i="4"/>
  <c r="J32"/>
  <c r="AG97" i="1" s="1"/>
  <c r="J31" i="2"/>
  <c r="J32" s="1"/>
  <c r="AG95" i="1" s="1"/>
  <c r="AN95" s="1"/>
  <c r="J35" i="4"/>
  <c r="AV97" i="1" s="1"/>
  <c r="AT97" s="1"/>
  <c r="J35" i="3"/>
  <c r="AV96" i="1"/>
  <c r="AT96"/>
  <c r="AZ94"/>
  <c r="AV94" s="1"/>
  <c r="AK29" s="1"/>
  <c r="J41" i="2" l="1"/>
  <c r="J41" i="3"/>
  <c r="J41" i="4"/>
  <c r="AN97" i="1"/>
  <c r="AN96"/>
  <c r="AG94"/>
  <c r="AK26" s="1"/>
  <c r="AK35" s="1"/>
  <c r="W29"/>
  <c r="AT94"/>
  <c r="AN94" l="1"/>
</calcChain>
</file>

<file path=xl/sharedStrings.xml><?xml version="1.0" encoding="utf-8"?>
<sst xmlns="http://schemas.openxmlformats.org/spreadsheetml/2006/main" count="12970" uniqueCount="1549">
  <si>
    <t>Export Komplet</t>
  </si>
  <si>
    <t/>
  </si>
  <si>
    <t>2.0</t>
  </si>
  <si>
    <t>False</t>
  </si>
  <si>
    <t>{966d3f15-6153-49bb-9a07-150c95201dfc}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</si>
  <si>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</si>
  <si>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</si>
  <si>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</si>
  <si>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</si>
  <si>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</si>
  <si>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</si>
  <si>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</si>
  <si>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</si>
  <si>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</si>
  <si>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H24Br02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</si>
  <si>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</si>
  <si>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</si>
  <si>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Brno, Barvy - odstranění havarijního stavu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</si>
  <si>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</si>
  <si>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</si>
  <si>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</si>
  <si>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</si>
  <si>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</si>
  <si>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</si>
  <si>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</si>
  <si>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</si>
  <si>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</si>
  <si>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</si>
  <si>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</si>
  <si>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</si>
  <si>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1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</si>
  <si>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</si>
  <si>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</si>
  <si>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</si>
  <si>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</si>
  <si>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</si>
  <si>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</si>
  <si>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</si>
  <si>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</si>
  <si>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</si>
  <si>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</si>
  <si>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</si>
  <si>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</si>
  <si>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</si>
  <si>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</si>
  <si>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</si>
  <si>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</si>
  <si>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</si>
  <si>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</si>
  <si>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</si>
  <si>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</si>
  <si>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</si>
  <si>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</si>
  <si>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</si>
  <si>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</si>
  <si>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</si>
  <si>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</si>
  <si>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</si>
  <si>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</si>
  <si>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</si>
  <si>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</si>
  <si>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</si>
  <si>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</si>
  <si>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</si>
  <si>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</si>
  <si>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</si>
  <si>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</si>
  <si>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</si>
  <si>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</si>
  <si>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</si>
  <si>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</si>
  <si>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</si>
  <si>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</si>
  <si>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</si>
  <si>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</si>
  <si>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</si>
  <si>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</si>
  <si>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</si>
  <si>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</si>
  <si>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Zabezpečení svahu</t>
  </si>
  <si>
    <t>STA</t>
  </si>
  <si>
    <t>{690ffc32-e235-4f74-86aa-df4392f9ecd8}</t>
  </si>
  <si>
    <t>2</t>
  </si>
  <si>
    <t>SO02</t>
  </si>
  <si>
    <t>Sanace svahu</t>
  </si>
  <si>
    <t>{6e5cc9d5-8fae-4769-8600-c507b1607cc2}</t>
  </si>
  <si>
    <t>SO03</t>
  </si>
  <si>
    <t>Oprava kanalizace</t>
  </si>
  <si>
    <t>{a10a8b4e-71a3-47dc-b904-af4cfe880a0e}</t>
  </si>
  <si>
    <t>KRYCÍ LIST SOUPISU PRACÍ</t>
  </si>
  <si>
    <t>Objekt:</t>
  </si>
  <si>
    <t>SO01 - Zabezpečení svahu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</si>
  <si>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</si>
  <si>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</si>
  <si>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</si>
  <si>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</si>
  <si>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</si>
  <si>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</si>
  <si>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</si>
  <si>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</si>
  <si>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</si>
  <si>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</si>
  <si>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</si>
  <si>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8 - Trubní vedení</t>
  </si>
  <si>
    <t xml:space="preserve">    9 - Ostatní konstrukce a práce, bourání</t>
  </si>
  <si>
    <t>PSV - Práce a dodávky PSV</t>
  </si>
  <si>
    <t xml:space="preserve">    711 - Izolace proti vodě, vlhkosti a plynům</t>
  </si>
  <si>
    <t xml:space="preserve">    767 - Konstrukce zámečnické</t>
  </si>
  <si>
    <t>2) Ostatní náklady</t>
  </si>
  <si>
    <t>Zařízení staveniště</t>
  </si>
  <si>
    <t>VRN</t>
  </si>
  <si>
    <t>Územní vlivy</t>
  </si>
  <si>
    <t>Provozní vlivy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</si>
  <si>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</si>
  <si>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</si>
  <si>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</si>
  <si>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</si>
  <si>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</si>
  <si>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</si>
  <si>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</si>
  <si>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</si>
  <si>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</si>
  <si>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</si>
  <si>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</si>
  <si>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</si>
  <si>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</si>
  <si>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</si>
  <si>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</si>
  <si>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</si>
  <si>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</si>
  <si>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</si>
  <si>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</si>
  <si>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</si>
  <si>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139911121</t>
  </si>
  <si>
    <t>Bourání kcí v hloubených vykopávkách ze zdiva z betonu prostého ručně</t>
  </si>
  <si>
    <t>m3</t>
  </si>
  <si>
    <t>CS ÚRS 2024 02</t>
  </si>
  <si>
    <t>4</t>
  </si>
  <si>
    <t>-2102152408</t>
  </si>
  <si>
    <t>VV</t>
  </si>
  <si>
    <t>bourání základového pasu z rámového oplocení</t>
  </si>
  <si>
    <t>(0,1+0,60)*0,2*6</t>
  </si>
  <si>
    <t>Součet</t>
  </si>
  <si>
    <t>122211401</t>
  </si>
  <si>
    <t>Odkopávky, prokopávky v hornině třídy těžitelnosti I skupiny 3 ručně</t>
  </si>
  <si>
    <t>-776256778</t>
  </si>
  <si>
    <t>- odstranění zeminy v místě sanovaného břehu</t>
  </si>
  <si>
    <t>ploch 3,58 m2 viz AUTO CAD v místě šachty</t>
  </si>
  <si>
    <t>Celková plocha</t>
  </si>
  <si>
    <t>3,58*(0,1+10+0,1)-0,5*(0,6+0,6)*(0,5+1,6+0,5+1,6+0,5+1,6+0,9+0,5)</t>
  </si>
  <si>
    <t>odpočet odstraněný základ</t>
  </si>
  <si>
    <t>-0,6*0,2*6</t>
  </si>
  <si>
    <t>"tř. 3 z 80%"31,176*0,8</t>
  </si>
  <si>
    <t>3</t>
  </si>
  <si>
    <t>122311401</t>
  </si>
  <si>
    <t>Odkopávky, prokopávky v hornině třídy těžitelnosti II skupiny 4 ručně</t>
  </si>
  <si>
    <t>-757956495</t>
  </si>
  <si>
    <t>"tř. 4 z 20%"31,176*0,2</t>
  </si>
  <si>
    <t>161152116</t>
  </si>
  <si>
    <t>Svislé přemístění rubaniny z hloubky do 15 m</t>
  </si>
  <si>
    <t>-14793872</t>
  </si>
  <si>
    <t>- zemina odveze na meziskládku a použita pro zpětný zásyp</t>
  </si>
  <si>
    <t>(0,5*0,7+1,120*1,3)*(1,6+1,6+1,6+0,9)</t>
  </si>
  <si>
    <t>5</t>
  </si>
  <si>
    <t>161152118</t>
  </si>
  <si>
    <t>Svislé přemístění rubaniny přes 15 do 25 m</t>
  </si>
  <si>
    <t>-1745998287</t>
  </si>
  <si>
    <t>odvoz na skládku</t>
  </si>
  <si>
    <t>31,176-10,249</t>
  </si>
  <si>
    <t>0,84</t>
  </si>
  <si>
    <t>93,5*3,14*0,12*0,12</t>
  </si>
  <si>
    <t>6</t>
  </si>
  <si>
    <t>162211311</t>
  </si>
  <si>
    <t>Vodorovné přemístění výkopku z horniny třídy těžitelnosti I skupiny 1 až 3 stavebním kolečkem do 10 m</t>
  </si>
  <si>
    <t>872160964</t>
  </si>
  <si>
    <t>"z 80%"10,249*0,8</t>
  </si>
  <si>
    <t>"z 80%"20,927*0,8</t>
  </si>
  <si>
    <t>7</t>
  </si>
  <si>
    <t>162211319</t>
  </si>
  <si>
    <t>Příplatek k vodorovnému přemístění výkopku z horniny třídy těžitelnosti I skupiny 1 až 3 stavebním kolečkem za každých dalších 10 m</t>
  </si>
  <si>
    <t>1908736657</t>
  </si>
  <si>
    <t>meziskládka</t>
  </si>
  <si>
    <t>8,199*3</t>
  </si>
  <si>
    <t>skládka</t>
  </si>
  <si>
    <t>16,742*14</t>
  </si>
  <si>
    <t>8</t>
  </si>
  <si>
    <t>162211321</t>
  </si>
  <si>
    <t>Vodorovné přemístění výkopku z horniny třídy těžitelnosti II skupiny 4 a 5 stavebním kolečkem do 10 m</t>
  </si>
  <si>
    <t>1792943097</t>
  </si>
  <si>
    <t>"20%"10,249*0,2</t>
  </si>
  <si>
    <t>"20%"20,927*0,2</t>
  </si>
  <si>
    <t>4,228</t>
  </si>
  <si>
    <t>9</t>
  </si>
  <si>
    <t>162211329</t>
  </si>
  <si>
    <t>Příplatek k vodorovnému přemístění výkopku z horniny třídy těžitelnosti II skupiny 4 a 5 stavebním kolečkem za každých dalších 10 m</t>
  </si>
  <si>
    <t>888194821</t>
  </si>
  <si>
    <t xml:space="preserve">meziskládka </t>
  </si>
  <si>
    <t>2,05*4</t>
  </si>
  <si>
    <t>4,185*14</t>
  </si>
  <si>
    <t>0,84*14</t>
  </si>
  <si>
    <t>4,228*14</t>
  </si>
  <si>
    <t>10</t>
  </si>
  <si>
    <t>162751117</t>
  </si>
  <si>
    <t>Vodorovné přemístění přes 9 000 do 10000 m výkopku/sypaniny z horniny třídy těžitelnosti I skupiny 1 až 3</t>
  </si>
  <si>
    <t>1259112270</t>
  </si>
  <si>
    <t>16,742</t>
  </si>
  <si>
    <t>11</t>
  </si>
  <si>
    <t>162751119</t>
  </si>
  <si>
    <t>Příplatek k vodorovnému přemístění výkopku/sypaniny z horniny třídy těžitelnosti I skupiny 1 až 3 ZKD 1000 m přes 10000 m</t>
  </si>
  <si>
    <t>-1293578999</t>
  </si>
  <si>
    <t>16,742*2</t>
  </si>
  <si>
    <t>162751137</t>
  </si>
  <si>
    <t>Vodorovné přemístění přes 9 000 do 10000 m výkopku/sypaniny z horniny třídy těžitelnosti II skupiny 4 a 5</t>
  </si>
  <si>
    <t>2006779714</t>
  </si>
  <si>
    <t>4,185</t>
  </si>
  <si>
    <t>13</t>
  </si>
  <si>
    <t>162751139</t>
  </si>
  <si>
    <t>Příplatek k vodorovnému přemístění výkopku/sypaniny z horniny třídy těžitelnosti II skupiny 4 a 5 ZKD 1000 m přes 10000 m</t>
  </si>
  <si>
    <t>-1728374679</t>
  </si>
  <si>
    <t>4,185*2</t>
  </si>
  <si>
    <t>0,84*2</t>
  </si>
  <si>
    <t>4,228*2</t>
  </si>
  <si>
    <t>14</t>
  </si>
  <si>
    <t>171251201</t>
  </si>
  <si>
    <t>Uložení sypaniny na skládky nebo meziskládky</t>
  </si>
  <si>
    <t>-956555461</t>
  </si>
  <si>
    <t>8,199+2,05</t>
  </si>
  <si>
    <t>16,742+4,185</t>
  </si>
  <si>
    <t>15</t>
  </si>
  <si>
    <t>202410201</t>
  </si>
  <si>
    <t xml:space="preserve">Poplatek za skládku zeminy v tř. 1 - 4 </t>
  </si>
  <si>
    <t>1527979904</t>
  </si>
  <si>
    <t>"95%"20,927*0,95</t>
  </si>
  <si>
    <t>16</t>
  </si>
  <si>
    <t>202410202</t>
  </si>
  <si>
    <t xml:space="preserve">Poplatek za skládku tř. 5 - 7 </t>
  </si>
  <si>
    <t>2012373095</t>
  </si>
  <si>
    <t>17</t>
  </si>
  <si>
    <t>202410203</t>
  </si>
  <si>
    <t>Poplatek za skládku  "navážky"</t>
  </si>
  <si>
    <t>117654039</t>
  </si>
  <si>
    <t>"5%"20,927*0,05</t>
  </si>
  <si>
    <t>18</t>
  </si>
  <si>
    <t>202317904</t>
  </si>
  <si>
    <t>Poplatek za skládku suti s příměsí</t>
  </si>
  <si>
    <t>t</t>
  </si>
  <si>
    <t>-1070644189</t>
  </si>
  <si>
    <t>0,84*2,2</t>
  </si>
  <si>
    <t>19</t>
  </si>
  <si>
    <t>174151102</t>
  </si>
  <si>
    <t>Zásyp v prostoru s omezeným pohybem stroje sypaninou se zhutněním</t>
  </si>
  <si>
    <t>1233034022</t>
  </si>
  <si>
    <t>původní zeminou</t>
  </si>
  <si>
    <t>podsyp</t>
  </si>
  <si>
    <t>0,1*1,3*9</t>
  </si>
  <si>
    <t>20</t>
  </si>
  <si>
    <t>M</t>
  </si>
  <si>
    <t>58337344</t>
  </si>
  <si>
    <t>štěrkopísek frakce 0/32</t>
  </si>
  <si>
    <t>-1857340072</t>
  </si>
  <si>
    <t>1,17*1,1*1,05*1,8</t>
  </si>
  <si>
    <t>167111101</t>
  </si>
  <si>
    <t>Nakládání výkopku z hornin třídy těžitelnosti I skupiny 1 až 3 ručně</t>
  </si>
  <si>
    <t>-1394290877</t>
  </si>
  <si>
    <t>1,17*1,1*1,05</t>
  </si>
  <si>
    <t>10,294</t>
  </si>
  <si>
    <t>22</t>
  </si>
  <si>
    <t>-1582275365</t>
  </si>
  <si>
    <t>ze složeného kontejneru</t>
  </si>
  <si>
    <t>1,351</t>
  </si>
  <si>
    <t>z mezisklády</t>
  </si>
  <si>
    <t>23</t>
  </si>
  <si>
    <t>135503648</t>
  </si>
  <si>
    <t>1,351*14</t>
  </si>
  <si>
    <t>10,294*3</t>
  </si>
  <si>
    <t>Zakládání</t>
  </si>
  <si>
    <t>24</t>
  </si>
  <si>
    <t>225521116</t>
  </si>
  <si>
    <t>Vrty maloprofilové jádrové D přes 195 do 245 mm úklon do 45° hl 0 až 25 m hornina V a VI omezený prostor</t>
  </si>
  <si>
    <t>m</t>
  </si>
  <si>
    <t>1236344424</t>
  </si>
  <si>
    <t>první řada do skály....11 ks</t>
  </si>
  <si>
    <t>délka 6 m piloty</t>
  </si>
  <si>
    <t>2 m v ujetém svahu</t>
  </si>
  <si>
    <t>(6-2)*11</t>
  </si>
  <si>
    <t>druhá řad....11 ks</t>
  </si>
  <si>
    <t xml:space="preserve">1,5  m  odkop </t>
  </si>
  <si>
    <t>(6-1,5)*11</t>
  </si>
  <si>
    <t>25</t>
  </si>
  <si>
    <t>281811129</t>
  </si>
  <si>
    <t>Příplatek ZKD 1 m v ryzikových podmínkách mikropiloty do průměru 250 mm</t>
  </si>
  <si>
    <t>-997136015</t>
  </si>
  <si>
    <t>93,5</t>
  </si>
  <si>
    <t>26</t>
  </si>
  <si>
    <t>281811113</t>
  </si>
  <si>
    <t>Osazení ocelové trubky D 200 do vrty včetně vyvrtání otvorů do trubky pro injektování</t>
  </si>
  <si>
    <t>1379868974</t>
  </si>
  <si>
    <t xml:space="preserve">prní řada </t>
  </si>
  <si>
    <t>6*11</t>
  </si>
  <si>
    <t>druhá řada</t>
  </si>
  <si>
    <t>27</t>
  </si>
  <si>
    <t>55283929</t>
  </si>
  <si>
    <t>trubka ocelová bezešvá hladká jakost 11 353 219x8,0mm</t>
  </si>
  <si>
    <t>797067985</t>
  </si>
  <si>
    <t>132*1,1</t>
  </si>
  <si>
    <t>28</t>
  </si>
  <si>
    <t>282604113</t>
  </si>
  <si>
    <t>Injektování aktivovanými směsmi vysokotlaké vzestupné tlakem do 4,5 MPa</t>
  </si>
  <si>
    <t>hod</t>
  </si>
  <si>
    <t>408256785</t>
  </si>
  <si>
    <t>3*11</t>
  </si>
  <si>
    <t>3,2*11</t>
  </si>
  <si>
    <t>29</t>
  </si>
  <si>
    <t>58522150</t>
  </si>
  <si>
    <t>cement portlandský směsný CEM II 32,5MPa</t>
  </si>
  <si>
    <t>-1414104837</t>
  </si>
  <si>
    <t>- první řada</t>
  </si>
  <si>
    <t>420*11/1000</t>
  </si>
  <si>
    <t>- druhá řada</t>
  </si>
  <si>
    <t>500*11/1000</t>
  </si>
  <si>
    <t>30</t>
  </si>
  <si>
    <t>HZS1341S</t>
  </si>
  <si>
    <t xml:space="preserve">Hodinová zúčtovací sazba </t>
  </si>
  <si>
    <t>512</t>
  </si>
  <si>
    <t>-1314969399</t>
  </si>
  <si>
    <t xml:space="preserve">- rozebrání vrtacího zařízení </t>
  </si>
  <si>
    <t>- přesun na místo</t>
  </si>
  <si>
    <t>- složení na místě prováděných prací</t>
  </si>
  <si>
    <t>čtyři lidé tři dny</t>
  </si>
  <si>
    <t>4*8,5*3</t>
  </si>
  <si>
    <t>- složení na místě odvozu</t>
  </si>
  <si>
    <t>31</t>
  </si>
  <si>
    <t>273326231</t>
  </si>
  <si>
    <t>Základové desky ze ŽB pro prostředí s mrazovými cykly tř. C 25/30</t>
  </si>
  <si>
    <t>-866894511</t>
  </si>
  <si>
    <t>0,12*(2,6*10)</t>
  </si>
  <si>
    <t>(0,4-0,12)*1,3*9</t>
  </si>
  <si>
    <t>žlab</t>
  </si>
  <si>
    <t>-0,3*0,5*9</t>
  </si>
  <si>
    <t>zapuštěný poklop od šachty</t>
  </si>
  <si>
    <t>-0,12*3,14*0,35*0,35</t>
  </si>
  <si>
    <t>32</t>
  </si>
  <si>
    <t>273356021</t>
  </si>
  <si>
    <t>Bednění základových desek ploch rovinných zřízení</t>
  </si>
  <si>
    <t>m2</t>
  </si>
  <si>
    <t>1053924221</t>
  </si>
  <si>
    <t>- v místě žlabu</t>
  </si>
  <si>
    <t xml:space="preserve"> boční pažení viz stěny</t>
  </si>
  <si>
    <t>0,3*(9+0,5+9+0,5)</t>
  </si>
  <si>
    <t>33</t>
  </si>
  <si>
    <t>273356022</t>
  </si>
  <si>
    <t>Bednění základových desek ploch rovinných odstranění</t>
  </si>
  <si>
    <t>-833933355</t>
  </si>
  <si>
    <t>5,7</t>
  </si>
  <si>
    <t>34</t>
  </si>
  <si>
    <t>273356031</t>
  </si>
  <si>
    <t>Bednění základových desek ploch zaoblených zřízení</t>
  </si>
  <si>
    <t>1014114738</t>
  </si>
  <si>
    <t>- pro zapuštěný poklop vlezu do šachty</t>
  </si>
  <si>
    <t>2*0,12*0,35</t>
  </si>
  <si>
    <t>35</t>
  </si>
  <si>
    <t>273356032</t>
  </si>
  <si>
    <t>Bednění základových desek ploch zaoblených odstranění</t>
  </si>
  <si>
    <t>1787044639</t>
  </si>
  <si>
    <t>0,084</t>
  </si>
  <si>
    <t>36</t>
  </si>
  <si>
    <t>273366011</t>
  </si>
  <si>
    <t>Výztuž základových desek z drátů typu Kari</t>
  </si>
  <si>
    <t>2034384492</t>
  </si>
  <si>
    <t>kari sít 100/100/8.....1x</t>
  </si>
  <si>
    <t>v místě šachty tvoří strop....+2x</t>
  </si>
  <si>
    <t>2,55*10*7,9*(1)/1000</t>
  </si>
  <si>
    <t>2,3*2,3*7,9*(2)/1000</t>
  </si>
  <si>
    <t>37</t>
  </si>
  <si>
    <t>274326231</t>
  </si>
  <si>
    <t>Základové pasy ze ŽB pro prostředí s mrazovými cykly tř. C 25/30</t>
  </si>
  <si>
    <t>-30153751</t>
  </si>
  <si>
    <t>čelní stěna</t>
  </si>
  <si>
    <t>2*0,7*10</t>
  </si>
  <si>
    <t>zadní stěna</t>
  </si>
  <si>
    <t>1,5*0,6*10</t>
  </si>
  <si>
    <t>boční stěny</t>
  </si>
  <si>
    <t>0,5*(2*0,7+1,5*0,6)*2</t>
  </si>
  <si>
    <t>vnitřní stěny</t>
  </si>
  <si>
    <t>0,5*((2-0,4)*0,7+(1,5-0,4)*0,6)*2</t>
  </si>
  <si>
    <t>v míst šachty</t>
  </si>
  <si>
    <t>0,5*0,6*(0,5+1,3+0,5)*(1)</t>
  </si>
  <si>
    <t>(2-0,4)*0,5*1,3*(2)</t>
  </si>
  <si>
    <t>0,3*1,3*1,3</t>
  </si>
  <si>
    <t>38</t>
  </si>
  <si>
    <t>274366006</t>
  </si>
  <si>
    <t>Výztuž základových pasů z betonářské oceli 10 505</t>
  </si>
  <si>
    <t>225026496</t>
  </si>
  <si>
    <t>HEB 120</t>
  </si>
  <si>
    <t>- vsunuty do pilotů před injktáží</t>
  </si>
  <si>
    <t>6*(11+11)*27,4/1000</t>
  </si>
  <si>
    <t>- prní řada naležato....4x</t>
  </si>
  <si>
    <t>(10-0,15-0,15)*4*27,4/1000</t>
  </si>
  <si>
    <t>- druha řada na ležato....3x</t>
  </si>
  <si>
    <t>(10-0,15-0,15)*3*27,4/1000</t>
  </si>
  <si>
    <t>- ve dvou bočních a čtyřech vzpěrách  na ležato ....3x</t>
  </si>
  <si>
    <t>(0,3+1,3+0,3)*3*(2+4)*27,4/1000</t>
  </si>
  <si>
    <t>39</t>
  </si>
  <si>
    <t>274366011</t>
  </si>
  <si>
    <t>Výztuž základových pasů z drátů typu Kari</t>
  </si>
  <si>
    <t>2007892737</t>
  </si>
  <si>
    <t>kari sít 100/100/8.....2x</t>
  </si>
  <si>
    <t>boční stěna</t>
  </si>
  <si>
    <t>2*10*7,9*(2)/1000</t>
  </si>
  <si>
    <t>1,5*10*7,9*(2)/1000</t>
  </si>
  <si>
    <t>(2*(0,15+0,7)+1,5*(0,6+0,15))*2*7,9*(2)/1000</t>
  </si>
  <si>
    <t>((2-0,4)*(0,7+0,15)+(1,5-0,4)*(0,6+0,15))*2*7,9*(2)/1000</t>
  </si>
  <si>
    <t>0,5*(0,5+1,3+0,5)*1*7,9*(2)/1000</t>
  </si>
  <si>
    <t>(2-0,4)*(0,15+1,3+0,15)*2*7,9*(2)/1000</t>
  </si>
  <si>
    <t>(0,3+1,3+0,3)*(0,3+1,3+0,3)*7,9*(2)/1000</t>
  </si>
  <si>
    <t>40</t>
  </si>
  <si>
    <t>274356021</t>
  </si>
  <si>
    <t>Bednění základových pasů ploch rovinných zřízení</t>
  </si>
  <si>
    <t>672223788</t>
  </si>
  <si>
    <t xml:space="preserve">čelní stěna </t>
  </si>
  <si>
    <t>2*10</t>
  </si>
  <si>
    <t>2*(1,6+1,6+1,6+0,9)</t>
  </si>
  <si>
    <t>1,5*(1,6+1,6+1,6+0,9)</t>
  </si>
  <si>
    <t>(1,5+0,5-0,3)*1,3</t>
  </si>
  <si>
    <t>boční stěny a šachta</t>
  </si>
  <si>
    <t>z vnějšku</t>
  </si>
  <si>
    <t>2*(0,7+0,7)*(1+1)</t>
  </si>
  <si>
    <t>1,5*(0,6+0,6)*(1+1)</t>
  </si>
  <si>
    <t>ze vnitřku</t>
  </si>
  <si>
    <t>2*0,7*(1+1)</t>
  </si>
  <si>
    <t>1,5*0,6*(1+1)</t>
  </si>
  <si>
    <t>(2-0,4)*0,7*(4)</t>
  </si>
  <si>
    <t>(1,5-0,4)*0,6*(4)</t>
  </si>
  <si>
    <t>(2-0,4)*1,3*(4)</t>
  </si>
  <si>
    <t>2*1,3*(1+1)</t>
  </si>
  <si>
    <t>0,4*0,5*(2+2+2+2)</t>
  </si>
  <si>
    <t>1,3*1,3</t>
  </si>
  <si>
    <t>41</t>
  </si>
  <si>
    <t>274356022</t>
  </si>
  <si>
    <t>Bednění základových pasů ploch rovinných odstranění</t>
  </si>
  <si>
    <t>2136387881</t>
  </si>
  <si>
    <t>79,89</t>
  </si>
  <si>
    <t>42</t>
  </si>
  <si>
    <t>894501221</t>
  </si>
  <si>
    <t>Podpěrná kce bednění stropů šachet zřízení</t>
  </si>
  <si>
    <t>-318080016</t>
  </si>
  <si>
    <t>43</t>
  </si>
  <si>
    <t>894501222</t>
  </si>
  <si>
    <t>Podpěrná kce bednění stropů šachet odstranění</t>
  </si>
  <si>
    <t>1659715935</t>
  </si>
  <si>
    <t>1,69</t>
  </si>
  <si>
    <t>44</t>
  </si>
  <si>
    <t>213141111</t>
  </si>
  <si>
    <t>Zřízení vrstvy z geotextilie v rovině nebo ve sklonu do 1:5 š do 3 m</t>
  </si>
  <si>
    <t>-112512996</t>
  </si>
  <si>
    <t>- ochrana stávajícího pozemku proti poškození, znečístění</t>
  </si>
  <si>
    <t>provedeno 3x</t>
  </si>
  <si>
    <t>(10*5+(32-5)*4)*3</t>
  </si>
  <si>
    <t>45</t>
  </si>
  <si>
    <t>69311088</t>
  </si>
  <si>
    <t>geotextilie netkaná separační, ochranná, filtrační, drenážní PES 500g/m2</t>
  </si>
  <si>
    <t>127570661</t>
  </si>
  <si>
    <t>474*1,05</t>
  </si>
  <si>
    <t>13*1,05</t>
  </si>
  <si>
    <t>46</t>
  </si>
  <si>
    <t>113311121R</t>
  </si>
  <si>
    <t>Odstranění geotextilií , vodorovné ruční, naložení, odvoz, poplatek</t>
  </si>
  <si>
    <t>-2121018150</t>
  </si>
  <si>
    <t>474</t>
  </si>
  <si>
    <t>47</t>
  </si>
  <si>
    <t>212755215</t>
  </si>
  <si>
    <t>Trativody z drenážních trubek plastových flexibilních D 125 mm bez lože</t>
  </si>
  <si>
    <t>-670801799</t>
  </si>
  <si>
    <t>10+3</t>
  </si>
  <si>
    <t>48</t>
  </si>
  <si>
    <t>212572111</t>
  </si>
  <si>
    <t>Lože pro trativody ze štěrkopísku tříděného</t>
  </si>
  <si>
    <t>635605850</t>
  </si>
  <si>
    <t>0,2*0,2*10</t>
  </si>
  <si>
    <t>49</t>
  </si>
  <si>
    <t>213141111.1</t>
  </si>
  <si>
    <t>-138514496</t>
  </si>
  <si>
    <t xml:space="preserve">kolem drenážní trubky </t>
  </si>
  <si>
    <t>1*13</t>
  </si>
  <si>
    <t>Svislé a kompletní konstrukce</t>
  </si>
  <si>
    <t>50</t>
  </si>
  <si>
    <t>348941112V5</t>
  </si>
  <si>
    <t>Osazování rámového oplocení  přes 1500 do 2500 mm včetně doplnění potřebného rámového oplocení, kotev plus manipulace</t>
  </si>
  <si>
    <t>1072919916</t>
  </si>
  <si>
    <t>6+4+0,5</t>
  </si>
  <si>
    <t>51</t>
  </si>
  <si>
    <t>900100001RA8</t>
  </si>
  <si>
    <t>Zhotovení oplocení z drátěného pletiva do výšky 1,8 m včetně dodání potřebného materiálu, podhrabové desky, patky a zemní práce plus manipulace</t>
  </si>
  <si>
    <t>bm</t>
  </si>
  <si>
    <t>1461683</t>
  </si>
  <si>
    <t>4+1+5</t>
  </si>
  <si>
    <t>Trubní vedení</t>
  </si>
  <si>
    <t>52</t>
  </si>
  <si>
    <t>871263120</t>
  </si>
  <si>
    <t>Montáž kanalizačního potrubí hladkého plnostěnného SN 4 z PVC-U DN 110</t>
  </si>
  <si>
    <t>1898145428</t>
  </si>
  <si>
    <t>- odvod vody ze žlabu</t>
  </si>
  <si>
    <t>1,5*2</t>
  </si>
  <si>
    <t>53</t>
  </si>
  <si>
    <t>28611113</t>
  </si>
  <si>
    <t>trubka kanalizační PVC DN 110x1000mm SN4</t>
  </si>
  <si>
    <t>-936340976</t>
  </si>
  <si>
    <t>2*1,015</t>
  </si>
  <si>
    <t>2,03*1,03 'Přepočtené koeficientem množství</t>
  </si>
  <si>
    <t>54</t>
  </si>
  <si>
    <t>28611112</t>
  </si>
  <si>
    <t>trubka kanalizační PVC DN 110x500mm SN4</t>
  </si>
  <si>
    <t>-1206332481</t>
  </si>
  <si>
    <t>55</t>
  </si>
  <si>
    <t>877260310</t>
  </si>
  <si>
    <t>Montáž kolen na kanalizačním potrubí z PP nebo tvrdého PVC-U trub hladkých plnostěnných DN 100</t>
  </si>
  <si>
    <t>kus</t>
  </si>
  <si>
    <t>1894616317</t>
  </si>
  <si>
    <t>2+2</t>
  </si>
  <si>
    <t>56</t>
  </si>
  <si>
    <t>28617160</t>
  </si>
  <si>
    <t>koleno kanalizační PP třívrstvé SN16 DN 100x15°</t>
  </si>
  <si>
    <t>-1834184329</t>
  </si>
  <si>
    <t>57</t>
  </si>
  <si>
    <t>28617170</t>
  </si>
  <si>
    <t>koleno kanalizační PP třívrstvé SN16 DN 100x30°</t>
  </si>
  <si>
    <t>44205485</t>
  </si>
  <si>
    <t>Ostatní konstrukce a práce, bourání</t>
  </si>
  <si>
    <t>58</t>
  </si>
  <si>
    <t>931991112</t>
  </si>
  <si>
    <t>Zřízení těsnění dilatační spáry gumovým nebo PVC pásem ve stěně</t>
  </si>
  <si>
    <t>-1903060288</t>
  </si>
  <si>
    <t>4 krát v délce 2 m</t>
  </si>
  <si>
    <t>4*2</t>
  </si>
  <si>
    <t>59</t>
  </si>
  <si>
    <t>966072811</t>
  </si>
  <si>
    <t>Rozebrání rámového oplocení na ocelové sloupky v přes 1 do 2 m</t>
  </si>
  <si>
    <t>316739467</t>
  </si>
  <si>
    <t>6+4</t>
  </si>
  <si>
    <t>60</t>
  </si>
  <si>
    <t>966071822</t>
  </si>
  <si>
    <t>Rozebrání oplocení z drátěného pletiva se čtvercovými oky výšky přes 1,6 do 2,0 m, včetně patek, manipulace, odvozu na skládku včetně poplatku</t>
  </si>
  <si>
    <t>1448794025</t>
  </si>
  <si>
    <t>61</t>
  </si>
  <si>
    <t>966721811</t>
  </si>
  <si>
    <t>Manipulace rámového oplocení, uskladnění pro opětovné použít včetně ochrany proti poškození</t>
  </si>
  <si>
    <t>kpl</t>
  </si>
  <si>
    <t>-1880903478</t>
  </si>
  <si>
    <t>62</t>
  </si>
  <si>
    <t>629991018</t>
  </si>
  <si>
    <t>Žrizení, odstranění - ochranu bazénů proti poškození a znečištění při prováděných pracech</t>
  </si>
  <si>
    <t>116189140</t>
  </si>
  <si>
    <t>63</t>
  </si>
  <si>
    <t>985324111.SKA</t>
  </si>
  <si>
    <t>Impregnační nátěr betonu Sikagard 700-S dvojnásobný S1 (OS-A)</t>
  </si>
  <si>
    <t>85940064</t>
  </si>
  <si>
    <t>- vrchní desky a štěny</t>
  </si>
  <si>
    <t>(2+0,15)*10</t>
  </si>
  <si>
    <t>((2,15+0)/2)*2,6*2</t>
  </si>
  <si>
    <t>2,6*10</t>
  </si>
  <si>
    <t>0,3*(0,5+9+0,5+9)</t>
  </si>
  <si>
    <t>64</t>
  </si>
  <si>
    <t>908  R00</t>
  </si>
  <si>
    <t>Hzs-práce výškových specialistů - práce na laně</t>
  </si>
  <si>
    <t>h</t>
  </si>
  <si>
    <t>501028181</t>
  </si>
  <si>
    <t>- zhotovení lešení ve svahu</t>
  </si>
  <si>
    <t>tři lidé pět dní</t>
  </si>
  <si>
    <t>8,5*3*5</t>
  </si>
  <si>
    <t>65</t>
  </si>
  <si>
    <t>HZS1292</t>
  </si>
  <si>
    <t>Hodinová zúčtovací sazba stavební dělník</t>
  </si>
  <si>
    <t>635948857</t>
  </si>
  <si>
    <t xml:space="preserve">- přesun lešení na místo stavby </t>
  </si>
  <si>
    <t>od nejbliší možného příjezdu auta</t>
  </si>
  <si>
    <t>pět lidí tři dny</t>
  </si>
  <si>
    <t>5*8,5*3</t>
  </si>
  <si>
    <t>- výpomoc se zhotovení lešení ve svahu</t>
  </si>
  <si>
    <t>tři lidí pět dní</t>
  </si>
  <si>
    <t>3*8,5*5</t>
  </si>
  <si>
    <t>66</t>
  </si>
  <si>
    <t>942012011</t>
  </si>
  <si>
    <t>Doprava lešení na místo, pronájem lešení, doprava z místa</t>
  </si>
  <si>
    <t>1888309216</t>
  </si>
  <si>
    <t>67</t>
  </si>
  <si>
    <t>942013015</t>
  </si>
  <si>
    <t>Ponechání lešení ve svahu, které nešlo odstranit</t>
  </si>
  <si>
    <t>215270243</t>
  </si>
  <si>
    <t>1,2+10+1,2</t>
  </si>
  <si>
    <t>68</t>
  </si>
  <si>
    <t>941111311</t>
  </si>
  <si>
    <t>Odborná prohlídka lešení řadového trubkového lehkého s podlahami zatížení do 200 kg/m2 š od 0,6 do 1,5 m v do 25 m pl do 500 m2 nezakrytého</t>
  </si>
  <si>
    <t>1757004723</t>
  </si>
  <si>
    <t>69</t>
  </si>
  <si>
    <t>-1977239299</t>
  </si>
  <si>
    <t>- demontáž lešení ve svahu</t>
  </si>
  <si>
    <t>tři lidé tři dny</t>
  </si>
  <si>
    <t>8,5*3*3</t>
  </si>
  <si>
    <t>70</t>
  </si>
  <si>
    <t>-1334915094</t>
  </si>
  <si>
    <t>- výpomoc z demontáži lešení ve svahu</t>
  </si>
  <si>
    <t>tři lidí tři dny</t>
  </si>
  <si>
    <t>3*8,5*3</t>
  </si>
  <si>
    <t xml:space="preserve">- přesun lešení z místa stavby </t>
  </si>
  <si>
    <t>71</t>
  </si>
  <si>
    <t>HZS4231</t>
  </si>
  <si>
    <t>Hodinová zúčtovací sazba technik</t>
  </si>
  <si>
    <t>-367164051</t>
  </si>
  <si>
    <t>- jednání s investorem a příslušnými osobami  v průběhu prací</t>
  </si>
  <si>
    <t xml:space="preserve">- jednání s geodetem a statikem </t>
  </si>
  <si>
    <t>72</t>
  </si>
  <si>
    <t>HZS4222</t>
  </si>
  <si>
    <t>Hodinová zúčtovací sazba geodet specialista</t>
  </si>
  <si>
    <t>-914184879</t>
  </si>
  <si>
    <t>- zaměření na místě, doprava</t>
  </si>
  <si>
    <t>- vyhotovení záznamu</t>
  </si>
  <si>
    <t>6*2+8</t>
  </si>
  <si>
    <t>73</t>
  </si>
  <si>
    <t>HZS4232</t>
  </si>
  <si>
    <t>Hodinová zúčtovací sazba technik odborný</t>
  </si>
  <si>
    <t>578193415</t>
  </si>
  <si>
    <t>- statik - šetření na místě</t>
  </si>
  <si>
    <t xml:space="preserve">         - návrh řešení</t>
  </si>
  <si>
    <t xml:space="preserve">         - posudek</t>
  </si>
  <si>
    <t>- dokumentace skutečného provedení</t>
  </si>
  <si>
    <t>74</t>
  </si>
  <si>
    <t>998018008</t>
  </si>
  <si>
    <t>Přesun hmot ruční  do  výšky 24 m, do vzdálenosti 100 m</t>
  </si>
  <si>
    <t>1115583129</t>
  </si>
  <si>
    <t>75</t>
  </si>
  <si>
    <t>998018019</t>
  </si>
  <si>
    <t>Příplatek k ručnímu přesunu hmot  za zvětšený přesun ZKD 50 m</t>
  </si>
  <si>
    <t>-1113232825</t>
  </si>
  <si>
    <t>PSV</t>
  </si>
  <si>
    <t>Práce a dodávky PSV</t>
  </si>
  <si>
    <t>711</t>
  </si>
  <si>
    <t>Izolace proti vodě, vlhkosti a plynům</t>
  </si>
  <si>
    <t>76</t>
  </si>
  <si>
    <t>711161273</t>
  </si>
  <si>
    <t>Provedení izolace proti zemní vlhkosti svislé z nopové fólie</t>
  </si>
  <si>
    <t>-2069550799</t>
  </si>
  <si>
    <t>1,5*(1+10+1)</t>
  </si>
  <si>
    <t>77</t>
  </si>
  <si>
    <t>28323005</t>
  </si>
  <si>
    <t>fólie profilovaná (nopová) drenážní HDPE s výškou nopů 8mm</t>
  </si>
  <si>
    <t>1636877253</t>
  </si>
  <si>
    <t>18*1,15</t>
  </si>
  <si>
    <t>20,7*1,221 'Přepočtené koeficientem množství</t>
  </si>
  <si>
    <t>78</t>
  </si>
  <si>
    <t>998711118</t>
  </si>
  <si>
    <t>Přesun hmot tonážní pro izolace proti vodě, vlhkosti a plynům s omezením mechanizace výšky v přes 12 do 60 m, do 50 m</t>
  </si>
  <si>
    <t>-2067773609</t>
  </si>
  <si>
    <t>79</t>
  </si>
  <si>
    <t>998711198</t>
  </si>
  <si>
    <t>Příplatek k přesunu hmot tonážnímu pro izolace proti vodě, vlhkosti a plynům za zvětšený přesun do 100 m</t>
  </si>
  <si>
    <t>-1415143690</t>
  </si>
  <si>
    <t>767</t>
  </si>
  <si>
    <t>Konstrukce zámečnické</t>
  </si>
  <si>
    <t>80</t>
  </si>
  <si>
    <t>767201201</t>
  </si>
  <si>
    <t>D+M ocelovho zábrádlí  výška 1,1 m včetně kotvení  povrchová úprava žárovné zinkované</t>
  </si>
  <si>
    <t>-562734610</t>
  </si>
  <si>
    <t>- za rámovým oplocením  v místě hrany sanovaného břehu</t>
  </si>
  <si>
    <t>0,6+10+0,6</t>
  </si>
  <si>
    <t>81</t>
  </si>
  <si>
    <t>767590124</t>
  </si>
  <si>
    <t>Montáž podlahového roštu šroubovaného vč. spojovacího materiálu</t>
  </si>
  <si>
    <t>-40528136</t>
  </si>
  <si>
    <t>9*0,5</t>
  </si>
  <si>
    <t>82</t>
  </si>
  <si>
    <t>55347011</t>
  </si>
  <si>
    <t>rošt podlahový lisovaný žárově zinkovaný velikost 30/3mm 500x1000mm</t>
  </si>
  <si>
    <t>-1335540768</t>
  </si>
  <si>
    <t>9*1,01</t>
  </si>
  <si>
    <t>83</t>
  </si>
  <si>
    <t>767995115</t>
  </si>
  <si>
    <t>Zhotovení atypických zámečnických konstrukcí hmotnosti přes 50 do 100 kg</t>
  </si>
  <si>
    <t>kg</t>
  </si>
  <si>
    <t>126029087</t>
  </si>
  <si>
    <t>- zhotovení rámu</t>
  </si>
  <si>
    <t>((10-0,5)*2+0,5*4)*3</t>
  </si>
  <si>
    <t>84</t>
  </si>
  <si>
    <t>13010416</t>
  </si>
  <si>
    <t>úhelník ocelový rovnostranný jakost S235JR (11 375) 40x40x5mm</t>
  </si>
  <si>
    <t>-1174907909</t>
  </si>
  <si>
    <t>63*1,1/1000</t>
  </si>
  <si>
    <t>85</t>
  </si>
  <si>
    <t>628613612</t>
  </si>
  <si>
    <t>Žárové zinkování ponorem dílů ocelových konstrukcí hmotnosti přes 100 kg, včetně manipulace a dopravy</t>
  </si>
  <si>
    <t>-1438025634</t>
  </si>
  <si>
    <t>86</t>
  </si>
  <si>
    <t>767995118</t>
  </si>
  <si>
    <t>Osazení ocelového rámu pro rošt šíře 550 mm</t>
  </si>
  <si>
    <t>-1148037147</t>
  </si>
  <si>
    <t>87</t>
  </si>
  <si>
    <t>953961212</t>
  </si>
  <si>
    <t>Kotva chemickou patronou M 10 hl 90 mm do betonu, ŽB nebo kamene s vyvrtáním otvoru</t>
  </si>
  <si>
    <t>-1766983394</t>
  </si>
  <si>
    <t>10*2</t>
  </si>
  <si>
    <t>88</t>
  </si>
  <si>
    <t>24234273</t>
  </si>
  <si>
    <t xml:space="preserve">- úprava podkladu pro rám roštu </t>
  </si>
  <si>
    <t>tj. vyřezání drážky</t>
  </si>
  <si>
    <t>dva lidé jeden  a půl dne</t>
  </si>
  <si>
    <t>8,5*1,5*2</t>
  </si>
  <si>
    <t>- po osazení rozpočtu dotmelení</t>
  </si>
  <si>
    <t>dva lidé jeden den</t>
  </si>
  <si>
    <t>8,5*2</t>
  </si>
  <si>
    <t>89</t>
  </si>
  <si>
    <t>24639009</t>
  </si>
  <si>
    <t>tmel epoxidový pro opravy teracových prvků, přírodního kamene a kamenných prvků</t>
  </si>
  <si>
    <t>1900182209</t>
  </si>
  <si>
    <t>90</t>
  </si>
  <si>
    <t>998767123</t>
  </si>
  <si>
    <t xml:space="preserve">Přesun hmot tonážní pro zámečnické konstrukce ruční </t>
  </si>
  <si>
    <t>-1272629837</t>
  </si>
  <si>
    <t>91</t>
  </si>
  <si>
    <t>998767129</t>
  </si>
  <si>
    <t>Příplatek k ručnímu přesunu hmot tonážnímu pro zámečnické konstrukce za zvětšený přesun ZKD 50 m</t>
  </si>
  <si>
    <t>77349819</t>
  </si>
  <si>
    <t>SO02 - Sanace svahu</t>
  </si>
  <si>
    <t>2059033647</t>
  </si>
  <si>
    <t>- odtěžení sesuté zeminy</t>
  </si>
  <si>
    <t>"80% tř. 3"35*0,8</t>
  </si>
  <si>
    <t>-1832306913</t>
  </si>
  <si>
    <t>"20% tř. 3"35*0,2</t>
  </si>
  <si>
    <t>162211201</t>
  </si>
  <si>
    <t>Vodorovné přemístění do 10 m nošením výkopku z horniny třídy těžitelnosti I skupiny 1 až 3</t>
  </si>
  <si>
    <t>-800098325</t>
  </si>
  <si>
    <t>- přemístění k vrátku</t>
  </si>
  <si>
    <t>162211211</t>
  </si>
  <si>
    <t>Vodorovné přemístění do 10 m nošením výkopku z horniny třídy těžitelnosti II skupiny 4 a 5</t>
  </si>
  <si>
    <t>448852412</t>
  </si>
  <si>
    <t>Svislé přemístění rubaniny z hloubky přes 15 do 25 m</t>
  </si>
  <si>
    <t>-2072156031</t>
  </si>
  <si>
    <t>- z rokle pro hranu břehu svislé přemístění vice jak 22 m</t>
  </si>
  <si>
    <t xml:space="preserve">- od hrany břehu po uložený kontejner svislé přemístění </t>
  </si>
  <si>
    <t xml:space="preserve">  více jak 24 m</t>
  </si>
  <si>
    <t>28+7</t>
  </si>
  <si>
    <t>161152212</t>
  </si>
  <si>
    <t>Příplatek za započtných další 25 m přemístění rubaniny</t>
  </si>
  <si>
    <t>-1870073976</t>
  </si>
  <si>
    <t>590875975</t>
  </si>
  <si>
    <t>-1975766024</t>
  </si>
  <si>
    <t>-místo kde jde složi kontejnery</t>
  </si>
  <si>
    <t xml:space="preserve"> je vzdáleno 150 m od hrany svahu</t>
  </si>
  <si>
    <t>(150-10)/10 = 14</t>
  </si>
  <si>
    <t>35*14</t>
  </si>
  <si>
    <t>-760043915</t>
  </si>
  <si>
    <t>-1657718611</t>
  </si>
  <si>
    <t>7*14</t>
  </si>
  <si>
    <t>-614464064</t>
  </si>
  <si>
    <t>960093013</t>
  </si>
  <si>
    <t>28*2</t>
  </si>
  <si>
    <t>-1453420616</t>
  </si>
  <si>
    <t>-1145633653</t>
  </si>
  <si>
    <t>7*2</t>
  </si>
  <si>
    <t>-1504224477</t>
  </si>
  <si>
    <t>528597049</t>
  </si>
  <si>
    <t>"95%"35*0,95</t>
  </si>
  <si>
    <t>1229025073</t>
  </si>
  <si>
    <t>"5%"35*0,05</t>
  </si>
  <si>
    <t>CS         2024 02</t>
  </si>
  <si>
    <t>848015902</t>
  </si>
  <si>
    <t>Porovnání terénu na ujetém svahu</t>
  </si>
  <si>
    <t>220</t>
  </si>
  <si>
    <t>61380668</t>
  </si>
  <si>
    <t xml:space="preserve"> - úprava okoli v místě zesuvu</t>
  </si>
  <si>
    <t>- čištění zeminy od stromů a keřů</t>
  </si>
  <si>
    <t>- porovnání stromů, keřů, větví</t>
  </si>
  <si>
    <t>- úprava terénu</t>
  </si>
  <si>
    <t>500</t>
  </si>
  <si>
    <t>292574144</t>
  </si>
  <si>
    <t>- jednání s investorem a příslušnými osobami v průběhu prací</t>
  </si>
  <si>
    <t>SO03 - Oprava kanalizace</t>
  </si>
  <si>
    <t xml:space="preserve">      11 - Zemní práce - přípravné a přidružené práce</t>
  </si>
  <si>
    <t xml:space="preserve">      12 - Zemní práce - odkopávky a prokopávky</t>
  </si>
  <si>
    <t xml:space="preserve">    4 - Vodorovné konstrukce</t>
  </si>
  <si>
    <t xml:space="preserve">    781 - Dokončovací práce - obklady</t>
  </si>
  <si>
    <t>Zemní práce - přípravné a přidružené práce</t>
  </si>
  <si>
    <t>1A</t>
  </si>
  <si>
    <t xml:space="preserve">Veřejně přístupná část </t>
  </si>
  <si>
    <t>-507462230</t>
  </si>
  <si>
    <t>181152302</t>
  </si>
  <si>
    <t>Úprava pláně pro silnice a dálnice v zářezech se zhutněním</t>
  </si>
  <si>
    <t>-288105329</t>
  </si>
  <si>
    <t xml:space="preserve">- úprava přístupové cesty </t>
  </si>
  <si>
    <t>220*3,5</t>
  </si>
  <si>
    <t>567132115</t>
  </si>
  <si>
    <t>Podklad ze směsi stmelené cementem SC C 8/10 (KSC I) tl 200 mm</t>
  </si>
  <si>
    <t>-1484478367</t>
  </si>
  <si>
    <t>- vyrovnání nerovností</t>
  </si>
  <si>
    <t>100</t>
  </si>
  <si>
    <t>564931412</t>
  </si>
  <si>
    <t>Podklad z asfaltového recyklátu plochy přes 100 m2 tl 100 mm, po zhutnění</t>
  </si>
  <si>
    <t>1911124457</t>
  </si>
  <si>
    <t>- úprava podkladu pro pojezd stavební techniky</t>
  </si>
  <si>
    <t>770</t>
  </si>
  <si>
    <t>-1127651235</t>
  </si>
  <si>
    <t>- ořezání větví z místě přůstové cesty</t>
  </si>
  <si>
    <t xml:space="preserve">  včetně potřebné techniky</t>
  </si>
  <si>
    <t>- přemístění svislé a vodorovné a  složení na místo</t>
  </si>
  <si>
    <t>327501118</t>
  </si>
  <si>
    <t xml:space="preserve">Mulčování větví stromů, včetně obsluhy </t>
  </si>
  <si>
    <t>sh</t>
  </si>
  <si>
    <t>1099242088</t>
  </si>
  <si>
    <t>- prováděno v místě ohybu a ponecháno na místě</t>
  </si>
  <si>
    <t>5,5</t>
  </si>
  <si>
    <t>Rozebrání oplocení z drátěného pletiva se čtvercovými oky v přes 1,6 do 2,0 m, včetně patek, manipulace, odvozu na skládku včetně poplatku</t>
  </si>
  <si>
    <t>-367240509</t>
  </si>
  <si>
    <t>- rozšíření cesty  pro pojezd stavební techniky</t>
  </si>
  <si>
    <t>v místě ohybu v průdkém kopci</t>
  </si>
  <si>
    <t>5+3</t>
  </si>
  <si>
    <t>966073812V</t>
  </si>
  <si>
    <t>Rozebrání vrat a vrátek k oplocení pl přes 6 do 10 m2, včetně patek, manipulace, odvozu na skládku včetně poplatku</t>
  </si>
  <si>
    <t>1068559391</t>
  </si>
  <si>
    <t>1706443382</t>
  </si>
  <si>
    <t>- ořezání větví z místě  ohybu</t>
  </si>
  <si>
    <t>- úprava svahu</t>
  </si>
  <si>
    <t>dva dny tři lidé</t>
  </si>
  <si>
    <t>8,5*3</t>
  </si>
  <si>
    <t>-498912478</t>
  </si>
  <si>
    <t>1,5</t>
  </si>
  <si>
    <t>452313141</t>
  </si>
  <si>
    <t>Podkladní bloky z betonu prostého bez zvýšených nároků na prostředí tř. C 16/20 otevřený výkop</t>
  </si>
  <si>
    <t>-420699789</t>
  </si>
  <si>
    <t>- v místě svahu</t>
  </si>
  <si>
    <t>rozšíření komunikace v místě průdké</t>
  </si>
  <si>
    <t>zatačky kvůli stočení stavební techniky</t>
  </si>
  <si>
    <t>1678404999</t>
  </si>
  <si>
    <t>8*10</t>
  </si>
  <si>
    <t>899133121</t>
  </si>
  <si>
    <t>Výměna (výšková úprava)  poklopu včetně rámu s použitím  vyrovnávacích prvků osazeného vodoměrné šachtě</t>
  </si>
  <si>
    <t>538275522</t>
  </si>
  <si>
    <t>- odstranění nepojízného poklopu na vodoměrné šachtě</t>
  </si>
  <si>
    <t>plus manilipuluce a poplatek za likvidaci</t>
  </si>
  <si>
    <t>- výškové vyrování</t>
  </si>
  <si>
    <t>- osazení poklopu pojizdných</t>
  </si>
  <si>
    <t>1+1</t>
  </si>
  <si>
    <t>55241033</t>
  </si>
  <si>
    <t xml:space="preserve">poklop šachtový litinový hranatý DN 600 bez ventilace tř D400 v  rámu </t>
  </si>
  <si>
    <t>844910291</t>
  </si>
  <si>
    <t>899132213</t>
  </si>
  <si>
    <t>Výměna (výšková úprava) poklopu vodovodního samonivelačního nebo pevného hydrantového</t>
  </si>
  <si>
    <t>968701655</t>
  </si>
  <si>
    <t>- vužije původní</t>
  </si>
  <si>
    <t>631311134</t>
  </si>
  <si>
    <t>Mazanina tl přes 120 do 240 mm z betonu prostého bez zvýšených nároků na prostředí tř. C 16/20</t>
  </si>
  <si>
    <t>-2066084504</t>
  </si>
  <si>
    <t>- v místě zátočiny a vodoměrných šachet</t>
  </si>
  <si>
    <t>zpěvnění  a srovnání terénu</t>
  </si>
  <si>
    <t>0,24*8*4</t>
  </si>
  <si>
    <t>631362021</t>
  </si>
  <si>
    <t>Výztuž mazanin svařovanými sítěmi Kari</t>
  </si>
  <si>
    <t>-1276128090</t>
  </si>
  <si>
    <t>kari sít 100/100/8</t>
  </si>
  <si>
    <t>32*7,99/1000</t>
  </si>
  <si>
    <t>631319175</t>
  </si>
  <si>
    <t>Příplatek k mazanině tl přes 120 do 240 mm za stržení povrchu spodní vrstvy před vložením výztuže</t>
  </si>
  <si>
    <t>1725863213</t>
  </si>
  <si>
    <t>7,68</t>
  </si>
  <si>
    <t>-1706471976</t>
  </si>
  <si>
    <t>- po skončení práce</t>
  </si>
  <si>
    <t>348172214V</t>
  </si>
  <si>
    <t>Montáž vjezdových bran samonosných dvoukřídlových pl přes 5 m2 do 10 m2, včetně zemních prací a patek</t>
  </si>
  <si>
    <t>1171903262</t>
  </si>
  <si>
    <t>55342348</t>
  </si>
  <si>
    <t>brána plotová dvoukřídlá Pz 4000x2030mm</t>
  </si>
  <si>
    <t>-328671632</t>
  </si>
  <si>
    <t>-315332889</t>
  </si>
  <si>
    <t>- za bránou v místě svahu</t>
  </si>
  <si>
    <t>140*3</t>
  </si>
  <si>
    <t>899132118</t>
  </si>
  <si>
    <t>Výměna (výšková úprava) poklopu kanalizačního s ošetřením podkladu hloubky do 25 cm</t>
  </si>
  <si>
    <t>1983119598</t>
  </si>
  <si>
    <t>- odstranění nepojízného poklopu na kanalizační šachtě</t>
  </si>
  <si>
    <t>plus prstenců  o 200 mm plus zemní práce</t>
  </si>
  <si>
    <t xml:space="preserve">        v místě odstraňovaného stromu</t>
  </si>
  <si>
    <t>- odvoz na skládku, poplatek</t>
  </si>
  <si>
    <t>- vyrování betonem v místě nového poklopu</t>
  </si>
  <si>
    <t>- osazení poklopu</t>
  </si>
  <si>
    <t>44200024</t>
  </si>
  <si>
    <t>Poklop litinový - vzor Brno</t>
  </si>
  <si>
    <t>-781524944</t>
  </si>
  <si>
    <t>899102211</t>
  </si>
  <si>
    <t>Demontáž poklopů litinových nebo ocelových včetně rámů hmotnosti přes 50 do 100 kg</t>
  </si>
  <si>
    <t>-492235606</t>
  </si>
  <si>
    <t>- výškové povýšení kanalizačních poklopů</t>
  </si>
  <si>
    <t>452112112</t>
  </si>
  <si>
    <t>Osazení betonových prstenců nebo rámů v do 100 mm pod poklopy a mříže</t>
  </si>
  <si>
    <t>-274833430</t>
  </si>
  <si>
    <t>59224187</t>
  </si>
  <si>
    <t>prstenec šachtový vyrovnávací betonový 625x120x100mm</t>
  </si>
  <si>
    <t>825461343</t>
  </si>
  <si>
    <t>2*1,01</t>
  </si>
  <si>
    <t>452112122</t>
  </si>
  <si>
    <t>Osazení betonových prstenců nebo rámů v přes 100 do 200 mm pod poklopy a mříže</t>
  </si>
  <si>
    <t>1164464678</t>
  </si>
  <si>
    <t>59224188</t>
  </si>
  <si>
    <t>prstenec šachtový vyrovnávací betonový 625x120x120mm</t>
  </si>
  <si>
    <t>911728974</t>
  </si>
  <si>
    <t>899104112</t>
  </si>
  <si>
    <t>Osazení poklopů litinových, ocelových nebo železobetonových včetně rámů pro třídu zatížení D400, E600</t>
  </si>
  <si>
    <t>-279347681</t>
  </si>
  <si>
    <t>osadí původní poklopy</t>
  </si>
  <si>
    <t>112101101</t>
  </si>
  <si>
    <t>Odstranění stromů listnatých průměru kmene přes 100 do 300 mm</t>
  </si>
  <si>
    <t>1839481454</t>
  </si>
  <si>
    <t>112201112</t>
  </si>
  <si>
    <t>Odstranění pařezů D přes 0,2 do 0,3 m v rovině a svahu do 1:5 s odklizením do 20 m a zasypáním jámy</t>
  </si>
  <si>
    <t>-870543690</t>
  </si>
  <si>
    <t>162201401</t>
  </si>
  <si>
    <t>Vodorovné přemístění větví stromů listnatých do 1 km D kmene přes 100 do 300 mm</t>
  </si>
  <si>
    <t>1138672040</t>
  </si>
  <si>
    <t>162301931</t>
  </si>
  <si>
    <t>Příplatek k vodorovnému přemístění větví stromů listnatých D kmene přes 100 do 300 mm ZKD 1 km</t>
  </si>
  <si>
    <t>719653394</t>
  </si>
  <si>
    <t>1*11</t>
  </si>
  <si>
    <t>162201411</t>
  </si>
  <si>
    <t>Vodorovné přemístění kmenů stromů listnatých do 1 km D kmene přes 100 do 300 mm</t>
  </si>
  <si>
    <t>2054857726</t>
  </si>
  <si>
    <t>162301961</t>
  </si>
  <si>
    <t>Příplatek k vodorovnému přemístění kmenů stromů jehličnatých D kmene přes 100 do 300 mm ZKD 1 km</t>
  </si>
  <si>
    <t>109588153</t>
  </si>
  <si>
    <t>162201421</t>
  </si>
  <si>
    <t>Vodorovné přemístění pařezů do 1 km D přes 100 do 300 mm</t>
  </si>
  <si>
    <t>658957548</t>
  </si>
  <si>
    <t>162301971</t>
  </si>
  <si>
    <t>Příplatek k vodorovnému přemístění pařezů D přes 100 do 300 mm ZKD 1 km</t>
  </si>
  <si>
    <t>-952609502</t>
  </si>
  <si>
    <t>171201672.1</t>
  </si>
  <si>
    <t>Poplatek za spálení kmene průměru do 300 mm a větví ve spalovně</t>
  </si>
  <si>
    <t>1985344510</t>
  </si>
  <si>
    <t>564831111</t>
  </si>
  <si>
    <t>Podklad ze štěrkodrtě ŠD plochy přes 100 m2 tl 100 mm</t>
  </si>
  <si>
    <t>-1057277797</t>
  </si>
  <si>
    <t>- vzhledem k vystupujícím sítím a kanalizací</t>
  </si>
  <si>
    <t>- nízko zakopané vodě</t>
  </si>
  <si>
    <t>je nutné povyšít a zpevnit přistupovou cestu</t>
  </si>
  <si>
    <t>aby nedošlo k poškození</t>
  </si>
  <si>
    <t>631311124</t>
  </si>
  <si>
    <t>Mazanina tl přes 80 do 120 mm z betonu prostého bez zvýšených nároků na prostředí tř. C 16/20</t>
  </si>
  <si>
    <t>-2132634325</t>
  </si>
  <si>
    <t>0,12*420</t>
  </si>
  <si>
    <t>631319173</t>
  </si>
  <si>
    <t>Příplatek k mazanině tl přes 80 do 120 mm za stržení povrchu spodní vrstvy před vložením výztuže</t>
  </si>
  <si>
    <t>-717100556</t>
  </si>
  <si>
    <t>50,4</t>
  </si>
  <si>
    <t>631319183</t>
  </si>
  <si>
    <t>Příplatek k mazanině tl přes 80 do 120 mm za sklon přes 15 do 35°</t>
  </si>
  <si>
    <t>321656574</t>
  </si>
  <si>
    <t>-1236621427</t>
  </si>
  <si>
    <t>kari  sít 150/150/5</t>
  </si>
  <si>
    <t>420*2,09/1000</t>
  </si>
  <si>
    <t>631319111</t>
  </si>
  <si>
    <t>Příplatek k mazanině za provedení odtokového žlábku do 200x100 mm</t>
  </si>
  <si>
    <t>1962043278</t>
  </si>
  <si>
    <t>3*5</t>
  </si>
  <si>
    <t>998225111</t>
  </si>
  <si>
    <t>Přesun hmot pro pozemní komunikace s krytem z kamene, monolitickým betonovým nebo živičným</t>
  </si>
  <si>
    <t>1926129361</t>
  </si>
  <si>
    <t>479,536</t>
  </si>
  <si>
    <t>1B</t>
  </si>
  <si>
    <t>Soukromé pozemky</t>
  </si>
  <si>
    <t>289712288</t>
  </si>
  <si>
    <t>120240801</t>
  </si>
  <si>
    <t>Úhrada nákladů za omezené parkování a příjezd do domu</t>
  </si>
  <si>
    <t>-1906194787</t>
  </si>
  <si>
    <t>dva domy</t>
  </si>
  <si>
    <t>120240802</t>
  </si>
  <si>
    <t xml:space="preserve">Pronájem soukromého pozemku </t>
  </si>
  <si>
    <t>den</t>
  </si>
  <si>
    <t>-1018390003</t>
  </si>
  <si>
    <t>- jediný možný přístup k havárii kanalizace</t>
  </si>
  <si>
    <t>- stavební práce se provádí v délce 6 m</t>
  </si>
  <si>
    <t>- čas pět měsíců plus dva a půl zimní přestávky</t>
  </si>
  <si>
    <t>30+31+30+31/2</t>
  </si>
  <si>
    <t>31/2+31+28</t>
  </si>
  <si>
    <t>31+30/2</t>
  </si>
  <si>
    <t>V ceně položky je i uvedení přistupové cesty</t>
  </si>
  <si>
    <t>do původního stavu tj. přesun materiálu</t>
  </si>
  <si>
    <t>sesunutého ze svahu na původní místo</t>
  </si>
  <si>
    <t>227</t>
  </si>
  <si>
    <t>120240803</t>
  </si>
  <si>
    <t>Ořezání ovocných stromů, manipulace, poplatek za likvidaci</t>
  </si>
  <si>
    <t>1782988432</t>
  </si>
  <si>
    <t>V ceně položky</t>
  </si>
  <si>
    <t>- ořezání ovocných stromů, manipulace, poplatek za likvidaci</t>
  </si>
  <si>
    <t>- úhrada za sníženou sklize</t>
  </si>
  <si>
    <t xml:space="preserve">- poplatek za trvalé poškození ovocný stromů </t>
  </si>
  <si>
    <t>111211203</t>
  </si>
  <si>
    <t>Odstranění křovin a stromů průměru kmene do 100 mm i s kořeny sklonu terénu přes 1:5 ručněvodorovné přemístění do 100 m, naložení na dopravní prostředek</t>
  </si>
  <si>
    <t>-498627605</t>
  </si>
  <si>
    <t>40*3,2</t>
  </si>
  <si>
    <t>162301501</t>
  </si>
  <si>
    <t>Vodorovné přemístění křovin do 5 km D kmene do 100 mm</t>
  </si>
  <si>
    <t>1889418271</t>
  </si>
  <si>
    <t>128</t>
  </si>
  <si>
    <t>162301981</t>
  </si>
  <si>
    <t>Příplatek k vodorovnému přemístění křovin D kmene do 100 mm ZKD 1 km</t>
  </si>
  <si>
    <t>165856407</t>
  </si>
  <si>
    <t>128*11</t>
  </si>
  <si>
    <t>918201501</t>
  </si>
  <si>
    <t>Poplatek za spálení křovin, stromů kmene do 100 mm i s kořeny ve spalovně</t>
  </si>
  <si>
    <t>1041770662</t>
  </si>
  <si>
    <t>120240805</t>
  </si>
  <si>
    <t>Náhradní výsadba keřů</t>
  </si>
  <si>
    <t>1847518842</t>
  </si>
  <si>
    <t>120240806</t>
  </si>
  <si>
    <t xml:space="preserve">Demontáž, uskladnění a následná zpětná montáž kovové houpašky výšky 3,2 m a šířky 2,0 m na čtyřech betonových patkách </t>
  </si>
  <si>
    <t>1303862068</t>
  </si>
  <si>
    <t>1442482757</t>
  </si>
  <si>
    <t xml:space="preserve">- odstraně oplocení od souseda kde </t>
  </si>
  <si>
    <t xml:space="preserve"> bude zařízení stavení a budou provádět </t>
  </si>
  <si>
    <t>práce na svahu  v délce čtyř metrů</t>
  </si>
  <si>
    <t>90010000R81</t>
  </si>
  <si>
    <t>-1019780052</t>
  </si>
  <si>
    <t>120240807</t>
  </si>
  <si>
    <t>Vykácení  ovocných stromů</t>
  </si>
  <si>
    <t>-549887705</t>
  </si>
  <si>
    <t>- vykacení čtyř ovocných stromů včetně pařezů</t>
  </si>
  <si>
    <t xml:space="preserve">  vodorovné přemístění, poplatek</t>
  </si>
  <si>
    <t>- uhrada za ušlou a ušlé úrody</t>
  </si>
  <si>
    <t>- nová výsadba ovocný stromů</t>
  </si>
  <si>
    <t>1+1+1+1</t>
  </si>
  <si>
    <t>111151112</t>
  </si>
  <si>
    <t>Pokosení trávníku parterového pl do 1000 m2 s odvozem do 20 km ve svahu přes 1:5 do 1:2</t>
  </si>
  <si>
    <t>66566379</t>
  </si>
  <si>
    <t>10*15</t>
  </si>
  <si>
    <t>CS ÚRS 2024 01</t>
  </si>
  <si>
    <t>92417522</t>
  </si>
  <si>
    <t>v místě ZS a meziskládky</t>
  </si>
  <si>
    <t>10*15*3</t>
  </si>
  <si>
    <t>1739344547</t>
  </si>
  <si>
    <t>450*1,05</t>
  </si>
  <si>
    <t>-1318966174</t>
  </si>
  <si>
    <t>450</t>
  </si>
  <si>
    <t>120240808</t>
  </si>
  <si>
    <t>Pronájem soukromého pozemku</t>
  </si>
  <si>
    <t>1804944701</t>
  </si>
  <si>
    <t>Druhý soukromý pozemek</t>
  </si>
  <si>
    <t>- je zařízení staveniště, meziskládka</t>
  </si>
  <si>
    <t>- stavební práce se právádí v délce 4 m</t>
  </si>
  <si>
    <t xml:space="preserve"> - doba pět měsíců plus dva a půl zimní přestávky</t>
  </si>
  <si>
    <t>Zemní práce - odkopávky a prokopávky</t>
  </si>
  <si>
    <t>139911122</t>
  </si>
  <si>
    <t>Bourání kcí v hloubených vykopávkách ze zdiva z betonu prokládaného kamenem ručně</t>
  </si>
  <si>
    <t>1915850759</t>
  </si>
  <si>
    <t>- odstranění stávajícího koryta</t>
  </si>
  <si>
    <t>(0,2+0,15)*((0,85+0,95+1,4)/3)*25,7</t>
  </si>
  <si>
    <t>(0,2+0,15)*0,85*25,7*(1+1)</t>
  </si>
  <si>
    <t>131213702</t>
  </si>
  <si>
    <t>Hloubení nezapažených jam v nesoudržných horninách třídy těžitelnosti I skupiny 3 ručně</t>
  </si>
  <si>
    <t>1100838525</t>
  </si>
  <si>
    <t xml:space="preserve">patka </t>
  </si>
  <si>
    <t>1*1*1</t>
  </si>
  <si>
    <t>"tř. 3 z 80%"1*0,8</t>
  </si>
  <si>
    <t>131313702</t>
  </si>
  <si>
    <t>Hloubení nezapažených jam v nesoudržných horninách třídy těžitelnosti II skupiny 4 ručně</t>
  </si>
  <si>
    <t>1320977363</t>
  </si>
  <si>
    <t>"tř. 4 z 20%"1*0,2</t>
  </si>
  <si>
    <t>1193954307</t>
  </si>
  <si>
    <t>- vývařiště</t>
  </si>
  <si>
    <t>odveze na skládku</t>
  </si>
  <si>
    <t>pro zpětný zásyp</t>
  </si>
  <si>
    <t>"80%"25*0,8</t>
  </si>
  <si>
    <t>265019812</t>
  </si>
  <si>
    <t>"20%"25*0,2</t>
  </si>
  <si>
    <t>-514740431</t>
  </si>
  <si>
    <t>10*0,8</t>
  </si>
  <si>
    <t>15*0,8</t>
  </si>
  <si>
    <t>1124760003</t>
  </si>
  <si>
    <t>228051628</t>
  </si>
  <si>
    <t>15*0,2</t>
  </si>
  <si>
    <t>10*0,2</t>
  </si>
  <si>
    <t>1234838207</t>
  </si>
  <si>
    <t>-453033648</t>
  </si>
  <si>
    <t>8+2</t>
  </si>
  <si>
    <t>161152118.1</t>
  </si>
  <si>
    <t>1847932108</t>
  </si>
  <si>
    <t>24,887</t>
  </si>
  <si>
    <t>0,8+0,2</t>
  </si>
  <si>
    <t>12+3</t>
  </si>
  <si>
    <t>1001046046</t>
  </si>
  <si>
    <t>40,887</t>
  </si>
  <si>
    <t>1906495777</t>
  </si>
  <si>
    <t>0,8</t>
  </si>
  <si>
    <t>-226979641</t>
  </si>
  <si>
    <t>0,8*14</t>
  </si>
  <si>
    <t>12*14</t>
  </si>
  <si>
    <t>-259671035</t>
  </si>
  <si>
    <t>0,2</t>
  </si>
  <si>
    <t>-497361463</t>
  </si>
  <si>
    <t>0,2*14</t>
  </si>
  <si>
    <t>24,887*14</t>
  </si>
  <si>
    <t>3*14</t>
  </si>
  <si>
    <t>1629069011</t>
  </si>
  <si>
    <t>-1896126307</t>
  </si>
  <si>
    <t>0,8*2</t>
  </si>
  <si>
    <t>12*2</t>
  </si>
  <si>
    <t>1184981263</t>
  </si>
  <si>
    <t>2045754278</t>
  </si>
  <si>
    <t>0,2*2</t>
  </si>
  <si>
    <t>24,887*2</t>
  </si>
  <si>
    <t>3*2</t>
  </si>
  <si>
    <t>1735063966</t>
  </si>
  <si>
    <t>1425698220</t>
  </si>
  <si>
    <t>"95%"1*0,95</t>
  </si>
  <si>
    <t>15*0,95</t>
  </si>
  <si>
    <t>-392790486</t>
  </si>
  <si>
    <t>"5%"1*0,05</t>
  </si>
  <si>
    <t>15*0,05</t>
  </si>
  <si>
    <t>1055221719</t>
  </si>
  <si>
    <t>24,887*2,0</t>
  </si>
  <si>
    <t>767398859</t>
  </si>
  <si>
    <t>původní zemínou</t>
  </si>
  <si>
    <t>1891171312</t>
  </si>
  <si>
    <t>165238479</t>
  </si>
  <si>
    <t>92</t>
  </si>
  <si>
    <t>-284436527</t>
  </si>
  <si>
    <t>93</t>
  </si>
  <si>
    <t>-1024428057</t>
  </si>
  <si>
    <t>- terénní úpravy kolem vývařiště</t>
  </si>
  <si>
    <t>pět dní tři lidé</t>
  </si>
  <si>
    <t>94</t>
  </si>
  <si>
    <t>Injektování aktivovanými směsmi vysokotlaké vzestupné tlakem přes 2 do 4,5 MPa</t>
  </si>
  <si>
    <t>1829251272</t>
  </si>
  <si>
    <t>- zaplnění jednoho vrtu zabere 30 min</t>
  </si>
  <si>
    <t>- v místě patky .... 9 kusů v délce 1 m</t>
  </si>
  <si>
    <t>1*9</t>
  </si>
  <si>
    <t>- ve svahu po 1 m na každé straně.....(1+1) x 31</t>
  </si>
  <si>
    <t>(1+1)*31</t>
  </si>
  <si>
    <t>71/2</t>
  </si>
  <si>
    <t>95</t>
  </si>
  <si>
    <t>282604129V</t>
  </si>
  <si>
    <t>Příplatek za injektování aktivovanými směsmi ve svahu</t>
  </si>
  <si>
    <t>288596765</t>
  </si>
  <si>
    <t>35,5</t>
  </si>
  <si>
    <t>96</t>
  </si>
  <si>
    <t>58522110</t>
  </si>
  <si>
    <t>cement portlandský směsný CEM II 42,5MPa</t>
  </si>
  <si>
    <t>-1287419692</t>
  </si>
  <si>
    <t>spotřeba 35 kg na jedno místo</t>
  </si>
  <si>
    <t>35*(9+2*31)/1000</t>
  </si>
  <si>
    <t>Vodorovné konstrukce</t>
  </si>
  <si>
    <t>97</t>
  </si>
  <si>
    <t>452321162</t>
  </si>
  <si>
    <t>Podkladní desky ze ŽB se zvýšenými nároky na prostředí tř. C 25/30 otevřený výkop</t>
  </si>
  <si>
    <t>-267495316</t>
  </si>
  <si>
    <t>- podkladní deska pod potrubí</t>
  </si>
  <si>
    <t>0,3*(0,15+0,4+0,15)*30</t>
  </si>
  <si>
    <t>98</t>
  </si>
  <si>
    <t>452321192V</t>
  </si>
  <si>
    <t>Příplatek ke zřizování podkladních desek z ŽB za práce ve svahu</t>
  </si>
  <si>
    <t>739314583</t>
  </si>
  <si>
    <t>6,3</t>
  </si>
  <si>
    <t>99</t>
  </si>
  <si>
    <t>452368211</t>
  </si>
  <si>
    <t>Výztuž podkladních desek nebo bloků nebo pražců otevřený výkop ze svařovaných sítí Kari</t>
  </si>
  <si>
    <t>255397314</t>
  </si>
  <si>
    <t>(0,3+0,2+0,1+0,4+0,1+0,2+0,3)*30*(1)*7,9/1000</t>
  </si>
  <si>
    <t>- patka</t>
  </si>
  <si>
    <t>1*1*(5)*7,9/1000</t>
  </si>
  <si>
    <t>452361192V</t>
  </si>
  <si>
    <t>Příplatek za práce ve svahu při zřizování výztuže podkladních desek nebo bloků nebo pražců</t>
  </si>
  <si>
    <t>777311773</t>
  </si>
  <si>
    <t>0,419</t>
  </si>
  <si>
    <t>101</t>
  </si>
  <si>
    <t>452351111</t>
  </si>
  <si>
    <t>Bednění podkladních desek nebo sedlového lože pod potrubí, stoky a drobné objekty otevřený výkop zřízení</t>
  </si>
  <si>
    <t>462300748</t>
  </si>
  <si>
    <t>-- bude dělat po úsecích délky  3 m</t>
  </si>
  <si>
    <t>- boky desky</t>
  </si>
  <si>
    <t>0,3*30*(1+1)</t>
  </si>
  <si>
    <t xml:space="preserve">- vrch aby nesjel beton, jen vytažena kari sít ve </t>
  </si>
  <si>
    <t>spáře bednění</t>
  </si>
  <si>
    <t>(0,15+0,4+0,15)*30,7</t>
  </si>
  <si>
    <t>102</t>
  </si>
  <si>
    <t>452351112</t>
  </si>
  <si>
    <t>Bednění podkladních desek nebo sedlového lože pod potrubí, stoky a drobné objekty otevřený výkop odstranění</t>
  </si>
  <si>
    <t>1845670090</t>
  </si>
  <si>
    <t>39,49</t>
  </si>
  <si>
    <t>103</t>
  </si>
  <si>
    <t>452351192V</t>
  </si>
  <si>
    <t>Příplatek za práce ve svahu při bednění desek nebo bloků nebo sedlového lože</t>
  </si>
  <si>
    <t>163108166</t>
  </si>
  <si>
    <t>104</t>
  </si>
  <si>
    <t>452323162</t>
  </si>
  <si>
    <t>Podkladní bloky ze ŽB se zvýšenými nároky na prostředí tř. C 25/30 otevřený výkop</t>
  </si>
  <si>
    <t>-961577603</t>
  </si>
  <si>
    <t>- kotevní blok ve zlomu svahu</t>
  </si>
  <si>
    <t>105</t>
  </si>
  <si>
    <t>452323192V</t>
  </si>
  <si>
    <t>Příplatek ke zřizování podkladních bloků z ŽB za práce ve svahu</t>
  </si>
  <si>
    <t>-575409775</t>
  </si>
  <si>
    <t>106</t>
  </si>
  <si>
    <t>452384111</t>
  </si>
  <si>
    <t>Podkladní pražce z betonu prostého tř. C 12/15 otevřený výkop pl do 25000 mm2</t>
  </si>
  <si>
    <t>-989291026</t>
  </si>
  <si>
    <t>25,7+4,3</t>
  </si>
  <si>
    <t>107</t>
  </si>
  <si>
    <t>452384192V</t>
  </si>
  <si>
    <t>Příplatek ke zřizování podkladních pražců z betonu prostého za práce ve svahu</t>
  </si>
  <si>
    <t>2042361217</t>
  </si>
  <si>
    <t>108</t>
  </si>
  <si>
    <t>457313814</t>
  </si>
  <si>
    <t>Těsnící vrstva z betonu se zvýšenými nároky na prostředí na svazích kanálů tl 250 mm</t>
  </si>
  <si>
    <t>-1707186567</t>
  </si>
  <si>
    <t>-nad vývařištěm</t>
  </si>
  <si>
    <t>- pod vývařištěm</t>
  </si>
  <si>
    <t>109</t>
  </si>
  <si>
    <t>465513228</t>
  </si>
  <si>
    <t>Dlažba z lomového kamene na cementovou maltu s vyspárováním tl 250 mm pro hydromeliorace</t>
  </si>
  <si>
    <t>-2138303290</t>
  </si>
  <si>
    <t>110</t>
  </si>
  <si>
    <t>871392211</t>
  </si>
  <si>
    <t>Montáž potrubí z laminátových trub DN 400 se spojkami v otevřeném výkopu</t>
  </si>
  <si>
    <t>-938703649</t>
  </si>
  <si>
    <t>111</t>
  </si>
  <si>
    <t>879230191</t>
  </si>
  <si>
    <t>Příplatek za práce sklon přes 20 % při montáži jakéhokoli kanalizačního potrubí DN 40 až 550</t>
  </si>
  <si>
    <t>-1916385013</t>
  </si>
  <si>
    <t>112</t>
  </si>
  <si>
    <t>28641264</t>
  </si>
  <si>
    <t>potrubí kanalizační z odstředěného sklo-laminátu PN 1 SN 10000 / 3 m se spojkou DN 400</t>
  </si>
  <si>
    <t>-104808944</t>
  </si>
  <si>
    <t>30*1,015</t>
  </si>
  <si>
    <t>113</t>
  </si>
  <si>
    <t>83739222V</t>
  </si>
  <si>
    <t>Montáž spojek a oblouků na kanalizačním potrubí DN 400</t>
  </si>
  <si>
    <t>1235229829</t>
  </si>
  <si>
    <t>114</t>
  </si>
  <si>
    <t>83738229V</t>
  </si>
  <si>
    <t>Příplatek za práce sklon přes 20 % při montáži jakéhokoli kanalizačních spojek a oblouků DN 40 až 550</t>
  </si>
  <si>
    <t>933441721</t>
  </si>
  <si>
    <t>115</t>
  </si>
  <si>
    <t>28615987</t>
  </si>
  <si>
    <t>kanalizační koleno 10 st.  z odstředěného sklo-laminátu PN 1 SN 10000 se spojkou DN 400</t>
  </si>
  <si>
    <t>-2089957526</t>
  </si>
  <si>
    <t>1*1,015</t>
  </si>
  <si>
    <t>116</t>
  </si>
  <si>
    <t>28615988</t>
  </si>
  <si>
    <t>kanalizační koleno 20 st.  z odstředěného sklo-laminátu PN 1 SN 10000 se spojkou DN 400mm</t>
  </si>
  <si>
    <t>25537177</t>
  </si>
  <si>
    <t>117</t>
  </si>
  <si>
    <t>899633231</t>
  </si>
  <si>
    <t>Obetonování potrubí nebo zdiva stok ŽB se zvýšenými nároky na prostředí tř. C 25/30 v otevřeném výkopu</t>
  </si>
  <si>
    <t>-937991699</t>
  </si>
  <si>
    <t>celková kubatůra</t>
  </si>
  <si>
    <t>(0,4+0,2)*(0,15+0,4+0,15)*30</t>
  </si>
  <si>
    <t>potrubí</t>
  </si>
  <si>
    <t>-3,14*0,21*0,21*30</t>
  </si>
  <si>
    <t>118</t>
  </si>
  <si>
    <t>899633192V</t>
  </si>
  <si>
    <t>Příplatek za obetonování potrubí nebo zdiva stok ŽB ve svahu</t>
  </si>
  <si>
    <t>1876330230</t>
  </si>
  <si>
    <t>8,446</t>
  </si>
  <si>
    <t>119</t>
  </si>
  <si>
    <t>899643121</t>
  </si>
  <si>
    <t>Bednění pro obetonování potrubí otevřený výkop zřízení</t>
  </si>
  <si>
    <t>-24617582</t>
  </si>
  <si>
    <t>-- bude dělat po úsecích 3 m</t>
  </si>
  <si>
    <t>-- vrch aby nesjel beton</t>
  </si>
  <si>
    <t>(0,3+0,4+0,2+0,15+0,4+0,15+0,2+0,4+0,3)*30,0</t>
  </si>
  <si>
    <t>120</t>
  </si>
  <si>
    <t>899643122</t>
  </si>
  <si>
    <t>Bednění pro obetonování potrubí otevřený výkop odstranění</t>
  </si>
  <si>
    <t>-22076926</t>
  </si>
  <si>
    <t>121</t>
  </si>
  <si>
    <t>899643192V</t>
  </si>
  <si>
    <t>Příplatek za bednění pro obetonování potrubí ve svahu</t>
  </si>
  <si>
    <t>2024538815</t>
  </si>
  <si>
    <t>122</t>
  </si>
  <si>
    <t>899658211</t>
  </si>
  <si>
    <t>Výztuž pro obetonování potrubí ze svařovaných sítí typu Kari</t>
  </si>
  <si>
    <t>-902617973</t>
  </si>
  <si>
    <t>(0,3+0,1+0,075+0,4+0,075+0,1+0,3)*30*(1)*7,9/1000</t>
  </si>
  <si>
    <t>123</t>
  </si>
  <si>
    <t>899658192</t>
  </si>
  <si>
    <t xml:space="preserve">Příplatek za práce ve svahu při zřizování výztuže </t>
  </si>
  <si>
    <t>-1551990260</t>
  </si>
  <si>
    <t>0,32</t>
  </si>
  <si>
    <t>124</t>
  </si>
  <si>
    <t>1519085306</t>
  </si>
  <si>
    <t>úprava šachty</t>
  </si>
  <si>
    <t>125</t>
  </si>
  <si>
    <t>-783819301</t>
  </si>
  <si>
    <t>126</t>
  </si>
  <si>
    <t>1392526322</t>
  </si>
  <si>
    <t>vnitřní úprava šachty dna a stěny</t>
  </si>
  <si>
    <t>dva lidé dva dny</t>
  </si>
  <si>
    <t>2*8,5*2</t>
  </si>
  <si>
    <t>127</t>
  </si>
  <si>
    <t>59621000</t>
  </si>
  <si>
    <t>cihla kanalizační 240x115x71mm</t>
  </si>
  <si>
    <t>-1313990270</t>
  </si>
  <si>
    <t>16*1,01</t>
  </si>
  <si>
    <t>HEM.0028016.URS</t>
  </si>
  <si>
    <t>malta spárovací Ergelit KS 1</t>
  </si>
  <si>
    <t>-1195366238</t>
  </si>
  <si>
    <t>2 pytlů</t>
  </si>
  <si>
    <t>25*2</t>
  </si>
  <si>
    <t>129</t>
  </si>
  <si>
    <t>HEM.0005549.URS</t>
  </si>
  <si>
    <t>malta na stavbu šachet ERGELIT - SBM   bal. 25kg</t>
  </si>
  <si>
    <t>-139946698</t>
  </si>
  <si>
    <t>3 pytle</t>
  </si>
  <si>
    <t>25*3</t>
  </si>
  <si>
    <t>130</t>
  </si>
  <si>
    <t>899501411</t>
  </si>
  <si>
    <t>Stupadla do šachet ocelová PE povlak vidlicová s vysekáním otvoru v betonu</t>
  </si>
  <si>
    <t>-1042132073</t>
  </si>
  <si>
    <t>131</t>
  </si>
  <si>
    <t>894701401V</t>
  </si>
  <si>
    <t>Montáž žlabu kameninové šachet o poloměru do 200 mm</t>
  </si>
  <si>
    <t>-231207695</t>
  </si>
  <si>
    <t>1,3</t>
  </si>
  <si>
    <t>132</t>
  </si>
  <si>
    <t>59714014</t>
  </si>
  <si>
    <t>žlab kameninový 180° DN 400 dl 1m</t>
  </si>
  <si>
    <t>-659655276</t>
  </si>
  <si>
    <t>1,3*1,015</t>
  </si>
  <si>
    <t>133</t>
  </si>
  <si>
    <t>894204161</t>
  </si>
  <si>
    <t>Žlaby šachet průřezu o poloměru do 500 mm z betonu prostého tř. C 25/30</t>
  </si>
  <si>
    <t>-866640951</t>
  </si>
  <si>
    <t>0,25</t>
  </si>
  <si>
    <t>134</t>
  </si>
  <si>
    <t>894201158</t>
  </si>
  <si>
    <t>Dno šachet tl přes 200 mm z ŽB se zvýšenými nároky na prostředí tř. C 25/30</t>
  </si>
  <si>
    <t>-1836395987</t>
  </si>
  <si>
    <t>0,5*2,5*2,5</t>
  </si>
  <si>
    <t>135</t>
  </si>
  <si>
    <t>894302152</t>
  </si>
  <si>
    <t>Stěny šachet tl přes 200 mm ze ŽB se zvýšenými nároky na prostředí tř. C 25/30</t>
  </si>
  <si>
    <t>-1078380950</t>
  </si>
  <si>
    <t>(1,5+0,3+0,3)*0,5*2*(1+1)</t>
  </si>
  <si>
    <t>(1,5+0,3+0,3)*0,5*2,5</t>
  </si>
  <si>
    <t>- přesah stěny z kažné strany v délce 3,5 m</t>
  </si>
  <si>
    <t>(0,5+1,5+0,3+0,3)*0,5*3,5*(1+1)</t>
  </si>
  <si>
    <t>136</t>
  </si>
  <si>
    <t>894302262</t>
  </si>
  <si>
    <t>Strop šachet ze ŽB se zvýšenými nároky na prostředí tř. C 30/37</t>
  </si>
  <si>
    <t>-2092016409</t>
  </si>
  <si>
    <t>0,3*1,5*2</t>
  </si>
  <si>
    <t>137</t>
  </si>
  <si>
    <t>894501111</t>
  </si>
  <si>
    <t>Bednění stěn šachet pravoúhlých nebo vícehranných oboustranné zřízení</t>
  </si>
  <si>
    <t>1966675316</t>
  </si>
  <si>
    <t>(1,5+0,3+0,3)*2*(1+1)</t>
  </si>
  <si>
    <t>(1,5*0,3+0,3)*1,5</t>
  </si>
  <si>
    <t>(1,5+0,3+0,3)*2,5</t>
  </si>
  <si>
    <t>(0,5+1,5+0,3+0,3)*3,5*(4)</t>
  </si>
  <si>
    <t>138</t>
  </si>
  <si>
    <t>894501112</t>
  </si>
  <si>
    <t>Bednění stěn šachet pravoúhlých nebo vícehranných oboustranné odstranění</t>
  </si>
  <si>
    <t>747538569</t>
  </si>
  <si>
    <t>36,4</t>
  </si>
  <si>
    <t>139</t>
  </si>
  <si>
    <t>894501121</t>
  </si>
  <si>
    <t>Bednění stěn šachet pravoúhlých nebo vícehranných jednostranné zřízení</t>
  </si>
  <si>
    <t>-1208147899</t>
  </si>
  <si>
    <t>0,5*2,5*4</t>
  </si>
  <si>
    <t>0,5*(1,5+0,3+0,3)*2</t>
  </si>
  <si>
    <t>0,5*(0,5+1,5+0,3+0,3)*2</t>
  </si>
  <si>
    <t>0,3*1,5</t>
  </si>
  <si>
    <t>140</t>
  </si>
  <si>
    <t>894501122</t>
  </si>
  <si>
    <t>Bednění stěn šachet pravoúhlých nebo vícehranných jednostranné odstranění</t>
  </si>
  <si>
    <t>-375622848</t>
  </si>
  <si>
    <t>13,15</t>
  </si>
  <si>
    <t>141</t>
  </si>
  <si>
    <t>-1136951456</t>
  </si>
  <si>
    <t>142</t>
  </si>
  <si>
    <t>-1706417505</t>
  </si>
  <si>
    <t>143</t>
  </si>
  <si>
    <t>894608112</t>
  </si>
  <si>
    <t>Výztuž šachet z betonářské oceli 10 505</t>
  </si>
  <si>
    <t>-2110665385</t>
  </si>
  <si>
    <t>150 kg/m3</t>
  </si>
  <si>
    <t>(3,125+15,925+0,9)*150/1000</t>
  </si>
  <si>
    <t>144</t>
  </si>
  <si>
    <t>949311113V</t>
  </si>
  <si>
    <t>Montáž lešení trubkového do šachet a svahů o půdorysné ploše do 6 m2 v přes 20 do 30 m</t>
  </si>
  <si>
    <t>509756577</t>
  </si>
  <si>
    <t>- po obou stranách v místě prováděných prací</t>
  </si>
  <si>
    <t>25,7*2</t>
  </si>
  <si>
    <t>145</t>
  </si>
  <si>
    <t>-1970242977</t>
  </si>
  <si>
    <t>146</t>
  </si>
  <si>
    <t>949311813V</t>
  </si>
  <si>
    <t>Demontáž lešení trubkového do šachet a svahů o půdorysné ploše do 6 m2 v přes 20 do 30 m</t>
  </si>
  <si>
    <t>322625808</t>
  </si>
  <si>
    <t>51,4</t>
  </si>
  <si>
    <t>147</t>
  </si>
  <si>
    <t>-1274460366</t>
  </si>
  <si>
    <t>148</t>
  </si>
  <si>
    <t>934579615</t>
  </si>
  <si>
    <t>149</t>
  </si>
  <si>
    <t>735942049</t>
  </si>
  <si>
    <t>150</t>
  </si>
  <si>
    <t>977151111</t>
  </si>
  <si>
    <t>Jádrové vrty diamantovými korunkami do stavebních materiálů betonu, železobetonu, cihel a kamene D do 35 mm</t>
  </si>
  <si>
    <t>-2003247605</t>
  </si>
  <si>
    <t>- v místě patka do skály</t>
  </si>
  <si>
    <t>1*(9)</t>
  </si>
  <si>
    <t>- ve svahu po 1 m na každé straně</t>
  </si>
  <si>
    <t>(1+0,3)*(1+1)*31</t>
  </si>
  <si>
    <t>151</t>
  </si>
  <si>
    <t>977151911V</t>
  </si>
  <si>
    <t>Příplatek k jádrovým vrtům za práci ve svahu</t>
  </si>
  <si>
    <t>132724271</t>
  </si>
  <si>
    <t>89,6</t>
  </si>
  <si>
    <t>152</t>
  </si>
  <si>
    <t>985622312</t>
  </si>
  <si>
    <t>Spínání  - vložení a dodání táhla ze závitových tyčí D přes 20 do 28 mm</t>
  </si>
  <si>
    <t>-1457540600</t>
  </si>
  <si>
    <t>(1+0,5)*(9)</t>
  </si>
  <si>
    <t>(1+0,3+0,1)*(1+1)*31</t>
  </si>
  <si>
    <t>153</t>
  </si>
  <si>
    <t>985622490V</t>
  </si>
  <si>
    <t>Příplatek k cenám spínání objektů táhly za práci ve svahu</t>
  </si>
  <si>
    <t>-34121052</t>
  </si>
  <si>
    <t>100,3</t>
  </si>
  <si>
    <t>154</t>
  </si>
  <si>
    <t>-748058975</t>
  </si>
  <si>
    <t>obetonováné konstrukce potrubí</t>
  </si>
  <si>
    <t>- boky</t>
  </si>
  <si>
    <t>(0,3+0,4+0,2)*(1+1)*30</t>
  </si>
  <si>
    <t>- vrch</t>
  </si>
  <si>
    <t>(0,15+0,4+0,15)*(1)*30</t>
  </si>
  <si>
    <t>Mezisoučet</t>
  </si>
  <si>
    <t xml:space="preserve">vývařiště  </t>
  </si>
  <si>
    <t>- tam kde není obklad z čediču</t>
  </si>
  <si>
    <t>0,5*2,5*1+(1,5+0,3+0,3)*0,5*(1+1)+0,3*1,5</t>
  </si>
  <si>
    <t>(0,5+1,5+0,3+0,3)*(2+3,5+0,5+3,5+2,5+3,5+0,5+3,5+2)</t>
  </si>
  <si>
    <t>-(0,3+0,4+0,2)*(0,15+0,4+0,15)</t>
  </si>
  <si>
    <t>0,5*(2+3,5+2,5+3,5+2)</t>
  </si>
  <si>
    <t>155</t>
  </si>
  <si>
    <t>985324911V</t>
  </si>
  <si>
    <t>Příplatek k cenám ochranných nátěrů betonu za práci ve svahu</t>
  </si>
  <si>
    <t>-1478498903</t>
  </si>
  <si>
    <t>156</t>
  </si>
  <si>
    <t>1804668448</t>
  </si>
  <si>
    <t xml:space="preserve">- jednání geodetem, statikem </t>
  </si>
  <si>
    <t>157</t>
  </si>
  <si>
    <t>1752487696</t>
  </si>
  <si>
    <t>- zaměření na místě plus doprava</t>
  </si>
  <si>
    <t>158</t>
  </si>
  <si>
    <t>1428386205</t>
  </si>
  <si>
    <t>159</t>
  </si>
  <si>
    <t>9001F2024</t>
  </si>
  <si>
    <t>Dopravní značení</t>
  </si>
  <si>
    <t>-452076632</t>
  </si>
  <si>
    <t>160</t>
  </si>
  <si>
    <t>9005F3010</t>
  </si>
  <si>
    <t>Vytýčení sítí</t>
  </si>
  <si>
    <t>-485861963</t>
  </si>
  <si>
    <t>161</t>
  </si>
  <si>
    <t>9014F2022</t>
  </si>
  <si>
    <t>Provedení kamery</t>
  </si>
  <si>
    <t>644796327</t>
  </si>
  <si>
    <t>162</t>
  </si>
  <si>
    <t>892392121R</t>
  </si>
  <si>
    <t>Zkouška těsnosti kanalizace DN 400</t>
  </si>
  <si>
    <t>úsek</t>
  </si>
  <si>
    <t>-1142400680</t>
  </si>
  <si>
    <t>NEBUDE PROVÁDĚNA</t>
  </si>
  <si>
    <t>163</t>
  </si>
  <si>
    <t>-155151230</t>
  </si>
  <si>
    <t>611,439-479,536</t>
  </si>
  <si>
    <t>164</t>
  </si>
  <si>
    <t>1252945352</t>
  </si>
  <si>
    <t>131,903</t>
  </si>
  <si>
    <t>165</t>
  </si>
  <si>
    <t>767201202</t>
  </si>
  <si>
    <t>D+M ocelových objímek s povrchovou úpravou pro potrubí DN 400 včetně pryžové podložky a uchycení</t>
  </si>
  <si>
    <t>1110975833</t>
  </si>
  <si>
    <t>166</t>
  </si>
  <si>
    <t>767201203</t>
  </si>
  <si>
    <t>D+M dodávka zábrádlí lankového výšky do 1100 mm s povrchvou úpravou, včetně kotvení</t>
  </si>
  <si>
    <t>11183114</t>
  </si>
  <si>
    <t>25,5+2,15</t>
  </si>
  <si>
    <t>167</t>
  </si>
  <si>
    <t>767201204</t>
  </si>
  <si>
    <t>D+M šebříku šířky 500 mm včetně povrchové úpravy a kotvení</t>
  </si>
  <si>
    <t>-485122181</t>
  </si>
  <si>
    <t>781</t>
  </si>
  <si>
    <t>Dokončovací práce - obklady</t>
  </si>
  <si>
    <t>168</t>
  </si>
  <si>
    <t>781111011</t>
  </si>
  <si>
    <t>Ometení (oprášení) stěny při přípravě podkladu</t>
  </si>
  <si>
    <t>-1432008003</t>
  </si>
  <si>
    <t>dno</t>
  </si>
  <si>
    <t xml:space="preserve">stěny </t>
  </si>
  <si>
    <t>1,5*1,5*(1)</t>
  </si>
  <si>
    <t>1,5*2*(1+1)</t>
  </si>
  <si>
    <t>na stropě</t>
  </si>
  <si>
    <t>0,3*(2,0+1,5+2,0)</t>
  </si>
  <si>
    <t>169</t>
  </si>
  <si>
    <t>781151031</t>
  </si>
  <si>
    <t>Celoplošné vyrovnání podkladu stěrkou tl 3 mm</t>
  </si>
  <si>
    <t>-1107476126</t>
  </si>
  <si>
    <t>15,9</t>
  </si>
  <si>
    <t>170</t>
  </si>
  <si>
    <t>781151041</t>
  </si>
  <si>
    <t>Příplatek k cenám celoplošné vyrovnání stěrkou za každý další 1 mm přes tl 3 mm</t>
  </si>
  <si>
    <t>-1321727673</t>
  </si>
  <si>
    <t>15,9*2</t>
  </si>
  <si>
    <t>171</t>
  </si>
  <si>
    <t>781121011</t>
  </si>
  <si>
    <t>Nátěr penetrační na beton</t>
  </si>
  <si>
    <t>-40607028</t>
  </si>
  <si>
    <t>172</t>
  </si>
  <si>
    <t>781474115</t>
  </si>
  <si>
    <t>Montáž obkladů keramických hladkých lepených cementovým flexibilním lepidlem přes 22 do 25 ks/m2</t>
  </si>
  <si>
    <t>789990282</t>
  </si>
  <si>
    <t>173</t>
  </si>
  <si>
    <t>63232608</t>
  </si>
  <si>
    <t xml:space="preserve">dlaždice z taveného čediče průmyslové jemný rastr </t>
  </si>
  <si>
    <t>578814668</t>
  </si>
  <si>
    <t>15,9*1,05</t>
  </si>
  <si>
    <t>174</t>
  </si>
  <si>
    <t>781469192</t>
  </si>
  <si>
    <t>Příplatek k montáži obkladů vnitřních z čediče za omezený prostor</t>
  </si>
  <si>
    <t>-59836805</t>
  </si>
  <si>
    <t>175</t>
  </si>
  <si>
    <t>781469196</t>
  </si>
  <si>
    <t>Příplatek k montáži obkladů vnitřních z čediče za spáry tmelem dvousložkovým</t>
  </si>
  <si>
    <t>723040729</t>
  </si>
  <si>
    <t>176</t>
  </si>
  <si>
    <t>781469197</t>
  </si>
  <si>
    <t>Příplatek k montáži obkladů vnitřních z čediče za lepení lepidlem dvousložkovým</t>
  </si>
  <si>
    <t>1705082722</t>
  </si>
  <si>
    <t>177</t>
  </si>
  <si>
    <t>771249112</t>
  </si>
  <si>
    <t>Řezání dlaždic čedič. diamant. kotoučem tl. 25 mm</t>
  </si>
  <si>
    <t>863025001</t>
  </si>
  <si>
    <t>1,5+2,0</t>
  </si>
  <si>
    <t>2+1,5+2</t>
  </si>
  <si>
    <t>1,5+2</t>
  </si>
  <si>
    <t>178</t>
  </si>
  <si>
    <t>998781113</t>
  </si>
  <si>
    <t>Přesun hmot tonážní pro obklady keramické s omezením mechanizace v objektech v přes 12 do 24 m</t>
  </si>
  <si>
    <t>-402276027</t>
  </si>
  <si>
    <t>179</t>
  </si>
  <si>
    <t>998781192</t>
  </si>
  <si>
    <t>Příplatek k přesunu hmot tonážnímu pro obklady keramické za zvětšený přesun do 100 m</t>
  </si>
  <si>
    <t>1501575531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</si>
</sst>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3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5" fillId="5" borderId="0" xfId="0" applyFont="1" applyFill="1" applyAlignment="1">
      <alignment horizontal="left" vertical="center"/>
    </xf>
    <xf numFmtId="4" fontId="25" fillId="5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9"/>
  <sheetViews>
    <sheetView showGridLines="0" tabSelected="1" topLeftCell="A70" workbookViewId="0">
      <selection activeCell="AN8" sqref="AN8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" customHeight="1">
      <c r="AR2" s="247" t="s">
        <v>5</v>
      </c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28" t="s">
        <v>14</v>
      </c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R5" s="21"/>
      <c r="BE5" s="225" t="s">
        <v>15</v>
      </c>
      <c r="BS5" s="18" t="s">
        <v>6</v>
      </c>
    </row>
    <row r="6" spans="1:74" s="1" customFormat="1" ht="36.9" customHeight="1">
      <c r="B6" s="21"/>
      <c r="D6" s="27" t="s">
        <v>16</v>
      </c>
      <c r="K6" s="230" t="s">
        <v>17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R6" s="21"/>
      <c r="BE6" s="226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26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9"/>
      <c r="AR8" s="21"/>
      <c r="BE8" s="226"/>
      <c r="BS8" s="18" t="s">
        <v>6</v>
      </c>
    </row>
    <row r="9" spans="1:74" s="1" customFormat="1" ht="14.4" customHeight="1">
      <c r="B9" s="21"/>
      <c r="AR9" s="21"/>
      <c r="BE9" s="226"/>
      <c r="BS9" s="18" t="s">
        <v>6</v>
      </c>
    </row>
    <row r="10" spans="1:74" s="1" customFormat="1" ht="12" customHeight="1">
      <c r="B10" s="21"/>
      <c r="D10" s="28" t="s">
        <v>23</v>
      </c>
      <c r="AK10" s="28" t="s">
        <v>24</v>
      </c>
      <c r="AN10" s="26" t="s">
        <v>1</v>
      </c>
      <c r="AR10" s="21"/>
      <c r="BE10" s="226"/>
      <c r="BS10" s="18" t="s">
        <v>6</v>
      </c>
    </row>
    <row r="11" spans="1:74" s="1" customFormat="1" ht="18.45" customHeight="1">
      <c r="B11" s="21"/>
      <c r="E11" s="26" t="s">
        <v>21</v>
      </c>
      <c r="AK11" s="28" t="s">
        <v>25</v>
      </c>
      <c r="AN11" s="26" t="s">
        <v>1</v>
      </c>
      <c r="AR11" s="21"/>
      <c r="BE11" s="226"/>
      <c r="BS11" s="18" t="s">
        <v>6</v>
      </c>
    </row>
    <row r="12" spans="1:74" s="1" customFormat="1" ht="6.9" customHeight="1">
      <c r="B12" s="21"/>
      <c r="AR12" s="21"/>
      <c r="BE12" s="226"/>
      <c r="BS12" s="18" t="s">
        <v>6</v>
      </c>
    </row>
    <row r="13" spans="1:74" s="1" customFormat="1" ht="12" customHeight="1">
      <c r="B13" s="21"/>
      <c r="D13" s="28" t="s">
        <v>26</v>
      </c>
      <c r="AK13" s="28" t="s">
        <v>24</v>
      </c>
      <c r="AN13" s="30" t="s">
        <v>27</v>
      </c>
      <c r="AR13" s="21"/>
      <c r="BE13" s="226"/>
      <c r="BS13" s="18" t="s">
        <v>6</v>
      </c>
    </row>
    <row r="14" spans="1:74" ht="13.2">
      <c r="B14" s="21"/>
      <c r="E14" s="231" t="s">
        <v>27</v>
      </c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8" t="s">
        <v>25</v>
      </c>
      <c r="AN14" s="30" t="s">
        <v>27</v>
      </c>
      <c r="AR14" s="21"/>
      <c r="BE14" s="226"/>
      <c r="BS14" s="18" t="s">
        <v>6</v>
      </c>
    </row>
    <row r="15" spans="1:74" s="1" customFormat="1" ht="6.9" customHeight="1">
      <c r="B15" s="21"/>
      <c r="AR15" s="21"/>
      <c r="BE15" s="226"/>
      <c r="BS15" s="18" t="s">
        <v>3</v>
      </c>
    </row>
    <row r="16" spans="1:74" s="1" customFormat="1" ht="12" customHeight="1">
      <c r="B16" s="21"/>
      <c r="D16" s="28" t="s">
        <v>28</v>
      </c>
      <c r="AK16" s="28" t="s">
        <v>24</v>
      </c>
      <c r="AN16" s="26" t="s">
        <v>1</v>
      </c>
      <c r="AR16" s="21"/>
      <c r="BE16" s="226"/>
      <c r="BS16" s="18" t="s">
        <v>3</v>
      </c>
    </row>
    <row r="17" spans="1:71" s="1" customFormat="1" ht="18.45" customHeight="1">
      <c r="B17" s="21"/>
      <c r="E17" s="26" t="s">
        <v>21</v>
      </c>
      <c r="AK17" s="28" t="s">
        <v>25</v>
      </c>
      <c r="AN17" s="26" t="s">
        <v>1</v>
      </c>
      <c r="AR17" s="21"/>
      <c r="BE17" s="226"/>
      <c r="BS17" s="18" t="s">
        <v>29</v>
      </c>
    </row>
    <row r="18" spans="1:71" s="1" customFormat="1" ht="6.9" customHeight="1">
      <c r="B18" s="21"/>
      <c r="AR18" s="21"/>
      <c r="BE18" s="226"/>
      <c r="BS18" s="18" t="s">
        <v>30</v>
      </c>
    </row>
    <row r="19" spans="1:71" s="1" customFormat="1" ht="12" customHeight="1">
      <c r="B19" s="21"/>
      <c r="D19" s="28" t="s">
        <v>31</v>
      </c>
      <c r="AK19" s="28" t="s">
        <v>24</v>
      </c>
      <c r="AN19" s="26" t="s">
        <v>1</v>
      </c>
      <c r="AR19" s="21"/>
      <c r="BE19" s="226"/>
      <c r="BS19" s="18" t="s">
        <v>30</v>
      </c>
    </row>
    <row r="20" spans="1:71" s="1" customFormat="1" ht="18.45" customHeight="1">
      <c r="B20" s="21"/>
      <c r="E20" s="26" t="s">
        <v>21</v>
      </c>
      <c r="AK20" s="28" t="s">
        <v>25</v>
      </c>
      <c r="AN20" s="26" t="s">
        <v>1</v>
      </c>
      <c r="AR20" s="21"/>
      <c r="BE20" s="226"/>
      <c r="BS20" s="18" t="s">
        <v>29</v>
      </c>
    </row>
    <row r="21" spans="1:71" s="1" customFormat="1" ht="6.9" customHeight="1">
      <c r="B21" s="21"/>
      <c r="AR21" s="21"/>
      <c r="BE21" s="226"/>
    </row>
    <row r="22" spans="1:71" s="1" customFormat="1" ht="12" customHeight="1">
      <c r="B22" s="21"/>
      <c r="D22" s="28" t="s">
        <v>32</v>
      </c>
      <c r="AR22" s="21"/>
      <c r="BE22" s="226"/>
    </row>
    <row r="23" spans="1:71" s="1" customFormat="1" ht="16.5" customHeight="1">
      <c r="B23" s="21"/>
      <c r="E23" s="233" t="s">
        <v>1</v>
      </c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R23" s="21"/>
      <c r="BE23" s="226"/>
    </row>
    <row r="24" spans="1:71" s="1" customFormat="1" ht="6.9" customHeight="1">
      <c r="B24" s="21"/>
      <c r="AR24" s="21"/>
      <c r="BE24" s="226"/>
    </row>
    <row r="25" spans="1:71" s="1" customFormat="1" ht="6.9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26"/>
    </row>
    <row r="26" spans="1:71" s="2" customFormat="1" ht="25.95" customHeight="1">
      <c r="A26" s="33"/>
      <c r="B26" s="34"/>
      <c r="C26" s="33"/>
      <c r="D26" s="35" t="s">
        <v>33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34">
        <f>ROUND(AG94,0)</f>
        <v>0</v>
      </c>
      <c r="AL26" s="235"/>
      <c r="AM26" s="235"/>
      <c r="AN26" s="235"/>
      <c r="AO26" s="235"/>
      <c r="AP26" s="33"/>
      <c r="AQ26" s="33"/>
      <c r="AR26" s="34"/>
      <c r="BE26" s="226"/>
    </row>
    <row r="27" spans="1:7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26"/>
    </row>
    <row r="28" spans="1:71" s="2" customFormat="1" ht="13.2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36" t="s">
        <v>34</v>
      </c>
      <c r="M28" s="236"/>
      <c r="N28" s="236"/>
      <c r="O28" s="236"/>
      <c r="P28" s="236"/>
      <c r="Q28" s="33"/>
      <c r="R28" s="33"/>
      <c r="S28" s="33"/>
      <c r="T28" s="33"/>
      <c r="U28" s="33"/>
      <c r="V28" s="33"/>
      <c r="W28" s="236" t="s">
        <v>35</v>
      </c>
      <c r="X28" s="236"/>
      <c r="Y28" s="236"/>
      <c r="Z28" s="236"/>
      <c r="AA28" s="236"/>
      <c r="AB28" s="236"/>
      <c r="AC28" s="236"/>
      <c r="AD28" s="236"/>
      <c r="AE28" s="236"/>
      <c r="AF28" s="33"/>
      <c r="AG28" s="33"/>
      <c r="AH28" s="33"/>
      <c r="AI28" s="33"/>
      <c r="AJ28" s="33"/>
      <c r="AK28" s="236" t="s">
        <v>36</v>
      </c>
      <c r="AL28" s="236"/>
      <c r="AM28" s="236"/>
      <c r="AN28" s="236"/>
      <c r="AO28" s="236"/>
      <c r="AP28" s="33"/>
      <c r="AQ28" s="33"/>
      <c r="AR28" s="34"/>
      <c r="BE28" s="226"/>
    </row>
    <row r="29" spans="1:71" s="3" customFormat="1" ht="14.4" customHeight="1">
      <c r="B29" s="38"/>
      <c r="D29" s="28" t="s">
        <v>37</v>
      </c>
      <c r="F29" s="28" t="s">
        <v>38</v>
      </c>
      <c r="L29" s="224">
        <v>0.21</v>
      </c>
      <c r="M29" s="223"/>
      <c r="N29" s="223"/>
      <c r="O29" s="223"/>
      <c r="P29" s="223"/>
      <c r="W29" s="222">
        <f>ROUND(AZ94, 0)</f>
        <v>0</v>
      </c>
      <c r="X29" s="223"/>
      <c r="Y29" s="223"/>
      <c r="Z29" s="223"/>
      <c r="AA29" s="223"/>
      <c r="AB29" s="223"/>
      <c r="AC29" s="223"/>
      <c r="AD29" s="223"/>
      <c r="AE29" s="223"/>
      <c r="AK29" s="222">
        <f>ROUND(AV94, 0)</f>
        <v>0</v>
      </c>
      <c r="AL29" s="223"/>
      <c r="AM29" s="223"/>
      <c r="AN29" s="223"/>
      <c r="AO29" s="223"/>
      <c r="AR29" s="38"/>
      <c r="BE29" s="227"/>
    </row>
    <row r="30" spans="1:71" s="3" customFormat="1" ht="14.4" customHeight="1">
      <c r="B30" s="38"/>
      <c r="F30" s="28" t="s">
        <v>39</v>
      </c>
      <c r="L30" s="224">
        <v>0.12</v>
      </c>
      <c r="M30" s="223"/>
      <c r="N30" s="223"/>
      <c r="O30" s="223"/>
      <c r="P30" s="223"/>
      <c r="W30" s="222">
        <f>ROUND(BA94, 0)</f>
        <v>0</v>
      </c>
      <c r="X30" s="223"/>
      <c r="Y30" s="223"/>
      <c r="Z30" s="223"/>
      <c r="AA30" s="223"/>
      <c r="AB30" s="223"/>
      <c r="AC30" s="223"/>
      <c r="AD30" s="223"/>
      <c r="AE30" s="223"/>
      <c r="AK30" s="222">
        <f>ROUND(AW94, 0)</f>
        <v>0</v>
      </c>
      <c r="AL30" s="223"/>
      <c r="AM30" s="223"/>
      <c r="AN30" s="223"/>
      <c r="AO30" s="223"/>
      <c r="AR30" s="38"/>
      <c r="BE30" s="227"/>
    </row>
    <row r="31" spans="1:71" s="3" customFormat="1" ht="14.4" hidden="1" customHeight="1">
      <c r="B31" s="38"/>
      <c r="F31" s="28" t="s">
        <v>40</v>
      </c>
      <c r="L31" s="224">
        <v>0.21</v>
      </c>
      <c r="M31" s="223"/>
      <c r="N31" s="223"/>
      <c r="O31" s="223"/>
      <c r="P31" s="223"/>
      <c r="W31" s="222">
        <f>ROUND(BB94, 0)</f>
        <v>0</v>
      </c>
      <c r="X31" s="223"/>
      <c r="Y31" s="223"/>
      <c r="Z31" s="223"/>
      <c r="AA31" s="223"/>
      <c r="AB31" s="223"/>
      <c r="AC31" s="223"/>
      <c r="AD31" s="223"/>
      <c r="AE31" s="223"/>
      <c r="AK31" s="222">
        <v>0</v>
      </c>
      <c r="AL31" s="223"/>
      <c r="AM31" s="223"/>
      <c r="AN31" s="223"/>
      <c r="AO31" s="223"/>
      <c r="AR31" s="38"/>
      <c r="BE31" s="227"/>
    </row>
    <row r="32" spans="1:71" s="3" customFormat="1" ht="14.4" hidden="1" customHeight="1">
      <c r="B32" s="38"/>
      <c r="F32" s="28" t="s">
        <v>41</v>
      </c>
      <c r="L32" s="224">
        <v>0.12</v>
      </c>
      <c r="M32" s="223"/>
      <c r="N32" s="223"/>
      <c r="O32" s="223"/>
      <c r="P32" s="223"/>
      <c r="W32" s="222">
        <f>ROUND(BC94, 0)</f>
        <v>0</v>
      </c>
      <c r="X32" s="223"/>
      <c r="Y32" s="223"/>
      <c r="Z32" s="223"/>
      <c r="AA32" s="223"/>
      <c r="AB32" s="223"/>
      <c r="AC32" s="223"/>
      <c r="AD32" s="223"/>
      <c r="AE32" s="223"/>
      <c r="AK32" s="222">
        <v>0</v>
      </c>
      <c r="AL32" s="223"/>
      <c r="AM32" s="223"/>
      <c r="AN32" s="223"/>
      <c r="AO32" s="223"/>
      <c r="AR32" s="38"/>
      <c r="BE32" s="227"/>
    </row>
    <row r="33" spans="1:57" s="3" customFormat="1" ht="14.4" hidden="1" customHeight="1">
      <c r="B33" s="38"/>
      <c r="F33" s="28" t="s">
        <v>42</v>
      </c>
      <c r="L33" s="224">
        <v>0</v>
      </c>
      <c r="M33" s="223"/>
      <c r="N33" s="223"/>
      <c r="O33" s="223"/>
      <c r="P33" s="223"/>
      <c r="W33" s="222">
        <f>ROUND(BD94, 0)</f>
        <v>0</v>
      </c>
      <c r="X33" s="223"/>
      <c r="Y33" s="223"/>
      <c r="Z33" s="223"/>
      <c r="AA33" s="223"/>
      <c r="AB33" s="223"/>
      <c r="AC33" s="223"/>
      <c r="AD33" s="223"/>
      <c r="AE33" s="223"/>
      <c r="AK33" s="222">
        <v>0</v>
      </c>
      <c r="AL33" s="223"/>
      <c r="AM33" s="223"/>
      <c r="AN33" s="223"/>
      <c r="AO33" s="223"/>
      <c r="AR33" s="38"/>
      <c r="BE33" s="227"/>
    </row>
    <row r="34" spans="1:57" s="2" customFormat="1" ht="6.9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26"/>
    </row>
    <row r="35" spans="1:57" s="2" customFormat="1" ht="25.95" customHeight="1">
      <c r="A35" s="33"/>
      <c r="B35" s="34"/>
      <c r="C35" s="39"/>
      <c r="D35" s="40" t="s">
        <v>43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44</v>
      </c>
      <c r="U35" s="41"/>
      <c r="V35" s="41"/>
      <c r="W35" s="41"/>
      <c r="X35" s="257" t="s">
        <v>45</v>
      </c>
      <c r="Y35" s="258"/>
      <c r="Z35" s="258"/>
      <c r="AA35" s="258"/>
      <c r="AB35" s="258"/>
      <c r="AC35" s="41"/>
      <c r="AD35" s="41"/>
      <c r="AE35" s="41"/>
      <c r="AF35" s="41"/>
      <c r="AG35" s="41"/>
      <c r="AH35" s="41"/>
      <c r="AI35" s="41"/>
      <c r="AJ35" s="41"/>
      <c r="AK35" s="259">
        <f>SUM(AK26:AK33)</f>
        <v>0</v>
      </c>
      <c r="AL35" s="258"/>
      <c r="AM35" s="258"/>
      <c r="AN35" s="258"/>
      <c r="AO35" s="260"/>
      <c r="AP35" s="39"/>
      <c r="AQ35" s="39"/>
      <c r="AR35" s="34"/>
      <c r="BE35" s="33"/>
    </row>
    <row r="36" spans="1:57" s="2" customFormat="1" ht="6.9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" customHeight="1">
      <c r="B38" s="21"/>
      <c r="AR38" s="21"/>
    </row>
    <row r="39" spans="1:57" s="1" customFormat="1" ht="14.4" customHeight="1">
      <c r="B39" s="21"/>
      <c r="AR39" s="21"/>
    </row>
    <row r="40" spans="1:57" s="1" customFormat="1" ht="14.4" customHeight="1">
      <c r="B40" s="21"/>
      <c r="AR40" s="21"/>
    </row>
    <row r="41" spans="1:57" s="1" customFormat="1" ht="14.4" customHeight="1">
      <c r="B41" s="21"/>
      <c r="AR41" s="21"/>
    </row>
    <row r="42" spans="1:57" s="1" customFormat="1" ht="14.4" customHeight="1">
      <c r="B42" s="21"/>
      <c r="AR42" s="21"/>
    </row>
    <row r="43" spans="1:57" s="1" customFormat="1" ht="14.4" customHeight="1">
      <c r="B43" s="21"/>
      <c r="AR43" s="21"/>
    </row>
    <row r="44" spans="1:57" s="1" customFormat="1" ht="14.4" customHeight="1">
      <c r="B44" s="21"/>
      <c r="AR44" s="21"/>
    </row>
    <row r="45" spans="1:57" s="1" customFormat="1" ht="14.4" customHeight="1">
      <c r="B45" s="21"/>
      <c r="AR45" s="21"/>
    </row>
    <row r="46" spans="1:57" s="1" customFormat="1" ht="14.4" customHeight="1">
      <c r="B46" s="21"/>
      <c r="AR46" s="21"/>
    </row>
    <row r="47" spans="1:57" s="1" customFormat="1" ht="14.4" customHeight="1">
      <c r="B47" s="21"/>
      <c r="AR47" s="21"/>
    </row>
    <row r="48" spans="1:57" s="1" customFormat="1" ht="14.4" customHeight="1">
      <c r="B48" s="21"/>
      <c r="AR48" s="21"/>
    </row>
    <row r="49" spans="1:57" s="2" customFormat="1" ht="14.4" customHeight="1">
      <c r="B49" s="43"/>
      <c r="D49" s="44" t="s">
        <v>46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47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3.2">
      <c r="A60" s="33"/>
      <c r="B60" s="34"/>
      <c r="C60" s="33"/>
      <c r="D60" s="46" t="s">
        <v>48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49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48</v>
      </c>
      <c r="AI60" s="36"/>
      <c r="AJ60" s="36"/>
      <c r="AK60" s="36"/>
      <c r="AL60" s="36"/>
      <c r="AM60" s="46" t="s">
        <v>49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3.2">
      <c r="A64" s="33"/>
      <c r="B64" s="34"/>
      <c r="C64" s="33"/>
      <c r="D64" s="44" t="s">
        <v>50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51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3.2">
      <c r="A75" s="33"/>
      <c r="B75" s="34"/>
      <c r="C75" s="33"/>
      <c r="D75" s="46" t="s">
        <v>48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49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48</v>
      </c>
      <c r="AI75" s="36"/>
      <c r="AJ75" s="36"/>
      <c r="AK75" s="36"/>
      <c r="AL75" s="36"/>
      <c r="AM75" s="46" t="s">
        <v>49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" customHeight="1">
      <c r="A82" s="33"/>
      <c r="B82" s="34"/>
      <c r="C82" s="22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H24Br02</v>
      </c>
      <c r="AR84" s="52"/>
    </row>
    <row r="85" spans="1:91" s="5" customFormat="1" ht="36.9" customHeight="1">
      <c r="B85" s="53"/>
      <c r="C85" s="54" t="s">
        <v>16</v>
      </c>
      <c r="L85" s="248" t="str">
        <f>K6</f>
        <v>Brno, Barvy - odstranění havarijního stavu</v>
      </c>
      <c r="M85" s="249"/>
      <c r="N85" s="249"/>
      <c r="O85" s="249"/>
      <c r="P85" s="249"/>
      <c r="Q85" s="249"/>
      <c r="R85" s="249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R85" s="53"/>
    </row>
    <row r="86" spans="1:91" s="2" customFormat="1" ht="6.9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50" t="str">
        <f>IF(AN8= "","",AN8)</f>
        <v/>
      </c>
      <c r="AN87" s="250"/>
      <c r="AO87" s="33"/>
      <c r="AP87" s="33"/>
      <c r="AQ87" s="33"/>
      <c r="AR87" s="34"/>
      <c r="BE87" s="33"/>
    </row>
    <row r="88" spans="1:91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15" customHeight="1">
      <c r="A89" s="33"/>
      <c r="B89" s="34"/>
      <c r="C89" s="28" t="s">
        <v>23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28</v>
      </c>
      <c r="AJ89" s="33"/>
      <c r="AK89" s="33"/>
      <c r="AL89" s="33"/>
      <c r="AM89" s="251" t="str">
        <f>IF(E17="","",E17)</f>
        <v xml:space="preserve"> </v>
      </c>
      <c r="AN89" s="252"/>
      <c r="AO89" s="252"/>
      <c r="AP89" s="252"/>
      <c r="AQ89" s="33"/>
      <c r="AR89" s="34"/>
      <c r="AS89" s="253" t="s">
        <v>53</v>
      </c>
      <c r="AT89" s="254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15" customHeight="1">
      <c r="A90" s="33"/>
      <c r="B90" s="34"/>
      <c r="C90" s="28" t="s">
        <v>26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31</v>
      </c>
      <c r="AJ90" s="33"/>
      <c r="AK90" s="33"/>
      <c r="AL90" s="33"/>
      <c r="AM90" s="251" t="str">
        <f>IF(E20="","",E20)</f>
        <v xml:space="preserve"> </v>
      </c>
      <c r="AN90" s="252"/>
      <c r="AO90" s="252"/>
      <c r="AP90" s="252"/>
      <c r="AQ90" s="33"/>
      <c r="AR90" s="34"/>
      <c r="AS90" s="255"/>
      <c r="AT90" s="256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5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55"/>
      <c r="AT91" s="256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40" t="s">
        <v>54</v>
      </c>
      <c r="D92" s="241"/>
      <c r="E92" s="241"/>
      <c r="F92" s="241"/>
      <c r="G92" s="241"/>
      <c r="H92" s="61"/>
      <c r="I92" s="242" t="s">
        <v>55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3" t="s">
        <v>56</v>
      </c>
      <c r="AH92" s="241"/>
      <c r="AI92" s="241"/>
      <c r="AJ92" s="241"/>
      <c r="AK92" s="241"/>
      <c r="AL92" s="241"/>
      <c r="AM92" s="241"/>
      <c r="AN92" s="242" t="s">
        <v>57</v>
      </c>
      <c r="AO92" s="241"/>
      <c r="AP92" s="244"/>
      <c r="AQ92" s="62" t="s">
        <v>58</v>
      </c>
      <c r="AR92" s="34"/>
      <c r="AS92" s="63" t="s">
        <v>59</v>
      </c>
      <c r="AT92" s="64" t="s">
        <v>60</v>
      </c>
      <c r="AU92" s="64" t="s">
        <v>61</v>
      </c>
      <c r="AV92" s="64" t="s">
        <v>62</v>
      </c>
      <c r="AW92" s="64" t="s">
        <v>63</v>
      </c>
      <c r="AX92" s="64" t="s">
        <v>64</v>
      </c>
      <c r="AY92" s="64" t="s">
        <v>65</v>
      </c>
      <c r="AZ92" s="64" t="s">
        <v>66</v>
      </c>
      <c r="BA92" s="64" t="s">
        <v>67</v>
      </c>
      <c r="BB92" s="64" t="s">
        <v>68</v>
      </c>
      <c r="BC92" s="64" t="s">
        <v>69</v>
      </c>
      <c r="BD92" s="65" t="s">
        <v>70</v>
      </c>
      <c r="BE92" s="33"/>
    </row>
    <row r="93" spans="1:91" s="2" customFormat="1" ht="10.9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" customHeight="1">
      <c r="B94" s="69"/>
      <c r="C94" s="70" t="s">
        <v>71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45">
        <f>ROUND(SUM(AG95:AG97),0)</f>
        <v>0</v>
      </c>
      <c r="AH94" s="245"/>
      <c r="AI94" s="245"/>
      <c r="AJ94" s="245"/>
      <c r="AK94" s="245"/>
      <c r="AL94" s="245"/>
      <c r="AM94" s="245"/>
      <c r="AN94" s="246">
        <f>SUM(AG94,AT94)</f>
        <v>0</v>
      </c>
      <c r="AO94" s="246"/>
      <c r="AP94" s="246"/>
      <c r="AQ94" s="73" t="s">
        <v>1</v>
      </c>
      <c r="AR94" s="69"/>
      <c r="AS94" s="74">
        <f>ROUND(SUM(AS95:AS97),0)</f>
        <v>0</v>
      </c>
      <c r="AT94" s="75">
        <f>ROUND(SUM(AV94:AW94),0)</f>
        <v>0</v>
      </c>
      <c r="AU94" s="76">
        <f>ROUND(SUM(AU95:AU97),5)</f>
        <v>0</v>
      </c>
      <c r="AV94" s="75">
        <f>ROUND(AZ94*L29,0)</f>
        <v>0</v>
      </c>
      <c r="AW94" s="75">
        <f>ROUND(BA94*L30,0)</f>
        <v>0</v>
      </c>
      <c r="AX94" s="75">
        <f>ROUND(BB94*L29,0)</f>
        <v>0</v>
      </c>
      <c r="AY94" s="75">
        <f>ROUND(BC94*L30,0)</f>
        <v>0</v>
      </c>
      <c r="AZ94" s="75">
        <f>ROUND(SUM(AZ95:AZ97),0)</f>
        <v>0</v>
      </c>
      <c r="BA94" s="75">
        <f>ROUND(SUM(BA95:BA97),0)</f>
        <v>0</v>
      </c>
      <c r="BB94" s="75">
        <f>ROUND(SUM(BB95:BB97),0)</f>
        <v>0</v>
      </c>
      <c r="BC94" s="75">
        <f>ROUND(SUM(BC95:BC97),0)</f>
        <v>0</v>
      </c>
      <c r="BD94" s="77">
        <f>ROUND(SUM(BD95:BD97),0)</f>
        <v>0</v>
      </c>
      <c r="BS94" s="78" t="s">
        <v>72</v>
      </c>
      <c r="BT94" s="78" t="s">
        <v>73</v>
      </c>
      <c r="BU94" s="79" t="s">
        <v>74</v>
      </c>
      <c r="BV94" s="78" t="s">
        <v>75</v>
      </c>
      <c r="BW94" s="78" t="s">
        <v>4</v>
      </c>
      <c r="BX94" s="78" t="s">
        <v>76</v>
      </c>
      <c r="CL94" s="78" t="s">
        <v>1</v>
      </c>
    </row>
    <row r="95" spans="1:91" s="7" customFormat="1" ht="16.5" customHeight="1">
      <c r="A95" s="80" t="s">
        <v>77</v>
      </c>
      <c r="B95" s="81"/>
      <c r="C95" s="82"/>
      <c r="D95" s="239" t="s">
        <v>78</v>
      </c>
      <c r="E95" s="239"/>
      <c r="F95" s="239"/>
      <c r="G95" s="239"/>
      <c r="H95" s="239"/>
      <c r="I95" s="83"/>
      <c r="J95" s="239" t="s">
        <v>79</v>
      </c>
      <c r="K95" s="239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239"/>
      <c r="X95" s="239"/>
      <c r="Y95" s="239"/>
      <c r="Z95" s="239"/>
      <c r="AA95" s="239"/>
      <c r="AB95" s="239"/>
      <c r="AC95" s="239"/>
      <c r="AD95" s="239"/>
      <c r="AE95" s="239"/>
      <c r="AF95" s="239"/>
      <c r="AG95" s="237">
        <f>'SO01 - Zabezpečení svahu'!J32</f>
        <v>0</v>
      </c>
      <c r="AH95" s="238"/>
      <c r="AI95" s="238"/>
      <c r="AJ95" s="238"/>
      <c r="AK95" s="238"/>
      <c r="AL95" s="238"/>
      <c r="AM95" s="238"/>
      <c r="AN95" s="237">
        <f>SUM(AG95,AT95)</f>
        <v>0</v>
      </c>
      <c r="AO95" s="238"/>
      <c r="AP95" s="238"/>
      <c r="AQ95" s="84" t="s">
        <v>80</v>
      </c>
      <c r="AR95" s="81"/>
      <c r="AS95" s="85">
        <v>0</v>
      </c>
      <c r="AT95" s="86">
        <f>ROUND(SUM(AV95:AW95),0)</f>
        <v>0</v>
      </c>
      <c r="AU95" s="87">
        <f>'SO01 - Zabezpečení svahu'!P135</f>
        <v>0</v>
      </c>
      <c r="AV95" s="86">
        <f>'SO01 - Zabezpečení svahu'!J35</f>
        <v>0</v>
      </c>
      <c r="AW95" s="86">
        <f>'SO01 - Zabezpečení svahu'!J36</f>
        <v>0</v>
      </c>
      <c r="AX95" s="86">
        <f>'SO01 - Zabezpečení svahu'!J37</f>
        <v>0</v>
      </c>
      <c r="AY95" s="86">
        <f>'SO01 - Zabezpečení svahu'!J38</f>
        <v>0</v>
      </c>
      <c r="AZ95" s="86">
        <f>'SO01 - Zabezpečení svahu'!F35</f>
        <v>0</v>
      </c>
      <c r="BA95" s="86">
        <f>'SO01 - Zabezpečení svahu'!F36</f>
        <v>0</v>
      </c>
      <c r="BB95" s="86">
        <f>'SO01 - Zabezpečení svahu'!F37</f>
        <v>0</v>
      </c>
      <c r="BC95" s="86">
        <f>'SO01 - Zabezpečení svahu'!F38</f>
        <v>0</v>
      </c>
      <c r="BD95" s="88">
        <f>'SO01 - Zabezpečení svahu'!F39</f>
        <v>0</v>
      </c>
      <c r="BT95" s="89" t="s">
        <v>30</v>
      </c>
      <c r="BV95" s="89" t="s">
        <v>75</v>
      </c>
      <c r="BW95" s="89" t="s">
        <v>81</v>
      </c>
      <c r="BX95" s="89" t="s">
        <v>4</v>
      </c>
      <c r="CL95" s="89" t="s">
        <v>1</v>
      </c>
      <c r="CM95" s="89" t="s">
        <v>82</v>
      </c>
    </row>
    <row r="96" spans="1:91" s="7" customFormat="1" ht="16.5" customHeight="1">
      <c r="A96" s="80" t="s">
        <v>77</v>
      </c>
      <c r="B96" s="81"/>
      <c r="C96" s="82"/>
      <c r="D96" s="239" t="s">
        <v>83</v>
      </c>
      <c r="E96" s="239"/>
      <c r="F96" s="239"/>
      <c r="G96" s="239"/>
      <c r="H96" s="239"/>
      <c r="I96" s="83"/>
      <c r="J96" s="239" t="s">
        <v>84</v>
      </c>
      <c r="K96" s="239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  <c r="AA96" s="239"/>
      <c r="AB96" s="239"/>
      <c r="AC96" s="239"/>
      <c r="AD96" s="239"/>
      <c r="AE96" s="239"/>
      <c r="AF96" s="239"/>
      <c r="AG96" s="237">
        <f>'SO02 - Sanace svahu'!J32</f>
        <v>0</v>
      </c>
      <c r="AH96" s="238"/>
      <c r="AI96" s="238"/>
      <c r="AJ96" s="238"/>
      <c r="AK96" s="238"/>
      <c r="AL96" s="238"/>
      <c r="AM96" s="238"/>
      <c r="AN96" s="237">
        <f>SUM(AG96,AT96)</f>
        <v>0</v>
      </c>
      <c r="AO96" s="238"/>
      <c r="AP96" s="238"/>
      <c r="AQ96" s="84" t="s">
        <v>80</v>
      </c>
      <c r="AR96" s="81"/>
      <c r="AS96" s="85">
        <v>0</v>
      </c>
      <c r="AT96" s="86">
        <f>ROUND(SUM(AV96:AW96),0)</f>
        <v>0</v>
      </c>
      <c r="AU96" s="87">
        <f>'SO02 - Sanace svahu'!P128</f>
        <v>0</v>
      </c>
      <c r="AV96" s="86">
        <f>'SO02 - Sanace svahu'!J35</f>
        <v>0</v>
      </c>
      <c r="AW96" s="86">
        <f>'SO02 - Sanace svahu'!J36</f>
        <v>0</v>
      </c>
      <c r="AX96" s="86">
        <f>'SO02 - Sanace svahu'!J37</f>
        <v>0</v>
      </c>
      <c r="AY96" s="86">
        <f>'SO02 - Sanace svahu'!J38</f>
        <v>0</v>
      </c>
      <c r="AZ96" s="86">
        <f>'SO02 - Sanace svahu'!F35</f>
        <v>0</v>
      </c>
      <c r="BA96" s="86">
        <f>'SO02 - Sanace svahu'!F36</f>
        <v>0</v>
      </c>
      <c r="BB96" s="86">
        <f>'SO02 - Sanace svahu'!F37</f>
        <v>0</v>
      </c>
      <c r="BC96" s="86">
        <f>'SO02 - Sanace svahu'!F38</f>
        <v>0</v>
      </c>
      <c r="BD96" s="88">
        <f>'SO02 - Sanace svahu'!F39</f>
        <v>0</v>
      </c>
      <c r="BT96" s="89" t="s">
        <v>30</v>
      </c>
      <c r="BV96" s="89" t="s">
        <v>75</v>
      </c>
      <c r="BW96" s="89" t="s">
        <v>85</v>
      </c>
      <c r="BX96" s="89" t="s">
        <v>4</v>
      </c>
      <c r="CL96" s="89" t="s">
        <v>1</v>
      </c>
      <c r="CM96" s="89" t="s">
        <v>82</v>
      </c>
    </row>
    <row r="97" spans="1:91" s="7" customFormat="1" ht="16.5" customHeight="1">
      <c r="A97" s="80" t="s">
        <v>77</v>
      </c>
      <c r="B97" s="81"/>
      <c r="C97" s="82"/>
      <c r="D97" s="239" t="s">
        <v>86</v>
      </c>
      <c r="E97" s="239"/>
      <c r="F97" s="239"/>
      <c r="G97" s="239"/>
      <c r="H97" s="239"/>
      <c r="I97" s="83"/>
      <c r="J97" s="239" t="s">
        <v>87</v>
      </c>
      <c r="K97" s="239"/>
      <c r="L97" s="239"/>
      <c r="M97" s="239"/>
      <c r="N97" s="239"/>
      <c r="O97" s="239"/>
      <c r="P97" s="239"/>
      <c r="Q97" s="239"/>
      <c r="R97" s="239"/>
      <c r="S97" s="239"/>
      <c r="T97" s="239"/>
      <c r="U97" s="239"/>
      <c r="V97" s="239"/>
      <c r="W97" s="239"/>
      <c r="X97" s="239"/>
      <c r="Y97" s="239"/>
      <c r="Z97" s="239"/>
      <c r="AA97" s="239"/>
      <c r="AB97" s="239"/>
      <c r="AC97" s="239"/>
      <c r="AD97" s="239"/>
      <c r="AE97" s="239"/>
      <c r="AF97" s="239"/>
      <c r="AG97" s="237">
        <f>'SO03 - Oprava kanalizace'!J32</f>
        <v>0</v>
      </c>
      <c r="AH97" s="238"/>
      <c r="AI97" s="238"/>
      <c r="AJ97" s="238"/>
      <c r="AK97" s="238"/>
      <c r="AL97" s="238"/>
      <c r="AM97" s="238"/>
      <c r="AN97" s="237">
        <f>SUM(AG97,AT97)</f>
        <v>0</v>
      </c>
      <c r="AO97" s="238"/>
      <c r="AP97" s="238"/>
      <c r="AQ97" s="84" t="s">
        <v>80</v>
      </c>
      <c r="AR97" s="81"/>
      <c r="AS97" s="90">
        <v>0</v>
      </c>
      <c r="AT97" s="91">
        <f>ROUND(SUM(AV97:AW97),0)</f>
        <v>0</v>
      </c>
      <c r="AU97" s="92">
        <f>'SO03 - Oprava kanalizace'!P137</f>
        <v>0</v>
      </c>
      <c r="AV97" s="91">
        <f>'SO03 - Oprava kanalizace'!J35</f>
        <v>0</v>
      </c>
      <c r="AW97" s="91">
        <f>'SO03 - Oprava kanalizace'!J36</f>
        <v>0</v>
      </c>
      <c r="AX97" s="91">
        <f>'SO03 - Oprava kanalizace'!J37</f>
        <v>0</v>
      </c>
      <c r="AY97" s="91">
        <f>'SO03 - Oprava kanalizace'!J38</f>
        <v>0</v>
      </c>
      <c r="AZ97" s="91">
        <f>'SO03 - Oprava kanalizace'!F35</f>
        <v>0</v>
      </c>
      <c r="BA97" s="91">
        <f>'SO03 - Oprava kanalizace'!F36</f>
        <v>0</v>
      </c>
      <c r="BB97" s="91">
        <f>'SO03 - Oprava kanalizace'!F37</f>
        <v>0</v>
      </c>
      <c r="BC97" s="91">
        <f>'SO03 - Oprava kanalizace'!F38</f>
        <v>0</v>
      </c>
      <c r="BD97" s="93">
        <f>'SO03 - Oprava kanalizace'!F39</f>
        <v>0</v>
      </c>
      <c r="BT97" s="89" t="s">
        <v>30</v>
      </c>
      <c r="BV97" s="89" t="s">
        <v>75</v>
      </c>
      <c r="BW97" s="89" t="s">
        <v>88</v>
      </c>
      <c r="BX97" s="89" t="s">
        <v>4</v>
      </c>
      <c r="CL97" s="89" t="s">
        <v>1</v>
      </c>
      <c r="CM97" s="89" t="s">
        <v>82</v>
      </c>
    </row>
    <row r="98" spans="1:91" s="2" customFormat="1" ht="30" customHeight="1">
      <c r="A98" s="33"/>
      <c r="B98" s="34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4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</row>
    <row r="99" spans="1:91" s="2" customFormat="1" ht="6.9" customHeight="1">
      <c r="A99" s="33"/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34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</row>
  </sheetData>
  <mergeCells count="50">
    <mergeCell ref="AR2:BE2"/>
    <mergeCell ref="AN96:AP96"/>
    <mergeCell ref="AG96:AM96"/>
    <mergeCell ref="D96:H96"/>
    <mergeCell ref="J96:AF96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SO01 - Zabezpečení svahu'!C2" display="/"/>
    <hyperlink ref="A96" location="'SO02 - Sanace svahu'!C2" display="/"/>
    <hyperlink ref="A97" location="'SO03 - Oprava kanalizac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567"/>
  <sheetViews>
    <sheetView showGridLines="0" topLeftCell="A106" workbookViewId="0">
      <selection activeCell="I138" sqref="I138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47" t="s">
        <v>5</v>
      </c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8" t="s">
        <v>81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" customHeight="1">
      <c r="B4" s="21"/>
      <c r="D4" s="22" t="s">
        <v>89</v>
      </c>
      <c r="L4" s="21"/>
      <c r="M4" s="94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3" t="str">
        <f>'Rekapitulace stavby'!K6</f>
        <v>Brno, Barvy - odstranění havarijního stavu</v>
      </c>
      <c r="F7" s="264"/>
      <c r="G7" s="264"/>
      <c r="H7" s="264"/>
      <c r="L7" s="21"/>
    </row>
    <row r="8" spans="1:46" s="2" customFormat="1" ht="12" customHeight="1">
      <c r="A8" s="33"/>
      <c r="B8" s="34"/>
      <c r="C8" s="33"/>
      <c r="D8" s="28" t="s">
        <v>90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8" t="s">
        <v>91</v>
      </c>
      <c r="F9" s="265"/>
      <c r="G9" s="265"/>
      <c r="H9" s="265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5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25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6" t="str">
        <f>'Rekapitulace stavby'!E14</f>
        <v>Vyplň údaj</v>
      </c>
      <c r="F18" s="228"/>
      <c r="G18" s="228"/>
      <c r="H18" s="228"/>
      <c r="I18" s="28" t="s">
        <v>25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24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28" t="s">
        <v>25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25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33" t="s">
        <v>1</v>
      </c>
      <c r="F27" s="233"/>
      <c r="G27" s="233"/>
      <c r="H27" s="233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" customHeight="1">
      <c r="A30" s="33"/>
      <c r="B30" s="34"/>
      <c r="C30" s="33"/>
      <c r="D30" s="26" t="s">
        <v>92</v>
      </c>
      <c r="E30" s="33"/>
      <c r="F30" s="33"/>
      <c r="G30" s="33"/>
      <c r="H30" s="33"/>
      <c r="I30" s="33"/>
      <c r="J30" s="98">
        <f>J96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" customHeight="1">
      <c r="A31" s="33"/>
      <c r="B31" s="34"/>
      <c r="C31" s="33"/>
      <c r="D31" s="99" t="s">
        <v>93</v>
      </c>
      <c r="E31" s="33"/>
      <c r="F31" s="33"/>
      <c r="G31" s="33"/>
      <c r="H31" s="33"/>
      <c r="I31" s="33"/>
      <c r="J31" s="98">
        <f>J108</f>
        <v>0</v>
      </c>
      <c r="K31" s="33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0" t="s">
        <v>33</v>
      </c>
      <c r="E32" s="33"/>
      <c r="F32" s="33"/>
      <c r="G32" s="33"/>
      <c r="H32" s="33"/>
      <c r="I32" s="33"/>
      <c r="J32" s="72">
        <f>ROUND(J30 + J31,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33"/>
      <c r="F34" s="37" t="s">
        <v>35</v>
      </c>
      <c r="G34" s="33"/>
      <c r="H34" s="33"/>
      <c r="I34" s="37" t="s">
        <v>34</v>
      </c>
      <c r="J34" s="37" t="s">
        <v>36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4"/>
      <c r="C35" s="33"/>
      <c r="D35" s="101" t="s">
        <v>37</v>
      </c>
      <c r="E35" s="28" t="s">
        <v>38</v>
      </c>
      <c r="F35" s="102">
        <f>ROUND((SUM(BE108:BE115) + SUM(BE135:BE566)),  0)</f>
        <v>0</v>
      </c>
      <c r="G35" s="33"/>
      <c r="H35" s="33"/>
      <c r="I35" s="103">
        <v>0.21</v>
      </c>
      <c r="J35" s="102">
        <f>ROUND(((SUM(BE108:BE115) + SUM(BE135:BE566))*I35),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28" t="s">
        <v>39</v>
      </c>
      <c r="F36" s="102">
        <f>ROUND((SUM(BF108:BF115) + SUM(BF135:BF566)),  0)</f>
        <v>0</v>
      </c>
      <c r="G36" s="33"/>
      <c r="H36" s="33"/>
      <c r="I36" s="103">
        <v>0.12</v>
      </c>
      <c r="J36" s="102">
        <f>ROUND(((SUM(BF108:BF115) + SUM(BF135:BF566))*I36),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40</v>
      </c>
      <c r="F37" s="102">
        <f>ROUND((SUM(BG108:BG115) + SUM(BG135:BG566)),  0)</f>
        <v>0</v>
      </c>
      <c r="G37" s="33"/>
      <c r="H37" s="33"/>
      <c r="I37" s="103">
        <v>0.21</v>
      </c>
      <c r="J37" s="10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4"/>
      <c r="C38" s="33"/>
      <c r="D38" s="33"/>
      <c r="E38" s="28" t="s">
        <v>41</v>
      </c>
      <c r="F38" s="102">
        <f>ROUND((SUM(BH108:BH115) + SUM(BH135:BH566)),  0)</f>
        <v>0</v>
      </c>
      <c r="G38" s="33"/>
      <c r="H38" s="33"/>
      <c r="I38" s="103">
        <v>0.12</v>
      </c>
      <c r="J38" s="10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42</v>
      </c>
      <c r="F39" s="102">
        <f>ROUND((SUM(BI108:BI115) + SUM(BI135:BI566)),  0)</f>
        <v>0</v>
      </c>
      <c r="G39" s="33"/>
      <c r="H39" s="33"/>
      <c r="I39" s="103">
        <v>0</v>
      </c>
      <c r="J39" s="10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4"/>
      <c r="D41" s="105" t="s">
        <v>43</v>
      </c>
      <c r="E41" s="61"/>
      <c r="F41" s="61"/>
      <c r="G41" s="106" t="s">
        <v>44</v>
      </c>
      <c r="H41" s="107" t="s">
        <v>45</v>
      </c>
      <c r="I41" s="61"/>
      <c r="J41" s="108">
        <f>SUM(J32:J39)</f>
        <v>0</v>
      </c>
      <c r="K41" s="109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48</v>
      </c>
      <c r="E61" s="36"/>
      <c r="F61" s="110" t="s">
        <v>49</v>
      </c>
      <c r="G61" s="46" t="s">
        <v>48</v>
      </c>
      <c r="H61" s="36"/>
      <c r="I61" s="36"/>
      <c r="J61" s="111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48</v>
      </c>
      <c r="E76" s="36"/>
      <c r="F76" s="110" t="s">
        <v>49</v>
      </c>
      <c r="G76" s="46" t="s">
        <v>48</v>
      </c>
      <c r="H76" s="36"/>
      <c r="I76" s="36"/>
      <c r="J76" s="111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94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3" t="str">
        <f>E7</f>
        <v>Brno, Barvy - odstranění havarijního stavu</v>
      </c>
      <c r="F85" s="264"/>
      <c r="G85" s="264"/>
      <c r="H85" s="264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90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8" t="str">
        <f>E9</f>
        <v>SO01 - Zabezpečení svahu</v>
      </c>
      <c r="F87" s="265"/>
      <c r="G87" s="265"/>
      <c r="H87" s="265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23</v>
      </c>
      <c r="D91" s="33"/>
      <c r="E91" s="33"/>
      <c r="F91" s="26" t="str">
        <f>E15</f>
        <v xml:space="preserve"> </v>
      </c>
      <c r="G91" s="33"/>
      <c r="H91" s="33"/>
      <c r="I91" s="28" t="s">
        <v>28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2" t="s">
        <v>95</v>
      </c>
      <c r="D94" s="104"/>
      <c r="E94" s="104"/>
      <c r="F94" s="104"/>
      <c r="G94" s="104"/>
      <c r="H94" s="104"/>
      <c r="I94" s="104"/>
      <c r="J94" s="113" t="s">
        <v>96</v>
      </c>
      <c r="K94" s="104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5" customHeight="1">
      <c r="A96" s="33"/>
      <c r="B96" s="34"/>
      <c r="C96" s="114" t="s">
        <v>97</v>
      </c>
      <c r="D96" s="33"/>
      <c r="E96" s="33"/>
      <c r="F96" s="33"/>
      <c r="G96" s="33"/>
      <c r="H96" s="33"/>
      <c r="I96" s="33"/>
      <c r="J96" s="72">
        <f>J135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98</v>
      </c>
    </row>
    <row r="97" spans="1:65" s="9" customFormat="1" ht="24.9" customHeight="1">
      <c r="B97" s="115"/>
      <c r="D97" s="116" t="s">
        <v>99</v>
      </c>
      <c r="E97" s="117"/>
      <c r="F97" s="117"/>
      <c r="G97" s="117"/>
      <c r="H97" s="117"/>
      <c r="I97" s="117"/>
      <c r="J97" s="118">
        <f>J136</f>
        <v>0</v>
      </c>
      <c r="L97" s="115"/>
    </row>
    <row r="98" spans="1:65" s="10" customFormat="1" ht="19.95" customHeight="1">
      <c r="B98" s="119"/>
      <c r="D98" s="120" t="s">
        <v>100</v>
      </c>
      <c r="E98" s="121"/>
      <c r="F98" s="121"/>
      <c r="G98" s="121"/>
      <c r="H98" s="121"/>
      <c r="I98" s="121"/>
      <c r="J98" s="122">
        <f>J137</f>
        <v>0</v>
      </c>
      <c r="L98" s="119"/>
    </row>
    <row r="99" spans="1:65" s="10" customFormat="1" ht="19.95" customHeight="1">
      <c r="B99" s="119"/>
      <c r="D99" s="120" t="s">
        <v>101</v>
      </c>
      <c r="E99" s="121"/>
      <c r="F99" s="121"/>
      <c r="G99" s="121"/>
      <c r="H99" s="121"/>
      <c r="I99" s="121"/>
      <c r="J99" s="122">
        <f>J251</f>
        <v>0</v>
      </c>
      <c r="L99" s="119"/>
    </row>
    <row r="100" spans="1:65" s="10" customFormat="1" ht="19.95" customHeight="1">
      <c r="B100" s="119"/>
      <c r="D100" s="120" t="s">
        <v>102</v>
      </c>
      <c r="E100" s="121"/>
      <c r="F100" s="121"/>
      <c r="G100" s="121"/>
      <c r="H100" s="121"/>
      <c r="I100" s="121"/>
      <c r="J100" s="122">
        <f>J413</f>
        <v>0</v>
      </c>
      <c r="L100" s="119"/>
    </row>
    <row r="101" spans="1:65" s="10" customFormat="1" ht="19.95" customHeight="1">
      <c r="B101" s="119"/>
      <c r="D101" s="120" t="s">
        <v>103</v>
      </c>
      <c r="E101" s="121"/>
      <c r="F101" s="121"/>
      <c r="G101" s="121"/>
      <c r="H101" s="121"/>
      <c r="I101" s="121"/>
      <c r="J101" s="122">
        <f>J419</f>
        <v>0</v>
      </c>
      <c r="L101" s="119"/>
    </row>
    <row r="102" spans="1:65" s="10" customFormat="1" ht="19.95" customHeight="1">
      <c r="B102" s="119"/>
      <c r="D102" s="120" t="s">
        <v>104</v>
      </c>
      <c r="E102" s="121"/>
      <c r="F102" s="121"/>
      <c r="G102" s="121"/>
      <c r="H102" s="121"/>
      <c r="I102" s="121"/>
      <c r="J102" s="122">
        <f>J441</f>
        <v>0</v>
      </c>
      <c r="L102" s="119"/>
    </row>
    <row r="103" spans="1:65" s="9" customFormat="1" ht="24.9" customHeight="1">
      <c r="B103" s="115"/>
      <c r="D103" s="116" t="s">
        <v>105</v>
      </c>
      <c r="E103" s="117"/>
      <c r="F103" s="117"/>
      <c r="G103" s="117"/>
      <c r="H103" s="117"/>
      <c r="I103" s="117"/>
      <c r="J103" s="118">
        <f>J519</f>
        <v>0</v>
      </c>
      <c r="L103" s="115"/>
    </row>
    <row r="104" spans="1:65" s="10" customFormat="1" ht="19.95" customHeight="1">
      <c r="B104" s="119"/>
      <c r="D104" s="120" t="s">
        <v>106</v>
      </c>
      <c r="E104" s="121"/>
      <c r="F104" s="121"/>
      <c r="G104" s="121"/>
      <c r="H104" s="121"/>
      <c r="I104" s="121"/>
      <c r="J104" s="122">
        <f>J520</f>
        <v>0</v>
      </c>
      <c r="L104" s="119"/>
    </row>
    <row r="105" spans="1:65" s="10" customFormat="1" ht="19.95" customHeight="1">
      <c r="B105" s="119"/>
      <c r="D105" s="120" t="s">
        <v>107</v>
      </c>
      <c r="E105" s="121"/>
      <c r="F105" s="121"/>
      <c r="G105" s="121"/>
      <c r="H105" s="121"/>
      <c r="I105" s="121"/>
      <c r="J105" s="122">
        <f>J530</f>
        <v>0</v>
      </c>
      <c r="L105" s="119"/>
    </row>
    <row r="106" spans="1:65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65" s="2" customFormat="1" ht="6.9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65" s="2" customFormat="1" ht="29.25" customHeight="1">
      <c r="A108" s="33"/>
      <c r="B108" s="34"/>
      <c r="C108" s="114" t="s">
        <v>108</v>
      </c>
      <c r="D108" s="33"/>
      <c r="E108" s="33"/>
      <c r="F108" s="33"/>
      <c r="G108" s="33"/>
      <c r="H108" s="33"/>
      <c r="I108" s="33"/>
      <c r="J108" s="123">
        <f>ROUND(J109 + J110 + J111 + J112 + J113 + J114,0)</f>
        <v>0</v>
      </c>
      <c r="K108" s="33"/>
      <c r="L108" s="43"/>
      <c r="N108" s="124" t="s">
        <v>37</v>
      </c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65" s="2" customFormat="1" ht="18" customHeight="1">
      <c r="A109" s="33"/>
      <c r="B109" s="125"/>
      <c r="C109" s="126"/>
      <c r="D109" s="261" t="s">
        <v>109</v>
      </c>
      <c r="E109" s="262"/>
      <c r="F109" s="262"/>
      <c r="G109" s="126"/>
      <c r="H109" s="126"/>
      <c r="I109" s="126"/>
      <c r="J109" s="128">
        <v>0</v>
      </c>
      <c r="K109" s="126"/>
      <c r="L109" s="129"/>
      <c r="M109" s="130"/>
      <c r="N109" s="131" t="s">
        <v>38</v>
      </c>
      <c r="O109" s="130"/>
      <c r="P109" s="130"/>
      <c r="Q109" s="130"/>
      <c r="R109" s="130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2" t="s">
        <v>110</v>
      </c>
      <c r="AZ109" s="130"/>
      <c r="BA109" s="130"/>
      <c r="BB109" s="130"/>
      <c r="BC109" s="130"/>
      <c r="BD109" s="130"/>
      <c r="BE109" s="133">
        <f t="shared" ref="BE109:BE114" si="0">IF(N109="základní",J109,0)</f>
        <v>0</v>
      </c>
      <c r="BF109" s="133">
        <f t="shared" ref="BF109:BF114" si="1">IF(N109="snížená",J109,0)</f>
        <v>0</v>
      </c>
      <c r="BG109" s="133">
        <f t="shared" ref="BG109:BG114" si="2">IF(N109="zákl. přenesená",J109,0)</f>
        <v>0</v>
      </c>
      <c r="BH109" s="133">
        <f t="shared" ref="BH109:BH114" si="3">IF(N109="sníž. přenesená",J109,0)</f>
        <v>0</v>
      </c>
      <c r="BI109" s="133">
        <f t="shared" ref="BI109:BI114" si="4">IF(N109="nulová",J109,0)</f>
        <v>0</v>
      </c>
      <c r="BJ109" s="132" t="s">
        <v>30</v>
      </c>
      <c r="BK109" s="130"/>
      <c r="BL109" s="130"/>
      <c r="BM109" s="130"/>
    </row>
    <row r="110" spans="1:65" s="2" customFormat="1" ht="18" customHeight="1">
      <c r="A110" s="33"/>
      <c r="B110" s="125"/>
      <c r="C110" s="126"/>
      <c r="D110" s="261"/>
      <c r="E110" s="262"/>
      <c r="F110" s="262"/>
      <c r="G110" s="126"/>
      <c r="H110" s="126"/>
      <c r="I110" s="126"/>
      <c r="J110" s="128"/>
      <c r="K110" s="126"/>
      <c r="L110" s="129"/>
      <c r="M110" s="130"/>
      <c r="N110" s="131" t="s">
        <v>38</v>
      </c>
      <c r="O110" s="130"/>
      <c r="P110" s="130"/>
      <c r="Q110" s="130"/>
      <c r="R110" s="130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2" t="s">
        <v>110</v>
      </c>
      <c r="AZ110" s="130"/>
      <c r="BA110" s="130"/>
      <c r="BB110" s="130"/>
      <c r="BC110" s="130"/>
      <c r="BD110" s="130"/>
      <c r="BE110" s="133">
        <f t="shared" si="0"/>
        <v>0</v>
      </c>
      <c r="BF110" s="133">
        <f t="shared" si="1"/>
        <v>0</v>
      </c>
      <c r="BG110" s="133">
        <f t="shared" si="2"/>
        <v>0</v>
      </c>
      <c r="BH110" s="133">
        <f t="shared" si="3"/>
        <v>0</v>
      </c>
      <c r="BI110" s="133">
        <f t="shared" si="4"/>
        <v>0</v>
      </c>
      <c r="BJ110" s="132" t="s">
        <v>30</v>
      </c>
      <c r="BK110" s="130"/>
      <c r="BL110" s="130"/>
      <c r="BM110" s="130"/>
    </row>
    <row r="111" spans="1:65" s="2" customFormat="1" ht="18" customHeight="1">
      <c r="A111" s="33"/>
      <c r="B111" s="125"/>
      <c r="C111" s="126"/>
      <c r="D111" s="261" t="s">
        <v>111</v>
      </c>
      <c r="E111" s="262"/>
      <c r="F111" s="262"/>
      <c r="G111" s="126"/>
      <c r="H111" s="126"/>
      <c r="I111" s="126"/>
      <c r="J111" s="128">
        <v>0</v>
      </c>
      <c r="K111" s="126"/>
      <c r="L111" s="129"/>
      <c r="M111" s="130"/>
      <c r="N111" s="131" t="s">
        <v>38</v>
      </c>
      <c r="O111" s="130"/>
      <c r="P111" s="130"/>
      <c r="Q111" s="130"/>
      <c r="R111" s="130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2" t="s">
        <v>110</v>
      </c>
      <c r="AZ111" s="130"/>
      <c r="BA111" s="130"/>
      <c r="BB111" s="130"/>
      <c r="BC111" s="130"/>
      <c r="BD111" s="130"/>
      <c r="BE111" s="133">
        <f t="shared" si="0"/>
        <v>0</v>
      </c>
      <c r="BF111" s="133">
        <f t="shared" si="1"/>
        <v>0</v>
      </c>
      <c r="BG111" s="133">
        <f t="shared" si="2"/>
        <v>0</v>
      </c>
      <c r="BH111" s="133">
        <f t="shared" si="3"/>
        <v>0</v>
      </c>
      <c r="BI111" s="133">
        <f t="shared" si="4"/>
        <v>0</v>
      </c>
      <c r="BJ111" s="132" t="s">
        <v>30</v>
      </c>
      <c r="BK111" s="130"/>
      <c r="BL111" s="130"/>
      <c r="BM111" s="130"/>
    </row>
    <row r="112" spans="1:65" s="2" customFormat="1" ht="18" customHeight="1">
      <c r="A112" s="33"/>
      <c r="B112" s="125"/>
      <c r="C112" s="126"/>
      <c r="D112" s="261" t="s">
        <v>112</v>
      </c>
      <c r="E112" s="262"/>
      <c r="F112" s="262"/>
      <c r="G112" s="126"/>
      <c r="H112" s="126"/>
      <c r="I112" s="126"/>
      <c r="J112" s="128">
        <v>0</v>
      </c>
      <c r="K112" s="126"/>
      <c r="L112" s="129"/>
      <c r="M112" s="130"/>
      <c r="N112" s="131" t="s">
        <v>38</v>
      </c>
      <c r="O112" s="130"/>
      <c r="P112" s="130"/>
      <c r="Q112" s="130"/>
      <c r="R112" s="130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2" t="s">
        <v>110</v>
      </c>
      <c r="AZ112" s="130"/>
      <c r="BA112" s="130"/>
      <c r="BB112" s="130"/>
      <c r="BC112" s="130"/>
      <c r="BD112" s="130"/>
      <c r="BE112" s="133">
        <f t="shared" si="0"/>
        <v>0</v>
      </c>
      <c r="BF112" s="133">
        <f t="shared" si="1"/>
        <v>0</v>
      </c>
      <c r="BG112" s="133">
        <f t="shared" si="2"/>
        <v>0</v>
      </c>
      <c r="BH112" s="133">
        <f t="shared" si="3"/>
        <v>0</v>
      </c>
      <c r="BI112" s="133">
        <f t="shared" si="4"/>
        <v>0</v>
      </c>
      <c r="BJ112" s="132" t="s">
        <v>30</v>
      </c>
      <c r="BK112" s="130"/>
      <c r="BL112" s="130"/>
      <c r="BM112" s="130"/>
    </row>
    <row r="113" spans="1:65" s="2" customFormat="1" ht="18" customHeight="1">
      <c r="A113" s="33"/>
      <c r="B113" s="125"/>
      <c r="C113" s="126"/>
      <c r="D113" s="261"/>
      <c r="E113" s="262"/>
      <c r="F113" s="262"/>
      <c r="G113" s="126"/>
      <c r="H113" s="126"/>
      <c r="I113" s="126"/>
      <c r="J113" s="128"/>
      <c r="K113" s="126"/>
      <c r="L113" s="129"/>
      <c r="M113" s="130"/>
      <c r="N113" s="131" t="s">
        <v>38</v>
      </c>
      <c r="O113" s="130"/>
      <c r="P113" s="130"/>
      <c r="Q113" s="130"/>
      <c r="R113" s="130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2" t="s">
        <v>110</v>
      </c>
      <c r="AZ113" s="130"/>
      <c r="BA113" s="130"/>
      <c r="BB113" s="130"/>
      <c r="BC113" s="130"/>
      <c r="BD113" s="130"/>
      <c r="BE113" s="133">
        <f t="shared" si="0"/>
        <v>0</v>
      </c>
      <c r="BF113" s="133">
        <f t="shared" si="1"/>
        <v>0</v>
      </c>
      <c r="BG113" s="133">
        <f t="shared" si="2"/>
        <v>0</v>
      </c>
      <c r="BH113" s="133">
        <f t="shared" si="3"/>
        <v>0</v>
      </c>
      <c r="BI113" s="133">
        <f t="shared" si="4"/>
        <v>0</v>
      </c>
      <c r="BJ113" s="132" t="s">
        <v>30</v>
      </c>
      <c r="BK113" s="130"/>
      <c r="BL113" s="130"/>
      <c r="BM113" s="130"/>
    </row>
    <row r="114" spans="1:65" s="2" customFormat="1" ht="18" customHeight="1">
      <c r="A114" s="33"/>
      <c r="B114" s="125"/>
      <c r="C114" s="126"/>
      <c r="D114" s="127"/>
      <c r="E114" s="126"/>
      <c r="F114" s="126"/>
      <c r="G114" s="126"/>
      <c r="H114" s="126"/>
      <c r="I114" s="126"/>
      <c r="J114" s="128"/>
      <c r="K114" s="126"/>
      <c r="L114" s="129"/>
      <c r="M114" s="130"/>
      <c r="N114" s="131" t="s">
        <v>38</v>
      </c>
      <c r="O114" s="130"/>
      <c r="P114" s="130"/>
      <c r="Q114" s="130"/>
      <c r="R114" s="130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2" t="s">
        <v>113</v>
      </c>
      <c r="AZ114" s="130"/>
      <c r="BA114" s="130"/>
      <c r="BB114" s="130"/>
      <c r="BC114" s="130"/>
      <c r="BD114" s="130"/>
      <c r="BE114" s="133">
        <f t="shared" si="0"/>
        <v>0</v>
      </c>
      <c r="BF114" s="133">
        <f t="shared" si="1"/>
        <v>0</v>
      </c>
      <c r="BG114" s="133">
        <f t="shared" si="2"/>
        <v>0</v>
      </c>
      <c r="BH114" s="133">
        <f t="shared" si="3"/>
        <v>0</v>
      </c>
      <c r="BI114" s="133">
        <f t="shared" si="4"/>
        <v>0</v>
      </c>
      <c r="BJ114" s="132" t="s">
        <v>30</v>
      </c>
      <c r="BK114" s="130"/>
      <c r="BL114" s="130"/>
      <c r="BM114" s="130"/>
    </row>
    <row r="115" spans="1:65" s="2" customForma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29.25" customHeight="1">
      <c r="A116" s="33"/>
      <c r="B116" s="34"/>
      <c r="C116" s="134" t="s">
        <v>114</v>
      </c>
      <c r="D116" s="104"/>
      <c r="E116" s="104"/>
      <c r="F116" s="104"/>
      <c r="G116" s="104"/>
      <c r="H116" s="104"/>
      <c r="I116" s="104"/>
      <c r="J116" s="135">
        <f>ROUND(J96+J108,0)</f>
        <v>0</v>
      </c>
      <c r="K116" s="104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" customHeight="1">
      <c r="A117" s="33"/>
      <c r="B117" s="48"/>
      <c r="C117" s="49"/>
      <c r="D117" s="49"/>
      <c r="E117" s="49"/>
      <c r="F117" s="49"/>
      <c r="G117" s="49"/>
      <c r="H117" s="49"/>
      <c r="I117" s="49"/>
      <c r="J117" s="49"/>
      <c r="K117" s="49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21" spans="1:65" s="2" customFormat="1" ht="6.9" customHeight="1">
      <c r="A121" s="33"/>
      <c r="B121" s="50"/>
      <c r="C121" s="51"/>
      <c r="D121" s="51"/>
      <c r="E121" s="51"/>
      <c r="F121" s="51"/>
      <c r="G121" s="51"/>
      <c r="H121" s="51"/>
      <c r="I121" s="51"/>
      <c r="J121" s="51"/>
      <c r="K121" s="51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24.9" customHeight="1">
      <c r="A122" s="33"/>
      <c r="B122" s="34"/>
      <c r="C122" s="22" t="s">
        <v>115</v>
      </c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6.9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12" customHeight="1">
      <c r="A124" s="33"/>
      <c r="B124" s="34"/>
      <c r="C124" s="28" t="s">
        <v>16</v>
      </c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2" customFormat="1" ht="16.5" customHeight="1">
      <c r="A125" s="33"/>
      <c r="B125" s="34"/>
      <c r="C125" s="33"/>
      <c r="D125" s="33"/>
      <c r="E125" s="263" t="str">
        <f>E7</f>
        <v>Brno, Barvy - odstranění havarijního stavu</v>
      </c>
      <c r="F125" s="264"/>
      <c r="G125" s="264"/>
      <c r="H125" s="264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5" s="2" customFormat="1" ht="12" customHeight="1">
      <c r="A126" s="33"/>
      <c r="B126" s="34"/>
      <c r="C126" s="28" t="s">
        <v>90</v>
      </c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5" s="2" customFormat="1" ht="16.5" customHeight="1">
      <c r="A127" s="33"/>
      <c r="B127" s="34"/>
      <c r="C127" s="33"/>
      <c r="D127" s="33"/>
      <c r="E127" s="248" t="str">
        <f>E9</f>
        <v>SO01 - Zabezpečení svahu</v>
      </c>
      <c r="F127" s="265"/>
      <c r="G127" s="265"/>
      <c r="H127" s="265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65" s="2" customFormat="1" ht="6.9" customHeight="1">
      <c r="A128" s="33"/>
      <c r="B128" s="34"/>
      <c r="C128" s="33"/>
      <c r="D128" s="33"/>
      <c r="E128" s="33"/>
      <c r="F128" s="33"/>
      <c r="G128" s="33"/>
      <c r="H128" s="33"/>
      <c r="I128" s="3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2" customHeight="1">
      <c r="A129" s="33"/>
      <c r="B129" s="34"/>
      <c r="C129" s="28" t="s">
        <v>20</v>
      </c>
      <c r="D129" s="33"/>
      <c r="E129" s="33"/>
      <c r="F129" s="26" t="str">
        <f>F12</f>
        <v xml:space="preserve"> </v>
      </c>
      <c r="G129" s="33"/>
      <c r="H129" s="33"/>
      <c r="I129" s="28" t="s">
        <v>22</v>
      </c>
      <c r="J129" s="56" t="str">
        <f>IF(J12="","",J12)</f>
        <v/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6.9" customHeight="1">
      <c r="A130" s="33"/>
      <c r="B130" s="34"/>
      <c r="C130" s="33"/>
      <c r="D130" s="33"/>
      <c r="E130" s="33"/>
      <c r="F130" s="33"/>
      <c r="G130" s="33"/>
      <c r="H130" s="33"/>
      <c r="I130" s="3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5.15" customHeight="1">
      <c r="A131" s="33"/>
      <c r="B131" s="34"/>
      <c r="C131" s="28" t="s">
        <v>23</v>
      </c>
      <c r="D131" s="33"/>
      <c r="E131" s="33"/>
      <c r="F131" s="26" t="str">
        <f>E15</f>
        <v xml:space="preserve"> </v>
      </c>
      <c r="G131" s="33"/>
      <c r="H131" s="33"/>
      <c r="I131" s="28" t="s">
        <v>28</v>
      </c>
      <c r="J131" s="31" t="str">
        <f>E21</f>
        <v xml:space="preserve"> </v>
      </c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5.15" customHeight="1">
      <c r="A132" s="33"/>
      <c r="B132" s="34"/>
      <c r="C132" s="28" t="s">
        <v>26</v>
      </c>
      <c r="D132" s="33"/>
      <c r="E132" s="33"/>
      <c r="F132" s="26" t="str">
        <f>IF(E18="","",E18)</f>
        <v>Vyplň údaj</v>
      </c>
      <c r="G132" s="33"/>
      <c r="H132" s="33"/>
      <c r="I132" s="28" t="s">
        <v>31</v>
      </c>
      <c r="J132" s="31" t="str">
        <f>E24</f>
        <v xml:space="preserve"> </v>
      </c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0.35" customHeight="1">
      <c r="A133" s="33"/>
      <c r="B133" s="34"/>
      <c r="C133" s="33"/>
      <c r="D133" s="33"/>
      <c r="E133" s="33"/>
      <c r="F133" s="33"/>
      <c r="G133" s="33"/>
      <c r="H133" s="33"/>
      <c r="I133" s="33"/>
      <c r="J133" s="33"/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11" customFormat="1" ht="29.25" customHeight="1">
      <c r="A134" s="136"/>
      <c r="B134" s="137"/>
      <c r="C134" s="138" t="s">
        <v>116</v>
      </c>
      <c r="D134" s="139" t="s">
        <v>58</v>
      </c>
      <c r="E134" s="139" t="s">
        <v>54</v>
      </c>
      <c r="F134" s="139" t="s">
        <v>55</v>
      </c>
      <c r="G134" s="139" t="s">
        <v>117</v>
      </c>
      <c r="H134" s="139" t="s">
        <v>118</v>
      </c>
      <c r="I134" s="139" t="s">
        <v>119</v>
      </c>
      <c r="J134" s="139" t="s">
        <v>96</v>
      </c>
      <c r="K134" s="140" t="s">
        <v>120</v>
      </c>
      <c r="L134" s="141"/>
      <c r="M134" s="63" t="s">
        <v>1</v>
      </c>
      <c r="N134" s="64" t="s">
        <v>37</v>
      </c>
      <c r="O134" s="64" t="s">
        <v>121</v>
      </c>
      <c r="P134" s="64" t="s">
        <v>122</v>
      </c>
      <c r="Q134" s="64" t="s">
        <v>123</v>
      </c>
      <c r="R134" s="64" t="s">
        <v>124</v>
      </c>
      <c r="S134" s="64" t="s">
        <v>125</v>
      </c>
      <c r="T134" s="65" t="s">
        <v>126</v>
      </c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</row>
    <row r="135" spans="1:65" s="2" customFormat="1" ht="22.95" customHeight="1">
      <c r="A135" s="33"/>
      <c r="B135" s="34"/>
      <c r="C135" s="70" t="s">
        <v>127</v>
      </c>
      <c r="D135" s="33"/>
      <c r="E135" s="33"/>
      <c r="F135" s="33"/>
      <c r="G135" s="33"/>
      <c r="H135" s="33"/>
      <c r="I135" s="33"/>
      <c r="J135" s="142">
        <f>BK135</f>
        <v>0</v>
      </c>
      <c r="K135" s="33"/>
      <c r="L135" s="34"/>
      <c r="M135" s="66"/>
      <c r="N135" s="57"/>
      <c r="O135" s="67"/>
      <c r="P135" s="143">
        <f>P136+P519</f>
        <v>0</v>
      </c>
      <c r="Q135" s="67"/>
      <c r="R135" s="143">
        <f>R136+R519</f>
        <v>117.86106249999999</v>
      </c>
      <c r="S135" s="67"/>
      <c r="T135" s="144">
        <f>T136+T519</f>
        <v>0.49675000000000002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8" t="s">
        <v>72</v>
      </c>
      <c r="AU135" s="18" t="s">
        <v>98</v>
      </c>
      <c r="BK135" s="145">
        <f>BK136+BK519</f>
        <v>0</v>
      </c>
    </row>
    <row r="136" spans="1:65" s="12" customFormat="1" ht="25.95" customHeight="1">
      <c r="B136" s="146"/>
      <c r="D136" s="147" t="s">
        <v>72</v>
      </c>
      <c r="E136" s="148" t="s">
        <v>128</v>
      </c>
      <c r="F136" s="148" t="s">
        <v>129</v>
      </c>
      <c r="I136" s="149"/>
      <c r="J136" s="150">
        <f>BK136</f>
        <v>0</v>
      </c>
      <c r="L136" s="146"/>
      <c r="M136" s="151"/>
      <c r="N136" s="152"/>
      <c r="O136" s="152"/>
      <c r="P136" s="153">
        <f>P137+P251+P413+P419+P441</f>
        <v>0</v>
      </c>
      <c r="Q136" s="152"/>
      <c r="R136" s="153">
        <f>R137+R251+R413+R419+R441</f>
        <v>117.62013999999999</v>
      </c>
      <c r="S136" s="152"/>
      <c r="T136" s="154">
        <f>T137+T251+T413+T419+T441</f>
        <v>0.49675000000000002</v>
      </c>
      <c r="AR136" s="147" t="s">
        <v>30</v>
      </c>
      <c r="AT136" s="155" t="s">
        <v>72</v>
      </c>
      <c r="AU136" s="155" t="s">
        <v>73</v>
      </c>
      <c r="AY136" s="147" t="s">
        <v>130</v>
      </c>
      <c r="BK136" s="156">
        <f>BK137+BK251+BK413+BK419+BK441</f>
        <v>0</v>
      </c>
    </row>
    <row r="137" spans="1:65" s="12" customFormat="1" ht="22.95" customHeight="1">
      <c r="B137" s="146"/>
      <c r="D137" s="147" t="s">
        <v>72</v>
      </c>
      <c r="E137" s="157" t="s">
        <v>30</v>
      </c>
      <c r="F137" s="157" t="s">
        <v>131</v>
      </c>
      <c r="I137" s="149"/>
      <c r="J137" s="158">
        <f>BK137</f>
        <v>0</v>
      </c>
      <c r="L137" s="146"/>
      <c r="M137" s="151"/>
      <c r="N137" s="152"/>
      <c r="O137" s="152"/>
      <c r="P137" s="153">
        <f>SUM(P138:P250)</f>
        <v>0</v>
      </c>
      <c r="Q137" s="152"/>
      <c r="R137" s="153">
        <f>SUM(R138:R250)</f>
        <v>0</v>
      </c>
      <c r="S137" s="152"/>
      <c r="T137" s="154">
        <f>SUM(T138:T250)</f>
        <v>0</v>
      </c>
      <c r="AR137" s="147" t="s">
        <v>30</v>
      </c>
      <c r="AT137" s="155" t="s">
        <v>72</v>
      </c>
      <c r="AU137" s="155" t="s">
        <v>30</v>
      </c>
      <c r="AY137" s="147" t="s">
        <v>130</v>
      </c>
      <c r="BK137" s="156">
        <f>SUM(BK138:BK250)</f>
        <v>0</v>
      </c>
    </row>
    <row r="138" spans="1:65" s="2" customFormat="1" ht="24.15" customHeight="1">
      <c r="A138" s="33"/>
      <c r="B138" s="125"/>
      <c r="C138" s="159" t="s">
        <v>30</v>
      </c>
      <c r="D138" s="159" t="s">
        <v>132</v>
      </c>
      <c r="E138" s="160" t="s">
        <v>133</v>
      </c>
      <c r="F138" s="161" t="s">
        <v>134</v>
      </c>
      <c r="G138" s="162" t="s">
        <v>135</v>
      </c>
      <c r="H138" s="163">
        <v>0.84</v>
      </c>
      <c r="I138" s="164"/>
      <c r="J138" s="165">
        <f>ROUND(I138*H138,2)</f>
        <v>0</v>
      </c>
      <c r="K138" s="161" t="s">
        <v>136</v>
      </c>
      <c r="L138" s="34"/>
      <c r="M138" s="166" t="s">
        <v>1</v>
      </c>
      <c r="N138" s="167" t="s">
        <v>38</v>
      </c>
      <c r="O138" s="59"/>
      <c r="P138" s="168">
        <f>O138*H138</f>
        <v>0</v>
      </c>
      <c r="Q138" s="168">
        <v>0</v>
      </c>
      <c r="R138" s="168">
        <f>Q138*H138</f>
        <v>0</v>
      </c>
      <c r="S138" s="168">
        <v>0</v>
      </c>
      <c r="T138" s="169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0" t="s">
        <v>137</v>
      </c>
      <c r="AT138" s="170" t="s">
        <v>132</v>
      </c>
      <c r="AU138" s="170" t="s">
        <v>82</v>
      </c>
      <c r="AY138" s="18" t="s">
        <v>130</v>
      </c>
      <c r="BE138" s="171">
        <f>IF(N138="základní",J138,0)</f>
        <v>0</v>
      </c>
      <c r="BF138" s="171">
        <f>IF(N138="snížená",J138,0)</f>
        <v>0</v>
      </c>
      <c r="BG138" s="171">
        <f>IF(N138="zákl. přenesená",J138,0)</f>
        <v>0</v>
      </c>
      <c r="BH138" s="171">
        <f>IF(N138="sníž. přenesená",J138,0)</f>
        <v>0</v>
      </c>
      <c r="BI138" s="171">
        <f>IF(N138="nulová",J138,0)</f>
        <v>0</v>
      </c>
      <c r="BJ138" s="18" t="s">
        <v>30</v>
      </c>
      <c r="BK138" s="171">
        <f>ROUND(I138*H138,2)</f>
        <v>0</v>
      </c>
      <c r="BL138" s="18" t="s">
        <v>137</v>
      </c>
      <c r="BM138" s="170" t="s">
        <v>138</v>
      </c>
    </row>
    <row r="139" spans="1:65" s="13" customFormat="1">
      <c r="B139" s="172"/>
      <c r="D139" s="173" t="s">
        <v>139</v>
      </c>
      <c r="E139" s="174" t="s">
        <v>1</v>
      </c>
      <c r="F139" s="175" t="s">
        <v>140</v>
      </c>
      <c r="H139" s="174" t="s">
        <v>1</v>
      </c>
      <c r="I139" s="176"/>
      <c r="L139" s="172"/>
      <c r="M139" s="177"/>
      <c r="N139" s="178"/>
      <c r="O139" s="178"/>
      <c r="P139" s="178"/>
      <c r="Q139" s="178"/>
      <c r="R139" s="178"/>
      <c r="S139" s="178"/>
      <c r="T139" s="179"/>
      <c r="AT139" s="174" t="s">
        <v>139</v>
      </c>
      <c r="AU139" s="174" t="s">
        <v>82</v>
      </c>
      <c r="AV139" s="13" t="s">
        <v>30</v>
      </c>
      <c r="AW139" s="13" t="s">
        <v>29</v>
      </c>
      <c r="AX139" s="13" t="s">
        <v>73</v>
      </c>
      <c r="AY139" s="174" t="s">
        <v>130</v>
      </c>
    </row>
    <row r="140" spans="1:65" s="14" customFormat="1">
      <c r="B140" s="180"/>
      <c r="D140" s="173" t="s">
        <v>139</v>
      </c>
      <c r="E140" s="181" t="s">
        <v>1</v>
      </c>
      <c r="F140" s="182" t="s">
        <v>141</v>
      </c>
      <c r="H140" s="183">
        <v>0.84</v>
      </c>
      <c r="I140" s="184"/>
      <c r="L140" s="180"/>
      <c r="M140" s="185"/>
      <c r="N140" s="186"/>
      <c r="O140" s="186"/>
      <c r="P140" s="186"/>
      <c r="Q140" s="186"/>
      <c r="R140" s="186"/>
      <c r="S140" s="186"/>
      <c r="T140" s="187"/>
      <c r="AT140" s="181" t="s">
        <v>139</v>
      </c>
      <c r="AU140" s="181" t="s">
        <v>82</v>
      </c>
      <c r="AV140" s="14" t="s">
        <v>82</v>
      </c>
      <c r="AW140" s="14" t="s">
        <v>29</v>
      </c>
      <c r="AX140" s="14" t="s">
        <v>73</v>
      </c>
      <c r="AY140" s="181" t="s">
        <v>130</v>
      </c>
    </row>
    <row r="141" spans="1:65" s="15" customFormat="1">
      <c r="B141" s="188"/>
      <c r="D141" s="173" t="s">
        <v>139</v>
      </c>
      <c r="E141" s="189" t="s">
        <v>1</v>
      </c>
      <c r="F141" s="190" t="s">
        <v>142</v>
      </c>
      <c r="H141" s="191">
        <v>0.84</v>
      </c>
      <c r="I141" s="192"/>
      <c r="L141" s="188"/>
      <c r="M141" s="193"/>
      <c r="N141" s="194"/>
      <c r="O141" s="194"/>
      <c r="P141" s="194"/>
      <c r="Q141" s="194"/>
      <c r="R141" s="194"/>
      <c r="S141" s="194"/>
      <c r="T141" s="195"/>
      <c r="AT141" s="189" t="s">
        <v>139</v>
      </c>
      <c r="AU141" s="189" t="s">
        <v>82</v>
      </c>
      <c r="AV141" s="15" t="s">
        <v>137</v>
      </c>
      <c r="AW141" s="15" t="s">
        <v>29</v>
      </c>
      <c r="AX141" s="15" t="s">
        <v>30</v>
      </c>
      <c r="AY141" s="189" t="s">
        <v>130</v>
      </c>
    </row>
    <row r="142" spans="1:65" s="2" customFormat="1" ht="24.15" customHeight="1">
      <c r="A142" s="33"/>
      <c r="B142" s="125"/>
      <c r="C142" s="159" t="s">
        <v>82</v>
      </c>
      <c r="D142" s="159" t="s">
        <v>132</v>
      </c>
      <c r="E142" s="160" t="s">
        <v>143</v>
      </c>
      <c r="F142" s="161" t="s">
        <v>144</v>
      </c>
      <c r="G142" s="162" t="s">
        <v>135</v>
      </c>
      <c r="H142" s="163">
        <v>24.940999999999999</v>
      </c>
      <c r="I142" s="164"/>
      <c r="J142" s="165">
        <f>ROUND(I142*H142,2)</f>
        <v>0</v>
      </c>
      <c r="K142" s="161" t="s">
        <v>136</v>
      </c>
      <c r="L142" s="34"/>
      <c r="M142" s="166" t="s">
        <v>1</v>
      </c>
      <c r="N142" s="167" t="s">
        <v>38</v>
      </c>
      <c r="O142" s="59"/>
      <c r="P142" s="168">
        <f>O142*H142</f>
        <v>0</v>
      </c>
      <c r="Q142" s="168">
        <v>0</v>
      </c>
      <c r="R142" s="168">
        <f>Q142*H142</f>
        <v>0</v>
      </c>
      <c r="S142" s="168">
        <v>0</v>
      </c>
      <c r="T142" s="169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0" t="s">
        <v>137</v>
      </c>
      <c r="AT142" s="170" t="s">
        <v>132</v>
      </c>
      <c r="AU142" s="170" t="s">
        <v>82</v>
      </c>
      <c r="AY142" s="18" t="s">
        <v>130</v>
      </c>
      <c r="BE142" s="171">
        <f>IF(N142="základní",J142,0)</f>
        <v>0</v>
      </c>
      <c r="BF142" s="171">
        <f>IF(N142="snížená",J142,0)</f>
        <v>0</v>
      </c>
      <c r="BG142" s="171">
        <f>IF(N142="zákl. přenesená",J142,0)</f>
        <v>0</v>
      </c>
      <c r="BH142" s="171">
        <f>IF(N142="sníž. přenesená",J142,0)</f>
        <v>0</v>
      </c>
      <c r="BI142" s="171">
        <f>IF(N142="nulová",J142,0)</f>
        <v>0</v>
      </c>
      <c r="BJ142" s="18" t="s">
        <v>30</v>
      </c>
      <c r="BK142" s="171">
        <f>ROUND(I142*H142,2)</f>
        <v>0</v>
      </c>
      <c r="BL142" s="18" t="s">
        <v>137</v>
      </c>
      <c r="BM142" s="170" t="s">
        <v>145</v>
      </c>
    </row>
    <row r="143" spans="1:65" s="13" customFormat="1">
      <c r="B143" s="172"/>
      <c r="D143" s="173" t="s">
        <v>139</v>
      </c>
      <c r="E143" s="174" t="s">
        <v>1</v>
      </c>
      <c r="F143" s="175" t="s">
        <v>146</v>
      </c>
      <c r="H143" s="174" t="s">
        <v>1</v>
      </c>
      <c r="I143" s="176"/>
      <c r="L143" s="172"/>
      <c r="M143" s="177"/>
      <c r="N143" s="178"/>
      <c r="O143" s="178"/>
      <c r="P143" s="178"/>
      <c r="Q143" s="178"/>
      <c r="R143" s="178"/>
      <c r="S143" s="178"/>
      <c r="T143" s="179"/>
      <c r="AT143" s="174" t="s">
        <v>139</v>
      </c>
      <c r="AU143" s="174" t="s">
        <v>82</v>
      </c>
      <c r="AV143" s="13" t="s">
        <v>30</v>
      </c>
      <c r="AW143" s="13" t="s">
        <v>29</v>
      </c>
      <c r="AX143" s="13" t="s">
        <v>73</v>
      </c>
      <c r="AY143" s="174" t="s">
        <v>130</v>
      </c>
    </row>
    <row r="144" spans="1:65" s="13" customFormat="1">
      <c r="B144" s="172"/>
      <c r="D144" s="173" t="s">
        <v>139</v>
      </c>
      <c r="E144" s="174" t="s">
        <v>1</v>
      </c>
      <c r="F144" s="175" t="s">
        <v>147</v>
      </c>
      <c r="H144" s="174" t="s">
        <v>1</v>
      </c>
      <c r="I144" s="176"/>
      <c r="L144" s="172"/>
      <c r="M144" s="177"/>
      <c r="N144" s="178"/>
      <c r="O144" s="178"/>
      <c r="P144" s="178"/>
      <c r="Q144" s="178"/>
      <c r="R144" s="178"/>
      <c r="S144" s="178"/>
      <c r="T144" s="179"/>
      <c r="AT144" s="174" t="s">
        <v>139</v>
      </c>
      <c r="AU144" s="174" t="s">
        <v>82</v>
      </c>
      <c r="AV144" s="13" t="s">
        <v>30</v>
      </c>
      <c r="AW144" s="13" t="s">
        <v>29</v>
      </c>
      <c r="AX144" s="13" t="s">
        <v>73</v>
      </c>
      <c r="AY144" s="174" t="s">
        <v>130</v>
      </c>
    </row>
    <row r="145" spans="1:65" s="13" customFormat="1">
      <c r="B145" s="172"/>
      <c r="D145" s="173" t="s">
        <v>139</v>
      </c>
      <c r="E145" s="174" t="s">
        <v>1</v>
      </c>
      <c r="F145" s="175" t="s">
        <v>148</v>
      </c>
      <c r="H145" s="174" t="s">
        <v>1</v>
      </c>
      <c r="I145" s="176"/>
      <c r="L145" s="172"/>
      <c r="M145" s="177"/>
      <c r="N145" s="178"/>
      <c r="O145" s="178"/>
      <c r="P145" s="178"/>
      <c r="Q145" s="178"/>
      <c r="R145" s="178"/>
      <c r="S145" s="178"/>
      <c r="T145" s="179"/>
      <c r="AT145" s="174" t="s">
        <v>139</v>
      </c>
      <c r="AU145" s="174" t="s">
        <v>82</v>
      </c>
      <c r="AV145" s="13" t="s">
        <v>30</v>
      </c>
      <c r="AW145" s="13" t="s">
        <v>29</v>
      </c>
      <c r="AX145" s="13" t="s">
        <v>73</v>
      </c>
      <c r="AY145" s="174" t="s">
        <v>130</v>
      </c>
    </row>
    <row r="146" spans="1:65" s="14" customFormat="1" ht="20.399999999999999">
      <c r="B146" s="180"/>
      <c r="D146" s="173" t="s">
        <v>139</v>
      </c>
      <c r="E146" s="181" t="s">
        <v>1</v>
      </c>
      <c r="F146" s="182" t="s">
        <v>149</v>
      </c>
      <c r="H146" s="183">
        <v>31.896000000000001</v>
      </c>
      <c r="I146" s="184"/>
      <c r="L146" s="180"/>
      <c r="M146" s="185"/>
      <c r="N146" s="186"/>
      <c r="O146" s="186"/>
      <c r="P146" s="186"/>
      <c r="Q146" s="186"/>
      <c r="R146" s="186"/>
      <c r="S146" s="186"/>
      <c r="T146" s="187"/>
      <c r="AT146" s="181" t="s">
        <v>139</v>
      </c>
      <c r="AU146" s="181" t="s">
        <v>82</v>
      </c>
      <c r="AV146" s="14" t="s">
        <v>82</v>
      </c>
      <c r="AW146" s="14" t="s">
        <v>29</v>
      </c>
      <c r="AX146" s="14" t="s">
        <v>73</v>
      </c>
      <c r="AY146" s="181" t="s">
        <v>130</v>
      </c>
    </row>
    <row r="147" spans="1:65" s="13" customFormat="1">
      <c r="B147" s="172"/>
      <c r="D147" s="173" t="s">
        <v>139</v>
      </c>
      <c r="E147" s="174" t="s">
        <v>1</v>
      </c>
      <c r="F147" s="175" t="s">
        <v>150</v>
      </c>
      <c r="H147" s="174" t="s">
        <v>1</v>
      </c>
      <c r="I147" s="176"/>
      <c r="L147" s="172"/>
      <c r="M147" s="177"/>
      <c r="N147" s="178"/>
      <c r="O147" s="178"/>
      <c r="P147" s="178"/>
      <c r="Q147" s="178"/>
      <c r="R147" s="178"/>
      <c r="S147" s="178"/>
      <c r="T147" s="179"/>
      <c r="AT147" s="174" t="s">
        <v>139</v>
      </c>
      <c r="AU147" s="174" t="s">
        <v>82</v>
      </c>
      <c r="AV147" s="13" t="s">
        <v>30</v>
      </c>
      <c r="AW147" s="13" t="s">
        <v>29</v>
      </c>
      <c r="AX147" s="13" t="s">
        <v>73</v>
      </c>
      <c r="AY147" s="174" t="s">
        <v>130</v>
      </c>
    </row>
    <row r="148" spans="1:65" s="13" customFormat="1">
      <c r="B148" s="172"/>
      <c r="D148" s="173" t="s">
        <v>139</v>
      </c>
      <c r="E148" s="174" t="s">
        <v>1</v>
      </c>
      <c r="F148" s="175" t="s">
        <v>140</v>
      </c>
      <c r="H148" s="174" t="s">
        <v>1</v>
      </c>
      <c r="I148" s="176"/>
      <c r="L148" s="172"/>
      <c r="M148" s="177"/>
      <c r="N148" s="178"/>
      <c r="O148" s="178"/>
      <c r="P148" s="178"/>
      <c r="Q148" s="178"/>
      <c r="R148" s="178"/>
      <c r="S148" s="178"/>
      <c r="T148" s="179"/>
      <c r="AT148" s="174" t="s">
        <v>139</v>
      </c>
      <c r="AU148" s="174" t="s">
        <v>82</v>
      </c>
      <c r="AV148" s="13" t="s">
        <v>30</v>
      </c>
      <c r="AW148" s="13" t="s">
        <v>29</v>
      </c>
      <c r="AX148" s="13" t="s">
        <v>73</v>
      </c>
      <c r="AY148" s="174" t="s">
        <v>130</v>
      </c>
    </row>
    <row r="149" spans="1:65" s="14" customFormat="1">
      <c r="B149" s="180"/>
      <c r="D149" s="173" t="s">
        <v>139</v>
      </c>
      <c r="E149" s="181" t="s">
        <v>1</v>
      </c>
      <c r="F149" s="182" t="s">
        <v>151</v>
      </c>
      <c r="H149" s="183">
        <v>-0.72</v>
      </c>
      <c r="I149" s="184"/>
      <c r="L149" s="180"/>
      <c r="M149" s="185"/>
      <c r="N149" s="186"/>
      <c r="O149" s="186"/>
      <c r="P149" s="186"/>
      <c r="Q149" s="186"/>
      <c r="R149" s="186"/>
      <c r="S149" s="186"/>
      <c r="T149" s="187"/>
      <c r="AT149" s="181" t="s">
        <v>139</v>
      </c>
      <c r="AU149" s="181" t="s">
        <v>82</v>
      </c>
      <c r="AV149" s="14" t="s">
        <v>82</v>
      </c>
      <c r="AW149" s="14" t="s">
        <v>29</v>
      </c>
      <c r="AX149" s="14" t="s">
        <v>73</v>
      </c>
      <c r="AY149" s="181" t="s">
        <v>130</v>
      </c>
    </row>
    <row r="150" spans="1:65" s="15" customFormat="1">
      <c r="B150" s="188"/>
      <c r="D150" s="173" t="s">
        <v>139</v>
      </c>
      <c r="E150" s="189" t="s">
        <v>1</v>
      </c>
      <c r="F150" s="190" t="s">
        <v>142</v>
      </c>
      <c r="H150" s="191">
        <v>31.175999999999998</v>
      </c>
      <c r="I150" s="192"/>
      <c r="L150" s="188"/>
      <c r="M150" s="193"/>
      <c r="N150" s="194"/>
      <c r="O150" s="194"/>
      <c r="P150" s="194"/>
      <c r="Q150" s="194"/>
      <c r="R150" s="194"/>
      <c r="S150" s="194"/>
      <c r="T150" s="195"/>
      <c r="AT150" s="189" t="s">
        <v>139</v>
      </c>
      <c r="AU150" s="189" t="s">
        <v>82</v>
      </c>
      <c r="AV150" s="15" t="s">
        <v>137</v>
      </c>
      <c r="AW150" s="15" t="s">
        <v>29</v>
      </c>
      <c r="AX150" s="15" t="s">
        <v>73</v>
      </c>
      <c r="AY150" s="189" t="s">
        <v>130</v>
      </c>
    </row>
    <row r="151" spans="1:65" s="14" customFormat="1">
      <c r="B151" s="180"/>
      <c r="D151" s="173" t="s">
        <v>139</v>
      </c>
      <c r="E151" s="181" t="s">
        <v>1</v>
      </c>
      <c r="F151" s="182" t="s">
        <v>152</v>
      </c>
      <c r="H151" s="183">
        <v>24.940999999999999</v>
      </c>
      <c r="I151" s="184"/>
      <c r="L151" s="180"/>
      <c r="M151" s="185"/>
      <c r="N151" s="186"/>
      <c r="O151" s="186"/>
      <c r="P151" s="186"/>
      <c r="Q151" s="186"/>
      <c r="R151" s="186"/>
      <c r="S151" s="186"/>
      <c r="T151" s="187"/>
      <c r="AT151" s="181" t="s">
        <v>139</v>
      </c>
      <c r="AU151" s="181" t="s">
        <v>82</v>
      </c>
      <c r="AV151" s="14" t="s">
        <v>82</v>
      </c>
      <c r="AW151" s="14" t="s">
        <v>29</v>
      </c>
      <c r="AX151" s="14" t="s">
        <v>30</v>
      </c>
      <c r="AY151" s="181" t="s">
        <v>130</v>
      </c>
    </row>
    <row r="152" spans="1:65" s="2" customFormat="1" ht="24.15" customHeight="1">
      <c r="A152" s="33"/>
      <c r="B152" s="125"/>
      <c r="C152" s="159" t="s">
        <v>153</v>
      </c>
      <c r="D152" s="159" t="s">
        <v>132</v>
      </c>
      <c r="E152" s="160" t="s">
        <v>154</v>
      </c>
      <c r="F152" s="161" t="s">
        <v>155</v>
      </c>
      <c r="G152" s="162" t="s">
        <v>135</v>
      </c>
      <c r="H152" s="163">
        <v>6.2350000000000003</v>
      </c>
      <c r="I152" s="164"/>
      <c r="J152" s="165">
        <f>ROUND(I152*H152,2)</f>
        <v>0</v>
      </c>
      <c r="K152" s="161" t="s">
        <v>136</v>
      </c>
      <c r="L152" s="34"/>
      <c r="M152" s="166" t="s">
        <v>1</v>
      </c>
      <c r="N152" s="167" t="s">
        <v>38</v>
      </c>
      <c r="O152" s="59"/>
      <c r="P152" s="168">
        <f>O152*H152</f>
        <v>0</v>
      </c>
      <c r="Q152" s="168">
        <v>0</v>
      </c>
      <c r="R152" s="168">
        <f>Q152*H152</f>
        <v>0</v>
      </c>
      <c r="S152" s="168">
        <v>0</v>
      </c>
      <c r="T152" s="169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0" t="s">
        <v>137</v>
      </c>
      <c r="AT152" s="170" t="s">
        <v>132</v>
      </c>
      <c r="AU152" s="170" t="s">
        <v>82</v>
      </c>
      <c r="AY152" s="18" t="s">
        <v>130</v>
      </c>
      <c r="BE152" s="171">
        <f>IF(N152="základní",J152,0)</f>
        <v>0</v>
      </c>
      <c r="BF152" s="171">
        <f>IF(N152="snížená",J152,0)</f>
        <v>0</v>
      </c>
      <c r="BG152" s="171">
        <f>IF(N152="zákl. přenesená",J152,0)</f>
        <v>0</v>
      </c>
      <c r="BH152" s="171">
        <f>IF(N152="sníž. přenesená",J152,0)</f>
        <v>0</v>
      </c>
      <c r="BI152" s="171">
        <f>IF(N152="nulová",J152,0)</f>
        <v>0</v>
      </c>
      <c r="BJ152" s="18" t="s">
        <v>30</v>
      </c>
      <c r="BK152" s="171">
        <f>ROUND(I152*H152,2)</f>
        <v>0</v>
      </c>
      <c r="BL152" s="18" t="s">
        <v>137</v>
      </c>
      <c r="BM152" s="170" t="s">
        <v>156</v>
      </c>
    </row>
    <row r="153" spans="1:65" s="14" customFormat="1">
      <c r="B153" s="180"/>
      <c r="D153" s="173" t="s">
        <v>139</v>
      </c>
      <c r="E153" s="181" t="s">
        <v>1</v>
      </c>
      <c r="F153" s="182" t="s">
        <v>157</v>
      </c>
      <c r="H153" s="183">
        <v>6.2350000000000003</v>
      </c>
      <c r="I153" s="184"/>
      <c r="L153" s="180"/>
      <c r="M153" s="185"/>
      <c r="N153" s="186"/>
      <c r="O153" s="186"/>
      <c r="P153" s="186"/>
      <c r="Q153" s="186"/>
      <c r="R153" s="186"/>
      <c r="S153" s="186"/>
      <c r="T153" s="187"/>
      <c r="AT153" s="181" t="s">
        <v>139</v>
      </c>
      <c r="AU153" s="181" t="s">
        <v>82</v>
      </c>
      <c r="AV153" s="14" t="s">
        <v>82</v>
      </c>
      <c r="AW153" s="14" t="s">
        <v>29</v>
      </c>
      <c r="AX153" s="14" t="s">
        <v>30</v>
      </c>
      <c r="AY153" s="181" t="s">
        <v>130</v>
      </c>
    </row>
    <row r="154" spans="1:65" s="2" customFormat="1" ht="16.5" customHeight="1">
      <c r="A154" s="33"/>
      <c r="B154" s="125"/>
      <c r="C154" s="159" t="s">
        <v>137</v>
      </c>
      <c r="D154" s="159" t="s">
        <v>132</v>
      </c>
      <c r="E154" s="160" t="s">
        <v>158</v>
      </c>
      <c r="F154" s="161" t="s">
        <v>159</v>
      </c>
      <c r="G154" s="162" t="s">
        <v>135</v>
      </c>
      <c r="H154" s="163">
        <v>10.294</v>
      </c>
      <c r="I154" s="164"/>
      <c r="J154" s="165">
        <f>ROUND(I154*H154,2)</f>
        <v>0</v>
      </c>
      <c r="K154" s="161" t="s">
        <v>1</v>
      </c>
      <c r="L154" s="34"/>
      <c r="M154" s="166" t="s">
        <v>1</v>
      </c>
      <c r="N154" s="167" t="s">
        <v>38</v>
      </c>
      <c r="O154" s="59"/>
      <c r="P154" s="168">
        <f>O154*H154</f>
        <v>0</v>
      </c>
      <c r="Q154" s="168">
        <v>0</v>
      </c>
      <c r="R154" s="168">
        <f>Q154*H154</f>
        <v>0</v>
      </c>
      <c r="S154" s="168">
        <v>0</v>
      </c>
      <c r="T154" s="169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0" t="s">
        <v>137</v>
      </c>
      <c r="AT154" s="170" t="s">
        <v>132</v>
      </c>
      <c r="AU154" s="170" t="s">
        <v>82</v>
      </c>
      <c r="AY154" s="18" t="s">
        <v>130</v>
      </c>
      <c r="BE154" s="171">
        <f>IF(N154="základní",J154,0)</f>
        <v>0</v>
      </c>
      <c r="BF154" s="171">
        <f>IF(N154="snížená",J154,0)</f>
        <v>0</v>
      </c>
      <c r="BG154" s="171">
        <f>IF(N154="zákl. přenesená",J154,0)</f>
        <v>0</v>
      </c>
      <c r="BH154" s="171">
        <f>IF(N154="sníž. přenesená",J154,0)</f>
        <v>0</v>
      </c>
      <c r="BI154" s="171">
        <f>IF(N154="nulová",J154,0)</f>
        <v>0</v>
      </c>
      <c r="BJ154" s="18" t="s">
        <v>30</v>
      </c>
      <c r="BK154" s="171">
        <f>ROUND(I154*H154,2)</f>
        <v>0</v>
      </c>
      <c r="BL154" s="18" t="s">
        <v>137</v>
      </c>
      <c r="BM154" s="170" t="s">
        <v>160</v>
      </c>
    </row>
    <row r="155" spans="1:65" s="13" customFormat="1" ht="20.399999999999999">
      <c r="B155" s="172"/>
      <c r="D155" s="173" t="s">
        <v>139</v>
      </c>
      <c r="E155" s="174" t="s">
        <v>1</v>
      </c>
      <c r="F155" s="175" t="s">
        <v>161</v>
      </c>
      <c r="H155" s="174" t="s">
        <v>1</v>
      </c>
      <c r="I155" s="176"/>
      <c r="L155" s="172"/>
      <c r="M155" s="177"/>
      <c r="N155" s="178"/>
      <c r="O155" s="178"/>
      <c r="P155" s="178"/>
      <c r="Q155" s="178"/>
      <c r="R155" s="178"/>
      <c r="S155" s="178"/>
      <c r="T155" s="179"/>
      <c r="AT155" s="174" t="s">
        <v>139</v>
      </c>
      <c r="AU155" s="174" t="s">
        <v>82</v>
      </c>
      <c r="AV155" s="13" t="s">
        <v>30</v>
      </c>
      <c r="AW155" s="13" t="s">
        <v>29</v>
      </c>
      <c r="AX155" s="13" t="s">
        <v>73</v>
      </c>
      <c r="AY155" s="174" t="s">
        <v>130</v>
      </c>
    </row>
    <row r="156" spans="1:65" s="14" customFormat="1">
      <c r="B156" s="180"/>
      <c r="D156" s="173" t="s">
        <v>139</v>
      </c>
      <c r="E156" s="181" t="s">
        <v>1</v>
      </c>
      <c r="F156" s="182" t="s">
        <v>162</v>
      </c>
      <c r="H156" s="183">
        <v>10.294</v>
      </c>
      <c r="I156" s="184"/>
      <c r="L156" s="180"/>
      <c r="M156" s="185"/>
      <c r="N156" s="186"/>
      <c r="O156" s="186"/>
      <c r="P156" s="186"/>
      <c r="Q156" s="186"/>
      <c r="R156" s="186"/>
      <c r="S156" s="186"/>
      <c r="T156" s="187"/>
      <c r="AT156" s="181" t="s">
        <v>139</v>
      </c>
      <c r="AU156" s="181" t="s">
        <v>82</v>
      </c>
      <c r="AV156" s="14" t="s">
        <v>82</v>
      </c>
      <c r="AW156" s="14" t="s">
        <v>29</v>
      </c>
      <c r="AX156" s="14" t="s">
        <v>73</v>
      </c>
      <c r="AY156" s="181" t="s">
        <v>130</v>
      </c>
    </row>
    <row r="157" spans="1:65" s="15" customFormat="1">
      <c r="B157" s="188"/>
      <c r="D157" s="173" t="s">
        <v>139</v>
      </c>
      <c r="E157" s="189" t="s">
        <v>1</v>
      </c>
      <c r="F157" s="190" t="s">
        <v>142</v>
      </c>
      <c r="H157" s="191">
        <v>10.294</v>
      </c>
      <c r="I157" s="192"/>
      <c r="L157" s="188"/>
      <c r="M157" s="193"/>
      <c r="N157" s="194"/>
      <c r="O157" s="194"/>
      <c r="P157" s="194"/>
      <c r="Q157" s="194"/>
      <c r="R157" s="194"/>
      <c r="S157" s="194"/>
      <c r="T157" s="195"/>
      <c r="AT157" s="189" t="s">
        <v>139</v>
      </c>
      <c r="AU157" s="189" t="s">
        <v>82</v>
      </c>
      <c r="AV157" s="15" t="s">
        <v>137</v>
      </c>
      <c r="AW157" s="15" t="s">
        <v>29</v>
      </c>
      <c r="AX157" s="15" t="s">
        <v>30</v>
      </c>
      <c r="AY157" s="189" t="s">
        <v>130</v>
      </c>
    </row>
    <row r="158" spans="1:65" s="2" customFormat="1" ht="16.5" customHeight="1">
      <c r="A158" s="33"/>
      <c r="B158" s="125"/>
      <c r="C158" s="159" t="s">
        <v>163</v>
      </c>
      <c r="D158" s="159" t="s">
        <v>132</v>
      </c>
      <c r="E158" s="160" t="s">
        <v>164</v>
      </c>
      <c r="F158" s="161" t="s">
        <v>165</v>
      </c>
      <c r="G158" s="162" t="s">
        <v>135</v>
      </c>
      <c r="H158" s="163">
        <v>25.995000000000001</v>
      </c>
      <c r="I158" s="164"/>
      <c r="J158" s="165">
        <f>ROUND(I158*H158,2)</f>
        <v>0</v>
      </c>
      <c r="K158" s="161" t="s">
        <v>1</v>
      </c>
      <c r="L158" s="34"/>
      <c r="M158" s="166" t="s">
        <v>1</v>
      </c>
      <c r="N158" s="167" t="s">
        <v>38</v>
      </c>
      <c r="O158" s="59"/>
      <c r="P158" s="168">
        <f>O158*H158</f>
        <v>0</v>
      </c>
      <c r="Q158" s="168">
        <v>0</v>
      </c>
      <c r="R158" s="168">
        <f>Q158*H158</f>
        <v>0</v>
      </c>
      <c r="S158" s="168">
        <v>0</v>
      </c>
      <c r="T158" s="169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0" t="s">
        <v>137</v>
      </c>
      <c r="AT158" s="170" t="s">
        <v>132</v>
      </c>
      <c r="AU158" s="170" t="s">
        <v>82</v>
      </c>
      <c r="AY158" s="18" t="s">
        <v>130</v>
      </c>
      <c r="BE158" s="171">
        <f>IF(N158="základní",J158,0)</f>
        <v>0</v>
      </c>
      <c r="BF158" s="171">
        <f>IF(N158="snížená",J158,0)</f>
        <v>0</v>
      </c>
      <c r="BG158" s="171">
        <f>IF(N158="zákl. přenesená",J158,0)</f>
        <v>0</v>
      </c>
      <c r="BH158" s="171">
        <f>IF(N158="sníž. přenesená",J158,0)</f>
        <v>0</v>
      </c>
      <c r="BI158" s="171">
        <f>IF(N158="nulová",J158,0)</f>
        <v>0</v>
      </c>
      <c r="BJ158" s="18" t="s">
        <v>30</v>
      </c>
      <c r="BK158" s="171">
        <f>ROUND(I158*H158,2)</f>
        <v>0</v>
      </c>
      <c r="BL158" s="18" t="s">
        <v>137</v>
      </c>
      <c r="BM158" s="170" t="s">
        <v>166</v>
      </c>
    </row>
    <row r="159" spans="1:65" s="13" customFormat="1">
      <c r="B159" s="172"/>
      <c r="D159" s="173" t="s">
        <v>139</v>
      </c>
      <c r="E159" s="174" t="s">
        <v>1</v>
      </c>
      <c r="F159" s="175" t="s">
        <v>167</v>
      </c>
      <c r="H159" s="174" t="s">
        <v>1</v>
      </c>
      <c r="I159" s="176"/>
      <c r="L159" s="172"/>
      <c r="M159" s="177"/>
      <c r="N159" s="178"/>
      <c r="O159" s="178"/>
      <c r="P159" s="178"/>
      <c r="Q159" s="178"/>
      <c r="R159" s="178"/>
      <c r="S159" s="178"/>
      <c r="T159" s="179"/>
      <c r="AT159" s="174" t="s">
        <v>139</v>
      </c>
      <c r="AU159" s="174" t="s">
        <v>82</v>
      </c>
      <c r="AV159" s="13" t="s">
        <v>30</v>
      </c>
      <c r="AW159" s="13" t="s">
        <v>29</v>
      </c>
      <c r="AX159" s="13" t="s">
        <v>73</v>
      </c>
      <c r="AY159" s="174" t="s">
        <v>130</v>
      </c>
    </row>
    <row r="160" spans="1:65" s="14" customFormat="1">
      <c r="B160" s="180"/>
      <c r="D160" s="173" t="s">
        <v>139</v>
      </c>
      <c r="E160" s="181" t="s">
        <v>1</v>
      </c>
      <c r="F160" s="182" t="s">
        <v>168</v>
      </c>
      <c r="H160" s="183">
        <v>20.927</v>
      </c>
      <c r="I160" s="184"/>
      <c r="L160" s="180"/>
      <c r="M160" s="185"/>
      <c r="N160" s="186"/>
      <c r="O160" s="186"/>
      <c r="P160" s="186"/>
      <c r="Q160" s="186"/>
      <c r="R160" s="186"/>
      <c r="S160" s="186"/>
      <c r="T160" s="187"/>
      <c r="AT160" s="181" t="s">
        <v>139</v>
      </c>
      <c r="AU160" s="181" t="s">
        <v>82</v>
      </c>
      <c r="AV160" s="14" t="s">
        <v>82</v>
      </c>
      <c r="AW160" s="14" t="s">
        <v>29</v>
      </c>
      <c r="AX160" s="14" t="s">
        <v>73</v>
      </c>
      <c r="AY160" s="181" t="s">
        <v>130</v>
      </c>
    </row>
    <row r="161" spans="1:65" s="14" customFormat="1">
      <c r="B161" s="180"/>
      <c r="D161" s="173" t="s">
        <v>139</v>
      </c>
      <c r="E161" s="181" t="s">
        <v>1</v>
      </c>
      <c r="F161" s="182" t="s">
        <v>169</v>
      </c>
      <c r="H161" s="183">
        <v>0.84</v>
      </c>
      <c r="I161" s="184"/>
      <c r="L161" s="180"/>
      <c r="M161" s="185"/>
      <c r="N161" s="186"/>
      <c r="O161" s="186"/>
      <c r="P161" s="186"/>
      <c r="Q161" s="186"/>
      <c r="R161" s="186"/>
      <c r="S161" s="186"/>
      <c r="T161" s="187"/>
      <c r="AT161" s="181" t="s">
        <v>139</v>
      </c>
      <c r="AU161" s="181" t="s">
        <v>82</v>
      </c>
      <c r="AV161" s="14" t="s">
        <v>82</v>
      </c>
      <c r="AW161" s="14" t="s">
        <v>29</v>
      </c>
      <c r="AX161" s="14" t="s">
        <v>73</v>
      </c>
      <c r="AY161" s="181" t="s">
        <v>130</v>
      </c>
    </row>
    <row r="162" spans="1:65" s="14" customFormat="1">
      <c r="B162" s="180"/>
      <c r="D162" s="173" t="s">
        <v>139</v>
      </c>
      <c r="E162" s="181" t="s">
        <v>1</v>
      </c>
      <c r="F162" s="182" t="s">
        <v>170</v>
      </c>
      <c r="H162" s="183">
        <v>4.2279999999999998</v>
      </c>
      <c r="I162" s="184"/>
      <c r="L162" s="180"/>
      <c r="M162" s="185"/>
      <c r="N162" s="186"/>
      <c r="O162" s="186"/>
      <c r="P162" s="186"/>
      <c r="Q162" s="186"/>
      <c r="R162" s="186"/>
      <c r="S162" s="186"/>
      <c r="T162" s="187"/>
      <c r="AT162" s="181" t="s">
        <v>139</v>
      </c>
      <c r="AU162" s="181" t="s">
        <v>82</v>
      </c>
      <c r="AV162" s="14" t="s">
        <v>82</v>
      </c>
      <c r="AW162" s="14" t="s">
        <v>29</v>
      </c>
      <c r="AX162" s="14" t="s">
        <v>73</v>
      </c>
      <c r="AY162" s="181" t="s">
        <v>130</v>
      </c>
    </row>
    <row r="163" spans="1:65" s="15" customFormat="1">
      <c r="B163" s="188"/>
      <c r="D163" s="173" t="s">
        <v>139</v>
      </c>
      <c r="E163" s="189" t="s">
        <v>1</v>
      </c>
      <c r="F163" s="190" t="s">
        <v>142</v>
      </c>
      <c r="H163" s="191">
        <v>25.995000000000001</v>
      </c>
      <c r="I163" s="192"/>
      <c r="L163" s="188"/>
      <c r="M163" s="193"/>
      <c r="N163" s="194"/>
      <c r="O163" s="194"/>
      <c r="P163" s="194"/>
      <c r="Q163" s="194"/>
      <c r="R163" s="194"/>
      <c r="S163" s="194"/>
      <c r="T163" s="195"/>
      <c r="AT163" s="189" t="s">
        <v>139</v>
      </c>
      <c r="AU163" s="189" t="s">
        <v>82</v>
      </c>
      <c r="AV163" s="15" t="s">
        <v>137</v>
      </c>
      <c r="AW163" s="15" t="s">
        <v>29</v>
      </c>
      <c r="AX163" s="15" t="s">
        <v>30</v>
      </c>
      <c r="AY163" s="189" t="s">
        <v>130</v>
      </c>
    </row>
    <row r="164" spans="1:65" s="2" customFormat="1" ht="37.950000000000003" customHeight="1">
      <c r="A164" s="33"/>
      <c r="B164" s="125"/>
      <c r="C164" s="159" t="s">
        <v>171</v>
      </c>
      <c r="D164" s="159" t="s">
        <v>132</v>
      </c>
      <c r="E164" s="160" t="s">
        <v>172</v>
      </c>
      <c r="F164" s="161" t="s">
        <v>173</v>
      </c>
      <c r="G164" s="162" t="s">
        <v>135</v>
      </c>
      <c r="H164" s="163">
        <v>24.940999999999999</v>
      </c>
      <c r="I164" s="164"/>
      <c r="J164" s="165">
        <f>ROUND(I164*H164,2)</f>
        <v>0</v>
      </c>
      <c r="K164" s="161" t="s">
        <v>136</v>
      </c>
      <c r="L164" s="34"/>
      <c r="M164" s="166" t="s">
        <v>1</v>
      </c>
      <c r="N164" s="167" t="s">
        <v>38</v>
      </c>
      <c r="O164" s="59"/>
      <c r="P164" s="168">
        <f>O164*H164</f>
        <v>0</v>
      </c>
      <c r="Q164" s="168">
        <v>0</v>
      </c>
      <c r="R164" s="168">
        <f>Q164*H164</f>
        <v>0</v>
      </c>
      <c r="S164" s="168">
        <v>0</v>
      </c>
      <c r="T164" s="169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0" t="s">
        <v>137</v>
      </c>
      <c r="AT164" s="170" t="s">
        <v>132</v>
      </c>
      <c r="AU164" s="170" t="s">
        <v>82</v>
      </c>
      <c r="AY164" s="18" t="s">
        <v>130</v>
      </c>
      <c r="BE164" s="171">
        <f>IF(N164="základní",J164,0)</f>
        <v>0</v>
      </c>
      <c r="BF164" s="171">
        <f>IF(N164="snížená",J164,0)</f>
        <v>0</v>
      </c>
      <c r="BG164" s="171">
        <f>IF(N164="zákl. přenesená",J164,0)</f>
        <v>0</v>
      </c>
      <c r="BH164" s="171">
        <f>IF(N164="sníž. přenesená",J164,0)</f>
        <v>0</v>
      </c>
      <c r="BI164" s="171">
        <f>IF(N164="nulová",J164,0)</f>
        <v>0</v>
      </c>
      <c r="BJ164" s="18" t="s">
        <v>30</v>
      </c>
      <c r="BK164" s="171">
        <f>ROUND(I164*H164,2)</f>
        <v>0</v>
      </c>
      <c r="BL164" s="18" t="s">
        <v>137</v>
      </c>
      <c r="BM164" s="170" t="s">
        <v>174</v>
      </c>
    </row>
    <row r="165" spans="1:65" s="14" customFormat="1">
      <c r="B165" s="180"/>
      <c r="D165" s="173" t="s">
        <v>139</v>
      </c>
      <c r="E165" s="181" t="s">
        <v>1</v>
      </c>
      <c r="F165" s="182" t="s">
        <v>175</v>
      </c>
      <c r="H165" s="183">
        <v>8.1989999999999998</v>
      </c>
      <c r="I165" s="184"/>
      <c r="L165" s="180"/>
      <c r="M165" s="185"/>
      <c r="N165" s="186"/>
      <c r="O165" s="186"/>
      <c r="P165" s="186"/>
      <c r="Q165" s="186"/>
      <c r="R165" s="186"/>
      <c r="S165" s="186"/>
      <c r="T165" s="187"/>
      <c r="AT165" s="181" t="s">
        <v>139</v>
      </c>
      <c r="AU165" s="181" t="s">
        <v>82</v>
      </c>
      <c r="AV165" s="14" t="s">
        <v>82</v>
      </c>
      <c r="AW165" s="14" t="s">
        <v>29</v>
      </c>
      <c r="AX165" s="14" t="s">
        <v>73</v>
      </c>
      <c r="AY165" s="181" t="s">
        <v>130</v>
      </c>
    </row>
    <row r="166" spans="1:65" s="14" customFormat="1">
      <c r="B166" s="180"/>
      <c r="D166" s="173" t="s">
        <v>139</v>
      </c>
      <c r="E166" s="181" t="s">
        <v>1</v>
      </c>
      <c r="F166" s="182" t="s">
        <v>176</v>
      </c>
      <c r="H166" s="183">
        <v>16.742000000000001</v>
      </c>
      <c r="I166" s="184"/>
      <c r="L166" s="180"/>
      <c r="M166" s="185"/>
      <c r="N166" s="186"/>
      <c r="O166" s="186"/>
      <c r="P166" s="186"/>
      <c r="Q166" s="186"/>
      <c r="R166" s="186"/>
      <c r="S166" s="186"/>
      <c r="T166" s="187"/>
      <c r="AT166" s="181" t="s">
        <v>139</v>
      </c>
      <c r="AU166" s="181" t="s">
        <v>82</v>
      </c>
      <c r="AV166" s="14" t="s">
        <v>82</v>
      </c>
      <c r="AW166" s="14" t="s">
        <v>29</v>
      </c>
      <c r="AX166" s="14" t="s">
        <v>73</v>
      </c>
      <c r="AY166" s="181" t="s">
        <v>130</v>
      </c>
    </row>
    <row r="167" spans="1:65" s="15" customFormat="1">
      <c r="B167" s="188"/>
      <c r="D167" s="173" t="s">
        <v>139</v>
      </c>
      <c r="E167" s="189" t="s">
        <v>1</v>
      </c>
      <c r="F167" s="190" t="s">
        <v>142</v>
      </c>
      <c r="H167" s="191">
        <v>24.940999999999999</v>
      </c>
      <c r="I167" s="192"/>
      <c r="L167" s="188"/>
      <c r="M167" s="193"/>
      <c r="N167" s="194"/>
      <c r="O167" s="194"/>
      <c r="P167" s="194"/>
      <c r="Q167" s="194"/>
      <c r="R167" s="194"/>
      <c r="S167" s="194"/>
      <c r="T167" s="195"/>
      <c r="AT167" s="189" t="s">
        <v>139</v>
      </c>
      <c r="AU167" s="189" t="s">
        <v>82</v>
      </c>
      <c r="AV167" s="15" t="s">
        <v>137</v>
      </c>
      <c r="AW167" s="15" t="s">
        <v>29</v>
      </c>
      <c r="AX167" s="15" t="s">
        <v>30</v>
      </c>
      <c r="AY167" s="189" t="s">
        <v>130</v>
      </c>
    </row>
    <row r="168" spans="1:65" s="2" customFormat="1" ht="37.950000000000003" customHeight="1">
      <c r="A168" s="33"/>
      <c r="B168" s="125"/>
      <c r="C168" s="159" t="s">
        <v>177</v>
      </c>
      <c r="D168" s="159" t="s">
        <v>132</v>
      </c>
      <c r="E168" s="160" t="s">
        <v>178</v>
      </c>
      <c r="F168" s="161" t="s">
        <v>179</v>
      </c>
      <c r="G168" s="162" t="s">
        <v>135</v>
      </c>
      <c r="H168" s="163">
        <v>258.98500000000001</v>
      </c>
      <c r="I168" s="164"/>
      <c r="J168" s="165">
        <f>ROUND(I168*H168,2)</f>
        <v>0</v>
      </c>
      <c r="K168" s="161" t="s">
        <v>136</v>
      </c>
      <c r="L168" s="34"/>
      <c r="M168" s="166" t="s">
        <v>1</v>
      </c>
      <c r="N168" s="167" t="s">
        <v>38</v>
      </c>
      <c r="O168" s="59"/>
      <c r="P168" s="168">
        <f>O168*H168</f>
        <v>0</v>
      </c>
      <c r="Q168" s="168">
        <v>0</v>
      </c>
      <c r="R168" s="168">
        <f>Q168*H168</f>
        <v>0</v>
      </c>
      <c r="S168" s="168">
        <v>0</v>
      </c>
      <c r="T168" s="169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0" t="s">
        <v>137</v>
      </c>
      <c r="AT168" s="170" t="s">
        <v>132</v>
      </c>
      <c r="AU168" s="170" t="s">
        <v>82</v>
      </c>
      <c r="AY168" s="18" t="s">
        <v>130</v>
      </c>
      <c r="BE168" s="171">
        <f>IF(N168="základní",J168,0)</f>
        <v>0</v>
      </c>
      <c r="BF168" s="171">
        <f>IF(N168="snížená",J168,0)</f>
        <v>0</v>
      </c>
      <c r="BG168" s="171">
        <f>IF(N168="zákl. přenesená",J168,0)</f>
        <v>0</v>
      </c>
      <c r="BH168" s="171">
        <f>IF(N168="sníž. přenesená",J168,0)</f>
        <v>0</v>
      </c>
      <c r="BI168" s="171">
        <f>IF(N168="nulová",J168,0)</f>
        <v>0</v>
      </c>
      <c r="BJ168" s="18" t="s">
        <v>30</v>
      </c>
      <c r="BK168" s="171">
        <f>ROUND(I168*H168,2)</f>
        <v>0</v>
      </c>
      <c r="BL168" s="18" t="s">
        <v>137</v>
      </c>
      <c r="BM168" s="170" t="s">
        <v>180</v>
      </c>
    </row>
    <row r="169" spans="1:65" s="13" customFormat="1">
      <c r="B169" s="172"/>
      <c r="D169" s="173" t="s">
        <v>139</v>
      </c>
      <c r="E169" s="174" t="s">
        <v>1</v>
      </c>
      <c r="F169" s="175" t="s">
        <v>181</v>
      </c>
      <c r="H169" s="174" t="s">
        <v>1</v>
      </c>
      <c r="I169" s="176"/>
      <c r="L169" s="172"/>
      <c r="M169" s="177"/>
      <c r="N169" s="178"/>
      <c r="O169" s="178"/>
      <c r="P169" s="178"/>
      <c r="Q169" s="178"/>
      <c r="R169" s="178"/>
      <c r="S169" s="178"/>
      <c r="T169" s="179"/>
      <c r="AT169" s="174" t="s">
        <v>139</v>
      </c>
      <c r="AU169" s="174" t="s">
        <v>82</v>
      </c>
      <c r="AV169" s="13" t="s">
        <v>30</v>
      </c>
      <c r="AW169" s="13" t="s">
        <v>29</v>
      </c>
      <c r="AX169" s="13" t="s">
        <v>73</v>
      </c>
      <c r="AY169" s="174" t="s">
        <v>130</v>
      </c>
    </row>
    <row r="170" spans="1:65" s="14" customFormat="1">
      <c r="B170" s="180"/>
      <c r="D170" s="173" t="s">
        <v>139</v>
      </c>
      <c r="E170" s="181" t="s">
        <v>1</v>
      </c>
      <c r="F170" s="182" t="s">
        <v>182</v>
      </c>
      <c r="H170" s="183">
        <v>24.597000000000001</v>
      </c>
      <c r="I170" s="184"/>
      <c r="L170" s="180"/>
      <c r="M170" s="185"/>
      <c r="N170" s="186"/>
      <c r="O170" s="186"/>
      <c r="P170" s="186"/>
      <c r="Q170" s="186"/>
      <c r="R170" s="186"/>
      <c r="S170" s="186"/>
      <c r="T170" s="187"/>
      <c r="AT170" s="181" t="s">
        <v>139</v>
      </c>
      <c r="AU170" s="181" t="s">
        <v>82</v>
      </c>
      <c r="AV170" s="14" t="s">
        <v>82</v>
      </c>
      <c r="AW170" s="14" t="s">
        <v>29</v>
      </c>
      <c r="AX170" s="14" t="s">
        <v>73</v>
      </c>
      <c r="AY170" s="181" t="s">
        <v>130</v>
      </c>
    </row>
    <row r="171" spans="1:65" s="13" customFormat="1">
      <c r="B171" s="172"/>
      <c r="D171" s="173" t="s">
        <v>139</v>
      </c>
      <c r="E171" s="174" t="s">
        <v>1</v>
      </c>
      <c r="F171" s="175" t="s">
        <v>183</v>
      </c>
      <c r="H171" s="174" t="s">
        <v>1</v>
      </c>
      <c r="I171" s="176"/>
      <c r="L171" s="172"/>
      <c r="M171" s="177"/>
      <c r="N171" s="178"/>
      <c r="O171" s="178"/>
      <c r="P171" s="178"/>
      <c r="Q171" s="178"/>
      <c r="R171" s="178"/>
      <c r="S171" s="178"/>
      <c r="T171" s="179"/>
      <c r="AT171" s="174" t="s">
        <v>139</v>
      </c>
      <c r="AU171" s="174" t="s">
        <v>82</v>
      </c>
      <c r="AV171" s="13" t="s">
        <v>30</v>
      </c>
      <c r="AW171" s="13" t="s">
        <v>29</v>
      </c>
      <c r="AX171" s="13" t="s">
        <v>73</v>
      </c>
      <c r="AY171" s="174" t="s">
        <v>130</v>
      </c>
    </row>
    <row r="172" spans="1:65" s="14" customFormat="1">
      <c r="B172" s="180"/>
      <c r="D172" s="173" t="s">
        <v>139</v>
      </c>
      <c r="E172" s="181" t="s">
        <v>1</v>
      </c>
      <c r="F172" s="182" t="s">
        <v>184</v>
      </c>
      <c r="H172" s="183">
        <v>234.38800000000001</v>
      </c>
      <c r="I172" s="184"/>
      <c r="L172" s="180"/>
      <c r="M172" s="185"/>
      <c r="N172" s="186"/>
      <c r="O172" s="186"/>
      <c r="P172" s="186"/>
      <c r="Q172" s="186"/>
      <c r="R172" s="186"/>
      <c r="S172" s="186"/>
      <c r="T172" s="187"/>
      <c r="AT172" s="181" t="s">
        <v>139</v>
      </c>
      <c r="AU172" s="181" t="s">
        <v>82</v>
      </c>
      <c r="AV172" s="14" t="s">
        <v>82</v>
      </c>
      <c r="AW172" s="14" t="s">
        <v>29</v>
      </c>
      <c r="AX172" s="14" t="s">
        <v>73</v>
      </c>
      <c r="AY172" s="181" t="s">
        <v>130</v>
      </c>
    </row>
    <row r="173" spans="1:65" s="15" customFormat="1">
      <c r="B173" s="188"/>
      <c r="D173" s="173" t="s">
        <v>139</v>
      </c>
      <c r="E173" s="189" t="s">
        <v>1</v>
      </c>
      <c r="F173" s="190" t="s">
        <v>142</v>
      </c>
      <c r="H173" s="191">
        <v>258.98500000000001</v>
      </c>
      <c r="I173" s="192"/>
      <c r="L173" s="188"/>
      <c r="M173" s="193"/>
      <c r="N173" s="194"/>
      <c r="O173" s="194"/>
      <c r="P173" s="194"/>
      <c r="Q173" s="194"/>
      <c r="R173" s="194"/>
      <c r="S173" s="194"/>
      <c r="T173" s="195"/>
      <c r="AT173" s="189" t="s">
        <v>139</v>
      </c>
      <c r="AU173" s="189" t="s">
        <v>82</v>
      </c>
      <c r="AV173" s="15" t="s">
        <v>137</v>
      </c>
      <c r="AW173" s="15" t="s">
        <v>29</v>
      </c>
      <c r="AX173" s="15" t="s">
        <v>30</v>
      </c>
      <c r="AY173" s="189" t="s">
        <v>130</v>
      </c>
    </row>
    <row r="174" spans="1:65" s="2" customFormat="1" ht="37.950000000000003" customHeight="1">
      <c r="A174" s="33"/>
      <c r="B174" s="125"/>
      <c r="C174" s="159" t="s">
        <v>185</v>
      </c>
      <c r="D174" s="159" t="s">
        <v>132</v>
      </c>
      <c r="E174" s="160" t="s">
        <v>186</v>
      </c>
      <c r="F174" s="161" t="s">
        <v>187</v>
      </c>
      <c r="G174" s="162" t="s">
        <v>135</v>
      </c>
      <c r="H174" s="163">
        <v>11.303000000000001</v>
      </c>
      <c r="I174" s="164"/>
      <c r="J174" s="165">
        <f>ROUND(I174*H174,2)</f>
        <v>0</v>
      </c>
      <c r="K174" s="161" t="s">
        <v>136</v>
      </c>
      <c r="L174" s="34"/>
      <c r="M174" s="166" t="s">
        <v>1</v>
      </c>
      <c r="N174" s="167" t="s">
        <v>38</v>
      </c>
      <c r="O174" s="59"/>
      <c r="P174" s="168">
        <f>O174*H174</f>
        <v>0</v>
      </c>
      <c r="Q174" s="168">
        <v>0</v>
      </c>
      <c r="R174" s="168">
        <f>Q174*H174</f>
        <v>0</v>
      </c>
      <c r="S174" s="168">
        <v>0</v>
      </c>
      <c r="T174" s="169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0" t="s">
        <v>137</v>
      </c>
      <c r="AT174" s="170" t="s">
        <v>132</v>
      </c>
      <c r="AU174" s="170" t="s">
        <v>82</v>
      </c>
      <c r="AY174" s="18" t="s">
        <v>130</v>
      </c>
      <c r="BE174" s="171">
        <f>IF(N174="základní",J174,0)</f>
        <v>0</v>
      </c>
      <c r="BF174" s="171">
        <f>IF(N174="snížená",J174,0)</f>
        <v>0</v>
      </c>
      <c r="BG174" s="171">
        <f>IF(N174="zákl. přenesená",J174,0)</f>
        <v>0</v>
      </c>
      <c r="BH174" s="171">
        <f>IF(N174="sníž. přenesená",J174,0)</f>
        <v>0</v>
      </c>
      <c r="BI174" s="171">
        <f>IF(N174="nulová",J174,0)</f>
        <v>0</v>
      </c>
      <c r="BJ174" s="18" t="s">
        <v>30</v>
      </c>
      <c r="BK174" s="171">
        <f>ROUND(I174*H174,2)</f>
        <v>0</v>
      </c>
      <c r="BL174" s="18" t="s">
        <v>137</v>
      </c>
      <c r="BM174" s="170" t="s">
        <v>188</v>
      </c>
    </row>
    <row r="175" spans="1:65" s="13" customFormat="1">
      <c r="B175" s="172"/>
      <c r="D175" s="173" t="s">
        <v>139</v>
      </c>
      <c r="E175" s="174" t="s">
        <v>1</v>
      </c>
      <c r="F175" s="175" t="s">
        <v>181</v>
      </c>
      <c r="H175" s="174" t="s">
        <v>1</v>
      </c>
      <c r="I175" s="176"/>
      <c r="L175" s="172"/>
      <c r="M175" s="177"/>
      <c r="N175" s="178"/>
      <c r="O175" s="178"/>
      <c r="P175" s="178"/>
      <c r="Q175" s="178"/>
      <c r="R175" s="178"/>
      <c r="S175" s="178"/>
      <c r="T175" s="179"/>
      <c r="AT175" s="174" t="s">
        <v>139</v>
      </c>
      <c r="AU175" s="174" t="s">
        <v>82</v>
      </c>
      <c r="AV175" s="13" t="s">
        <v>30</v>
      </c>
      <c r="AW175" s="13" t="s">
        <v>29</v>
      </c>
      <c r="AX175" s="13" t="s">
        <v>73</v>
      </c>
      <c r="AY175" s="174" t="s">
        <v>130</v>
      </c>
    </row>
    <row r="176" spans="1:65" s="14" customFormat="1">
      <c r="B176" s="180"/>
      <c r="D176" s="173" t="s">
        <v>139</v>
      </c>
      <c r="E176" s="181" t="s">
        <v>1</v>
      </c>
      <c r="F176" s="182" t="s">
        <v>189</v>
      </c>
      <c r="H176" s="183">
        <v>2.0499999999999998</v>
      </c>
      <c r="I176" s="184"/>
      <c r="L176" s="180"/>
      <c r="M176" s="185"/>
      <c r="N176" s="186"/>
      <c r="O176" s="186"/>
      <c r="P176" s="186"/>
      <c r="Q176" s="186"/>
      <c r="R176" s="186"/>
      <c r="S176" s="186"/>
      <c r="T176" s="187"/>
      <c r="AT176" s="181" t="s">
        <v>139</v>
      </c>
      <c r="AU176" s="181" t="s">
        <v>82</v>
      </c>
      <c r="AV176" s="14" t="s">
        <v>82</v>
      </c>
      <c r="AW176" s="14" t="s">
        <v>29</v>
      </c>
      <c r="AX176" s="14" t="s">
        <v>73</v>
      </c>
      <c r="AY176" s="181" t="s">
        <v>130</v>
      </c>
    </row>
    <row r="177" spans="1:65" s="13" customFormat="1">
      <c r="B177" s="172"/>
      <c r="D177" s="173" t="s">
        <v>139</v>
      </c>
      <c r="E177" s="174" t="s">
        <v>1</v>
      </c>
      <c r="F177" s="175" t="s">
        <v>183</v>
      </c>
      <c r="H177" s="174" t="s">
        <v>1</v>
      </c>
      <c r="I177" s="176"/>
      <c r="L177" s="172"/>
      <c r="M177" s="177"/>
      <c r="N177" s="178"/>
      <c r="O177" s="178"/>
      <c r="P177" s="178"/>
      <c r="Q177" s="178"/>
      <c r="R177" s="178"/>
      <c r="S177" s="178"/>
      <c r="T177" s="179"/>
      <c r="AT177" s="174" t="s">
        <v>139</v>
      </c>
      <c r="AU177" s="174" t="s">
        <v>82</v>
      </c>
      <c r="AV177" s="13" t="s">
        <v>30</v>
      </c>
      <c r="AW177" s="13" t="s">
        <v>29</v>
      </c>
      <c r="AX177" s="13" t="s">
        <v>73</v>
      </c>
      <c r="AY177" s="174" t="s">
        <v>130</v>
      </c>
    </row>
    <row r="178" spans="1:65" s="14" customFormat="1">
      <c r="B178" s="180"/>
      <c r="D178" s="173" t="s">
        <v>139</v>
      </c>
      <c r="E178" s="181" t="s">
        <v>1</v>
      </c>
      <c r="F178" s="182" t="s">
        <v>190</v>
      </c>
      <c r="H178" s="183">
        <v>4.1849999999999996</v>
      </c>
      <c r="I178" s="184"/>
      <c r="L178" s="180"/>
      <c r="M178" s="185"/>
      <c r="N178" s="186"/>
      <c r="O178" s="186"/>
      <c r="P178" s="186"/>
      <c r="Q178" s="186"/>
      <c r="R178" s="186"/>
      <c r="S178" s="186"/>
      <c r="T178" s="187"/>
      <c r="AT178" s="181" t="s">
        <v>139</v>
      </c>
      <c r="AU178" s="181" t="s">
        <v>82</v>
      </c>
      <c r="AV178" s="14" t="s">
        <v>82</v>
      </c>
      <c r="AW178" s="14" t="s">
        <v>29</v>
      </c>
      <c r="AX178" s="14" t="s">
        <v>73</v>
      </c>
      <c r="AY178" s="181" t="s">
        <v>130</v>
      </c>
    </row>
    <row r="179" spans="1:65" s="14" customFormat="1">
      <c r="B179" s="180"/>
      <c r="D179" s="173" t="s">
        <v>139</v>
      </c>
      <c r="E179" s="181" t="s">
        <v>1</v>
      </c>
      <c r="F179" s="182" t="s">
        <v>169</v>
      </c>
      <c r="H179" s="183">
        <v>0.84</v>
      </c>
      <c r="I179" s="184"/>
      <c r="L179" s="180"/>
      <c r="M179" s="185"/>
      <c r="N179" s="186"/>
      <c r="O179" s="186"/>
      <c r="P179" s="186"/>
      <c r="Q179" s="186"/>
      <c r="R179" s="186"/>
      <c r="S179" s="186"/>
      <c r="T179" s="187"/>
      <c r="AT179" s="181" t="s">
        <v>139</v>
      </c>
      <c r="AU179" s="181" t="s">
        <v>82</v>
      </c>
      <c r="AV179" s="14" t="s">
        <v>82</v>
      </c>
      <c r="AW179" s="14" t="s">
        <v>29</v>
      </c>
      <c r="AX179" s="14" t="s">
        <v>73</v>
      </c>
      <c r="AY179" s="181" t="s">
        <v>130</v>
      </c>
    </row>
    <row r="180" spans="1:65" s="14" customFormat="1">
      <c r="B180" s="180"/>
      <c r="D180" s="173" t="s">
        <v>139</v>
      </c>
      <c r="E180" s="181" t="s">
        <v>1</v>
      </c>
      <c r="F180" s="182" t="s">
        <v>191</v>
      </c>
      <c r="H180" s="183">
        <v>4.2279999999999998</v>
      </c>
      <c r="I180" s="184"/>
      <c r="L180" s="180"/>
      <c r="M180" s="185"/>
      <c r="N180" s="186"/>
      <c r="O180" s="186"/>
      <c r="P180" s="186"/>
      <c r="Q180" s="186"/>
      <c r="R180" s="186"/>
      <c r="S180" s="186"/>
      <c r="T180" s="187"/>
      <c r="AT180" s="181" t="s">
        <v>139</v>
      </c>
      <c r="AU180" s="181" t="s">
        <v>82</v>
      </c>
      <c r="AV180" s="14" t="s">
        <v>82</v>
      </c>
      <c r="AW180" s="14" t="s">
        <v>29</v>
      </c>
      <c r="AX180" s="14" t="s">
        <v>73</v>
      </c>
      <c r="AY180" s="181" t="s">
        <v>130</v>
      </c>
    </row>
    <row r="181" spans="1:65" s="15" customFormat="1">
      <c r="B181" s="188"/>
      <c r="D181" s="173" t="s">
        <v>139</v>
      </c>
      <c r="E181" s="189" t="s">
        <v>1</v>
      </c>
      <c r="F181" s="190" t="s">
        <v>142</v>
      </c>
      <c r="H181" s="191">
        <v>11.303000000000001</v>
      </c>
      <c r="I181" s="192"/>
      <c r="L181" s="188"/>
      <c r="M181" s="193"/>
      <c r="N181" s="194"/>
      <c r="O181" s="194"/>
      <c r="P181" s="194"/>
      <c r="Q181" s="194"/>
      <c r="R181" s="194"/>
      <c r="S181" s="194"/>
      <c r="T181" s="195"/>
      <c r="AT181" s="189" t="s">
        <v>139</v>
      </c>
      <c r="AU181" s="189" t="s">
        <v>82</v>
      </c>
      <c r="AV181" s="15" t="s">
        <v>137</v>
      </c>
      <c r="AW181" s="15" t="s">
        <v>29</v>
      </c>
      <c r="AX181" s="15" t="s">
        <v>30</v>
      </c>
      <c r="AY181" s="189" t="s">
        <v>130</v>
      </c>
    </row>
    <row r="182" spans="1:65" s="2" customFormat="1" ht="37.950000000000003" customHeight="1">
      <c r="A182" s="33"/>
      <c r="B182" s="125"/>
      <c r="C182" s="159" t="s">
        <v>192</v>
      </c>
      <c r="D182" s="159" t="s">
        <v>132</v>
      </c>
      <c r="E182" s="160" t="s">
        <v>193</v>
      </c>
      <c r="F182" s="161" t="s">
        <v>194</v>
      </c>
      <c r="G182" s="162" t="s">
        <v>135</v>
      </c>
      <c r="H182" s="163">
        <v>137.74199999999999</v>
      </c>
      <c r="I182" s="164"/>
      <c r="J182" s="165">
        <f>ROUND(I182*H182,2)</f>
        <v>0</v>
      </c>
      <c r="K182" s="161" t="s">
        <v>136</v>
      </c>
      <c r="L182" s="34"/>
      <c r="M182" s="166" t="s">
        <v>1</v>
      </c>
      <c r="N182" s="167" t="s">
        <v>38</v>
      </c>
      <c r="O182" s="59"/>
      <c r="P182" s="168">
        <f>O182*H182</f>
        <v>0</v>
      </c>
      <c r="Q182" s="168">
        <v>0</v>
      </c>
      <c r="R182" s="168">
        <f>Q182*H182</f>
        <v>0</v>
      </c>
      <c r="S182" s="168">
        <v>0</v>
      </c>
      <c r="T182" s="169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0" t="s">
        <v>137</v>
      </c>
      <c r="AT182" s="170" t="s">
        <v>132</v>
      </c>
      <c r="AU182" s="170" t="s">
        <v>82</v>
      </c>
      <c r="AY182" s="18" t="s">
        <v>130</v>
      </c>
      <c r="BE182" s="171">
        <f>IF(N182="základní",J182,0)</f>
        <v>0</v>
      </c>
      <c r="BF182" s="171">
        <f>IF(N182="snížená",J182,0)</f>
        <v>0</v>
      </c>
      <c r="BG182" s="171">
        <f>IF(N182="zákl. přenesená",J182,0)</f>
        <v>0</v>
      </c>
      <c r="BH182" s="171">
        <f>IF(N182="sníž. přenesená",J182,0)</f>
        <v>0</v>
      </c>
      <c r="BI182" s="171">
        <f>IF(N182="nulová",J182,0)</f>
        <v>0</v>
      </c>
      <c r="BJ182" s="18" t="s">
        <v>30</v>
      </c>
      <c r="BK182" s="171">
        <f>ROUND(I182*H182,2)</f>
        <v>0</v>
      </c>
      <c r="BL182" s="18" t="s">
        <v>137</v>
      </c>
      <c r="BM182" s="170" t="s">
        <v>195</v>
      </c>
    </row>
    <row r="183" spans="1:65" s="13" customFormat="1">
      <c r="B183" s="172"/>
      <c r="D183" s="173" t="s">
        <v>139</v>
      </c>
      <c r="E183" s="174" t="s">
        <v>1</v>
      </c>
      <c r="F183" s="175" t="s">
        <v>196</v>
      </c>
      <c r="H183" s="174" t="s">
        <v>1</v>
      </c>
      <c r="I183" s="176"/>
      <c r="L183" s="172"/>
      <c r="M183" s="177"/>
      <c r="N183" s="178"/>
      <c r="O183" s="178"/>
      <c r="P183" s="178"/>
      <c r="Q183" s="178"/>
      <c r="R183" s="178"/>
      <c r="S183" s="178"/>
      <c r="T183" s="179"/>
      <c r="AT183" s="174" t="s">
        <v>139</v>
      </c>
      <c r="AU183" s="174" t="s">
        <v>82</v>
      </c>
      <c r="AV183" s="13" t="s">
        <v>30</v>
      </c>
      <c r="AW183" s="13" t="s">
        <v>29</v>
      </c>
      <c r="AX183" s="13" t="s">
        <v>73</v>
      </c>
      <c r="AY183" s="174" t="s">
        <v>130</v>
      </c>
    </row>
    <row r="184" spans="1:65" s="14" customFormat="1">
      <c r="B184" s="180"/>
      <c r="D184" s="173" t="s">
        <v>139</v>
      </c>
      <c r="E184" s="181" t="s">
        <v>1</v>
      </c>
      <c r="F184" s="182" t="s">
        <v>197</v>
      </c>
      <c r="H184" s="183">
        <v>8.1999999999999993</v>
      </c>
      <c r="I184" s="184"/>
      <c r="L184" s="180"/>
      <c r="M184" s="185"/>
      <c r="N184" s="186"/>
      <c r="O184" s="186"/>
      <c r="P184" s="186"/>
      <c r="Q184" s="186"/>
      <c r="R184" s="186"/>
      <c r="S184" s="186"/>
      <c r="T184" s="187"/>
      <c r="AT184" s="181" t="s">
        <v>139</v>
      </c>
      <c r="AU184" s="181" t="s">
        <v>82</v>
      </c>
      <c r="AV184" s="14" t="s">
        <v>82</v>
      </c>
      <c r="AW184" s="14" t="s">
        <v>29</v>
      </c>
      <c r="AX184" s="14" t="s">
        <v>73</v>
      </c>
      <c r="AY184" s="181" t="s">
        <v>130</v>
      </c>
    </row>
    <row r="185" spans="1:65" s="13" customFormat="1">
      <c r="B185" s="172"/>
      <c r="D185" s="173" t="s">
        <v>139</v>
      </c>
      <c r="E185" s="174" t="s">
        <v>1</v>
      </c>
      <c r="F185" s="175" t="s">
        <v>183</v>
      </c>
      <c r="H185" s="174" t="s">
        <v>1</v>
      </c>
      <c r="I185" s="176"/>
      <c r="L185" s="172"/>
      <c r="M185" s="177"/>
      <c r="N185" s="178"/>
      <c r="O185" s="178"/>
      <c r="P185" s="178"/>
      <c r="Q185" s="178"/>
      <c r="R185" s="178"/>
      <c r="S185" s="178"/>
      <c r="T185" s="179"/>
      <c r="AT185" s="174" t="s">
        <v>139</v>
      </c>
      <c r="AU185" s="174" t="s">
        <v>82</v>
      </c>
      <c r="AV185" s="13" t="s">
        <v>30</v>
      </c>
      <c r="AW185" s="13" t="s">
        <v>29</v>
      </c>
      <c r="AX185" s="13" t="s">
        <v>73</v>
      </c>
      <c r="AY185" s="174" t="s">
        <v>130</v>
      </c>
    </row>
    <row r="186" spans="1:65" s="14" customFormat="1">
      <c r="B186" s="180"/>
      <c r="D186" s="173" t="s">
        <v>139</v>
      </c>
      <c r="E186" s="181" t="s">
        <v>1</v>
      </c>
      <c r="F186" s="182" t="s">
        <v>198</v>
      </c>
      <c r="H186" s="183">
        <v>58.59</v>
      </c>
      <c r="I186" s="184"/>
      <c r="L186" s="180"/>
      <c r="M186" s="185"/>
      <c r="N186" s="186"/>
      <c r="O186" s="186"/>
      <c r="P186" s="186"/>
      <c r="Q186" s="186"/>
      <c r="R186" s="186"/>
      <c r="S186" s="186"/>
      <c r="T186" s="187"/>
      <c r="AT186" s="181" t="s">
        <v>139</v>
      </c>
      <c r="AU186" s="181" t="s">
        <v>82</v>
      </c>
      <c r="AV186" s="14" t="s">
        <v>82</v>
      </c>
      <c r="AW186" s="14" t="s">
        <v>29</v>
      </c>
      <c r="AX186" s="14" t="s">
        <v>73</v>
      </c>
      <c r="AY186" s="181" t="s">
        <v>130</v>
      </c>
    </row>
    <row r="187" spans="1:65" s="14" customFormat="1">
      <c r="B187" s="180"/>
      <c r="D187" s="173" t="s">
        <v>139</v>
      </c>
      <c r="E187" s="181" t="s">
        <v>1</v>
      </c>
      <c r="F187" s="182" t="s">
        <v>199</v>
      </c>
      <c r="H187" s="183">
        <v>11.76</v>
      </c>
      <c r="I187" s="184"/>
      <c r="L187" s="180"/>
      <c r="M187" s="185"/>
      <c r="N187" s="186"/>
      <c r="O187" s="186"/>
      <c r="P187" s="186"/>
      <c r="Q187" s="186"/>
      <c r="R187" s="186"/>
      <c r="S187" s="186"/>
      <c r="T187" s="187"/>
      <c r="AT187" s="181" t="s">
        <v>139</v>
      </c>
      <c r="AU187" s="181" t="s">
        <v>82</v>
      </c>
      <c r="AV187" s="14" t="s">
        <v>82</v>
      </c>
      <c r="AW187" s="14" t="s">
        <v>29</v>
      </c>
      <c r="AX187" s="14" t="s">
        <v>73</v>
      </c>
      <c r="AY187" s="181" t="s">
        <v>130</v>
      </c>
    </row>
    <row r="188" spans="1:65" s="14" customFormat="1">
      <c r="B188" s="180"/>
      <c r="D188" s="173" t="s">
        <v>139</v>
      </c>
      <c r="E188" s="181" t="s">
        <v>1</v>
      </c>
      <c r="F188" s="182" t="s">
        <v>200</v>
      </c>
      <c r="H188" s="183">
        <v>59.192</v>
      </c>
      <c r="I188" s="184"/>
      <c r="L188" s="180"/>
      <c r="M188" s="185"/>
      <c r="N188" s="186"/>
      <c r="O188" s="186"/>
      <c r="P188" s="186"/>
      <c r="Q188" s="186"/>
      <c r="R188" s="186"/>
      <c r="S188" s="186"/>
      <c r="T188" s="187"/>
      <c r="AT188" s="181" t="s">
        <v>139</v>
      </c>
      <c r="AU188" s="181" t="s">
        <v>82</v>
      </c>
      <c r="AV188" s="14" t="s">
        <v>82</v>
      </c>
      <c r="AW188" s="14" t="s">
        <v>29</v>
      </c>
      <c r="AX188" s="14" t="s">
        <v>73</v>
      </c>
      <c r="AY188" s="181" t="s">
        <v>130</v>
      </c>
    </row>
    <row r="189" spans="1:65" s="15" customFormat="1">
      <c r="B189" s="188"/>
      <c r="D189" s="173" t="s">
        <v>139</v>
      </c>
      <c r="E189" s="189" t="s">
        <v>1</v>
      </c>
      <c r="F189" s="190" t="s">
        <v>142</v>
      </c>
      <c r="H189" s="191">
        <v>137.74199999999999</v>
      </c>
      <c r="I189" s="192"/>
      <c r="L189" s="188"/>
      <c r="M189" s="193"/>
      <c r="N189" s="194"/>
      <c r="O189" s="194"/>
      <c r="P189" s="194"/>
      <c r="Q189" s="194"/>
      <c r="R189" s="194"/>
      <c r="S189" s="194"/>
      <c r="T189" s="195"/>
      <c r="AT189" s="189" t="s">
        <v>139</v>
      </c>
      <c r="AU189" s="189" t="s">
        <v>82</v>
      </c>
      <c r="AV189" s="15" t="s">
        <v>137</v>
      </c>
      <c r="AW189" s="15" t="s">
        <v>29</v>
      </c>
      <c r="AX189" s="15" t="s">
        <v>30</v>
      </c>
      <c r="AY189" s="189" t="s">
        <v>130</v>
      </c>
    </row>
    <row r="190" spans="1:65" s="2" customFormat="1" ht="37.950000000000003" customHeight="1">
      <c r="A190" s="33"/>
      <c r="B190" s="125"/>
      <c r="C190" s="159" t="s">
        <v>201</v>
      </c>
      <c r="D190" s="159" t="s">
        <v>132</v>
      </c>
      <c r="E190" s="160" t="s">
        <v>202</v>
      </c>
      <c r="F190" s="161" t="s">
        <v>203</v>
      </c>
      <c r="G190" s="162" t="s">
        <v>135</v>
      </c>
      <c r="H190" s="163">
        <v>16.742000000000001</v>
      </c>
      <c r="I190" s="164"/>
      <c r="J190" s="165">
        <f>ROUND(I190*H190,2)</f>
        <v>0</v>
      </c>
      <c r="K190" s="161" t="s">
        <v>136</v>
      </c>
      <c r="L190" s="34"/>
      <c r="M190" s="166" t="s">
        <v>1</v>
      </c>
      <c r="N190" s="167" t="s">
        <v>38</v>
      </c>
      <c r="O190" s="59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0" t="s">
        <v>137</v>
      </c>
      <c r="AT190" s="170" t="s">
        <v>132</v>
      </c>
      <c r="AU190" s="170" t="s">
        <v>82</v>
      </c>
      <c r="AY190" s="18" t="s">
        <v>130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8" t="s">
        <v>30</v>
      </c>
      <c r="BK190" s="171">
        <f>ROUND(I190*H190,2)</f>
        <v>0</v>
      </c>
      <c r="BL190" s="18" t="s">
        <v>137</v>
      </c>
      <c r="BM190" s="170" t="s">
        <v>204</v>
      </c>
    </row>
    <row r="191" spans="1:65" s="13" customFormat="1">
      <c r="B191" s="172"/>
      <c r="D191" s="173" t="s">
        <v>139</v>
      </c>
      <c r="E191" s="174" t="s">
        <v>1</v>
      </c>
      <c r="F191" s="175" t="s">
        <v>183</v>
      </c>
      <c r="H191" s="174" t="s">
        <v>1</v>
      </c>
      <c r="I191" s="176"/>
      <c r="L191" s="172"/>
      <c r="M191" s="177"/>
      <c r="N191" s="178"/>
      <c r="O191" s="178"/>
      <c r="P191" s="178"/>
      <c r="Q191" s="178"/>
      <c r="R191" s="178"/>
      <c r="S191" s="178"/>
      <c r="T191" s="179"/>
      <c r="AT191" s="174" t="s">
        <v>139</v>
      </c>
      <c r="AU191" s="174" t="s">
        <v>82</v>
      </c>
      <c r="AV191" s="13" t="s">
        <v>30</v>
      </c>
      <c r="AW191" s="13" t="s">
        <v>29</v>
      </c>
      <c r="AX191" s="13" t="s">
        <v>73</v>
      </c>
      <c r="AY191" s="174" t="s">
        <v>130</v>
      </c>
    </row>
    <row r="192" spans="1:65" s="14" customFormat="1">
      <c r="B192" s="180"/>
      <c r="D192" s="173" t="s">
        <v>139</v>
      </c>
      <c r="E192" s="181" t="s">
        <v>1</v>
      </c>
      <c r="F192" s="182" t="s">
        <v>205</v>
      </c>
      <c r="H192" s="183">
        <v>16.742000000000001</v>
      </c>
      <c r="I192" s="184"/>
      <c r="L192" s="180"/>
      <c r="M192" s="185"/>
      <c r="N192" s="186"/>
      <c r="O192" s="186"/>
      <c r="P192" s="186"/>
      <c r="Q192" s="186"/>
      <c r="R192" s="186"/>
      <c r="S192" s="186"/>
      <c r="T192" s="187"/>
      <c r="AT192" s="181" t="s">
        <v>139</v>
      </c>
      <c r="AU192" s="181" t="s">
        <v>82</v>
      </c>
      <c r="AV192" s="14" t="s">
        <v>82</v>
      </c>
      <c r="AW192" s="14" t="s">
        <v>29</v>
      </c>
      <c r="AX192" s="14" t="s">
        <v>73</v>
      </c>
      <c r="AY192" s="181" t="s">
        <v>130</v>
      </c>
    </row>
    <row r="193" spans="1:65" s="15" customFormat="1">
      <c r="B193" s="188"/>
      <c r="D193" s="173" t="s">
        <v>139</v>
      </c>
      <c r="E193" s="189" t="s">
        <v>1</v>
      </c>
      <c r="F193" s="190" t="s">
        <v>142</v>
      </c>
      <c r="H193" s="191">
        <v>16.742000000000001</v>
      </c>
      <c r="I193" s="192"/>
      <c r="L193" s="188"/>
      <c r="M193" s="193"/>
      <c r="N193" s="194"/>
      <c r="O193" s="194"/>
      <c r="P193" s="194"/>
      <c r="Q193" s="194"/>
      <c r="R193" s="194"/>
      <c r="S193" s="194"/>
      <c r="T193" s="195"/>
      <c r="AT193" s="189" t="s">
        <v>139</v>
      </c>
      <c r="AU193" s="189" t="s">
        <v>82</v>
      </c>
      <c r="AV193" s="15" t="s">
        <v>137</v>
      </c>
      <c r="AW193" s="15" t="s">
        <v>29</v>
      </c>
      <c r="AX193" s="15" t="s">
        <v>30</v>
      </c>
      <c r="AY193" s="189" t="s">
        <v>130</v>
      </c>
    </row>
    <row r="194" spans="1:65" s="2" customFormat="1" ht="37.950000000000003" customHeight="1">
      <c r="A194" s="33"/>
      <c r="B194" s="125"/>
      <c r="C194" s="159" t="s">
        <v>206</v>
      </c>
      <c r="D194" s="159" t="s">
        <v>132</v>
      </c>
      <c r="E194" s="160" t="s">
        <v>207</v>
      </c>
      <c r="F194" s="161" t="s">
        <v>208</v>
      </c>
      <c r="G194" s="162" t="s">
        <v>135</v>
      </c>
      <c r="H194" s="163">
        <v>33.484000000000002</v>
      </c>
      <c r="I194" s="164"/>
      <c r="J194" s="165">
        <f>ROUND(I194*H194,2)</f>
        <v>0</v>
      </c>
      <c r="K194" s="161" t="s">
        <v>136</v>
      </c>
      <c r="L194" s="34"/>
      <c r="M194" s="166" t="s">
        <v>1</v>
      </c>
      <c r="N194" s="167" t="s">
        <v>38</v>
      </c>
      <c r="O194" s="59"/>
      <c r="P194" s="168">
        <f>O194*H194</f>
        <v>0</v>
      </c>
      <c r="Q194" s="168">
        <v>0</v>
      </c>
      <c r="R194" s="168">
        <f>Q194*H194</f>
        <v>0</v>
      </c>
      <c r="S194" s="168">
        <v>0</v>
      </c>
      <c r="T194" s="169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0" t="s">
        <v>137</v>
      </c>
      <c r="AT194" s="170" t="s">
        <v>132</v>
      </c>
      <c r="AU194" s="170" t="s">
        <v>82</v>
      </c>
      <c r="AY194" s="18" t="s">
        <v>130</v>
      </c>
      <c r="BE194" s="171">
        <f>IF(N194="základní",J194,0)</f>
        <v>0</v>
      </c>
      <c r="BF194" s="171">
        <f>IF(N194="snížená",J194,0)</f>
        <v>0</v>
      </c>
      <c r="BG194" s="171">
        <f>IF(N194="zákl. přenesená",J194,0)</f>
        <v>0</v>
      </c>
      <c r="BH194" s="171">
        <f>IF(N194="sníž. přenesená",J194,0)</f>
        <v>0</v>
      </c>
      <c r="BI194" s="171">
        <f>IF(N194="nulová",J194,0)</f>
        <v>0</v>
      </c>
      <c r="BJ194" s="18" t="s">
        <v>30</v>
      </c>
      <c r="BK194" s="171">
        <f>ROUND(I194*H194,2)</f>
        <v>0</v>
      </c>
      <c r="BL194" s="18" t="s">
        <v>137</v>
      </c>
      <c r="BM194" s="170" t="s">
        <v>209</v>
      </c>
    </row>
    <row r="195" spans="1:65" s="14" customFormat="1">
      <c r="B195" s="180"/>
      <c r="D195" s="173" t="s">
        <v>139</v>
      </c>
      <c r="E195" s="181" t="s">
        <v>1</v>
      </c>
      <c r="F195" s="182" t="s">
        <v>210</v>
      </c>
      <c r="H195" s="183">
        <v>33.484000000000002</v>
      </c>
      <c r="I195" s="184"/>
      <c r="L195" s="180"/>
      <c r="M195" s="185"/>
      <c r="N195" s="186"/>
      <c r="O195" s="186"/>
      <c r="P195" s="186"/>
      <c r="Q195" s="186"/>
      <c r="R195" s="186"/>
      <c r="S195" s="186"/>
      <c r="T195" s="187"/>
      <c r="AT195" s="181" t="s">
        <v>139</v>
      </c>
      <c r="AU195" s="181" t="s">
        <v>82</v>
      </c>
      <c r="AV195" s="14" t="s">
        <v>82</v>
      </c>
      <c r="AW195" s="14" t="s">
        <v>29</v>
      </c>
      <c r="AX195" s="14" t="s">
        <v>73</v>
      </c>
      <c r="AY195" s="181" t="s">
        <v>130</v>
      </c>
    </row>
    <row r="196" spans="1:65" s="15" customFormat="1">
      <c r="B196" s="188"/>
      <c r="D196" s="173" t="s">
        <v>139</v>
      </c>
      <c r="E196" s="189" t="s">
        <v>1</v>
      </c>
      <c r="F196" s="190" t="s">
        <v>142</v>
      </c>
      <c r="H196" s="191">
        <v>33.484000000000002</v>
      </c>
      <c r="I196" s="192"/>
      <c r="L196" s="188"/>
      <c r="M196" s="193"/>
      <c r="N196" s="194"/>
      <c r="O196" s="194"/>
      <c r="P196" s="194"/>
      <c r="Q196" s="194"/>
      <c r="R196" s="194"/>
      <c r="S196" s="194"/>
      <c r="T196" s="195"/>
      <c r="AT196" s="189" t="s">
        <v>139</v>
      </c>
      <c r="AU196" s="189" t="s">
        <v>82</v>
      </c>
      <c r="AV196" s="15" t="s">
        <v>137</v>
      </c>
      <c r="AW196" s="15" t="s">
        <v>29</v>
      </c>
      <c r="AX196" s="15" t="s">
        <v>30</v>
      </c>
      <c r="AY196" s="189" t="s">
        <v>130</v>
      </c>
    </row>
    <row r="197" spans="1:65" s="2" customFormat="1" ht="37.950000000000003" customHeight="1">
      <c r="A197" s="33"/>
      <c r="B197" s="125"/>
      <c r="C197" s="159" t="s">
        <v>8</v>
      </c>
      <c r="D197" s="159" t="s">
        <v>132</v>
      </c>
      <c r="E197" s="160" t="s">
        <v>211</v>
      </c>
      <c r="F197" s="161" t="s">
        <v>212</v>
      </c>
      <c r="G197" s="162" t="s">
        <v>135</v>
      </c>
      <c r="H197" s="163">
        <v>9.2530000000000001</v>
      </c>
      <c r="I197" s="164"/>
      <c r="J197" s="165">
        <f>ROUND(I197*H197,2)</f>
        <v>0</v>
      </c>
      <c r="K197" s="161" t="s">
        <v>136</v>
      </c>
      <c r="L197" s="34"/>
      <c r="M197" s="166" t="s">
        <v>1</v>
      </c>
      <c r="N197" s="167" t="s">
        <v>38</v>
      </c>
      <c r="O197" s="59"/>
      <c r="P197" s="168">
        <f>O197*H197</f>
        <v>0</v>
      </c>
      <c r="Q197" s="168">
        <v>0</v>
      </c>
      <c r="R197" s="168">
        <f>Q197*H197</f>
        <v>0</v>
      </c>
      <c r="S197" s="168">
        <v>0</v>
      </c>
      <c r="T197" s="169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0" t="s">
        <v>137</v>
      </c>
      <c r="AT197" s="170" t="s">
        <v>132</v>
      </c>
      <c r="AU197" s="170" t="s">
        <v>82</v>
      </c>
      <c r="AY197" s="18" t="s">
        <v>130</v>
      </c>
      <c r="BE197" s="171">
        <f>IF(N197="základní",J197,0)</f>
        <v>0</v>
      </c>
      <c r="BF197" s="171">
        <f>IF(N197="snížená",J197,0)</f>
        <v>0</v>
      </c>
      <c r="BG197" s="171">
        <f>IF(N197="zákl. přenesená",J197,0)</f>
        <v>0</v>
      </c>
      <c r="BH197" s="171">
        <f>IF(N197="sníž. přenesená",J197,0)</f>
        <v>0</v>
      </c>
      <c r="BI197" s="171">
        <f>IF(N197="nulová",J197,0)</f>
        <v>0</v>
      </c>
      <c r="BJ197" s="18" t="s">
        <v>30</v>
      </c>
      <c r="BK197" s="171">
        <f>ROUND(I197*H197,2)</f>
        <v>0</v>
      </c>
      <c r="BL197" s="18" t="s">
        <v>137</v>
      </c>
      <c r="BM197" s="170" t="s">
        <v>213</v>
      </c>
    </row>
    <row r="198" spans="1:65" s="14" customFormat="1">
      <c r="B198" s="180"/>
      <c r="D198" s="173" t="s">
        <v>139</v>
      </c>
      <c r="E198" s="181" t="s">
        <v>1</v>
      </c>
      <c r="F198" s="182" t="s">
        <v>214</v>
      </c>
      <c r="H198" s="183">
        <v>4.1849999999999996</v>
      </c>
      <c r="I198" s="184"/>
      <c r="L198" s="180"/>
      <c r="M198" s="185"/>
      <c r="N198" s="186"/>
      <c r="O198" s="186"/>
      <c r="P198" s="186"/>
      <c r="Q198" s="186"/>
      <c r="R198" s="186"/>
      <c r="S198" s="186"/>
      <c r="T198" s="187"/>
      <c r="AT198" s="181" t="s">
        <v>139</v>
      </c>
      <c r="AU198" s="181" t="s">
        <v>82</v>
      </c>
      <c r="AV198" s="14" t="s">
        <v>82</v>
      </c>
      <c r="AW198" s="14" t="s">
        <v>29</v>
      </c>
      <c r="AX198" s="14" t="s">
        <v>73</v>
      </c>
      <c r="AY198" s="181" t="s">
        <v>130</v>
      </c>
    </row>
    <row r="199" spans="1:65" s="14" customFormat="1">
      <c r="B199" s="180"/>
      <c r="D199" s="173" t="s">
        <v>139</v>
      </c>
      <c r="E199" s="181" t="s">
        <v>1</v>
      </c>
      <c r="F199" s="182" t="s">
        <v>169</v>
      </c>
      <c r="H199" s="183">
        <v>0.84</v>
      </c>
      <c r="I199" s="184"/>
      <c r="L199" s="180"/>
      <c r="M199" s="185"/>
      <c r="N199" s="186"/>
      <c r="O199" s="186"/>
      <c r="P199" s="186"/>
      <c r="Q199" s="186"/>
      <c r="R199" s="186"/>
      <c r="S199" s="186"/>
      <c r="T199" s="187"/>
      <c r="AT199" s="181" t="s">
        <v>139</v>
      </c>
      <c r="AU199" s="181" t="s">
        <v>82</v>
      </c>
      <c r="AV199" s="14" t="s">
        <v>82</v>
      </c>
      <c r="AW199" s="14" t="s">
        <v>29</v>
      </c>
      <c r="AX199" s="14" t="s">
        <v>73</v>
      </c>
      <c r="AY199" s="181" t="s">
        <v>130</v>
      </c>
    </row>
    <row r="200" spans="1:65" s="14" customFormat="1">
      <c r="B200" s="180"/>
      <c r="D200" s="173" t="s">
        <v>139</v>
      </c>
      <c r="E200" s="181" t="s">
        <v>1</v>
      </c>
      <c r="F200" s="182" t="s">
        <v>191</v>
      </c>
      <c r="H200" s="183">
        <v>4.2279999999999998</v>
      </c>
      <c r="I200" s="184"/>
      <c r="L200" s="180"/>
      <c r="M200" s="185"/>
      <c r="N200" s="186"/>
      <c r="O200" s="186"/>
      <c r="P200" s="186"/>
      <c r="Q200" s="186"/>
      <c r="R200" s="186"/>
      <c r="S200" s="186"/>
      <c r="T200" s="187"/>
      <c r="AT200" s="181" t="s">
        <v>139</v>
      </c>
      <c r="AU200" s="181" t="s">
        <v>82</v>
      </c>
      <c r="AV200" s="14" t="s">
        <v>82</v>
      </c>
      <c r="AW200" s="14" t="s">
        <v>29</v>
      </c>
      <c r="AX200" s="14" t="s">
        <v>73</v>
      </c>
      <c r="AY200" s="181" t="s">
        <v>130</v>
      </c>
    </row>
    <row r="201" spans="1:65" s="15" customFormat="1">
      <c r="B201" s="188"/>
      <c r="D201" s="173" t="s">
        <v>139</v>
      </c>
      <c r="E201" s="189" t="s">
        <v>1</v>
      </c>
      <c r="F201" s="190" t="s">
        <v>142</v>
      </c>
      <c r="H201" s="191">
        <v>9.2530000000000001</v>
      </c>
      <c r="I201" s="192"/>
      <c r="L201" s="188"/>
      <c r="M201" s="193"/>
      <c r="N201" s="194"/>
      <c r="O201" s="194"/>
      <c r="P201" s="194"/>
      <c r="Q201" s="194"/>
      <c r="R201" s="194"/>
      <c r="S201" s="194"/>
      <c r="T201" s="195"/>
      <c r="AT201" s="189" t="s">
        <v>139</v>
      </c>
      <c r="AU201" s="189" t="s">
        <v>82</v>
      </c>
      <c r="AV201" s="15" t="s">
        <v>137</v>
      </c>
      <c r="AW201" s="15" t="s">
        <v>29</v>
      </c>
      <c r="AX201" s="15" t="s">
        <v>30</v>
      </c>
      <c r="AY201" s="189" t="s">
        <v>130</v>
      </c>
    </row>
    <row r="202" spans="1:65" s="2" customFormat="1" ht="37.950000000000003" customHeight="1">
      <c r="A202" s="33"/>
      <c r="B202" s="125"/>
      <c r="C202" s="159" t="s">
        <v>215</v>
      </c>
      <c r="D202" s="159" t="s">
        <v>132</v>
      </c>
      <c r="E202" s="160" t="s">
        <v>216</v>
      </c>
      <c r="F202" s="161" t="s">
        <v>217</v>
      </c>
      <c r="G202" s="162" t="s">
        <v>135</v>
      </c>
      <c r="H202" s="163">
        <v>18.506</v>
      </c>
      <c r="I202" s="164"/>
      <c r="J202" s="165">
        <f>ROUND(I202*H202,2)</f>
        <v>0</v>
      </c>
      <c r="K202" s="161" t="s">
        <v>136</v>
      </c>
      <c r="L202" s="34"/>
      <c r="M202" s="166" t="s">
        <v>1</v>
      </c>
      <c r="N202" s="167" t="s">
        <v>38</v>
      </c>
      <c r="O202" s="59"/>
      <c r="P202" s="168">
        <f>O202*H202</f>
        <v>0</v>
      </c>
      <c r="Q202" s="168">
        <v>0</v>
      </c>
      <c r="R202" s="168">
        <f>Q202*H202</f>
        <v>0</v>
      </c>
      <c r="S202" s="168">
        <v>0</v>
      </c>
      <c r="T202" s="169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0" t="s">
        <v>137</v>
      </c>
      <c r="AT202" s="170" t="s">
        <v>132</v>
      </c>
      <c r="AU202" s="170" t="s">
        <v>82</v>
      </c>
      <c r="AY202" s="18" t="s">
        <v>130</v>
      </c>
      <c r="BE202" s="171">
        <f>IF(N202="základní",J202,0)</f>
        <v>0</v>
      </c>
      <c r="BF202" s="171">
        <f>IF(N202="snížená",J202,0)</f>
        <v>0</v>
      </c>
      <c r="BG202" s="171">
        <f>IF(N202="zákl. přenesená",J202,0)</f>
        <v>0</v>
      </c>
      <c r="BH202" s="171">
        <f>IF(N202="sníž. přenesená",J202,0)</f>
        <v>0</v>
      </c>
      <c r="BI202" s="171">
        <f>IF(N202="nulová",J202,0)</f>
        <v>0</v>
      </c>
      <c r="BJ202" s="18" t="s">
        <v>30</v>
      </c>
      <c r="BK202" s="171">
        <f>ROUND(I202*H202,2)</f>
        <v>0</v>
      </c>
      <c r="BL202" s="18" t="s">
        <v>137</v>
      </c>
      <c r="BM202" s="170" t="s">
        <v>218</v>
      </c>
    </row>
    <row r="203" spans="1:65" s="14" customFormat="1">
      <c r="B203" s="180"/>
      <c r="D203" s="173" t="s">
        <v>139</v>
      </c>
      <c r="E203" s="181" t="s">
        <v>1</v>
      </c>
      <c r="F203" s="182" t="s">
        <v>219</v>
      </c>
      <c r="H203" s="183">
        <v>8.3699999999999992</v>
      </c>
      <c r="I203" s="184"/>
      <c r="L203" s="180"/>
      <c r="M203" s="185"/>
      <c r="N203" s="186"/>
      <c r="O203" s="186"/>
      <c r="P203" s="186"/>
      <c r="Q203" s="186"/>
      <c r="R203" s="186"/>
      <c r="S203" s="186"/>
      <c r="T203" s="187"/>
      <c r="AT203" s="181" t="s">
        <v>139</v>
      </c>
      <c r="AU203" s="181" t="s">
        <v>82</v>
      </c>
      <c r="AV203" s="14" t="s">
        <v>82</v>
      </c>
      <c r="AW203" s="14" t="s">
        <v>29</v>
      </c>
      <c r="AX203" s="14" t="s">
        <v>73</v>
      </c>
      <c r="AY203" s="181" t="s">
        <v>130</v>
      </c>
    </row>
    <row r="204" spans="1:65" s="14" customFormat="1">
      <c r="B204" s="180"/>
      <c r="D204" s="173" t="s">
        <v>139</v>
      </c>
      <c r="E204" s="181" t="s">
        <v>1</v>
      </c>
      <c r="F204" s="182" t="s">
        <v>220</v>
      </c>
      <c r="H204" s="183">
        <v>1.68</v>
      </c>
      <c r="I204" s="184"/>
      <c r="L204" s="180"/>
      <c r="M204" s="185"/>
      <c r="N204" s="186"/>
      <c r="O204" s="186"/>
      <c r="P204" s="186"/>
      <c r="Q204" s="186"/>
      <c r="R204" s="186"/>
      <c r="S204" s="186"/>
      <c r="T204" s="187"/>
      <c r="AT204" s="181" t="s">
        <v>139</v>
      </c>
      <c r="AU204" s="181" t="s">
        <v>82</v>
      </c>
      <c r="AV204" s="14" t="s">
        <v>82</v>
      </c>
      <c r="AW204" s="14" t="s">
        <v>29</v>
      </c>
      <c r="AX204" s="14" t="s">
        <v>73</v>
      </c>
      <c r="AY204" s="181" t="s">
        <v>130</v>
      </c>
    </row>
    <row r="205" spans="1:65" s="14" customFormat="1">
      <c r="B205" s="180"/>
      <c r="D205" s="173" t="s">
        <v>139</v>
      </c>
      <c r="E205" s="181" t="s">
        <v>1</v>
      </c>
      <c r="F205" s="182" t="s">
        <v>221</v>
      </c>
      <c r="H205" s="183">
        <v>8.4559999999999995</v>
      </c>
      <c r="I205" s="184"/>
      <c r="L205" s="180"/>
      <c r="M205" s="185"/>
      <c r="N205" s="186"/>
      <c r="O205" s="186"/>
      <c r="P205" s="186"/>
      <c r="Q205" s="186"/>
      <c r="R205" s="186"/>
      <c r="S205" s="186"/>
      <c r="T205" s="187"/>
      <c r="AT205" s="181" t="s">
        <v>139</v>
      </c>
      <c r="AU205" s="181" t="s">
        <v>82</v>
      </c>
      <c r="AV205" s="14" t="s">
        <v>82</v>
      </c>
      <c r="AW205" s="14" t="s">
        <v>29</v>
      </c>
      <c r="AX205" s="14" t="s">
        <v>73</v>
      </c>
      <c r="AY205" s="181" t="s">
        <v>130</v>
      </c>
    </row>
    <row r="206" spans="1:65" s="15" customFormat="1">
      <c r="B206" s="188"/>
      <c r="D206" s="173" t="s">
        <v>139</v>
      </c>
      <c r="E206" s="189" t="s">
        <v>1</v>
      </c>
      <c r="F206" s="190" t="s">
        <v>142</v>
      </c>
      <c r="H206" s="191">
        <v>18.506</v>
      </c>
      <c r="I206" s="192"/>
      <c r="L206" s="188"/>
      <c r="M206" s="193"/>
      <c r="N206" s="194"/>
      <c r="O206" s="194"/>
      <c r="P206" s="194"/>
      <c r="Q206" s="194"/>
      <c r="R206" s="194"/>
      <c r="S206" s="194"/>
      <c r="T206" s="195"/>
      <c r="AT206" s="189" t="s">
        <v>139</v>
      </c>
      <c r="AU206" s="189" t="s">
        <v>82</v>
      </c>
      <c r="AV206" s="15" t="s">
        <v>137</v>
      </c>
      <c r="AW206" s="15" t="s">
        <v>29</v>
      </c>
      <c r="AX206" s="15" t="s">
        <v>30</v>
      </c>
      <c r="AY206" s="189" t="s">
        <v>130</v>
      </c>
    </row>
    <row r="207" spans="1:65" s="2" customFormat="1" ht="16.5" customHeight="1">
      <c r="A207" s="33"/>
      <c r="B207" s="125"/>
      <c r="C207" s="159" t="s">
        <v>222</v>
      </c>
      <c r="D207" s="159" t="s">
        <v>132</v>
      </c>
      <c r="E207" s="160" t="s">
        <v>223</v>
      </c>
      <c r="F207" s="161" t="s">
        <v>224</v>
      </c>
      <c r="G207" s="162" t="s">
        <v>135</v>
      </c>
      <c r="H207" s="163">
        <v>36.244</v>
      </c>
      <c r="I207" s="164"/>
      <c r="J207" s="165">
        <f>ROUND(I207*H207,2)</f>
        <v>0</v>
      </c>
      <c r="K207" s="161" t="s">
        <v>136</v>
      </c>
      <c r="L207" s="34"/>
      <c r="M207" s="166" t="s">
        <v>1</v>
      </c>
      <c r="N207" s="167" t="s">
        <v>38</v>
      </c>
      <c r="O207" s="59"/>
      <c r="P207" s="168">
        <f>O207*H207</f>
        <v>0</v>
      </c>
      <c r="Q207" s="168">
        <v>0</v>
      </c>
      <c r="R207" s="168">
        <f>Q207*H207</f>
        <v>0</v>
      </c>
      <c r="S207" s="168">
        <v>0</v>
      </c>
      <c r="T207" s="169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0" t="s">
        <v>137</v>
      </c>
      <c r="AT207" s="170" t="s">
        <v>132</v>
      </c>
      <c r="AU207" s="170" t="s">
        <v>82</v>
      </c>
      <c r="AY207" s="18" t="s">
        <v>130</v>
      </c>
      <c r="BE207" s="171">
        <f>IF(N207="základní",J207,0)</f>
        <v>0</v>
      </c>
      <c r="BF207" s="171">
        <f>IF(N207="snížená",J207,0)</f>
        <v>0</v>
      </c>
      <c r="BG207" s="171">
        <f>IF(N207="zákl. přenesená",J207,0)</f>
        <v>0</v>
      </c>
      <c r="BH207" s="171">
        <f>IF(N207="sníž. přenesená",J207,0)</f>
        <v>0</v>
      </c>
      <c r="BI207" s="171">
        <f>IF(N207="nulová",J207,0)</f>
        <v>0</v>
      </c>
      <c r="BJ207" s="18" t="s">
        <v>30</v>
      </c>
      <c r="BK207" s="171">
        <f>ROUND(I207*H207,2)</f>
        <v>0</v>
      </c>
      <c r="BL207" s="18" t="s">
        <v>137</v>
      </c>
      <c r="BM207" s="170" t="s">
        <v>225</v>
      </c>
    </row>
    <row r="208" spans="1:65" s="13" customFormat="1">
      <c r="B208" s="172"/>
      <c r="D208" s="173" t="s">
        <v>139</v>
      </c>
      <c r="E208" s="174" t="s">
        <v>1</v>
      </c>
      <c r="F208" s="175" t="s">
        <v>181</v>
      </c>
      <c r="H208" s="174" t="s">
        <v>1</v>
      </c>
      <c r="I208" s="176"/>
      <c r="L208" s="172"/>
      <c r="M208" s="177"/>
      <c r="N208" s="178"/>
      <c r="O208" s="178"/>
      <c r="P208" s="178"/>
      <c r="Q208" s="178"/>
      <c r="R208" s="178"/>
      <c r="S208" s="178"/>
      <c r="T208" s="179"/>
      <c r="AT208" s="174" t="s">
        <v>139</v>
      </c>
      <c r="AU208" s="174" t="s">
        <v>82</v>
      </c>
      <c r="AV208" s="13" t="s">
        <v>30</v>
      </c>
      <c r="AW208" s="13" t="s">
        <v>29</v>
      </c>
      <c r="AX208" s="13" t="s">
        <v>73</v>
      </c>
      <c r="AY208" s="174" t="s">
        <v>130</v>
      </c>
    </row>
    <row r="209" spans="1:65" s="14" customFormat="1">
      <c r="B209" s="180"/>
      <c r="D209" s="173" t="s">
        <v>139</v>
      </c>
      <c r="E209" s="181" t="s">
        <v>1</v>
      </c>
      <c r="F209" s="182" t="s">
        <v>226</v>
      </c>
      <c r="H209" s="183">
        <v>10.249000000000001</v>
      </c>
      <c r="I209" s="184"/>
      <c r="L209" s="180"/>
      <c r="M209" s="185"/>
      <c r="N209" s="186"/>
      <c r="O209" s="186"/>
      <c r="P209" s="186"/>
      <c r="Q209" s="186"/>
      <c r="R209" s="186"/>
      <c r="S209" s="186"/>
      <c r="T209" s="187"/>
      <c r="AT209" s="181" t="s">
        <v>139</v>
      </c>
      <c r="AU209" s="181" t="s">
        <v>82</v>
      </c>
      <c r="AV209" s="14" t="s">
        <v>82</v>
      </c>
      <c r="AW209" s="14" t="s">
        <v>29</v>
      </c>
      <c r="AX209" s="14" t="s">
        <v>73</v>
      </c>
      <c r="AY209" s="181" t="s">
        <v>130</v>
      </c>
    </row>
    <row r="210" spans="1:65" s="13" customFormat="1">
      <c r="B210" s="172"/>
      <c r="D210" s="173" t="s">
        <v>139</v>
      </c>
      <c r="E210" s="174" t="s">
        <v>1</v>
      </c>
      <c r="F210" s="175" t="s">
        <v>183</v>
      </c>
      <c r="H210" s="174" t="s">
        <v>1</v>
      </c>
      <c r="I210" s="176"/>
      <c r="L210" s="172"/>
      <c r="M210" s="177"/>
      <c r="N210" s="178"/>
      <c r="O210" s="178"/>
      <c r="P210" s="178"/>
      <c r="Q210" s="178"/>
      <c r="R210" s="178"/>
      <c r="S210" s="178"/>
      <c r="T210" s="179"/>
      <c r="AT210" s="174" t="s">
        <v>139</v>
      </c>
      <c r="AU210" s="174" t="s">
        <v>82</v>
      </c>
      <c r="AV210" s="13" t="s">
        <v>30</v>
      </c>
      <c r="AW210" s="13" t="s">
        <v>29</v>
      </c>
      <c r="AX210" s="13" t="s">
        <v>73</v>
      </c>
      <c r="AY210" s="174" t="s">
        <v>130</v>
      </c>
    </row>
    <row r="211" spans="1:65" s="14" customFormat="1">
      <c r="B211" s="180"/>
      <c r="D211" s="173" t="s">
        <v>139</v>
      </c>
      <c r="E211" s="181" t="s">
        <v>1</v>
      </c>
      <c r="F211" s="182" t="s">
        <v>227</v>
      </c>
      <c r="H211" s="183">
        <v>20.927</v>
      </c>
      <c r="I211" s="184"/>
      <c r="L211" s="180"/>
      <c r="M211" s="185"/>
      <c r="N211" s="186"/>
      <c r="O211" s="186"/>
      <c r="P211" s="186"/>
      <c r="Q211" s="186"/>
      <c r="R211" s="186"/>
      <c r="S211" s="186"/>
      <c r="T211" s="187"/>
      <c r="AT211" s="181" t="s">
        <v>139</v>
      </c>
      <c r="AU211" s="181" t="s">
        <v>82</v>
      </c>
      <c r="AV211" s="14" t="s">
        <v>82</v>
      </c>
      <c r="AW211" s="14" t="s">
        <v>29</v>
      </c>
      <c r="AX211" s="14" t="s">
        <v>73</v>
      </c>
      <c r="AY211" s="181" t="s">
        <v>130</v>
      </c>
    </row>
    <row r="212" spans="1:65" s="14" customFormat="1">
      <c r="B212" s="180"/>
      <c r="D212" s="173" t="s">
        <v>139</v>
      </c>
      <c r="E212" s="181" t="s">
        <v>1</v>
      </c>
      <c r="F212" s="182" t="s">
        <v>169</v>
      </c>
      <c r="H212" s="183">
        <v>0.84</v>
      </c>
      <c r="I212" s="184"/>
      <c r="L212" s="180"/>
      <c r="M212" s="185"/>
      <c r="N212" s="186"/>
      <c r="O212" s="186"/>
      <c r="P212" s="186"/>
      <c r="Q212" s="186"/>
      <c r="R212" s="186"/>
      <c r="S212" s="186"/>
      <c r="T212" s="187"/>
      <c r="AT212" s="181" t="s">
        <v>139</v>
      </c>
      <c r="AU212" s="181" t="s">
        <v>82</v>
      </c>
      <c r="AV212" s="14" t="s">
        <v>82</v>
      </c>
      <c r="AW212" s="14" t="s">
        <v>29</v>
      </c>
      <c r="AX212" s="14" t="s">
        <v>73</v>
      </c>
      <c r="AY212" s="181" t="s">
        <v>130</v>
      </c>
    </row>
    <row r="213" spans="1:65" s="14" customFormat="1">
      <c r="B213" s="180"/>
      <c r="D213" s="173" t="s">
        <v>139</v>
      </c>
      <c r="E213" s="181" t="s">
        <v>1</v>
      </c>
      <c r="F213" s="182" t="s">
        <v>191</v>
      </c>
      <c r="H213" s="183">
        <v>4.2279999999999998</v>
      </c>
      <c r="I213" s="184"/>
      <c r="L213" s="180"/>
      <c r="M213" s="185"/>
      <c r="N213" s="186"/>
      <c r="O213" s="186"/>
      <c r="P213" s="186"/>
      <c r="Q213" s="186"/>
      <c r="R213" s="186"/>
      <c r="S213" s="186"/>
      <c r="T213" s="187"/>
      <c r="AT213" s="181" t="s">
        <v>139</v>
      </c>
      <c r="AU213" s="181" t="s">
        <v>82</v>
      </c>
      <c r="AV213" s="14" t="s">
        <v>82</v>
      </c>
      <c r="AW213" s="14" t="s">
        <v>29</v>
      </c>
      <c r="AX213" s="14" t="s">
        <v>73</v>
      </c>
      <c r="AY213" s="181" t="s">
        <v>130</v>
      </c>
    </row>
    <row r="214" spans="1:65" s="15" customFormat="1">
      <c r="B214" s="188"/>
      <c r="D214" s="173" t="s">
        <v>139</v>
      </c>
      <c r="E214" s="189" t="s">
        <v>1</v>
      </c>
      <c r="F214" s="190" t="s">
        <v>142</v>
      </c>
      <c r="H214" s="191">
        <v>36.244</v>
      </c>
      <c r="I214" s="192"/>
      <c r="L214" s="188"/>
      <c r="M214" s="193"/>
      <c r="N214" s="194"/>
      <c r="O214" s="194"/>
      <c r="P214" s="194"/>
      <c r="Q214" s="194"/>
      <c r="R214" s="194"/>
      <c r="S214" s="194"/>
      <c r="T214" s="195"/>
      <c r="AT214" s="189" t="s">
        <v>139</v>
      </c>
      <c r="AU214" s="189" t="s">
        <v>82</v>
      </c>
      <c r="AV214" s="15" t="s">
        <v>137</v>
      </c>
      <c r="AW214" s="15" t="s">
        <v>29</v>
      </c>
      <c r="AX214" s="15" t="s">
        <v>30</v>
      </c>
      <c r="AY214" s="189" t="s">
        <v>130</v>
      </c>
    </row>
    <row r="215" spans="1:65" s="2" customFormat="1" ht="16.5" customHeight="1">
      <c r="A215" s="33"/>
      <c r="B215" s="125"/>
      <c r="C215" s="159" t="s">
        <v>228</v>
      </c>
      <c r="D215" s="159" t="s">
        <v>132</v>
      </c>
      <c r="E215" s="160" t="s">
        <v>229</v>
      </c>
      <c r="F215" s="161" t="s">
        <v>230</v>
      </c>
      <c r="G215" s="162" t="s">
        <v>135</v>
      </c>
      <c r="H215" s="163">
        <v>19.881</v>
      </c>
      <c r="I215" s="164"/>
      <c r="J215" s="165">
        <f>ROUND(I215*H215,2)</f>
        <v>0</v>
      </c>
      <c r="K215" s="161" t="s">
        <v>1</v>
      </c>
      <c r="L215" s="34"/>
      <c r="M215" s="166" t="s">
        <v>1</v>
      </c>
      <c r="N215" s="167" t="s">
        <v>38</v>
      </c>
      <c r="O215" s="59"/>
      <c r="P215" s="168">
        <f>O215*H215</f>
        <v>0</v>
      </c>
      <c r="Q215" s="168">
        <v>0</v>
      </c>
      <c r="R215" s="168">
        <f>Q215*H215</f>
        <v>0</v>
      </c>
      <c r="S215" s="168">
        <v>0</v>
      </c>
      <c r="T215" s="169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0" t="s">
        <v>137</v>
      </c>
      <c r="AT215" s="170" t="s">
        <v>132</v>
      </c>
      <c r="AU215" s="170" t="s">
        <v>82</v>
      </c>
      <c r="AY215" s="18" t="s">
        <v>130</v>
      </c>
      <c r="BE215" s="171">
        <f>IF(N215="základní",J215,0)</f>
        <v>0</v>
      </c>
      <c r="BF215" s="171">
        <f>IF(N215="snížená",J215,0)</f>
        <v>0</v>
      </c>
      <c r="BG215" s="171">
        <f>IF(N215="zákl. přenesená",J215,0)</f>
        <v>0</v>
      </c>
      <c r="BH215" s="171">
        <f>IF(N215="sníž. přenesená",J215,0)</f>
        <v>0</v>
      </c>
      <c r="BI215" s="171">
        <f>IF(N215="nulová",J215,0)</f>
        <v>0</v>
      </c>
      <c r="BJ215" s="18" t="s">
        <v>30</v>
      </c>
      <c r="BK215" s="171">
        <f>ROUND(I215*H215,2)</f>
        <v>0</v>
      </c>
      <c r="BL215" s="18" t="s">
        <v>137</v>
      </c>
      <c r="BM215" s="170" t="s">
        <v>231</v>
      </c>
    </row>
    <row r="216" spans="1:65" s="14" customFormat="1">
      <c r="B216" s="180"/>
      <c r="D216" s="173" t="s">
        <v>139</v>
      </c>
      <c r="E216" s="181" t="s">
        <v>1</v>
      </c>
      <c r="F216" s="182" t="s">
        <v>232</v>
      </c>
      <c r="H216" s="183">
        <v>19.881</v>
      </c>
      <c r="I216" s="184"/>
      <c r="L216" s="180"/>
      <c r="M216" s="185"/>
      <c r="N216" s="186"/>
      <c r="O216" s="186"/>
      <c r="P216" s="186"/>
      <c r="Q216" s="186"/>
      <c r="R216" s="186"/>
      <c r="S216" s="186"/>
      <c r="T216" s="187"/>
      <c r="AT216" s="181" t="s">
        <v>139</v>
      </c>
      <c r="AU216" s="181" t="s">
        <v>82</v>
      </c>
      <c r="AV216" s="14" t="s">
        <v>82</v>
      </c>
      <c r="AW216" s="14" t="s">
        <v>29</v>
      </c>
      <c r="AX216" s="14" t="s">
        <v>73</v>
      </c>
      <c r="AY216" s="181" t="s">
        <v>130</v>
      </c>
    </row>
    <row r="217" spans="1:65" s="15" customFormat="1">
      <c r="B217" s="188"/>
      <c r="D217" s="173" t="s">
        <v>139</v>
      </c>
      <c r="E217" s="189" t="s">
        <v>1</v>
      </c>
      <c r="F217" s="190" t="s">
        <v>142</v>
      </c>
      <c r="H217" s="191">
        <v>19.881</v>
      </c>
      <c r="I217" s="192"/>
      <c r="L217" s="188"/>
      <c r="M217" s="193"/>
      <c r="N217" s="194"/>
      <c r="O217" s="194"/>
      <c r="P217" s="194"/>
      <c r="Q217" s="194"/>
      <c r="R217" s="194"/>
      <c r="S217" s="194"/>
      <c r="T217" s="195"/>
      <c r="AT217" s="189" t="s">
        <v>139</v>
      </c>
      <c r="AU217" s="189" t="s">
        <v>82</v>
      </c>
      <c r="AV217" s="15" t="s">
        <v>137</v>
      </c>
      <c r="AW217" s="15" t="s">
        <v>29</v>
      </c>
      <c r="AX217" s="15" t="s">
        <v>30</v>
      </c>
      <c r="AY217" s="189" t="s">
        <v>130</v>
      </c>
    </row>
    <row r="218" spans="1:65" s="2" customFormat="1" ht="16.5" customHeight="1">
      <c r="A218" s="33"/>
      <c r="B218" s="125"/>
      <c r="C218" s="159" t="s">
        <v>233</v>
      </c>
      <c r="D218" s="159" t="s">
        <v>132</v>
      </c>
      <c r="E218" s="160" t="s">
        <v>234</v>
      </c>
      <c r="F218" s="161" t="s">
        <v>235</v>
      </c>
      <c r="G218" s="162" t="s">
        <v>135</v>
      </c>
      <c r="H218" s="163">
        <v>4.2279999999999998</v>
      </c>
      <c r="I218" s="164"/>
      <c r="J218" s="165">
        <f>ROUND(I218*H218,2)</f>
        <v>0</v>
      </c>
      <c r="K218" s="161" t="s">
        <v>1</v>
      </c>
      <c r="L218" s="34"/>
      <c r="M218" s="166" t="s">
        <v>1</v>
      </c>
      <c r="N218" s="167" t="s">
        <v>38</v>
      </c>
      <c r="O218" s="59"/>
      <c r="P218" s="168">
        <f>O218*H218</f>
        <v>0</v>
      </c>
      <c r="Q218" s="168">
        <v>0</v>
      </c>
      <c r="R218" s="168">
        <f>Q218*H218</f>
        <v>0</v>
      </c>
      <c r="S218" s="168">
        <v>0</v>
      </c>
      <c r="T218" s="169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0" t="s">
        <v>137</v>
      </c>
      <c r="AT218" s="170" t="s">
        <v>132</v>
      </c>
      <c r="AU218" s="170" t="s">
        <v>82</v>
      </c>
      <c r="AY218" s="18" t="s">
        <v>130</v>
      </c>
      <c r="BE218" s="171">
        <f>IF(N218="základní",J218,0)</f>
        <v>0</v>
      </c>
      <c r="BF218" s="171">
        <f>IF(N218="snížená",J218,0)</f>
        <v>0</v>
      </c>
      <c r="BG218" s="171">
        <f>IF(N218="zákl. přenesená",J218,0)</f>
        <v>0</v>
      </c>
      <c r="BH218" s="171">
        <f>IF(N218="sníž. přenesená",J218,0)</f>
        <v>0</v>
      </c>
      <c r="BI218" s="171">
        <f>IF(N218="nulová",J218,0)</f>
        <v>0</v>
      </c>
      <c r="BJ218" s="18" t="s">
        <v>30</v>
      </c>
      <c r="BK218" s="171">
        <f>ROUND(I218*H218,2)</f>
        <v>0</v>
      </c>
      <c r="BL218" s="18" t="s">
        <v>137</v>
      </c>
      <c r="BM218" s="170" t="s">
        <v>236</v>
      </c>
    </row>
    <row r="219" spans="1:65" s="14" customFormat="1">
      <c r="B219" s="180"/>
      <c r="D219" s="173" t="s">
        <v>139</v>
      </c>
      <c r="E219" s="181" t="s">
        <v>1</v>
      </c>
      <c r="F219" s="182" t="s">
        <v>191</v>
      </c>
      <c r="H219" s="183">
        <v>4.2279999999999998</v>
      </c>
      <c r="I219" s="184"/>
      <c r="L219" s="180"/>
      <c r="M219" s="185"/>
      <c r="N219" s="186"/>
      <c r="O219" s="186"/>
      <c r="P219" s="186"/>
      <c r="Q219" s="186"/>
      <c r="R219" s="186"/>
      <c r="S219" s="186"/>
      <c r="T219" s="187"/>
      <c r="AT219" s="181" t="s">
        <v>139</v>
      </c>
      <c r="AU219" s="181" t="s">
        <v>82</v>
      </c>
      <c r="AV219" s="14" t="s">
        <v>82</v>
      </c>
      <c r="AW219" s="14" t="s">
        <v>29</v>
      </c>
      <c r="AX219" s="14" t="s">
        <v>30</v>
      </c>
      <c r="AY219" s="181" t="s">
        <v>130</v>
      </c>
    </row>
    <row r="220" spans="1:65" s="2" customFormat="1" ht="16.5" customHeight="1">
      <c r="A220" s="33"/>
      <c r="B220" s="125"/>
      <c r="C220" s="159" t="s">
        <v>237</v>
      </c>
      <c r="D220" s="159" t="s">
        <v>132</v>
      </c>
      <c r="E220" s="160" t="s">
        <v>238</v>
      </c>
      <c r="F220" s="161" t="s">
        <v>239</v>
      </c>
      <c r="G220" s="162" t="s">
        <v>135</v>
      </c>
      <c r="H220" s="163">
        <v>1.046</v>
      </c>
      <c r="I220" s="164"/>
      <c r="J220" s="165">
        <f>ROUND(I220*H220,2)</f>
        <v>0</v>
      </c>
      <c r="K220" s="161" t="s">
        <v>1</v>
      </c>
      <c r="L220" s="34"/>
      <c r="M220" s="166" t="s">
        <v>1</v>
      </c>
      <c r="N220" s="167" t="s">
        <v>38</v>
      </c>
      <c r="O220" s="59"/>
      <c r="P220" s="168">
        <f>O220*H220</f>
        <v>0</v>
      </c>
      <c r="Q220" s="168">
        <v>0</v>
      </c>
      <c r="R220" s="168">
        <f>Q220*H220</f>
        <v>0</v>
      </c>
      <c r="S220" s="168">
        <v>0</v>
      </c>
      <c r="T220" s="169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70" t="s">
        <v>137</v>
      </c>
      <c r="AT220" s="170" t="s">
        <v>132</v>
      </c>
      <c r="AU220" s="170" t="s">
        <v>82</v>
      </c>
      <c r="AY220" s="18" t="s">
        <v>130</v>
      </c>
      <c r="BE220" s="171">
        <f>IF(N220="základní",J220,0)</f>
        <v>0</v>
      </c>
      <c r="BF220" s="171">
        <f>IF(N220="snížená",J220,0)</f>
        <v>0</v>
      </c>
      <c r="BG220" s="171">
        <f>IF(N220="zákl. přenesená",J220,0)</f>
        <v>0</v>
      </c>
      <c r="BH220" s="171">
        <f>IF(N220="sníž. přenesená",J220,0)</f>
        <v>0</v>
      </c>
      <c r="BI220" s="171">
        <f>IF(N220="nulová",J220,0)</f>
        <v>0</v>
      </c>
      <c r="BJ220" s="18" t="s">
        <v>30</v>
      </c>
      <c r="BK220" s="171">
        <f>ROUND(I220*H220,2)</f>
        <v>0</v>
      </c>
      <c r="BL220" s="18" t="s">
        <v>137</v>
      </c>
      <c r="BM220" s="170" t="s">
        <v>240</v>
      </c>
    </row>
    <row r="221" spans="1:65" s="14" customFormat="1">
      <c r="B221" s="180"/>
      <c r="D221" s="173" t="s">
        <v>139</v>
      </c>
      <c r="E221" s="181" t="s">
        <v>1</v>
      </c>
      <c r="F221" s="182" t="s">
        <v>241</v>
      </c>
      <c r="H221" s="183">
        <v>1.046</v>
      </c>
      <c r="I221" s="184"/>
      <c r="L221" s="180"/>
      <c r="M221" s="185"/>
      <c r="N221" s="186"/>
      <c r="O221" s="186"/>
      <c r="P221" s="186"/>
      <c r="Q221" s="186"/>
      <c r="R221" s="186"/>
      <c r="S221" s="186"/>
      <c r="T221" s="187"/>
      <c r="AT221" s="181" t="s">
        <v>139</v>
      </c>
      <c r="AU221" s="181" t="s">
        <v>82</v>
      </c>
      <c r="AV221" s="14" t="s">
        <v>82</v>
      </c>
      <c r="AW221" s="14" t="s">
        <v>29</v>
      </c>
      <c r="AX221" s="14" t="s">
        <v>73</v>
      </c>
      <c r="AY221" s="181" t="s">
        <v>130</v>
      </c>
    </row>
    <row r="222" spans="1:65" s="15" customFormat="1">
      <c r="B222" s="188"/>
      <c r="D222" s="173" t="s">
        <v>139</v>
      </c>
      <c r="E222" s="189" t="s">
        <v>1</v>
      </c>
      <c r="F222" s="190" t="s">
        <v>142</v>
      </c>
      <c r="H222" s="191">
        <v>1.046</v>
      </c>
      <c r="I222" s="192"/>
      <c r="L222" s="188"/>
      <c r="M222" s="193"/>
      <c r="N222" s="194"/>
      <c r="O222" s="194"/>
      <c r="P222" s="194"/>
      <c r="Q222" s="194"/>
      <c r="R222" s="194"/>
      <c r="S222" s="194"/>
      <c r="T222" s="195"/>
      <c r="AT222" s="189" t="s">
        <v>139</v>
      </c>
      <c r="AU222" s="189" t="s">
        <v>82</v>
      </c>
      <c r="AV222" s="15" t="s">
        <v>137</v>
      </c>
      <c r="AW222" s="15" t="s">
        <v>29</v>
      </c>
      <c r="AX222" s="15" t="s">
        <v>30</v>
      </c>
      <c r="AY222" s="189" t="s">
        <v>130</v>
      </c>
    </row>
    <row r="223" spans="1:65" s="2" customFormat="1" ht="16.5" customHeight="1">
      <c r="A223" s="33"/>
      <c r="B223" s="125"/>
      <c r="C223" s="159" t="s">
        <v>242</v>
      </c>
      <c r="D223" s="159" t="s">
        <v>132</v>
      </c>
      <c r="E223" s="160" t="s">
        <v>243</v>
      </c>
      <c r="F223" s="161" t="s">
        <v>244</v>
      </c>
      <c r="G223" s="162" t="s">
        <v>245</v>
      </c>
      <c r="H223" s="163">
        <v>1.8480000000000001</v>
      </c>
      <c r="I223" s="164"/>
      <c r="J223" s="165">
        <f>ROUND(I223*H223,2)</f>
        <v>0</v>
      </c>
      <c r="K223" s="161" t="s">
        <v>1</v>
      </c>
      <c r="L223" s="34"/>
      <c r="M223" s="166" t="s">
        <v>1</v>
      </c>
      <c r="N223" s="167" t="s">
        <v>38</v>
      </c>
      <c r="O223" s="59"/>
      <c r="P223" s="168">
        <f>O223*H223</f>
        <v>0</v>
      </c>
      <c r="Q223" s="168">
        <v>0</v>
      </c>
      <c r="R223" s="168">
        <f>Q223*H223</f>
        <v>0</v>
      </c>
      <c r="S223" s="168">
        <v>0</v>
      </c>
      <c r="T223" s="169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0" t="s">
        <v>137</v>
      </c>
      <c r="AT223" s="170" t="s">
        <v>132</v>
      </c>
      <c r="AU223" s="170" t="s">
        <v>82</v>
      </c>
      <c r="AY223" s="18" t="s">
        <v>130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8" t="s">
        <v>30</v>
      </c>
      <c r="BK223" s="171">
        <f>ROUND(I223*H223,2)</f>
        <v>0</v>
      </c>
      <c r="BL223" s="18" t="s">
        <v>137</v>
      </c>
      <c r="BM223" s="170" t="s">
        <v>246</v>
      </c>
    </row>
    <row r="224" spans="1:65" s="14" customFormat="1">
      <c r="B224" s="180"/>
      <c r="D224" s="173" t="s">
        <v>139</v>
      </c>
      <c r="E224" s="181" t="s">
        <v>1</v>
      </c>
      <c r="F224" s="182" t="s">
        <v>247</v>
      </c>
      <c r="H224" s="183">
        <v>1.8480000000000001</v>
      </c>
      <c r="I224" s="184"/>
      <c r="L224" s="180"/>
      <c r="M224" s="185"/>
      <c r="N224" s="186"/>
      <c r="O224" s="186"/>
      <c r="P224" s="186"/>
      <c r="Q224" s="186"/>
      <c r="R224" s="186"/>
      <c r="S224" s="186"/>
      <c r="T224" s="187"/>
      <c r="AT224" s="181" t="s">
        <v>139</v>
      </c>
      <c r="AU224" s="181" t="s">
        <v>82</v>
      </c>
      <c r="AV224" s="14" t="s">
        <v>82</v>
      </c>
      <c r="AW224" s="14" t="s">
        <v>29</v>
      </c>
      <c r="AX224" s="14" t="s">
        <v>73</v>
      </c>
      <c r="AY224" s="181" t="s">
        <v>130</v>
      </c>
    </row>
    <row r="225" spans="1:65" s="15" customFormat="1">
      <c r="B225" s="188"/>
      <c r="D225" s="173" t="s">
        <v>139</v>
      </c>
      <c r="E225" s="189" t="s">
        <v>1</v>
      </c>
      <c r="F225" s="190" t="s">
        <v>142</v>
      </c>
      <c r="H225" s="191">
        <v>1.8480000000000001</v>
      </c>
      <c r="I225" s="192"/>
      <c r="L225" s="188"/>
      <c r="M225" s="193"/>
      <c r="N225" s="194"/>
      <c r="O225" s="194"/>
      <c r="P225" s="194"/>
      <c r="Q225" s="194"/>
      <c r="R225" s="194"/>
      <c r="S225" s="194"/>
      <c r="T225" s="195"/>
      <c r="AT225" s="189" t="s">
        <v>139</v>
      </c>
      <c r="AU225" s="189" t="s">
        <v>82</v>
      </c>
      <c r="AV225" s="15" t="s">
        <v>137</v>
      </c>
      <c r="AW225" s="15" t="s">
        <v>29</v>
      </c>
      <c r="AX225" s="15" t="s">
        <v>30</v>
      </c>
      <c r="AY225" s="189" t="s">
        <v>130</v>
      </c>
    </row>
    <row r="226" spans="1:65" s="2" customFormat="1" ht="24.15" customHeight="1">
      <c r="A226" s="33"/>
      <c r="B226" s="125"/>
      <c r="C226" s="159" t="s">
        <v>248</v>
      </c>
      <c r="D226" s="159" t="s">
        <v>132</v>
      </c>
      <c r="E226" s="160" t="s">
        <v>249</v>
      </c>
      <c r="F226" s="161" t="s">
        <v>250</v>
      </c>
      <c r="G226" s="162" t="s">
        <v>135</v>
      </c>
      <c r="H226" s="163">
        <v>11.464</v>
      </c>
      <c r="I226" s="164"/>
      <c r="J226" s="165">
        <f>ROUND(I226*H226,2)</f>
        <v>0</v>
      </c>
      <c r="K226" s="161" t="s">
        <v>136</v>
      </c>
      <c r="L226" s="34"/>
      <c r="M226" s="166" t="s">
        <v>1</v>
      </c>
      <c r="N226" s="167" t="s">
        <v>38</v>
      </c>
      <c r="O226" s="59"/>
      <c r="P226" s="168">
        <f>O226*H226</f>
        <v>0</v>
      </c>
      <c r="Q226" s="168">
        <v>0</v>
      </c>
      <c r="R226" s="168">
        <f>Q226*H226</f>
        <v>0</v>
      </c>
      <c r="S226" s="168">
        <v>0</v>
      </c>
      <c r="T226" s="169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0" t="s">
        <v>137</v>
      </c>
      <c r="AT226" s="170" t="s">
        <v>132</v>
      </c>
      <c r="AU226" s="170" t="s">
        <v>82</v>
      </c>
      <c r="AY226" s="18" t="s">
        <v>130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8" t="s">
        <v>30</v>
      </c>
      <c r="BK226" s="171">
        <f>ROUND(I226*H226,2)</f>
        <v>0</v>
      </c>
      <c r="BL226" s="18" t="s">
        <v>137</v>
      </c>
      <c r="BM226" s="170" t="s">
        <v>251</v>
      </c>
    </row>
    <row r="227" spans="1:65" s="13" customFormat="1">
      <c r="B227" s="172"/>
      <c r="D227" s="173" t="s">
        <v>139</v>
      </c>
      <c r="E227" s="174" t="s">
        <v>1</v>
      </c>
      <c r="F227" s="175" t="s">
        <v>252</v>
      </c>
      <c r="H227" s="174" t="s">
        <v>1</v>
      </c>
      <c r="I227" s="176"/>
      <c r="L227" s="172"/>
      <c r="M227" s="177"/>
      <c r="N227" s="178"/>
      <c r="O227" s="178"/>
      <c r="P227" s="178"/>
      <c r="Q227" s="178"/>
      <c r="R227" s="178"/>
      <c r="S227" s="178"/>
      <c r="T227" s="179"/>
      <c r="AT227" s="174" t="s">
        <v>139</v>
      </c>
      <c r="AU227" s="174" t="s">
        <v>82</v>
      </c>
      <c r="AV227" s="13" t="s">
        <v>30</v>
      </c>
      <c r="AW227" s="13" t="s">
        <v>29</v>
      </c>
      <c r="AX227" s="13" t="s">
        <v>73</v>
      </c>
      <c r="AY227" s="174" t="s">
        <v>130</v>
      </c>
    </row>
    <row r="228" spans="1:65" s="14" customFormat="1">
      <c r="B228" s="180"/>
      <c r="D228" s="173" t="s">
        <v>139</v>
      </c>
      <c r="E228" s="181" t="s">
        <v>1</v>
      </c>
      <c r="F228" s="182" t="s">
        <v>162</v>
      </c>
      <c r="H228" s="183">
        <v>10.294</v>
      </c>
      <c r="I228" s="184"/>
      <c r="L228" s="180"/>
      <c r="M228" s="185"/>
      <c r="N228" s="186"/>
      <c r="O228" s="186"/>
      <c r="P228" s="186"/>
      <c r="Q228" s="186"/>
      <c r="R228" s="186"/>
      <c r="S228" s="186"/>
      <c r="T228" s="187"/>
      <c r="AT228" s="181" t="s">
        <v>139</v>
      </c>
      <c r="AU228" s="181" t="s">
        <v>82</v>
      </c>
      <c r="AV228" s="14" t="s">
        <v>82</v>
      </c>
      <c r="AW228" s="14" t="s">
        <v>29</v>
      </c>
      <c r="AX228" s="14" t="s">
        <v>73</v>
      </c>
      <c r="AY228" s="181" t="s">
        <v>130</v>
      </c>
    </row>
    <row r="229" spans="1:65" s="13" customFormat="1">
      <c r="B229" s="172"/>
      <c r="D229" s="173" t="s">
        <v>139</v>
      </c>
      <c r="E229" s="174" t="s">
        <v>1</v>
      </c>
      <c r="F229" s="175" t="s">
        <v>253</v>
      </c>
      <c r="H229" s="174" t="s">
        <v>1</v>
      </c>
      <c r="I229" s="176"/>
      <c r="L229" s="172"/>
      <c r="M229" s="177"/>
      <c r="N229" s="178"/>
      <c r="O229" s="178"/>
      <c r="P229" s="178"/>
      <c r="Q229" s="178"/>
      <c r="R229" s="178"/>
      <c r="S229" s="178"/>
      <c r="T229" s="179"/>
      <c r="AT229" s="174" t="s">
        <v>139</v>
      </c>
      <c r="AU229" s="174" t="s">
        <v>82</v>
      </c>
      <c r="AV229" s="13" t="s">
        <v>30</v>
      </c>
      <c r="AW229" s="13" t="s">
        <v>29</v>
      </c>
      <c r="AX229" s="13" t="s">
        <v>73</v>
      </c>
      <c r="AY229" s="174" t="s">
        <v>130</v>
      </c>
    </row>
    <row r="230" spans="1:65" s="14" customFormat="1">
      <c r="B230" s="180"/>
      <c r="D230" s="173" t="s">
        <v>139</v>
      </c>
      <c r="E230" s="181" t="s">
        <v>1</v>
      </c>
      <c r="F230" s="182" t="s">
        <v>254</v>
      </c>
      <c r="H230" s="183">
        <v>1.17</v>
      </c>
      <c r="I230" s="184"/>
      <c r="L230" s="180"/>
      <c r="M230" s="185"/>
      <c r="N230" s="186"/>
      <c r="O230" s="186"/>
      <c r="P230" s="186"/>
      <c r="Q230" s="186"/>
      <c r="R230" s="186"/>
      <c r="S230" s="186"/>
      <c r="T230" s="187"/>
      <c r="AT230" s="181" t="s">
        <v>139</v>
      </c>
      <c r="AU230" s="181" t="s">
        <v>82</v>
      </c>
      <c r="AV230" s="14" t="s">
        <v>82</v>
      </c>
      <c r="AW230" s="14" t="s">
        <v>29</v>
      </c>
      <c r="AX230" s="14" t="s">
        <v>73</v>
      </c>
      <c r="AY230" s="181" t="s">
        <v>130</v>
      </c>
    </row>
    <row r="231" spans="1:65" s="15" customFormat="1">
      <c r="B231" s="188"/>
      <c r="D231" s="173" t="s">
        <v>139</v>
      </c>
      <c r="E231" s="189" t="s">
        <v>1</v>
      </c>
      <c r="F231" s="190" t="s">
        <v>142</v>
      </c>
      <c r="H231" s="191">
        <v>11.464</v>
      </c>
      <c r="I231" s="192"/>
      <c r="L231" s="188"/>
      <c r="M231" s="193"/>
      <c r="N231" s="194"/>
      <c r="O231" s="194"/>
      <c r="P231" s="194"/>
      <c r="Q231" s="194"/>
      <c r="R231" s="194"/>
      <c r="S231" s="194"/>
      <c r="T231" s="195"/>
      <c r="AT231" s="189" t="s">
        <v>139</v>
      </c>
      <c r="AU231" s="189" t="s">
        <v>82</v>
      </c>
      <c r="AV231" s="15" t="s">
        <v>137</v>
      </c>
      <c r="AW231" s="15" t="s">
        <v>29</v>
      </c>
      <c r="AX231" s="15" t="s">
        <v>30</v>
      </c>
      <c r="AY231" s="189" t="s">
        <v>130</v>
      </c>
    </row>
    <row r="232" spans="1:65" s="2" customFormat="1" ht="16.5" customHeight="1">
      <c r="A232" s="33"/>
      <c r="B232" s="125"/>
      <c r="C232" s="196" t="s">
        <v>255</v>
      </c>
      <c r="D232" s="196" t="s">
        <v>256</v>
      </c>
      <c r="E232" s="197" t="s">
        <v>257</v>
      </c>
      <c r="F232" s="198" t="s">
        <v>258</v>
      </c>
      <c r="G232" s="199" t="s">
        <v>245</v>
      </c>
      <c r="H232" s="200">
        <v>2.4319999999999999</v>
      </c>
      <c r="I232" s="201"/>
      <c r="J232" s="202">
        <f>ROUND(I232*H232,2)</f>
        <v>0</v>
      </c>
      <c r="K232" s="198" t="s">
        <v>136</v>
      </c>
      <c r="L232" s="203"/>
      <c r="M232" s="204" t="s">
        <v>1</v>
      </c>
      <c r="N232" s="205" t="s">
        <v>38</v>
      </c>
      <c r="O232" s="59"/>
      <c r="P232" s="168">
        <f>O232*H232</f>
        <v>0</v>
      </c>
      <c r="Q232" s="168">
        <v>0</v>
      </c>
      <c r="R232" s="168">
        <f>Q232*H232</f>
        <v>0</v>
      </c>
      <c r="S232" s="168">
        <v>0</v>
      </c>
      <c r="T232" s="169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0" t="s">
        <v>185</v>
      </c>
      <c r="AT232" s="170" t="s">
        <v>256</v>
      </c>
      <c r="AU232" s="170" t="s">
        <v>82</v>
      </c>
      <c r="AY232" s="18" t="s">
        <v>130</v>
      </c>
      <c r="BE232" s="171">
        <f>IF(N232="základní",J232,0)</f>
        <v>0</v>
      </c>
      <c r="BF232" s="171">
        <f>IF(N232="snížená",J232,0)</f>
        <v>0</v>
      </c>
      <c r="BG232" s="171">
        <f>IF(N232="zákl. přenesená",J232,0)</f>
        <v>0</v>
      </c>
      <c r="BH232" s="171">
        <f>IF(N232="sníž. přenesená",J232,0)</f>
        <v>0</v>
      </c>
      <c r="BI232" s="171">
        <f>IF(N232="nulová",J232,0)</f>
        <v>0</v>
      </c>
      <c r="BJ232" s="18" t="s">
        <v>30</v>
      </c>
      <c r="BK232" s="171">
        <f>ROUND(I232*H232,2)</f>
        <v>0</v>
      </c>
      <c r="BL232" s="18" t="s">
        <v>137</v>
      </c>
      <c r="BM232" s="170" t="s">
        <v>259</v>
      </c>
    </row>
    <row r="233" spans="1:65" s="14" customFormat="1">
      <c r="B233" s="180"/>
      <c r="D233" s="173" t="s">
        <v>139</v>
      </c>
      <c r="E233" s="181" t="s">
        <v>1</v>
      </c>
      <c r="F233" s="182" t="s">
        <v>260</v>
      </c>
      <c r="H233" s="183">
        <v>2.4319999999999999</v>
      </c>
      <c r="I233" s="184"/>
      <c r="L233" s="180"/>
      <c r="M233" s="185"/>
      <c r="N233" s="186"/>
      <c r="O233" s="186"/>
      <c r="P233" s="186"/>
      <c r="Q233" s="186"/>
      <c r="R233" s="186"/>
      <c r="S233" s="186"/>
      <c r="T233" s="187"/>
      <c r="AT233" s="181" t="s">
        <v>139</v>
      </c>
      <c r="AU233" s="181" t="s">
        <v>82</v>
      </c>
      <c r="AV233" s="14" t="s">
        <v>82</v>
      </c>
      <c r="AW233" s="14" t="s">
        <v>29</v>
      </c>
      <c r="AX233" s="14" t="s">
        <v>73</v>
      </c>
      <c r="AY233" s="181" t="s">
        <v>130</v>
      </c>
    </row>
    <row r="234" spans="1:65" s="15" customFormat="1">
      <c r="B234" s="188"/>
      <c r="D234" s="173" t="s">
        <v>139</v>
      </c>
      <c r="E234" s="189" t="s">
        <v>1</v>
      </c>
      <c r="F234" s="190" t="s">
        <v>142</v>
      </c>
      <c r="H234" s="191">
        <v>2.4319999999999999</v>
      </c>
      <c r="I234" s="192"/>
      <c r="L234" s="188"/>
      <c r="M234" s="193"/>
      <c r="N234" s="194"/>
      <c r="O234" s="194"/>
      <c r="P234" s="194"/>
      <c r="Q234" s="194"/>
      <c r="R234" s="194"/>
      <c r="S234" s="194"/>
      <c r="T234" s="195"/>
      <c r="AT234" s="189" t="s">
        <v>139</v>
      </c>
      <c r="AU234" s="189" t="s">
        <v>82</v>
      </c>
      <c r="AV234" s="15" t="s">
        <v>137</v>
      </c>
      <c r="AW234" s="15" t="s">
        <v>29</v>
      </c>
      <c r="AX234" s="15" t="s">
        <v>30</v>
      </c>
      <c r="AY234" s="189" t="s">
        <v>130</v>
      </c>
    </row>
    <row r="235" spans="1:65" s="2" customFormat="1" ht="24.15" customHeight="1">
      <c r="A235" s="33"/>
      <c r="B235" s="125"/>
      <c r="C235" s="159" t="s">
        <v>7</v>
      </c>
      <c r="D235" s="159" t="s">
        <v>132</v>
      </c>
      <c r="E235" s="160" t="s">
        <v>261</v>
      </c>
      <c r="F235" s="161" t="s">
        <v>262</v>
      </c>
      <c r="G235" s="162" t="s">
        <v>135</v>
      </c>
      <c r="H235" s="163">
        <v>11.645</v>
      </c>
      <c r="I235" s="164"/>
      <c r="J235" s="165">
        <f>ROUND(I235*H235,2)</f>
        <v>0</v>
      </c>
      <c r="K235" s="161" t="s">
        <v>136</v>
      </c>
      <c r="L235" s="34"/>
      <c r="M235" s="166" t="s">
        <v>1</v>
      </c>
      <c r="N235" s="167" t="s">
        <v>38</v>
      </c>
      <c r="O235" s="59"/>
      <c r="P235" s="168">
        <f>O235*H235</f>
        <v>0</v>
      </c>
      <c r="Q235" s="168">
        <v>0</v>
      </c>
      <c r="R235" s="168">
        <f>Q235*H235</f>
        <v>0</v>
      </c>
      <c r="S235" s="168">
        <v>0</v>
      </c>
      <c r="T235" s="169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70" t="s">
        <v>137</v>
      </c>
      <c r="AT235" s="170" t="s">
        <v>132</v>
      </c>
      <c r="AU235" s="170" t="s">
        <v>82</v>
      </c>
      <c r="AY235" s="18" t="s">
        <v>130</v>
      </c>
      <c r="BE235" s="171">
        <f>IF(N235="základní",J235,0)</f>
        <v>0</v>
      </c>
      <c r="BF235" s="171">
        <f>IF(N235="snížená",J235,0)</f>
        <v>0</v>
      </c>
      <c r="BG235" s="171">
        <f>IF(N235="zákl. přenesená",J235,0)</f>
        <v>0</v>
      </c>
      <c r="BH235" s="171">
        <f>IF(N235="sníž. přenesená",J235,0)</f>
        <v>0</v>
      </c>
      <c r="BI235" s="171">
        <f>IF(N235="nulová",J235,0)</f>
        <v>0</v>
      </c>
      <c r="BJ235" s="18" t="s">
        <v>30</v>
      </c>
      <c r="BK235" s="171">
        <f>ROUND(I235*H235,2)</f>
        <v>0</v>
      </c>
      <c r="BL235" s="18" t="s">
        <v>137</v>
      </c>
      <c r="BM235" s="170" t="s">
        <v>263</v>
      </c>
    </row>
    <row r="236" spans="1:65" s="14" customFormat="1">
      <c r="B236" s="180"/>
      <c r="D236" s="173" t="s">
        <v>139</v>
      </c>
      <c r="E236" s="181" t="s">
        <v>1</v>
      </c>
      <c r="F236" s="182" t="s">
        <v>264</v>
      </c>
      <c r="H236" s="183">
        <v>1.351</v>
      </c>
      <c r="I236" s="184"/>
      <c r="L236" s="180"/>
      <c r="M236" s="185"/>
      <c r="N236" s="186"/>
      <c r="O236" s="186"/>
      <c r="P236" s="186"/>
      <c r="Q236" s="186"/>
      <c r="R236" s="186"/>
      <c r="S236" s="186"/>
      <c r="T236" s="187"/>
      <c r="AT236" s="181" t="s">
        <v>139</v>
      </c>
      <c r="AU236" s="181" t="s">
        <v>82</v>
      </c>
      <c r="AV236" s="14" t="s">
        <v>82</v>
      </c>
      <c r="AW236" s="14" t="s">
        <v>29</v>
      </c>
      <c r="AX236" s="14" t="s">
        <v>73</v>
      </c>
      <c r="AY236" s="181" t="s">
        <v>130</v>
      </c>
    </row>
    <row r="237" spans="1:65" s="14" customFormat="1">
      <c r="B237" s="180"/>
      <c r="D237" s="173" t="s">
        <v>139</v>
      </c>
      <c r="E237" s="181" t="s">
        <v>1</v>
      </c>
      <c r="F237" s="182" t="s">
        <v>265</v>
      </c>
      <c r="H237" s="183">
        <v>10.294</v>
      </c>
      <c r="I237" s="184"/>
      <c r="L237" s="180"/>
      <c r="M237" s="185"/>
      <c r="N237" s="186"/>
      <c r="O237" s="186"/>
      <c r="P237" s="186"/>
      <c r="Q237" s="186"/>
      <c r="R237" s="186"/>
      <c r="S237" s="186"/>
      <c r="T237" s="187"/>
      <c r="AT237" s="181" t="s">
        <v>139</v>
      </c>
      <c r="AU237" s="181" t="s">
        <v>82</v>
      </c>
      <c r="AV237" s="14" t="s">
        <v>82</v>
      </c>
      <c r="AW237" s="14" t="s">
        <v>29</v>
      </c>
      <c r="AX237" s="14" t="s">
        <v>73</v>
      </c>
      <c r="AY237" s="181" t="s">
        <v>130</v>
      </c>
    </row>
    <row r="238" spans="1:65" s="15" customFormat="1">
      <c r="B238" s="188"/>
      <c r="D238" s="173" t="s">
        <v>139</v>
      </c>
      <c r="E238" s="189" t="s">
        <v>1</v>
      </c>
      <c r="F238" s="190" t="s">
        <v>142</v>
      </c>
      <c r="H238" s="191">
        <v>11.645</v>
      </c>
      <c r="I238" s="192"/>
      <c r="L238" s="188"/>
      <c r="M238" s="193"/>
      <c r="N238" s="194"/>
      <c r="O238" s="194"/>
      <c r="P238" s="194"/>
      <c r="Q238" s="194"/>
      <c r="R238" s="194"/>
      <c r="S238" s="194"/>
      <c r="T238" s="195"/>
      <c r="AT238" s="189" t="s">
        <v>139</v>
      </c>
      <c r="AU238" s="189" t="s">
        <v>82</v>
      </c>
      <c r="AV238" s="15" t="s">
        <v>137</v>
      </c>
      <c r="AW238" s="15" t="s">
        <v>29</v>
      </c>
      <c r="AX238" s="15" t="s">
        <v>30</v>
      </c>
      <c r="AY238" s="189" t="s">
        <v>130</v>
      </c>
    </row>
    <row r="239" spans="1:65" s="2" customFormat="1" ht="37.950000000000003" customHeight="1">
      <c r="A239" s="33"/>
      <c r="B239" s="125"/>
      <c r="C239" s="159" t="s">
        <v>266</v>
      </c>
      <c r="D239" s="159" t="s">
        <v>132</v>
      </c>
      <c r="E239" s="160" t="s">
        <v>172</v>
      </c>
      <c r="F239" s="161" t="s">
        <v>173</v>
      </c>
      <c r="G239" s="162" t="s">
        <v>135</v>
      </c>
      <c r="H239" s="163">
        <v>11.645</v>
      </c>
      <c r="I239" s="164"/>
      <c r="J239" s="165">
        <f>ROUND(I239*H239,2)</f>
        <v>0</v>
      </c>
      <c r="K239" s="161" t="s">
        <v>136</v>
      </c>
      <c r="L239" s="34"/>
      <c r="M239" s="166" t="s">
        <v>1</v>
      </c>
      <c r="N239" s="167" t="s">
        <v>38</v>
      </c>
      <c r="O239" s="59"/>
      <c r="P239" s="168">
        <f>O239*H239</f>
        <v>0</v>
      </c>
      <c r="Q239" s="168">
        <v>0</v>
      </c>
      <c r="R239" s="168">
        <f>Q239*H239</f>
        <v>0</v>
      </c>
      <c r="S239" s="168">
        <v>0</v>
      </c>
      <c r="T239" s="169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70" t="s">
        <v>137</v>
      </c>
      <c r="AT239" s="170" t="s">
        <v>132</v>
      </c>
      <c r="AU239" s="170" t="s">
        <v>82</v>
      </c>
      <c r="AY239" s="18" t="s">
        <v>130</v>
      </c>
      <c r="BE239" s="171">
        <f>IF(N239="základní",J239,0)</f>
        <v>0</v>
      </c>
      <c r="BF239" s="171">
        <f>IF(N239="snížená",J239,0)</f>
        <v>0</v>
      </c>
      <c r="BG239" s="171">
        <f>IF(N239="zákl. přenesená",J239,0)</f>
        <v>0</v>
      </c>
      <c r="BH239" s="171">
        <f>IF(N239="sníž. přenesená",J239,0)</f>
        <v>0</v>
      </c>
      <c r="BI239" s="171">
        <f>IF(N239="nulová",J239,0)</f>
        <v>0</v>
      </c>
      <c r="BJ239" s="18" t="s">
        <v>30</v>
      </c>
      <c r="BK239" s="171">
        <f>ROUND(I239*H239,2)</f>
        <v>0</v>
      </c>
      <c r="BL239" s="18" t="s">
        <v>137</v>
      </c>
      <c r="BM239" s="170" t="s">
        <v>267</v>
      </c>
    </row>
    <row r="240" spans="1:65" s="13" customFormat="1">
      <c r="B240" s="172"/>
      <c r="D240" s="173" t="s">
        <v>139</v>
      </c>
      <c r="E240" s="174" t="s">
        <v>1</v>
      </c>
      <c r="F240" s="175" t="s">
        <v>268</v>
      </c>
      <c r="H240" s="174" t="s">
        <v>1</v>
      </c>
      <c r="I240" s="176"/>
      <c r="L240" s="172"/>
      <c r="M240" s="177"/>
      <c r="N240" s="178"/>
      <c r="O240" s="178"/>
      <c r="P240" s="178"/>
      <c r="Q240" s="178"/>
      <c r="R240" s="178"/>
      <c r="S240" s="178"/>
      <c r="T240" s="179"/>
      <c r="AT240" s="174" t="s">
        <v>139</v>
      </c>
      <c r="AU240" s="174" t="s">
        <v>82</v>
      </c>
      <c r="AV240" s="13" t="s">
        <v>30</v>
      </c>
      <c r="AW240" s="13" t="s">
        <v>29</v>
      </c>
      <c r="AX240" s="13" t="s">
        <v>73</v>
      </c>
      <c r="AY240" s="174" t="s">
        <v>130</v>
      </c>
    </row>
    <row r="241" spans="1:65" s="14" customFormat="1">
      <c r="B241" s="180"/>
      <c r="D241" s="173" t="s">
        <v>139</v>
      </c>
      <c r="E241" s="181" t="s">
        <v>1</v>
      </c>
      <c r="F241" s="182" t="s">
        <v>269</v>
      </c>
      <c r="H241" s="183">
        <v>1.351</v>
      </c>
      <c r="I241" s="184"/>
      <c r="L241" s="180"/>
      <c r="M241" s="185"/>
      <c r="N241" s="186"/>
      <c r="O241" s="186"/>
      <c r="P241" s="186"/>
      <c r="Q241" s="186"/>
      <c r="R241" s="186"/>
      <c r="S241" s="186"/>
      <c r="T241" s="187"/>
      <c r="AT241" s="181" t="s">
        <v>139</v>
      </c>
      <c r="AU241" s="181" t="s">
        <v>82</v>
      </c>
      <c r="AV241" s="14" t="s">
        <v>82</v>
      </c>
      <c r="AW241" s="14" t="s">
        <v>29</v>
      </c>
      <c r="AX241" s="14" t="s">
        <v>73</v>
      </c>
      <c r="AY241" s="181" t="s">
        <v>130</v>
      </c>
    </row>
    <row r="242" spans="1:65" s="13" customFormat="1">
      <c r="B242" s="172"/>
      <c r="D242" s="173" t="s">
        <v>139</v>
      </c>
      <c r="E242" s="174" t="s">
        <v>1</v>
      </c>
      <c r="F242" s="175" t="s">
        <v>270</v>
      </c>
      <c r="H242" s="174" t="s">
        <v>1</v>
      </c>
      <c r="I242" s="176"/>
      <c r="L242" s="172"/>
      <c r="M242" s="177"/>
      <c r="N242" s="178"/>
      <c r="O242" s="178"/>
      <c r="P242" s="178"/>
      <c r="Q242" s="178"/>
      <c r="R242" s="178"/>
      <c r="S242" s="178"/>
      <c r="T242" s="179"/>
      <c r="AT242" s="174" t="s">
        <v>139</v>
      </c>
      <c r="AU242" s="174" t="s">
        <v>82</v>
      </c>
      <c r="AV242" s="13" t="s">
        <v>30</v>
      </c>
      <c r="AW242" s="13" t="s">
        <v>29</v>
      </c>
      <c r="AX242" s="13" t="s">
        <v>73</v>
      </c>
      <c r="AY242" s="174" t="s">
        <v>130</v>
      </c>
    </row>
    <row r="243" spans="1:65" s="14" customFormat="1">
      <c r="B243" s="180"/>
      <c r="D243" s="173" t="s">
        <v>139</v>
      </c>
      <c r="E243" s="181" t="s">
        <v>1</v>
      </c>
      <c r="F243" s="182" t="s">
        <v>265</v>
      </c>
      <c r="H243" s="183">
        <v>10.294</v>
      </c>
      <c r="I243" s="184"/>
      <c r="L243" s="180"/>
      <c r="M243" s="185"/>
      <c r="N243" s="186"/>
      <c r="O243" s="186"/>
      <c r="P243" s="186"/>
      <c r="Q243" s="186"/>
      <c r="R243" s="186"/>
      <c r="S243" s="186"/>
      <c r="T243" s="187"/>
      <c r="AT243" s="181" t="s">
        <v>139</v>
      </c>
      <c r="AU243" s="181" t="s">
        <v>82</v>
      </c>
      <c r="AV243" s="14" t="s">
        <v>82</v>
      </c>
      <c r="AW243" s="14" t="s">
        <v>29</v>
      </c>
      <c r="AX243" s="14" t="s">
        <v>73</v>
      </c>
      <c r="AY243" s="181" t="s">
        <v>130</v>
      </c>
    </row>
    <row r="244" spans="1:65" s="15" customFormat="1">
      <c r="B244" s="188"/>
      <c r="D244" s="173" t="s">
        <v>139</v>
      </c>
      <c r="E244" s="189" t="s">
        <v>1</v>
      </c>
      <c r="F244" s="190" t="s">
        <v>142</v>
      </c>
      <c r="H244" s="191">
        <v>11.645</v>
      </c>
      <c r="I244" s="192"/>
      <c r="L244" s="188"/>
      <c r="M244" s="193"/>
      <c r="N244" s="194"/>
      <c r="O244" s="194"/>
      <c r="P244" s="194"/>
      <c r="Q244" s="194"/>
      <c r="R244" s="194"/>
      <c r="S244" s="194"/>
      <c r="T244" s="195"/>
      <c r="AT244" s="189" t="s">
        <v>139</v>
      </c>
      <c r="AU244" s="189" t="s">
        <v>82</v>
      </c>
      <c r="AV244" s="15" t="s">
        <v>137</v>
      </c>
      <c r="AW244" s="15" t="s">
        <v>29</v>
      </c>
      <c r="AX244" s="15" t="s">
        <v>30</v>
      </c>
      <c r="AY244" s="189" t="s">
        <v>130</v>
      </c>
    </row>
    <row r="245" spans="1:65" s="2" customFormat="1" ht="37.950000000000003" customHeight="1">
      <c r="A245" s="33"/>
      <c r="B245" s="125"/>
      <c r="C245" s="159" t="s">
        <v>271</v>
      </c>
      <c r="D245" s="159" t="s">
        <v>132</v>
      </c>
      <c r="E245" s="160" t="s">
        <v>178</v>
      </c>
      <c r="F245" s="161" t="s">
        <v>179</v>
      </c>
      <c r="G245" s="162" t="s">
        <v>135</v>
      </c>
      <c r="H245" s="163">
        <v>49.795999999999999</v>
      </c>
      <c r="I245" s="164"/>
      <c r="J245" s="165">
        <f>ROUND(I245*H245,2)</f>
        <v>0</v>
      </c>
      <c r="K245" s="161" t="s">
        <v>136</v>
      </c>
      <c r="L245" s="34"/>
      <c r="M245" s="166" t="s">
        <v>1</v>
      </c>
      <c r="N245" s="167" t="s">
        <v>38</v>
      </c>
      <c r="O245" s="59"/>
      <c r="P245" s="168">
        <f>O245*H245</f>
        <v>0</v>
      </c>
      <c r="Q245" s="168">
        <v>0</v>
      </c>
      <c r="R245" s="168">
        <f>Q245*H245</f>
        <v>0</v>
      </c>
      <c r="S245" s="168">
        <v>0</v>
      </c>
      <c r="T245" s="169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70" t="s">
        <v>137</v>
      </c>
      <c r="AT245" s="170" t="s">
        <v>132</v>
      </c>
      <c r="AU245" s="170" t="s">
        <v>82</v>
      </c>
      <c r="AY245" s="18" t="s">
        <v>130</v>
      </c>
      <c r="BE245" s="171">
        <f>IF(N245="základní",J245,0)</f>
        <v>0</v>
      </c>
      <c r="BF245" s="171">
        <f>IF(N245="snížená",J245,0)</f>
        <v>0</v>
      </c>
      <c r="BG245" s="171">
        <f>IF(N245="zákl. přenesená",J245,0)</f>
        <v>0</v>
      </c>
      <c r="BH245" s="171">
        <f>IF(N245="sníž. přenesená",J245,0)</f>
        <v>0</v>
      </c>
      <c r="BI245" s="171">
        <f>IF(N245="nulová",J245,0)</f>
        <v>0</v>
      </c>
      <c r="BJ245" s="18" t="s">
        <v>30</v>
      </c>
      <c r="BK245" s="171">
        <f>ROUND(I245*H245,2)</f>
        <v>0</v>
      </c>
      <c r="BL245" s="18" t="s">
        <v>137</v>
      </c>
      <c r="BM245" s="170" t="s">
        <v>272</v>
      </c>
    </row>
    <row r="246" spans="1:65" s="13" customFormat="1">
      <c r="B246" s="172"/>
      <c r="D246" s="173" t="s">
        <v>139</v>
      </c>
      <c r="E246" s="174" t="s">
        <v>1</v>
      </c>
      <c r="F246" s="175" t="s">
        <v>268</v>
      </c>
      <c r="H246" s="174" t="s">
        <v>1</v>
      </c>
      <c r="I246" s="176"/>
      <c r="L246" s="172"/>
      <c r="M246" s="177"/>
      <c r="N246" s="178"/>
      <c r="O246" s="178"/>
      <c r="P246" s="178"/>
      <c r="Q246" s="178"/>
      <c r="R246" s="178"/>
      <c r="S246" s="178"/>
      <c r="T246" s="179"/>
      <c r="AT246" s="174" t="s">
        <v>139</v>
      </c>
      <c r="AU246" s="174" t="s">
        <v>82</v>
      </c>
      <c r="AV246" s="13" t="s">
        <v>30</v>
      </c>
      <c r="AW246" s="13" t="s">
        <v>29</v>
      </c>
      <c r="AX246" s="13" t="s">
        <v>73</v>
      </c>
      <c r="AY246" s="174" t="s">
        <v>130</v>
      </c>
    </row>
    <row r="247" spans="1:65" s="14" customFormat="1">
      <c r="B247" s="180"/>
      <c r="D247" s="173" t="s">
        <v>139</v>
      </c>
      <c r="E247" s="181" t="s">
        <v>1</v>
      </c>
      <c r="F247" s="182" t="s">
        <v>273</v>
      </c>
      <c r="H247" s="183">
        <v>18.914000000000001</v>
      </c>
      <c r="I247" s="184"/>
      <c r="L247" s="180"/>
      <c r="M247" s="185"/>
      <c r="N247" s="186"/>
      <c r="O247" s="186"/>
      <c r="P247" s="186"/>
      <c r="Q247" s="186"/>
      <c r="R247" s="186"/>
      <c r="S247" s="186"/>
      <c r="T247" s="187"/>
      <c r="AT247" s="181" t="s">
        <v>139</v>
      </c>
      <c r="AU247" s="181" t="s">
        <v>82</v>
      </c>
      <c r="AV247" s="14" t="s">
        <v>82</v>
      </c>
      <c r="AW247" s="14" t="s">
        <v>29</v>
      </c>
      <c r="AX247" s="14" t="s">
        <v>73</v>
      </c>
      <c r="AY247" s="181" t="s">
        <v>130</v>
      </c>
    </row>
    <row r="248" spans="1:65" s="13" customFormat="1">
      <c r="B248" s="172"/>
      <c r="D248" s="173" t="s">
        <v>139</v>
      </c>
      <c r="E248" s="174" t="s">
        <v>1</v>
      </c>
      <c r="F248" s="175" t="s">
        <v>270</v>
      </c>
      <c r="H248" s="174" t="s">
        <v>1</v>
      </c>
      <c r="I248" s="176"/>
      <c r="L248" s="172"/>
      <c r="M248" s="177"/>
      <c r="N248" s="178"/>
      <c r="O248" s="178"/>
      <c r="P248" s="178"/>
      <c r="Q248" s="178"/>
      <c r="R248" s="178"/>
      <c r="S248" s="178"/>
      <c r="T248" s="179"/>
      <c r="AT248" s="174" t="s">
        <v>139</v>
      </c>
      <c r="AU248" s="174" t="s">
        <v>82</v>
      </c>
      <c r="AV248" s="13" t="s">
        <v>30</v>
      </c>
      <c r="AW248" s="13" t="s">
        <v>29</v>
      </c>
      <c r="AX248" s="13" t="s">
        <v>73</v>
      </c>
      <c r="AY248" s="174" t="s">
        <v>130</v>
      </c>
    </row>
    <row r="249" spans="1:65" s="14" customFormat="1">
      <c r="B249" s="180"/>
      <c r="D249" s="173" t="s">
        <v>139</v>
      </c>
      <c r="E249" s="181" t="s">
        <v>1</v>
      </c>
      <c r="F249" s="182" t="s">
        <v>274</v>
      </c>
      <c r="H249" s="183">
        <v>30.882000000000001</v>
      </c>
      <c r="I249" s="184"/>
      <c r="L249" s="180"/>
      <c r="M249" s="185"/>
      <c r="N249" s="186"/>
      <c r="O249" s="186"/>
      <c r="P249" s="186"/>
      <c r="Q249" s="186"/>
      <c r="R249" s="186"/>
      <c r="S249" s="186"/>
      <c r="T249" s="187"/>
      <c r="AT249" s="181" t="s">
        <v>139</v>
      </c>
      <c r="AU249" s="181" t="s">
        <v>82</v>
      </c>
      <c r="AV249" s="14" t="s">
        <v>82</v>
      </c>
      <c r="AW249" s="14" t="s">
        <v>29</v>
      </c>
      <c r="AX249" s="14" t="s">
        <v>73</v>
      </c>
      <c r="AY249" s="181" t="s">
        <v>130</v>
      </c>
    </row>
    <row r="250" spans="1:65" s="15" customFormat="1">
      <c r="B250" s="188"/>
      <c r="D250" s="173" t="s">
        <v>139</v>
      </c>
      <c r="E250" s="189" t="s">
        <v>1</v>
      </c>
      <c r="F250" s="190" t="s">
        <v>142</v>
      </c>
      <c r="H250" s="191">
        <v>49.795999999999999</v>
      </c>
      <c r="I250" s="192"/>
      <c r="L250" s="188"/>
      <c r="M250" s="193"/>
      <c r="N250" s="194"/>
      <c r="O250" s="194"/>
      <c r="P250" s="194"/>
      <c r="Q250" s="194"/>
      <c r="R250" s="194"/>
      <c r="S250" s="194"/>
      <c r="T250" s="195"/>
      <c r="AT250" s="189" t="s">
        <v>139</v>
      </c>
      <c r="AU250" s="189" t="s">
        <v>82</v>
      </c>
      <c r="AV250" s="15" t="s">
        <v>137</v>
      </c>
      <c r="AW250" s="15" t="s">
        <v>29</v>
      </c>
      <c r="AX250" s="15" t="s">
        <v>30</v>
      </c>
      <c r="AY250" s="189" t="s">
        <v>130</v>
      </c>
    </row>
    <row r="251" spans="1:65" s="12" customFormat="1" ht="22.95" customHeight="1">
      <c r="B251" s="146"/>
      <c r="D251" s="147" t="s">
        <v>72</v>
      </c>
      <c r="E251" s="157" t="s">
        <v>82</v>
      </c>
      <c r="F251" s="157" t="s">
        <v>275</v>
      </c>
      <c r="I251" s="149"/>
      <c r="J251" s="158">
        <f>BK251</f>
        <v>0</v>
      </c>
      <c r="L251" s="146"/>
      <c r="M251" s="151"/>
      <c r="N251" s="152"/>
      <c r="O251" s="152"/>
      <c r="P251" s="153">
        <f>SUM(P252:P412)</f>
        <v>0</v>
      </c>
      <c r="Q251" s="152"/>
      <c r="R251" s="153">
        <f>SUM(R252:R412)</f>
        <v>117.02265127999999</v>
      </c>
      <c r="S251" s="152"/>
      <c r="T251" s="154">
        <f>SUM(T252:T412)</f>
        <v>0.37920000000000004</v>
      </c>
      <c r="AR251" s="147" t="s">
        <v>30</v>
      </c>
      <c r="AT251" s="155" t="s">
        <v>72</v>
      </c>
      <c r="AU251" s="155" t="s">
        <v>30</v>
      </c>
      <c r="AY251" s="147" t="s">
        <v>130</v>
      </c>
      <c r="BK251" s="156">
        <f>SUM(BK252:BK412)</f>
        <v>0</v>
      </c>
    </row>
    <row r="252" spans="1:65" s="2" customFormat="1" ht="37.950000000000003" customHeight="1">
      <c r="A252" s="33"/>
      <c r="B252" s="125"/>
      <c r="C252" s="159" t="s">
        <v>276</v>
      </c>
      <c r="D252" s="159" t="s">
        <v>132</v>
      </c>
      <c r="E252" s="160" t="s">
        <v>277</v>
      </c>
      <c r="F252" s="161" t="s">
        <v>278</v>
      </c>
      <c r="G252" s="162" t="s">
        <v>279</v>
      </c>
      <c r="H252" s="163">
        <v>93.5</v>
      </c>
      <c r="I252" s="164"/>
      <c r="J252" s="165">
        <f>ROUND(I252*H252,2)</f>
        <v>0</v>
      </c>
      <c r="K252" s="161" t="s">
        <v>136</v>
      </c>
      <c r="L252" s="34"/>
      <c r="M252" s="166" t="s">
        <v>1</v>
      </c>
      <c r="N252" s="167" t="s">
        <v>38</v>
      </c>
      <c r="O252" s="59"/>
      <c r="P252" s="168">
        <f>O252*H252</f>
        <v>0</v>
      </c>
      <c r="Q252" s="168">
        <v>1.1000000000000001E-3</v>
      </c>
      <c r="R252" s="168">
        <f>Q252*H252</f>
        <v>0.10285000000000001</v>
      </c>
      <c r="S252" s="168">
        <v>0</v>
      </c>
      <c r="T252" s="169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70" t="s">
        <v>137</v>
      </c>
      <c r="AT252" s="170" t="s">
        <v>132</v>
      </c>
      <c r="AU252" s="170" t="s">
        <v>82</v>
      </c>
      <c r="AY252" s="18" t="s">
        <v>130</v>
      </c>
      <c r="BE252" s="171">
        <f>IF(N252="základní",J252,0)</f>
        <v>0</v>
      </c>
      <c r="BF252" s="171">
        <f>IF(N252="snížená",J252,0)</f>
        <v>0</v>
      </c>
      <c r="BG252" s="171">
        <f>IF(N252="zákl. přenesená",J252,0)</f>
        <v>0</v>
      </c>
      <c r="BH252" s="171">
        <f>IF(N252="sníž. přenesená",J252,0)</f>
        <v>0</v>
      </c>
      <c r="BI252" s="171">
        <f>IF(N252="nulová",J252,0)</f>
        <v>0</v>
      </c>
      <c r="BJ252" s="18" t="s">
        <v>30</v>
      </c>
      <c r="BK252" s="171">
        <f>ROUND(I252*H252,2)</f>
        <v>0</v>
      </c>
      <c r="BL252" s="18" t="s">
        <v>137</v>
      </c>
      <c r="BM252" s="170" t="s">
        <v>280</v>
      </c>
    </row>
    <row r="253" spans="1:65" s="13" customFormat="1">
      <c r="B253" s="172"/>
      <c r="D253" s="173" t="s">
        <v>139</v>
      </c>
      <c r="E253" s="174" t="s">
        <v>1</v>
      </c>
      <c r="F253" s="175" t="s">
        <v>281</v>
      </c>
      <c r="H253" s="174" t="s">
        <v>1</v>
      </c>
      <c r="I253" s="176"/>
      <c r="L253" s="172"/>
      <c r="M253" s="177"/>
      <c r="N253" s="178"/>
      <c r="O253" s="178"/>
      <c r="P253" s="178"/>
      <c r="Q253" s="178"/>
      <c r="R253" s="178"/>
      <c r="S253" s="178"/>
      <c r="T253" s="179"/>
      <c r="AT253" s="174" t="s">
        <v>139</v>
      </c>
      <c r="AU253" s="174" t="s">
        <v>82</v>
      </c>
      <c r="AV253" s="13" t="s">
        <v>30</v>
      </c>
      <c r="AW253" s="13" t="s">
        <v>29</v>
      </c>
      <c r="AX253" s="13" t="s">
        <v>73</v>
      </c>
      <c r="AY253" s="174" t="s">
        <v>130</v>
      </c>
    </row>
    <row r="254" spans="1:65" s="13" customFormat="1">
      <c r="B254" s="172"/>
      <c r="D254" s="173" t="s">
        <v>139</v>
      </c>
      <c r="E254" s="174" t="s">
        <v>1</v>
      </c>
      <c r="F254" s="175" t="s">
        <v>282</v>
      </c>
      <c r="H254" s="174" t="s">
        <v>1</v>
      </c>
      <c r="I254" s="176"/>
      <c r="L254" s="172"/>
      <c r="M254" s="177"/>
      <c r="N254" s="178"/>
      <c r="O254" s="178"/>
      <c r="P254" s="178"/>
      <c r="Q254" s="178"/>
      <c r="R254" s="178"/>
      <c r="S254" s="178"/>
      <c r="T254" s="179"/>
      <c r="AT254" s="174" t="s">
        <v>139</v>
      </c>
      <c r="AU254" s="174" t="s">
        <v>82</v>
      </c>
      <c r="AV254" s="13" t="s">
        <v>30</v>
      </c>
      <c r="AW254" s="13" t="s">
        <v>29</v>
      </c>
      <c r="AX254" s="13" t="s">
        <v>73</v>
      </c>
      <c r="AY254" s="174" t="s">
        <v>130</v>
      </c>
    </row>
    <row r="255" spans="1:65" s="13" customFormat="1">
      <c r="B255" s="172"/>
      <c r="D255" s="173" t="s">
        <v>139</v>
      </c>
      <c r="E255" s="174" t="s">
        <v>1</v>
      </c>
      <c r="F255" s="175" t="s">
        <v>283</v>
      </c>
      <c r="H255" s="174" t="s">
        <v>1</v>
      </c>
      <c r="I255" s="176"/>
      <c r="L255" s="172"/>
      <c r="M255" s="177"/>
      <c r="N255" s="178"/>
      <c r="O255" s="178"/>
      <c r="P255" s="178"/>
      <c r="Q255" s="178"/>
      <c r="R255" s="178"/>
      <c r="S255" s="178"/>
      <c r="T255" s="179"/>
      <c r="AT255" s="174" t="s">
        <v>139</v>
      </c>
      <c r="AU255" s="174" t="s">
        <v>82</v>
      </c>
      <c r="AV255" s="13" t="s">
        <v>30</v>
      </c>
      <c r="AW255" s="13" t="s">
        <v>29</v>
      </c>
      <c r="AX255" s="13" t="s">
        <v>73</v>
      </c>
      <c r="AY255" s="174" t="s">
        <v>130</v>
      </c>
    </row>
    <row r="256" spans="1:65" s="14" customFormat="1">
      <c r="B256" s="180"/>
      <c r="D256" s="173" t="s">
        <v>139</v>
      </c>
      <c r="E256" s="181" t="s">
        <v>1</v>
      </c>
      <c r="F256" s="182" t="s">
        <v>284</v>
      </c>
      <c r="H256" s="183">
        <v>44</v>
      </c>
      <c r="I256" s="184"/>
      <c r="L256" s="180"/>
      <c r="M256" s="185"/>
      <c r="N256" s="186"/>
      <c r="O256" s="186"/>
      <c r="P256" s="186"/>
      <c r="Q256" s="186"/>
      <c r="R256" s="186"/>
      <c r="S256" s="186"/>
      <c r="T256" s="187"/>
      <c r="AT256" s="181" t="s">
        <v>139</v>
      </c>
      <c r="AU256" s="181" t="s">
        <v>82</v>
      </c>
      <c r="AV256" s="14" t="s">
        <v>82</v>
      </c>
      <c r="AW256" s="14" t="s">
        <v>29</v>
      </c>
      <c r="AX256" s="14" t="s">
        <v>73</v>
      </c>
      <c r="AY256" s="181" t="s">
        <v>130</v>
      </c>
    </row>
    <row r="257" spans="1:65" s="13" customFormat="1">
      <c r="B257" s="172"/>
      <c r="D257" s="173" t="s">
        <v>139</v>
      </c>
      <c r="E257" s="174" t="s">
        <v>1</v>
      </c>
      <c r="F257" s="175" t="s">
        <v>285</v>
      </c>
      <c r="H257" s="174" t="s">
        <v>1</v>
      </c>
      <c r="I257" s="176"/>
      <c r="L257" s="172"/>
      <c r="M257" s="177"/>
      <c r="N257" s="178"/>
      <c r="O257" s="178"/>
      <c r="P257" s="178"/>
      <c r="Q257" s="178"/>
      <c r="R257" s="178"/>
      <c r="S257" s="178"/>
      <c r="T257" s="179"/>
      <c r="AT257" s="174" t="s">
        <v>139</v>
      </c>
      <c r="AU257" s="174" t="s">
        <v>82</v>
      </c>
      <c r="AV257" s="13" t="s">
        <v>30</v>
      </c>
      <c r="AW257" s="13" t="s">
        <v>29</v>
      </c>
      <c r="AX257" s="13" t="s">
        <v>73</v>
      </c>
      <c r="AY257" s="174" t="s">
        <v>130</v>
      </c>
    </row>
    <row r="258" spans="1:65" s="13" customFormat="1">
      <c r="B258" s="172"/>
      <c r="D258" s="173" t="s">
        <v>139</v>
      </c>
      <c r="E258" s="174" t="s">
        <v>1</v>
      </c>
      <c r="F258" s="175" t="s">
        <v>282</v>
      </c>
      <c r="H258" s="174" t="s">
        <v>1</v>
      </c>
      <c r="I258" s="176"/>
      <c r="L258" s="172"/>
      <c r="M258" s="177"/>
      <c r="N258" s="178"/>
      <c r="O258" s="178"/>
      <c r="P258" s="178"/>
      <c r="Q258" s="178"/>
      <c r="R258" s="178"/>
      <c r="S258" s="178"/>
      <c r="T258" s="179"/>
      <c r="AT258" s="174" t="s">
        <v>139</v>
      </c>
      <c r="AU258" s="174" t="s">
        <v>82</v>
      </c>
      <c r="AV258" s="13" t="s">
        <v>30</v>
      </c>
      <c r="AW258" s="13" t="s">
        <v>29</v>
      </c>
      <c r="AX258" s="13" t="s">
        <v>73</v>
      </c>
      <c r="AY258" s="174" t="s">
        <v>130</v>
      </c>
    </row>
    <row r="259" spans="1:65" s="13" customFormat="1">
      <c r="B259" s="172"/>
      <c r="D259" s="173" t="s">
        <v>139</v>
      </c>
      <c r="E259" s="174" t="s">
        <v>1</v>
      </c>
      <c r="F259" s="175" t="s">
        <v>286</v>
      </c>
      <c r="H259" s="174" t="s">
        <v>1</v>
      </c>
      <c r="I259" s="176"/>
      <c r="L259" s="172"/>
      <c r="M259" s="177"/>
      <c r="N259" s="178"/>
      <c r="O259" s="178"/>
      <c r="P259" s="178"/>
      <c r="Q259" s="178"/>
      <c r="R259" s="178"/>
      <c r="S259" s="178"/>
      <c r="T259" s="179"/>
      <c r="AT259" s="174" t="s">
        <v>139</v>
      </c>
      <c r="AU259" s="174" t="s">
        <v>82</v>
      </c>
      <c r="AV259" s="13" t="s">
        <v>30</v>
      </c>
      <c r="AW259" s="13" t="s">
        <v>29</v>
      </c>
      <c r="AX259" s="13" t="s">
        <v>73</v>
      </c>
      <c r="AY259" s="174" t="s">
        <v>130</v>
      </c>
    </row>
    <row r="260" spans="1:65" s="14" customFormat="1">
      <c r="B260" s="180"/>
      <c r="D260" s="173" t="s">
        <v>139</v>
      </c>
      <c r="E260" s="181" t="s">
        <v>1</v>
      </c>
      <c r="F260" s="182" t="s">
        <v>287</v>
      </c>
      <c r="H260" s="183">
        <v>49.5</v>
      </c>
      <c r="I260" s="184"/>
      <c r="L260" s="180"/>
      <c r="M260" s="185"/>
      <c r="N260" s="186"/>
      <c r="O260" s="186"/>
      <c r="P260" s="186"/>
      <c r="Q260" s="186"/>
      <c r="R260" s="186"/>
      <c r="S260" s="186"/>
      <c r="T260" s="187"/>
      <c r="AT260" s="181" t="s">
        <v>139</v>
      </c>
      <c r="AU260" s="181" t="s">
        <v>82</v>
      </c>
      <c r="AV260" s="14" t="s">
        <v>82</v>
      </c>
      <c r="AW260" s="14" t="s">
        <v>29</v>
      </c>
      <c r="AX260" s="14" t="s">
        <v>73</v>
      </c>
      <c r="AY260" s="181" t="s">
        <v>130</v>
      </c>
    </row>
    <row r="261" spans="1:65" s="15" customFormat="1">
      <c r="B261" s="188"/>
      <c r="D261" s="173" t="s">
        <v>139</v>
      </c>
      <c r="E261" s="189" t="s">
        <v>1</v>
      </c>
      <c r="F261" s="190" t="s">
        <v>142</v>
      </c>
      <c r="H261" s="191">
        <v>93.5</v>
      </c>
      <c r="I261" s="192"/>
      <c r="L261" s="188"/>
      <c r="M261" s="193"/>
      <c r="N261" s="194"/>
      <c r="O261" s="194"/>
      <c r="P261" s="194"/>
      <c r="Q261" s="194"/>
      <c r="R261" s="194"/>
      <c r="S261" s="194"/>
      <c r="T261" s="195"/>
      <c r="AT261" s="189" t="s">
        <v>139</v>
      </c>
      <c r="AU261" s="189" t="s">
        <v>82</v>
      </c>
      <c r="AV261" s="15" t="s">
        <v>137</v>
      </c>
      <c r="AW261" s="15" t="s">
        <v>29</v>
      </c>
      <c r="AX261" s="15" t="s">
        <v>30</v>
      </c>
      <c r="AY261" s="189" t="s">
        <v>130</v>
      </c>
    </row>
    <row r="262" spans="1:65" s="2" customFormat="1" ht="24.15" customHeight="1">
      <c r="A262" s="33"/>
      <c r="B262" s="125"/>
      <c r="C262" s="159" t="s">
        <v>288</v>
      </c>
      <c r="D262" s="159" t="s">
        <v>132</v>
      </c>
      <c r="E262" s="160" t="s">
        <v>289</v>
      </c>
      <c r="F262" s="161" t="s">
        <v>290</v>
      </c>
      <c r="G262" s="162" t="s">
        <v>279</v>
      </c>
      <c r="H262" s="163">
        <v>93.5</v>
      </c>
      <c r="I262" s="164"/>
      <c r="J262" s="165">
        <f>ROUND(I262*H262,2)</f>
        <v>0</v>
      </c>
      <c r="K262" s="161" t="s">
        <v>1</v>
      </c>
      <c r="L262" s="34"/>
      <c r="M262" s="166" t="s">
        <v>1</v>
      </c>
      <c r="N262" s="167" t="s">
        <v>38</v>
      </c>
      <c r="O262" s="59"/>
      <c r="P262" s="168">
        <f>O262*H262</f>
        <v>0</v>
      </c>
      <c r="Q262" s="168">
        <v>3.7200000000000002E-3</v>
      </c>
      <c r="R262" s="168">
        <f>Q262*H262</f>
        <v>0.34782000000000002</v>
      </c>
      <c r="S262" s="168">
        <v>0</v>
      </c>
      <c r="T262" s="169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70" t="s">
        <v>137</v>
      </c>
      <c r="AT262" s="170" t="s">
        <v>132</v>
      </c>
      <c r="AU262" s="170" t="s">
        <v>82</v>
      </c>
      <c r="AY262" s="18" t="s">
        <v>130</v>
      </c>
      <c r="BE262" s="171">
        <f>IF(N262="základní",J262,0)</f>
        <v>0</v>
      </c>
      <c r="BF262" s="171">
        <f>IF(N262="snížená",J262,0)</f>
        <v>0</v>
      </c>
      <c r="BG262" s="171">
        <f>IF(N262="zákl. přenesená",J262,0)</f>
        <v>0</v>
      </c>
      <c r="BH262" s="171">
        <f>IF(N262="sníž. přenesená",J262,0)</f>
        <v>0</v>
      </c>
      <c r="BI262" s="171">
        <f>IF(N262="nulová",J262,0)</f>
        <v>0</v>
      </c>
      <c r="BJ262" s="18" t="s">
        <v>30</v>
      </c>
      <c r="BK262" s="171">
        <f>ROUND(I262*H262,2)</f>
        <v>0</v>
      </c>
      <c r="BL262" s="18" t="s">
        <v>137</v>
      </c>
      <c r="BM262" s="170" t="s">
        <v>291</v>
      </c>
    </row>
    <row r="263" spans="1:65" s="14" customFormat="1">
      <c r="B263" s="180"/>
      <c r="D263" s="173" t="s">
        <v>139</v>
      </c>
      <c r="E263" s="181" t="s">
        <v>1</v>
      </c>
      <c r="F263" s="182" t="s">
        <v>292</v>
      </c>
      <c r="H263" s="183">
        <v>93.5</v>
      </c>
      <c r="I263" s="184"/>
      <c r="L263" s="180"/>
      <c r="M263" s="185"/>
      <c r="N263" s="186"/>
      <c r="O263" s="186"/>
      <c r="P263" s="186"/>
      <c r="Q263" s="186"/>
      <c r="R263" s="186"/>
      <c r="S263" s="186"/>
      <c r="T263" s="187"/>
      <c r="AT263" s="181" t="s">
        <v>139</v>
      </c>
      <c r="AU263" s="181" t="s">
        <v>82</v>
      </c>
      <c r="AV263" s="14" t="s">
        <v>82</v>
      </c>
      <c r="AW263" s="14" t="s">
        <v>29</v>
      </c>
      <c r="AX263" s="14" t="s">
        <v>30</v>
      </c>
      <c r="AY263" s="181" t="s">
        <v>130</v>
      </c>
    </row>
    <row r="264" spans="1:65" s="2" customFormat="1" ht="24.15" customHeight="1">
      <c r="A264" s="33"/>
      <c r="B264" s="125"/>
      <c r="C264" s="159" t="s">
        <v>293</v>
      </c>
      <c r="D264" s="159" t="s">
        <v>132</v>
      </c>
      <c r="E264" s="160" t="s">
        <v>294</v>
      </c>
      <c r="F264" s="161" t="s">
        <v>295</v>
      </c>
      <c r="G264" s="162" t="s">
        <v>279</v>
      </c>
      <c r="H264" s="163">
        <v>132</v>
      </c>
      <c r="I264" s="164"/>
      <c r="J264" s="165">
        <f>ROUND(I264*H264,2)</f>
        <v>0</v>
      </c>
      <c r="K264" s="161" t="s">
        <v>136</v>
      </c>
      <c r="L264" s="34"/>
      <c r="M264" s="166" t="s">
        <v>1</v>
      </c>
      <c r="N264" s="167" t="s">
        <v>38</v>
      </c>
      <c r="O264" s="59"/>
      <c r="P264" s="168">
        <f>O264*H264</f>
        <v>0</v>
      </c>
      <c r="Q264" s="168">
        <v>1.089E-2</v>
      </c>
      <c r="R264" s="168">
        <f>Q264*H264</f>
        <v>1.4374800000000001</v>
      </c>
      <c r="S264" s="168">
        <v>0</v>
      </c>
      <c r="T264" s="169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70" t="s">
        <v>137</v>
      </c>
      <c r="AT264" s="170" t="s">
        <v>132</v>
      </c>
      <c r="AU264" s="170" t="s">
        <v>82</v>
      </c>
      <c r="AY264" s="18" t="s">
        <v>130</v>
      </c>
      <c r="BE264" s="171">
        <f>IF(N264="základní",J264,0)</f>
        <v>0</v>
      </c>
      <c r="BF264" s="171">
        <f>IF(N264="snížená",J264,0)</f>
        <v>0</v>
      </c>
      <c r="BG264" s="171">
        <f>IF(N264="zákl. přenesená",J264,0)</f>
        <v>0</v>
      </c>
      <c r="BH264" s="171">
        <f>IF(N264="sníž. přenesená",J264,0)</f>
        <v>0</v>
      </c>
      <c r="BI264" s="171">
        <f>IF(N264="nulová",J264,0)</f>
        <v>0</v>
      </c>
      <c r="BJ264" s="18" t="s">
        <v>30</v>
      </c>
      <c r="BK264" s="171">
        <f>ROUND(I264*H264,2)</f>
        <v>0</v>
      </c>
      <c r="BL264" s="18" t="s">
        <v>137</v>
      </c>
      <c r="BM264" s="170" t="s">
        <v>296</v>
      </c>
    </row>
    <row r="265" spans="1:65" s="13" customFormat="1">
      <c r="B265" s="172"/>
      <c r="D265" s="173" t="s">
        <v>139</v>
      </c>
      <c r="E265" s="174" t="s">
        <v>1</v>
      </c>
      <c r="F265" s="175" t="s">
        <v>297</v>
      </c>
      <c r="H265" s="174" t="s">
        <v>1</v>
      </c>
      <c r="I265" s="176"/>
      <c r="L265" s="172"/>
      <c r="M265" s="177"/>
      <c r="N265" s="178"/>
      <c r="O265" s="178"/>
      <c r="P265" s="178"/>
      <c r="Q265" s="178"/>
      <c r="R265" s="178"/>
      <c r="S265" s="178"/>
      <c r="T265" s="179"/>
      <c r="AT265" s="174" t="s">
        <v>139</v>
      </c>
      <c r="AU265" s="174" t="s">
        <v>82</v>
      </c>
      <c r="AV265" s="13" t="s">
        <v>30</v>
      </c>
      <c r="AW265" s="13" t="s">
        <v>29</v>
      </c>
      <c r="AX265" s="13" t="s">
        <v>73</v>
      </c>
      <c r="AY265" s="174" t="s">
        <v>130</v>
      </c>
    </row>
    <row r="266" spans="1:65" s="14" customFormat="1">
      <c r="B266" s="180"/>
      <c r="D266" s="173" t="s">
        <v>139</v>
      </c>
      <c r="E266" s="181" t="s">
        <v>1</v>
      </c>
      <c r="F266" s="182" t="s">
        <v>298</v>
      </c>
      <c r="H266" s="183">
        <v>66</v>
      </c>
      <c r="I266" s="184"/>
      <c r="L266" s="180"/>
      <c r="M266" s="185"/>
      <c r="N266" s="186"/>
      <c r="O266" s="186"/>
      <c r="P266" s="186"/>
      <c r="Q266" s="186"/>
      <c r="R266" s="186"/>
      <c r="S266" s="186"/>
      <c r="T266" s="187"/>
      <c r="AT266" s="181" t="s">
        <v>139</v>
      </c>
      <c r="AU266" s="181" t="s">
        <v>82</v>
      </c>
      <c r="AV266" s="14" t="s">
        <v>82</v>
      </c>
      <c r="AW266" s="14" t="s">
        <v>29</v>
      </c>
      <c r="AX266" s="14" t="s">
        <v>73</v>
      </c>
      <c r="AY266" s="181" t="s">
        <v>130</v>
      </c>
    </row>
    <row r="267" spans="1:65" s="13" customFormat="1">
      <c r="B267" s="172"/>
      <c r="D267" s="173" t="s">
        <v>139</v>
      </c>
      <c r="E267" s="174" t="s">
        <v>1</v>
      </c>
      <c r="F267" s="175" t="s">
        <v>299</v>
      </c>
      <c r="H267" s="174" t="s">
        <v>1</v>
      </c>
      <c r="I267" s="176"/>
      <c r="L267" s="172"/>
      <c r="M267" s="177"/>
      <c r="N267" s="178"/>
      <c r="O267" s="178"/>
      <c r="P267" s="178"/>
      <c r="Q267" s="178"/>
      <c r="R267" s="178"/>
      <c r="S267" s="178"/>
      <c r="T267" s="179"/>
      <c r="AT267" s="174" t="s">
        <v>139</v>
      </c>
      <c r="AU267" s="174" t="s">
        <v>82</v>
      </c>
      <c r="AV267" s="13" t="s">
        <v>30</v>
      </c>
      <c r="AW267" s="13" t="s">
        <v>29</v>
      </c>
      <c r="AX267" s="13" t="s">
        <v>73</v>
      </c>
      <c r="AY267" s="174" t="s">
        <v>130</v>
      </c>
    </row>
    <row r="268" spans="1:65" s="14" customFormat="1">
      <c r="B268" s="180"/>
      <c r="D268" s="173" t="s">
        <v>139</v>
      </c>
      <c r="E268" s="181" t="s">
        <v>1</v>
      </c>
      <c r="F268" s="182" t="s">
        <v>298</v>
      </c>
      <c r="H268" s="183">
        <v>66</v>
      </c>
      <c r="I268" s="184"/>
      <c r="L268" s="180"/>
      <c r="M268" s="185"/>
      <c r="N268" s="186"/>
      <c r="O268" s="186"/>
      <c r="P268" s="186"/>
      <c r="Q268" s="186"/>
      <c r="R268" s="186"/>
      <c r="S268" s="186"/>
      <c r="T268" s="187"/>
      <c r="AT268" s="181" t="s">
        <v>139</v>
      </c>
      <c r="AU268" s="181" t="s">
        <v>82</v>
      </c>
      <c r="AV268" s="14" t="s">
        <v>82</v>
      </c>
      <c r="AW268" s="14" t="s">
        <v>29</v>
      </c>
      <c r="AX268" s="14" t="s">
        <v>73</v>
      </c>
      <c r="AY268" s="181" t="s">
        <v>130</v>
      </c>
    </row>
    <row r="269" spans="1:65" s="15" customFormat="1">
      <c r="B269" s="188"/>
      <c r="D269" s="173" t="s">
        <v>139</v>
      </c>
      <c r="E269" s="189" t="s">
        <v>1</v>
      </c>
      <c r="F269" s="190" t="s">
        <v>142</v>
      </c>
      <c r="H269" s="191">
        <v>132</v>
      </c>
      <c r="I269" s="192"/>
      <c r="L269" s="188"/>
      <c r="M269" s="193"/>
      <c r="N269" s="194"/>
      <c r="O269" s="194"/>
      <c r="P269" s="194"/>
      <c r="Q269" s="194"/>
      <c r="R269" s="194"/>
      <c r="S269" s="194"/>
      <c r="T269" s="195"/>
      <c r="AT269" s="189" t="s">
        <v>139</v>
      </c>
      <c r="AU269" s="189" t="s">
        <v>82</v>
      </c>
      <c r="AV269" s="15" t="s">
        <v>137</v>
      </c>
      <c r="AW269" s="15" t="s">
        <v>29</v>
      </c>
      <c r="AX269" s="15" t="s">
        <v>30</v>
      </c>
      <c r="AY269" s="189" t="s">
        <v>130</v>
      </c>
    </row>
    <row r="270" spans="1:65" s="2" customFormat="1" ht="24.15" customHeight="1">
      <c r="A270" s="33"/>
      <c r="B270" s="125"/>
      <c r="C270" s="196" t="s">
        <v>300</v>
      </c>
      <c r="D270" s="196" t="s">
        <v>256</v>
      </c>
      <c r="E270" s="197" t="s">
        <v>301</v>
      </c>
      <c r="F270" s="198" t="s">
        <v>302</v>
      </c>
      <c r="G270" s="199" t="s">
        <v>279</v>
      </c>
      <c r="H270" s="200">
        <v>145.19999999999999</v>
      </c>
      <c r="I270" s="201"/>
      <c r="J270" s="202">
        <f>ROUND(I270*H270,2)</f>
        <v>0</v>
      </c>
      <c r="K270" s="198" t="s">
        <v>136</v>
      </c>
      <c r="L270" s="203"/>
      <c r="M270" s="204" t="s">
        <v>1</v>
      </c>
      <c r="N270" s="205" t="s">
        <v>38</v>
      </c>
      <c r="O270" s="59"/>
      <c r="P270" s="168">
        <f>O270*H270</f>
        <v>0</v>
      </c>
      <c r="Q270" s="168">
        <v>3.6119999999999999E-2</v>
      </c>
      <c r="R270" s="168">
        <f>Q270*H270</f>
        <v>5.2446239999999991</v>
      </c>
      <c r="S270" s="168">
        <v>0</v>
      </c>
      <c r="T270" s="169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70" t="s">
        <v>185</v>
      </c>
      <c r="AT270" s="170" t="s">
        <v>256</v>
      </c>
      <c r="AU270" s="170" t="s">
        <v>82</v>
      </c>
      <c r="AY270" s="18" t="s">
        <v>130</v>
      </c>
      <c r="BE270" s="171">
        <f>IF(N270="základní",J270,0)</f>
        <v>0</v>
      </c>
      <c r="BF270" s="171">
        <f>IF(N270="snížená",J270,0)</f>
        <v>0</v>
      </c>
      <c r="BG270" s="171">
        <f>IF(N270="zákl. přenesená",J270,0)</f>
        <v>0</v>
      </c>
      <c r="BH270" s="171">
        <f>IF(N270="sníž. přenesená",J270,0)</f>
        <v>0</v>
      </c>
      <c r="BI270" s="171">
        <f>IF(N270="nulová",J270,0)</f>
        <v>0</v>
      </c>
      <c r="BJ270" s="18" t="s">
        <v>30</v>
      </c>
      <c r="BK270" s="171">
        <f>ROUND(I270*H270,2)</f>
        <v>0</v>
      </c>
      <c r="BL270" s="18" t="s">
        <v>137</v>
      </c>
      <c r="BM270" s="170" t="s">
        <v>303</v>
      </c>
    </row>
    <row r="271" spans="1:65" s="14" customFormat="1">
      <c r="B271" s="180"/>
      <c r="D271" s="173" t="s">
        <v>139</v>
      </c>
      <c r="E271" s="181" t="s">
        <v>1</v>
      </c>
      <c r="F271" s="182" t="s">
        <v>304</v>
      </c>
      <c r="H271" s="183">
        <v>145.19999999999999</v>
      </c>
      <c r="I271" s="184"/>
      <c r="L271" s="180"/>
      <c r="M271" s="185"/>
      <c r="N271" s="186"/>
      <c r="O271" s="186"/>
      <c r="P271" s="186"/>
      <c r="Q271" s="186"/>
      <c r="R271" s="186"/>
      <c r="S271" s="186"/>
      <c r="T271" s="187"/>
      <c r="AT271" s="181" t="s">
        <v>139</v>
      </c>
      <c r="AU271" s="181" t="s">
        <v>82</v>
      </c>
      <c r="AV271" s="14" t="s">
        <v>82</v>
      </c>
      <c r="AW271" s="14" t="s">
        <v>29</v>
      </c>
      <c r="AX271" s="14" t="s">
        <v>73</v>
      </c>
      <c r="AY271" s="181" t="s">
        <v>130</v>
      </c>
    </row>
    <row r="272" spans="1:65" s="15" customFormat="1">
      <c r="B272" s="188"/>
      <c r="D272" s="173" t="s">
        <v>139</v>
      </c>
      <c r="E272" s="189" t="s">
        <v>1</v>
      </c>
      <c r="F272" s="190" t="s">
        <v>142</v>
      </c>
      <c r="H272" s="191">
        <v>145.19999999999999</v>
      </c>
      <c r="I272" s="192"/>
      <c r="L272" s="188"/>
      <c r="M272" s="193"/>
      <c r="N272" s="194"/>
      <c r="O272" s="194"/>
      <c r="P272" s="194"/>
      <c r="Q272" s="194"/>
      <c r="R272" s="194"/>
      <c r="S272" s="194"/>
      <c r="T272" s="195"/>
      <c r="AT272" s="189" t="s">
        <v>139</v>
      </c>
      <c r="AU272" s="189" t="s">
        <v>82</v>
      </c>
      <c r="AV272" s="15" t="s">
        <v>137</v>
      </c>
      <c r="AW272" s="15" t="s">
        <v>29</v>
      </c>
      <c r="AX272" s="15" t="s">
        <v>30</v>
      </c>
      <c r="AY272" s="189" t="s">
        <v>130</v>
      </c>
    </row>
    <row r="273" spans="1:65" s="2" customFormat="1" ht="24.15" customHeight="1">
      <c r="A273" s="33"/>
      <c r="B273" s="125"/>
      <c r="C273" s="159" t="s">
        <v>305</v>
      </c>
      <c r="D273" s="159" t="s">
        <v>132</v>
      </c>
      <c r="E273" s="160" t="s">
        <v>306</v>
      </c>
      <c r="F273" s="161" t="s">
        <v>307</v>
      </c>
      <c r="G273" s="162" t="s">
        <v>308</v>
      </c>
      <c r="H273" s="163">
        <v>68.2</v>
      </c>
      <c r="I273" s="164"/>
      <c r="J273" s="165">
        <f>ROUND(I273*H273,2)</f>
        <v>0</v>
      </c>
      <c r="K273" s="161" t="s">
        <v>136</v>
      </c>
      <c r="L273" s="34"/>
      <c r="M273" s="166" t="s">
        <v>1</v>
      </c>
      <c r="N273" s="167" t="s">
        <v>38</v>
      </c>
      <c r="O273" s="59"/>
      <c r="P273" s="168">
        <f>O273*H273</f>
        <v>0</v>
      </c>
      <c r="Q273" s="168">
        <v>8.0000000000000007E-5</v>
      </c>
      <c r="R273" s="168">
        <f>Q273*H273</f>
        <v>5.4560000000000008E-3</v>
      </c>
      <c r="S273" s="168">
        <v>0</v>
      </c>
      <c r="T273" s="169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70" t="s">
        <v>137</v>
      </c>
      <c r="AT273" s="170" t="s">
        <v>132</v>
      </c>
      <c r="AU273" s="170" t="s">
        <v>82</v>
      </c>
      <c r="AY273" s="18" t="s">
        <v>130</v>
      </c>
      <c r="BE273" s="171">
        <f>IF(N273="základní",J273,0)</f>
        <v>0</v>
      </c>
      <c r="BF273" s="171">
        <f>IF(N273="snížená",J273,0)</f>
        <v>0</v>
      </c>
      <c r="BG273" s="171">
        <f>IF(N273="zákl. přenesená",J273,0)</f>
        <v>0</v>
      </c>
      <c r="BH273" s="171">
        <f>IF(N273="sníž. přenesená",J273,0)</f>
        <v>0</v>
      </c>
      <c r="BI273" s="171">
        <f>IF(N273="nulová",J273,0)</f>
        <v>0</v>
      </c>
      <c r="BJ273" s="18" t="s">
        <v>30</v>
      </c>
      <c r="BK273" s="171">
        <f>ROUND(I273*H273,2)</f>
        <v>0</v>
      </c>
      <c r="BL273" s="18" t="s">
        <v>137</v>
      </c>
      <c r="BM273" s="170" t="s">
        <v>309</v>
      </c>
    </row>
    <row r="274" spans="1:65" s="13" customFormat="1">
      <c r="B274" s="172"/>
      <c r="D274" s="173" t="s">
        <v>139</v>
      </c>
      <c r="E274" s="174" t="s">
        <v>1</v>
      </c>
      <c r="F274" s="175" t="s">
        <v>297</v>
      </c>
      <c r="H274" s="174" t="s">
        <v>1</v>
      </c>
      <c r="I274" s="176"/>
      <c r="L274" s="172"/>
      <c r="M274" s="177"/>
      <c r="N274" s="178"/>
      <c r="O274" s="178"/>
      <c r="P274" s="178"/>
      <c r="Q274" s="178"/>
      <c r="R274" s="178"/>
      <c r="S274" s="178"/>
      <c r="T274" s="179"/>
      <c r="AT274" s="174" t="s">
        <v>139</v>
      </c>
      <c r="AU274" s="174" t="s">
        <v>82</v>
      </c>
      <c r="AV274" s="13" t="s">
        <v>30</v>
      </c>
      <c r="AW274" s="13" t="s">
        <v>29</v>
      </c>
      <c r="AX274" s="13" t="s">
        <v>73</v>
      </c>
      <c r="AY274" s="174" t="s">
        <v>130</v>
      </c>
    </row>
    <row r="275" spans="1:65" s="14" customFormat="1">
      <c r="B275" s="180"/>
      <c r="D275" s="173" t="s">
        <v>139</v>
      </c>
      <c r="E275" s="181" t="s">
        <v>1</v>
      </c>
      <c r="F275" s="182" t="s">
        <v>310</v>
      </c>
      <c r="H275" s="183">
        <v>33</v>
      </c>
      <c r="I275" s="184"/>
      <c r="L275" s="180"/>
      <c r="M275" s="185"/>
      <c r="N275" s="186"/>
      <c r="O275" s="186"/>
      <c r="P275" s="186"/>
      <c r="Q275" s="186"/>
      <c r="R275" s="186"/>
      <c r="S275" s="186"/>
      <c r="T275" s="187"/>
      <c r="AT275" s="181" t="s">
        <v>139</v>
      </c>
      <c r="AU275" s="181" t="s">
        <v>82</v>
      </c>
      <c r="AV275" s="14" t="s">
        <v>82</v>
      </c>
      <c r="AW275" s="14" t="s">
        <v>29</v>
      </c>
      <c r="AX275" s="14" t="s">
        <v>73</v>
      </c>
      <c r="AY275" s="181" t="s">
        <v>130</v>
      </c>
    </row>
    <row r="276" spans="1:65" s="13" customFormat="1">
      <c r="B276" s="172"/>
      <c r="D276" s="173" t="s">
        <v>139</v>
      </c>
      <c r="E276" s="174" t="s">
        <v>1</v>
      </c>
      <c r="F276" s="175" t="s">
        <v>299</v>
      </c>
      <c r="H276" s="174" t="s">
        <v>1</v>
      </c>
      <c r="I276" s="176"/>
      <c r="L276" s="172"/>
      <c r="M276" s="177"/>
      <c r="N276" s="178"/>
      <c r="O276" s="178"/>
      <c r="P276" s="178"/>
      <c r="Q276" s="178"/>
      <c r="R276" s="178"/>
      <c r="S276" s="178"/>
      <c r="T276" s="179"/>
      <c r="AT276" s="174" t="s">
        <v>139</v>
      </c>
      <c r="AU276" s="174" t="s">
        <v>82</v>
      </c>
      <c r="AV276" s="13" t="s">
        <v>30</v>
      </c>
      <c r="AW276" s="13" t="s">
        <v>29</v>
      </c>
      <c r="AX276" s="13" t="s">
        <v>73</v>
      </c>
      <c r="AY276" s="174" t="s">
        <v>130</v>
      </c>
    </row>
    <row r="277" spans="1:65" s="14" customFormat="1">
      <c r="B277" s="180"/>
      <c r="D277" s="173" t="s">
        <v>139</v>
      </c>
      <c r="E277" s="181" t="s">
        <v>1</v>
      </c>
      <c r="F277" s="182" t="s">
        <v>311</v>
      </c>
      <c r="H277" s="183">
        <v>35.200000000000003</v>
      </c>
      <c r="I277" s="184"/>
      <c r="L277" s="180"/>
      <c r="M277" s="185"/>
      <c r="N277" s="186"/>
      <c r="O277" s="186"/>
      <c r="P277" s="186"/>
      <c r="Q277" s="186"/>
      <c r="R277" s="186"/>
      <c r="S277" s="186"/>
      <c r="T277" s="187"/>
      <c r="AT277" s="181" t="s">
        <v>139</v>
      </c>
      <c r="AU277" s="181" t="s">
        <v>82</v>
      </c>
      <c r="AV277" s="14" t="s">
        <v>82</v>
      </c>
      <c r="AW277" s="14" t="s">
        <v>29</v>
      </c>
      <c r="AX277" s="14" t="s">
        <v>73</v>
      </c>
      <c r="AY277" s="181" t="s">
        <v>130</v>
      </c>
    </row>
    <row r="278" spans="1:65" s="15" customFormat="1">
      <c r="B278" s="188"/>
      <c r="D278" s="173" t="s">
        <v>139</v>
      </c>
      <c r="E278" s="189" t="s">
        <v>1</v>
      </c>
      <c r="F278" s="190" t="s">
        <v>142</v>
      </c>
      <c r="H278" s="191">
        <v>68.2</v>
      </c>
      <c r="I278" s="192"/>
      <c r="L278" s="188"/>
      <c r="M278" s="193"/>
      <c r="N278" s="194"/>
      <c r="O278" s="194"/>
      <c r="P278" s="194"/>
      <c r="Q278" s="194"/>
      <c r="R278" s="194"/>
      <c r="S278" s="194"/>
      <c r="T278" s="195"/>
      <c r="AT278" s="189" t="s">
        <v>139</v>
      </c>
      <c r="AU278" s="189" t="s">
        <v>82</v>
      </c>
      <c r="AV278" s="15" t="s">
        <v>137</v>
      </c>
      <c r="AW278" s="15" t="s">
        <v>29</v>
      </c>
      <c r="AX278" s="15" t="s">
        <v>30</v>
      </c>
      <c r="AY278" s="189" t="s">
        <v>130</v>
      </c>
    </row>
    <row r="279" spans="1:65" s="2" customFormat="1" ht="16.5" customHeight="1">
      <c r="A279" s="33"/>
      <c r="B279" s="125"/>
      <c r="C279" s="196" t="s">
        <v>312</v>
      </c>
      <c r="D279" s="196" t="s">
        <v>256</v>
      </c>
      <c r="E279" s="197" t="s">
        <v>313</v>
      </c>
      <c r="F279" s="198" t="s">
        <v>314</v>
      </c>
      <c r="G279" s="199" t="s">
        <v>245</v>
      </c>
      <c r="H279" s="200">
        <v>10.119999999999999</v>
      </c>
      <c r="I279" s="201"/>
      <c r="J279" s="202">
        <f>ROUND(I279*H279,2)</f>
        <v>0</v>
      </c>
      <c r="K279" s="198" t="s">
        <v>136</v>
      </c>
      <c r="L279" s="203"/>
      <c r="M279" s="204" t="s">
        <v>1</v>
      </c>
      <c r="N279" s="205" t="s">
        <v>38</v>
      </c>
      <c r="O279" s="59"/>
      <c r="P279" s="168">
        <f>O279*H279</f>
        <v>0</v>
      </c>
      <c r="Q279" s="168">
        <v>1</v>
      </c>
      <c r="R279" s="168">
        <f>Q279*H279</f>
        <v>10.119999999999999</v>
      </c>
      <c r="S279" s="168">
        <v>0</v>
      </c>
      <c r="T279" s="169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70" t="s">
        <v>185</v>
      </c>
      <c r="AT279" s="170" t="s">
        <v>256</v>
      </c>
      <c r="AU279" s="170" t="s">
        <v>82</v>
      </c>
      <c r="AY279" s="18" t="s">
        <v>130</v>
      </c>
      <c r="BE279" s="171">
        <f>IF(N279="základní",J279,0)</f>
        <v>0</v>
      </c>
      <c r="BF279" s="171">
        <f>IF(N279="snížená",J279,0)</f>
        <v>0</v>
      </c>
      <c r="BG279" s="171">
        <f>IF(N279="zákl. přenesená",J279,0)</f>
        <v>0</v>
      </c>
      <c r="BH279" s="171">
        <f>IF(N279="sníž. přenesená",J279,0)</f>
        <v>0</v>
      </c>
      <c r="BI279" s="171">
        <f>IF(N279="nulová",J279,0)</f>
        <v>0</v>
      </c>
      <c r="BJ279" s="18" t="s">
        <v>30</v>
      </c>
      <c r="BK279" s="171">
        <f>ROUND(I279*H279,2)</f>
        <v>0</v>
      </c>
      <c r="BL279" s="18" t="s">
        <v>137</v>
      </c>
      <c r="BM279" s="170" t="s">
        <v>315</v>
      </c>
    </row>
    <row r="280" spans="1:65" s="13" customFormat="1">
      <c r="B280" s="172"/>
      <c r="D280" s="173" t="s">
        <v>139</v>
      </c>
      <c r="E280" s="174" t="s">
        <v>1</v>
      </c>
      <c r="F280" s="175" t="s">
        <v>316</v>
      </c>
      <c r="H280" s="174" t="s">
        <v>1</v>
      </c>
      <c r="I280" s="176"/>
      <c r="L280" s="172"/>
      <c r="M280" s="177"/>
      <c r="N280" s="178"/>
      <c r="O280" s="178"/>
      <c r="P280" s="178"/>
      <c r="Q280" s="178"/>
      <c r="R280" s="178"/>
      <c r="S280" s="178"/>
      <c r="T280" s="179"/>
      <c r="AT280" s="174" t="s">
        <v>139</v>
      </c>
      <c r="AU280" s="174" t="s">
        <v>82</v>
      </c>
      <c r="AV280" s="13" t="s">
        <v>30</v>
      </c>
      <c r="AW280" s="13" t="s">
        <v>29</v>
      </c>
      <c r="AX280" s="13" t="s">
        <v>73</v>
      </c>
      <c r="AY280" s="174" t="s">
        <v>130</v>
      </c>
    </row>
    <row r="281" spans="1:65" s="14" customFormat="1">
      <c r="B281" s="180"/>
      <c r="D281" s="173" t="s">
        <v>139</v>
      </c>
      <c r="E281" s="181" t="s">
        <v>1</v>
      </c>
      <c r="F281" s="182" t="s">
        <v>317</v>
      </c>
      <c r="H281" s="183">
        <v>4.62</v>
      </c>
      <c r="I281" s="184"/>
      <c r="L281" s="180"/>
      <c r="M281" s="185"/>
      <c r="N281" s="186"/>
      <c r="O281" s="186"/>
      <c r="P281" s="186"/>
      <c r="Q281" s="186"/>
      <c r="R281" s="186"/>
      <c r="S281" s="186"/>
      <c r="T281" s="187"/>
      <c r="AT281" s="181" t="s">
        <v>139</v>
      </c>
      <c r="AU281" s="181" t="s">
        <v>82</v>
      </c>
      <c r="AV281" s="14" t="s">
        <v>82</v>
      </c>
      <c r="AW281" s="14" t="s">
        <v>29</v>
      </c>
      <c r="AX281" s="14" t="s">
        <v>73</v>
      </c>
      <c r="AY281" s="181" t="s">
        <v>130</v>
      </c>
    </row>
    <row r="282" spans="1:65" s="13" customFormat="1">
      <c r="B282" s="172"/>
      <c r="D282" s="173" t="s">
        <v>139</v>
      </c>
      <c r="E282" s="174" t="s">
        <v>1</v>
      </c>
      <c r="F282" s="175" t="s">
        <v>318</v>
      </c>
      <c r="H282" s="174" t="s">
        <v>1</v>
      </c>
      <c r="I282" s="176"/>
      <c r="L282" s="172"/>
      <c r="M282" s="177"/>
      <c r="N282" s="178"/>
      <c r="O282" s="178"/>
      <c r="P282" s="178"/>
      <c r="Q282" s="178"/>
      <c r="R282" s="178"/>
      <c r="S282" s="178"/>
      <c r="T282" s="179"/>
      <c r="AT282" s="174" t="s">
        <v>139</v>
      </c>
      <c r="AU282" s="174" t="s">
        <v>82</v>
      </c>
      <c r="AV282" s="13" t="s">
        <v>30</v>
      </c>
      <c r="AW282" s="13" t="s">
        <v>29</v>
      </c>
      <c r="AX282" s="13" t="s">
        <v>73</v>
      </c>
      <c r="AY282" s="174" t="s">
        <v>130</v>
      </c>
    </row>
    <row r="283" spans="1:65" s="14" customFormat="1">
      <c r="B283" s="180"/>
      <c r="D283" s="173" t="s">
        <v>139</v>
      </c>
      <c r="E283" s="181" t="s">
        <v>1</v>
      </c>
      <c r="F283" s="182" t="s">
        <v>319</v>
      </c>
      <c r="H283" s="183">
        <v>5.5</v>
      </c>
      <c r="I283" s="184"/>
      <c r="L283" s="180"/>
      <c r="M283" s="185"/>
      <c r="N283" s="186"/>
      <c r="O283" s="186"/>
      <c r="P283" s="186"/>
      <c r="Q283" s="186"/>
      <c r="R283" s="186"/>
      <c r="S283" s="186"/>
      <c r="T283" s="187"/>
      <c r="AT283" s="181" t="s">
        <v>139</v>
      </c>
      <c r="AU283" s="181" t="s">
        <v>82</v>
      </c>
      <c r="AV283" s="14" t="s">
        <v>82</v>
      </c>
      <c r="AW283" s="14" t="s">
        <v>29</v>
      </c>
      <c r="AX283" s="14" t="s">
        <v>73</v>
      </c>
      <c r="AY283" s="181" t="s">
        <v>130</v>
      </c>
    </row>
    <row r="284" spans="1:65" s="15" customFormat="1">
      <c r="B284" s="188"/>
      <c r="D284" s="173" t="s">
        <v>139</v>
      </c>
      <c r="E284" s="189" t="s">
        <v>1</v>
      </c>
      <c r="F284" s="190" t="s">
        <v>142</v>
      </c>
      <c r="H284" s="191">
        <v>10.119999999999999</v>
      </c>
      <c r="I284" s="192"/>
      <c r="L284" s="188"/>
      <c r="M284" s="193"/>
      <c r="N284" s="194"/>
      <c r="O284" s="194"/>
      <c r="P284" s="194"/>
      <c r="Q284" s="194"/>
      <c r="R284" s="194"/>
      <c r="S284" s="194"/>
      <c r="T284" s="195"/>
      <c r="AT284" s="189" t="s">
        <v>139</v>
      </c>
      <c r="AU284" s="189" t="s">
        <v>82</v>
      </c>
      <c r="AV284" s="15" t="s">
        <v>137</v>
      </c>
      <c r="AW284" s="15" t="s">
        <v>29</v>
      </c>
      <c r="AX284" s="15" t="s">
        <v>30</v>
      </c>
      <c r="AY284" s="189" t="s">
        <v>130</v>
      </c>
    </row>
    <row r="285" spans="1:65" s="2" customFormat="1" ht="16.5" customHeight="1">
      <c r="A285" s="33"/>
      <c r="B285" s="125"/>
      <c r="C285" s="159" t="s">
        <v>320</v>
      </c>
      <c r="D285" s="159" t="s">
        <v>132</v>
      </c>
      <c r="E285" s="160" t="s">
        <v>321</v>
      </c>
      <c r="F285" s="161" t="s">
        <v>322</v>
      </c>
      <c r="G285" s="162" t="s">
        <v>308</v>
      </c>
      <c r="H285" s="163">
        <v>204</v>
      </c>
      <c r="I285" s="164"/>
      <c r="J285" s="165">
        <f>ROUND(I285*H285,2)</f>
        <v>0</v>
      </c>
      <c r="K285" s="161" t="s">
        <v>1</v>
      </c>
      <c r="L285" s="34"/>
      <c r="M285" s="166" t="s">
        <v>1</v>
      </c>
      <c r="N285" s="167" t="s">
        <v>38</v>
      </c>
      <c r="O285" s="59"/>
      <c r="P285" s="168">
        <f>O285*H285</f>
        <v>0</v>
      </c>
      <c r="Q285" s="168">
        <v>0</v>
      </c>
      <c r="R285" s="168">
        <f>Q285*H285</f>
        <v>0</v>
      </c>
      <c r="S285" s="168">
        <v>0</v>
      </c>
      <c r="T285" s="169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70" t="s">
        <v>323</v>
      </c>
      <c r="AT285" s="170" t="s">
        <v>132</v>
      </c>
      <c r="AU285" s="170" t="s">
        <v>82</v>
      </c>
      <c r="AY285" s="18" t="s">
        <v>130</v>
      </c>
      <c r="BE285" s="171">
        <f>IF(N285="základní",J285,0)</f>
        <v>0</v>
      </c>
      <c r="BF285" s="171">
        <f>IF(N285="snížená",J285,0)</f>
        <v>0</v>
      </c>
      <c r="BG285" s="171">
        <f>IF(N285="zákl. přenesená",J285,0)</f>
        <v>0</v>
      </c>
      <c r="BH285" s="171">
        <f>IF(N285="sníž. přenesená",J285,0)</f>
        <v>0</v>
      </c>
      <c r="BI285" s="171">
        <f>IF(N285="nulová",J285,0)</f>
        <v>0</v>
      </c>
      <c r="BJ285" s="18" t="s">
        <v>30</v>
      </c>
      <c r="BK285" s="171">
        <f>ROUND(I285*H285,2)</f>
        <v>0</v>
      </c>
      <c r="BL285" s="18" t="s">
        <v>323</v>
      </c>
      <c r="BM285" s="170" t="s">
        <v>324</v>
      </c>
    </row>
    <row r="286" spans="1:65" s="13" customFormat="1">
      <c r="B286" s="172"/>
      <c r="D286" s="173" t="s">
        <v>139</v>
      </c>
      <c r="E286" s="174" t="s">
        <v>1</v>
      </c>
      <c r="F286" s="175" t="s">
        <v>325</v>
      </c>
      <c r="H286" s="174" t="s">
        <v>1</v>
      </c>
      <c r="I286" s="176"/>
      <c r="L286" s="172"/>
      <c r="M286" s="177"/>
      <c r="N286" s="178"/>
      <c r="O286" s="178"/>
      <c r="P286" s="178"/>
      <c r="Q286" s="178"/>
      <c r="R286" s="178"/>
      <c r="S286" s="178"/>
      <c r="T286" s="179"/>
      <c r="AT286" s="174" t="s">
        <v>139</v>
      </c>
      <c r="AU286" s="174" t="s">
        <v>82</v>
      </c>
      <c r="AV286" s="13" t="s">
        <v>30</v>
      </c>
      <c r="AW286" s="13" t="s">
        <v>29</v>
      </c>
      <c r="AX286" s="13" t="s">
        <v>73</v>
      </c>
      <c r="AY286" s="174" t="s">
        <v>130</v>
      </c>
    </row>
    <row r="287" spans="1:65" s="13" customFormat="1">
      <c r="B287" s="172"/>
      <c r="D287" s="173" t="s">
        <v>139</v>
      </c>
      <c r="E287" s="174" t="s">
        <v>1</v>
      </c>
      <c r="F287" s="175" t="s">
        <v>326</v>
      </c>
      <c r="H287" s="174" t="s">
        <v>1</v>
      </c>
      <c r="I287" s="176"/>
      <c r="L287" s="172"/>
      <c r="M287" s="177"/>
      <c r="N287" s="178"/>
      <c r="O287" s="178"/>
      <c r="P287" s="178"/>
      <c r="Q287" s="178"/>
      <c r="R287" s="178"/>
      <c r="S287" s="178"/>
      <c r="T287" s="179"/>
      <c r="AT287" s="174" t="s">
        <v>139</v>
      </c>
      <c r="AU287" s="174" t="s">
        <v>82</v>
      </c>
      <c r="AV287" s="13" t="s">
        <v>30</v>
      </c>
      <c r="AW287" s="13" t="s">
        <v>29</v>
      </c>
      <c r="AX287" s="13" t="s">
        <v>73</v>
      </c>
      <c r="AY287" s="174" t="s">
        <v>130</v>
      </c>
    </row>
    <row r="288" spans="1:65" s="13" customFormat="1">
      <c r="B288" s="172"/>
      <c r="D288" s="173" t="s">
        <v>139</v>
      </c>
      <c r="E288" s="174" t="s">
        <v>1</v>
      </c>
      <c r="F288" s="175" t="s">
        <v>327</v>
      </c>
      <c r="H288" s="174" t="s">
        <v>1</v>
      </c>
      <c r="I288" s="176"/>
      <c r="L288" s="172"/>
      <c r="M288" s="177"/>
      <c r="N288" s="178"/>
      <c r="O288" s="178"/>
      <c r="P288" s="178"/>
      <c r="Q288" s="178"/>
      <c r="R288" s="178"/>
      <c r="S288" s="178"/>
      <c r="T288" s="179"/>
      <c r="AT288" s="174" t="s">
        <v>139</v>
      </c>
      <c r="AU288" s="174" t="s">
        <v>82</v>
      </c>
      <c r="AV288" s="13" t="s">
        <v>30</v>
      </c>
      <c r="AW288" s="13" t="s">
        <v>29</v>
      </c>
      <c r="AX288" s="13" t="s">
        <v>73</v>
      </c>
      <c r="AY288" s="174" t="s">
        <v>130</v>
      </c>
    </row>
    <row r="289" spans="1:65" s="13" customFormat="1">
      <c r="B289" s="172"/>
      <c r="D289" s="173" t="s">
        <v>139</v>
      </c>
      <c r="E289" s="174" t="s">
        <v>1</v>
      </c>
      <c r="F289" s="175" t="s">
        <v>328</v>
      </c>
      <c r="H289" s="174" t="s">
        <v>1</v>
      </c>
      <c r="I289" s="176"/>
      <c r="L289" s="172"/>
      <c r="M289" s="177"/>
      <c r="N289" s="178"/>
      <c r="O289" s="178"/>
      <c r="P289" s="178"/>
      <c r="Q289" s="178"/>
      <c r="R289" s="178"/>
      <c r="S289" s="178"/>
      <c r="T289" s="179"/>
      <c r="AT289" s="174" t="s">
        <v>139</v>
      </c>
      <c r="AU289" s="174" t="s">
        <v>82</v>
      </c>
      <c r="AV289" s="13" t="s">
        <v>30</v>
      </c>
      <c r="AW289" s="13" t="s">
        <v>29</v>
      </c>
      <c r="AX289" s="13" t="s">
        <v>73</v>
      </c>
      <c r="AY289" s="174" t="s">
        <v>130</v>
      </c>
    </row>
    <row r="290" spans="1:65" s="14" customFormat="1">
      <c r="B290" s="180"/>
      <c r="D290" s="173" t="s">
        <v>139</v>
      </c>
      <c r="E290" s="181" t="s">
        <v>1</v>
      </c>
      <c r="F290" s="182" t="s">
        <v>329</v>
      </c>
      <c r="H290" s="183">
        <v>102</v>
      </c>
      <c r="I290" s="184"/>
      <c r="L290" s="180"/>
      <c r="M290" s="185"/>
      <c r="N290" s="186"/>
      <c r="O290" s="186"/>
      <c r="P290" s="186"/>
      <c r="Q290" s="186"/>
      <c r="R290" s="186"/>
      <c r="S290" s="186"/>
      <c r="T290" s="187"/>
      <c r="AT290" s="181" t="s">
        <v>139</v>
      </c>
      <c r="AU290" s="181" t="s">
        <v>82</v>
      </c>
      <c r="AV290" s="14" t="s">
        <v>82</v>
      </c>
      <c r="AW290" s="14" t="s">
        <v>29</v>
      </c>
      <c r="AX290" s="14" t="s">
        <v>73</v>
      </c>
      <c r="AY290" s="181" t="s">
        <v>130</v>
      </c>
    </row>
    <row r="291" spans="1:65" s="13" customFormat="1">
      <c r="B291" s="172"/>
      <c r="D291" s="173" t="s">
        <v>139</v>
      </c>
      <c r="E291" s="174" t="s">
        <v>1</v>
      </c>
      <c r="F291" s="175" t="s">
        <v>325</v>
      </c>
      <c r="H291" s="174" t="s">
        <v>1</v>
      </c>
      <c r="I291" s="176"/>
      <c r="L291" s="172"/>
      <c r="M291" s="177"/>
      <c r="N291" s="178"/>
      <c r="O291" s="178"/>
      <c r="P291" s="178"/>
      <c r="Q291" s="178"/>
      <c r="R291" s="178"/>
      <c r="S291" s="178"/>
      <c r="T291" s="179"/>
      <c r="AT291" s="174" t="s">
        <v>139</v>
      </c>
      <c r="AU291" s="174" t="s">
        <v>82</v>
      </c>
      <c r="AV291" s="13" t="s">
        <v>30</v>
      </c>
      <c r="AW291" s="13" t="s">
        <v>29</v>
      </c>
      <c r="AX291" s="13" t="s">
        <v>73</v>
      </c>
      <c r="AY291" s="174" t="s">
        <v>130</v>
      </c>
    </row>
    <row r="292" spans="1:65" s="13" customFormat="1">
      <c r="B292" s="172"/>
      <c r="D292" s="173" t="s">
        <v>139</v>
      </c>
      <c r="E292" s="174" t="s">
        <v>1</v>
      </c>
      <c r="F292" s="175" t="s">
        <v>326</v>
      </c>
      <c r="H292" s="174" t="s">
        <v>1</v>
      </c>
      <c r="I292" s="176"/>
      <c r="L292" s="172"/>
      <c r="M292" s="177"/>
      <c r="N292" s="178"/>
      <c r="O292" s="178"/>
      <c r="P292" s="178"/>
      <c r="Q292" s="178"/>
      <c r="R292" s="178"/>
      <c r="S292" s="178"/>
      <c r="T292" s="179"/>
      <c r="AT292" s="174" t="s">
        <v>139</v>
      </c>
      <c r="AU292" s="174" t="s">
        <v>82</v>
      </c>
      <c r="AV292" s="13" t="s">
        <v>30</v>
      </c>
      <c r="AW292" s="13" t="s">
        <v>29</v>
      </c>
      <c r="AX292" s="13" t="s">
        <v>73</v>
      </c>
      <c r="AY292" s="174" t="s">
        <v>130</v>
      </c>
    </row>
    <row r="293" spans="1:65" s="13" customFormat="1">
      <c r="B293" s="172"/>
      <c r="D293" s="173" t="s">
        <v>139</v>
      </c>
      <c r="E293" s="174" t="s">
        <v>1</v>
      </c>
      <c r="F293" s="175" t="s">
        <v>330</v>
      </c>
      <c r="H293" s="174" t="s">
        <v>1</v>
      </c>
      <c r="I293" s="176"/>
      <c r="L293" s="172"/>
      <c r="M293" s="177"/>
      <c r="N293" s="178"/>
      <c r="O293" s="178"/>
      <c r="P293" s="178"/>
      <c r="Q293" s="178"/>
      <c r="R293" s="178"/>
      <c r="S293" s="178"/>
      <c r="T293" s="179"/>
      <c r="AT293" s="174" t="s">
        <v>139</v>
      </c>
      <c r="AU293" s="174" t="s">
        <v>82</v>
      </c>
      <c r="AV293" s="13" t="s">
        <v>30</v>
      </c>
      <c r="AW293" s="13" t="s">
        <v>29</v>
      </c>
      <c r="AX293" s="13" t="s">
        <v>73</v>
      </c>
      <c r="AY293" s="174" t="s">
        <v>130</v>
      </c>
    </row>
    <row r="294" spans="1:65" s="13" customFormat="1">
      <c r="B294" s="172"/>
      <c r="D294" s="173" t="s">
        <v>139</v>
      </c>
      <c r="E294" s="174" t="s">
        <v>1</v>
      </c>
      <c r="F294" s="175" t="s">
        <v>328</v>
      </c>
      <c r="H294" s="174" t="s">
        <v>1</v>
      </c>
      <c r="I294" s="176"/>
      <c r="L294" s="172"/>
      <c r="M294" s="177"/>
      <c r="N294" s="178"/>
      <c r="O294" s="178"/>
      <c r="P294" s="178"/>
      <c r="Q294" s="178"/>
      <c r="R294" s="178"/>
      <c r="S294" s="178"/>
      <c r="T294" s="179"/>
      <c r="AT294" s="174" t="s">
        <v>139</v>
      </c>
      <c r="AU294" s="174" t="s">
        <v>82</v>
      </c>
      <c r="AV294" s="13" t="s">
        <v>30</v>
      </c>
      <c r="AW294" s="13" t="s">
        <v>29</v>
      </c>
      <c r="AX294" s="13" t="s">
        <v>73</v>
      </c>
      <c r="AY294" s="174" t="s">
        <v>130</v>
      </c>
    </row>
    <row r="295" spans="1:65" s="14" customFormat="1">
      <c r="B295" s="180"/>
      <c r="D295" s="173" t="s">
        <v>139</v>
      </c>
      <c r="E295" s="181" t="s">
        <v>1</v>
      </c>
      <c r="F295" s="182" t="s">
        <v>329</v>
      </c>
      <c r="H295" s="183">
        <v>102</v>
      </c>
      <c r="I295" s="184"/>
      <c r="L295" s="180"/>
      <c r="M295" s="185"/>
      <c r="N295" s="186"/>
      <c r="O295" s="186"/>
      <c r="P295" s="186"/>
      <c r="Q295" s="186"/>
      <c r="R295" s="186"/>
      <c r="S295" s="186"/>
      <c r="T295" s="187"/>
      <c r="AT295" s="181" t="s">
        <v>139</v>
      </c>
      <c r="AU295" s="181" t="s">
        <v>82</v>
      </c>
      <c r="AV295" s="14" t="s">
        <v>82</v>
      </c>
      <c r="AW295" s="14" t="s">
        <v>29</v>
      </c>
      <c r="AX295" s="14" t="s">
        <v>73</v>
      </c>
      <c r="AY295" s="181" t="s">
        <v>130</v>
      </c>
    </row>
    <row r="296" spans="1:65" s="15" customFormat="1">
      <c r="B296" s="188"/>
      <c r="D296" s="173" t="s">
        <v>139</v>
      </c>
      <c r="E296" s="189" t="s">
        <v>1</v>
      </c>
      <c r="F296" s="190" t="s">
        <v>142</v>
      </c>
      <c r="H296" s="191">
        <v>204</v>
      </c>
      <c r="I296" s="192"/>
      <c r="L296" s="188"/>
      <c r="M296" s="193"/>
      <c r="N296" s="194"/>
      <c r="O296" s="194"/>
      <c r="P296" s="194"/>
      <c r="Q296" s="194"/>
      <c r="R296" s="194"/>
      <c r="S296" s="194"/>
      <c r="T296" s="195"/>
      <c r="AT296" s="189" t="s">
        <v>139</v>
      </c>
      <c r="AU296" s="189" t="s">
        <v>82</v>
      </c>
      <c r="AV296" s="15" t="s">
        <v>137</v>
      </c>
      <c r="AW296" s="15" t="s">
        <v>29</v>
      </c>
      <c r="AX296" s="15" t="s">
        <v>30</v>
      </c>
      <c r="AY296" s="189" t="s">
        <v>130</v>
      </c>
    </row>
    <row r="297" spans="1:65" s="2" customFormat="1" ht="24.15" customHeight="1">
      <c r="A297" s="33"/>
      <c r="B297" s="125"/>
      <c r="C297" s="159" t="s">
        <v>331</v>
      </c>
      <c r="D297" s="159" t="s">
        <v>132</v>
      </c>
      <c r="E297" s="160" t="s">
        <v>332</v>
      </c>
      <c r="F297" s="161" t="s">
        <v>333</v>
      </c>
      <c r="G297" s="162" t="s">
        <v>135</v>
      </c>
      <c r="H297" s="163">
        <v>5</v>
      </c>
      <c r="I297" s="164"/>
      <c r="J297" s="165">
        <f>ROUND(I297*H297,2)</f>
        <v>0</v>
      </c>
      <c r="K297" s="161" t="s">
        <v>136</v>
      </c>
      <c r="L297" s="34"/>
      <c r="M297" s="166" t="s">
        <v>1</v>
      </c>
      <c r="N297" s="167" t="s">
        <v>38</v>
      </c>
      <c r="O297" s="59"/>
      <c r="P297" s="168">
        <f>O297*H297</f>
        <v>0</v>
      </c>
      <c r="Q297" s="168">
        <v>2.55328</v>
      </c>
      <c r="R297" s="168">
        <f>Q297*H297</f>
        <v>12.766400000000001</v>
      </c>
      <c r="S297" s="168">
        <v>0</v>
      </c>
      <c r="T297" s="169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70" t="s">
        <v>137</v>
      </c>
      <c r="AT297" s="170" t="s">
        <v>132</v>
      </c>
      <c r="AU297" s="170" t="s">
        <v>82</v>
      </c>
      <c r="AY297" s="18" t="s">
        <v>130</v>
      </c>
      <c r="BE297" s="171">
        <f>IF(N297="základní",J297,0)</f>
        <v>0</v>
      </c>
      <c r="BF297" s="171">
        <f>IF(N297="snížená",J297,0)</f>
        <v>0</v>
      </c>
      <c r="BG297" s="171">
        <f>IF(N297="zákl. přenesená",J297,0)</f>
        <v>0</v>
      </c>
      <c r="BH297" s="171">
        <f>IF(N297="sníž. přenesená",J297,0)</f>
        <v>0</v>
      </c>
      <c r="BI297" s="171">
        <f>IF(N297="nulová",J297,0)</f>
        <v>0</v>
      </c>
      <c r="BJ297" s="18" t="s">
        <v>30</v>
      </c>
      <c r="BK297" s="171">
        <f>ROUND(I297*H297,2)</f>
        <v>0</v>
      </c>
      <c r="BL297" s="18" t="s">
        <v>137</v>
      </c>
      <c r="BM297" s="170" t="s">
        <v>334</v>
      </c>
    </row>
    <row r="298" spans="1:65" s="14" customFormat="1">
      <c r="B298" s="180"/>
      <c r="D298" s="173" t="s">
        <v>139</v>
      </c>
      <c r="E298" s="181" t="s">
        <v>1</v>
      </c>
      <c r="F298" s="182" t="s">
        <v>335</v>
      </c>
      <c r="H298" s="183">
        <v>3.12</v>
      </c>
      <c r="I298" s="184"/>
      <c r="L298" s="180"/>
      <c r="M298" s="185"/>
      <c r="N298" s="186"/>
      <c r="O298" s="186"/>
      <c r="P298" s="186"/>
      <c r="Q298" s="186"/>
      <c r="R298" s="186"/>
      <c r="S298" s="186"/>
      <c r="T298" s="187"/>
      <c r="AT298" s="181" t="s">
        <v>139</v>
      </c>
      <c r="AU298" s="181" t="s">
        <v>82</v>
      </c>
      <c r="AV298" s="14" t="s">
        <v>82</v>
      </c>
      <c r="AW298" s="14" t="s">
        <v>29</v>
      </c>
      <c r="AX298" s="14" t="s">
        <v>73</v>
      </c>
      <c r="AY298" s="181" t="s">
        <v>130</v>
      </c>
    </row>
    <row r="299" spans="1:65" s="14" customFormat="1">
      <c r="B299" s="180"/>
      <c r="D299" s="173" t="s">
        <v>139</v>
      </c>
      <c r="E299" s="181" t="s">
        <v>1</v>
      </c>
      <c r="F299" s="182" t="s">
        <v>336</v>
      </c>
      <c r="H299" s="183">
        <v>3.2759999999999998</v>
      </c>
      <c r="I299" s="184"/>
      <c r="L299" s="180"/>
      <c r="M299" s="185"/>
      <c r="N299" s="186"/>
      <c r="O299" s="186"/>
      <c r="P299" s="186"/>
      <c r="Q299" s="186"/>
      <c r="R299" s="186"/>
      <c r="S299" s="186"/>
      <c r="T299" s="187"/>
      <c r="AT299" s="181" t="s">
        <v>139</v>
      </c>
      <c r="AU299" s="181" t="s">
        <v>82</v>
      </c>
      <c r="AV299" s="14" t="s">
        <v>82</v>
      </c>
      <c r="AW299" s="14" t="s">
        <v>29</v>
      </c>
      <c r="AX299" s="14" t="s">
        <v>73</v>
      </c>
      <c r="AY299" s="181" t="s">
        <v>130</v>
      </c>
    </row>
    <row r="300" spans="1:65" s="13" customFormat="1">
      <c r="B300" s="172"/>
      <c r="D300" s="173" t="s">
        <v>139</v>
      </c>
      <c r="E300" s="174" t="s">
        <v>1</v>
      </c>
      <c r="F300" s="175" t="s">
        <v>337</v>
      </c>
      <c r="H300" s="174" t="s">
        <v>1</v>
      </c>
      <c r="I300" s="176"/>
      <c r="L300" s="172"/>
      <c r="M300" s="177"/>
      <c r="N300" s="178"/>
      <c r="O300" s="178"/>
      <c r="P300" s="178"/>
      <c r="Q300" s="178"/>
      <c r="R300" s="178"/>
      <c r="S300" s="178"/>
      <c r="T300" s="179"/>
      <c r="AT300" s="174" t="s">
        <v>139</v>
      </c>
      <c r="AU300" s="174" t="s">
        <v>82</v>
      </c>
      <c r="AV300" s="13" t="s">
        <v>30</v>
      </c>
      <c r="AW300" s="13" t="s">
        <v>29</v>
      </c>
      <c r="AX300" s="13" t="s">
        <v>73</v>
      </c>
      <c r="AY300" s="174" t="s">
        <v>130</v>
      </c>
    </row>
    <row r="301" spans="1:65" s="14" customFormat="1">
      <c r="B301" s="180"/>
      <c r="D301" s="173" t="s">
        <v>139</v>
      </c>
      <c r="E301" s="181" t="s">
        <v>1</v>
      </c>
      <c r="F301" s="182" t="s">
        <v>338</v>
      </c>
      <c r="H301" s="183">
        <v>-1.35</v>
      </c>
      <c r="I301" s="184"/>
      <c r="L301" s="180"/>
      <c r="M301" s="185"/>
      <c r="N301" s="186"/>
      <c r="O301" s="186"/>
      <c r="P301" s="186"/>
      <c r="Q301" s="186"/>
      <c r="R301" s="186"/>
      <c r="S301" s="186"/>
      <c r="T301" s="187"/>
      <c r="AT301" s="181" t="s">
        <v>139</v>
      </c>
      <c r="AU301" s="181" t="s">
        <v>82</v>
      </c>
      <c r="AV301" s="14" t="s">
        <v>82</v>
      </c>
      <c r="AW301" s="14" t="s">
        <v>29</v>
      </c>
      <c r="AX301" s="14" t="s">
        <v>73</v>
      </c>
      <c r="AY301" s="181" t="s">
        <v>130</v>
      </c>
    </row>
    <row r="302" spans="1:65" s="13" customFormat="1">
      <c r="B302" s="172"/>
      <c r="D302" s="173" t="s">
        <v>139</v>
      </c>
      <c r="E302" s="174" t="s">
        <v>1</v>
      </c>
      <c r="F302" s="175" t="s">
        <v>339</v>
      </c>
      <c r="H302" s="174" t="s">
        <v>1</v>
      </c>
      <c r="I302" s="176"/>
      <c r="L302" s="172"/>
      <c r="M302" s="177"/>
      <c r="N302" s="178"/>
      <c r="O302" s="178"/>
      <c r="P302" s="178"/>
      <c r="Q302" s="178"/>
      <c r="R302" s="178"/>
      <c r="S302" s="178"/>
      <c r="T302" s="179"/>
      <c r="AT302" s="174" t="s">
        <v>139</v>
      </c>
      <c r="AU302" s="174" t="s">
        <v>82</v>
      </c>
      <c r="AV302" s="13" t="s">
        <v>30</v>
      </c>
      <c r="AW302" s="13" t="s">
        <v>29</v>
      </c>
      <c r="AX302" s="13" t="s">
        <v>73</v>
      </c>
      <c r="AY302" s="174" t="s">
        <v>130</v>
      </c>
    </row>
    <row r="303" spans="1:65" s="14" customFormat="1">
      <c r="B303" s="180"/>
      <c r="D303" s="173" t="s">
        <v>139</v>
      </c>
      <c r="E303" s="181" t="s">
        <v>1</v>
      </c>
      <c r="F303" s="182" t="s">
        <v>340</v>
      </c>
      <c r="H303" s="183">
        <v>-4.5999999999999999E-2</v>
      </c>
      <c r="I303" s="184"/>
      <c r="L303" s="180"/>
      <c r="M303" s="185"/>
      <c r="N303" s="186"/>
      <c r="O303" s="186"/>
      <c r="P303" s="186"/>
      <c r="Q303" s="186"/>
      <c r="R303" s="186"/>
      <c r="S303" s="186"/>
      <c r="T303" s="187"/>
      <c r="AT303" s="181" t="s">
        <v>139</v>
      </c>
      <c r="AU303" s="181" t="s">
        <v>82</v>
      </c>
      <c r="AV303" s="14" t="s">
        <v>82</v>
      </c>
      <c r="AW303" s="14" t="s">
        <v>29</v>
      </c>
      <c r="AX303" s="14" t="s">
        <v>73</v>
      </c>
      <c r="AY303" s="181" t="s">
        <v>130</v>
      </c>
    </row>
    <row r="304" spans="1:65" s="15" customFormat="1">
      <c r="B304" s="188"/>
      <c r="D304" s="173" t="s">
        <v>139</v>
      </c>
      <c r="E304" s="189" t="s">
        <v>1</v>
      </c>
      <c r="F304" s="190" t="s">
        <v>142</v>
      </c>
      <c r="H304" s="191">
        <v>5</v>
      </c>
      <c r="I304" s="192"/>
      <c r="L304" s="188"/>
      <c r="M304" s="193"/>
      <c r="N304" s="194"/>
      <c r="O304" s="194"/>
      <c r="P304" s="194"/>
      <c r="Q304" s="194"/>
      <c r="R304" s="194"/>
      <c r="S304" s="194"/>
      <c r="T304" s="195"/>
      <c r="AT304" s="189" t="s">
        <v>139</v>
      </c>
      <c r="AU304" s="189" t="s">
        <v>82</v>
      </c>
      <c r="AV304" s="15" t="s">
        <v>137</v>
      </c>
      <c r="AW304" s="15" t="s">
        <v>29</v>
      </c>
      <c r="AX304" s="15" t="s">
        <v>30</v>
      </c>
      <c r="AY304" s="189" t="s">
        <v>130</v>
      </c>
    </row>
    <row r="305" spans="1:65" s="2" customFormat="1" ht="21.75" customHeight="1">
      <c r="A305" s="33"/>
      <c r="B305" s="125"/>
      <c r="C305" s="159" t="s">
        <v>341</v>
      </c>
      <c r="D305" s="159" t="s">
        <v>132</v>
      </c>
      <c r="E305" s="160" t="s">
        <v>342</v>
      </c>
      <c r="F305" s="161" t="s">
        <v>343</v>
      </c>
      <c r="G305" s="162" t="s">
        <v>344</v>
      </c>
      <c r="H305" s="163">
        <v>5.7</v>
      </c>
      <c r="I305" s="164"/>
      <c r="J305" s="165">
        <f>ROUND(I305*H305,2)</f>
        <v>0</v>
      </c>
      <c r="K305" s="161" t="s">
        <v>136</v>
      </c>
      <c r="L305" s="34"/>
      <c r="M305" s="166" t="s">
        <v>1</v>
      </c>
      <c r="N305" s="167" t="s">
        <v>38</v>
      </c>
      <c r="O305" s="59"/>
      <c r="P305" s="168">
        <f>O305*H305</f>
        <v>0</v>
      </c>
      <c r="Q305" s="168">
        <v>5.3899999999999998E-3</v>
      </c>
      <c r="R305" s="168">
        <f>Q305*H305</f>
        <v>3.0723E-2</v>
      </c>
      <c r="S305" s="168">
        <v>0</v>
      </c>
      <c r="T305" s="169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70" t="s">
        <v>137</v>
      </c>
      <c r="AT305" s="170" t="s">
        <v>132</v>
      </c>
      <c r="AU305" s="170" t="s">
        <v>82</v>
      </c>
      <c r="AY305" s="18" t="s">
        <v>130</v>
      </c>
      <c r="BE305" s="171">
        <f>IF(N305="základní",J305,0)</f>
        <v>0</v>
      </c>
      <c r="BF305" s="171">
        <f>IF(N305="snížená",J305,0)</f>
        <v>0</v>
      </c>
      <c r="BG305" s="171">
        <f>IF(N305="zákl. přenesená",J305,0)</f>
        <v>0</v>
      </c>
      <c r="BH305" s="171">
        <f>IF(N305="sníž. přenesená",J305,0)</f>
        <v>0</v>
      </c>
      <c r="BI305" s="171">
        <f>IF(N305="nulová",J305,0)</f>
        <v>0</v>
      </c>
      <c r="BJ305" s="18" t="s">
        <v>30</v>
      </c>
      <c r="BK305" s="171">
        <f>ROUND(I305*H305,2)</f>
        <v>0</v>
      </c>
      <c r="BL305" s="18" t="s">
        <v>137</v>
      </c>
      <c r="BM305" s="170" t="s">
        <v>345</v>
      </c>
    </row>
    <row r="306" spans="1:65" s="13" customFormat="1">
      <c r="B306" s="172"/>
      <c r="D306" s="173" t="s">
        <v>139</v>
      </c>
      <c r="E306" s="174" t="s">
        <v>1</v>
      </c>
      <c r="F306" s="175" t="s">
        <v>346</v>
      </c>
      <c r="H306" s="174" t="s">
        <v>1</v>
      </c>
      <c r="I306" s="176"/>
      <c r="L306" s="172"/>
      <c r="M306" s="177"/>
      <c r="N306" s="178"/>
      <c r="O306" s="178"/>
      <c r="P306" s="178"/>
      <c r="Q306" s="178"/>
      <c r="R306" s="178"/>
      <c r="S306" s="178"/>
      <c r="T306" s="179"/>
      <c r="AT306" s="174" t="s">
        <v>139</v>
      </c>
      <c r="AU306" s="174" t="s">
        <v>82</v>
      </c>
      <c r="AV306" s="13" t="s">
        <v>30</v>
      </c>
      <c r="AW306" s="13" t="s">
        <v>29</v>
      </c>
      <c r="AX306" s="13" t="s">
        <v>73</v>
      </c>
      <c r="AY306" s="174" t="s">
        <v>130</v>
      </c>
    </row>
    <row r="307" spans="1:65" s="13" customFormat="1">
      <c r="B307" s="172"/>
      <c r="D307" s="173" t="s">
        <v>139</v>
      </c>
      <c r="E307" s="174" t="s">
        <v>1</v>
      </c>
      <c r="F307" s="175" t="s">
        <v>347</v>
      </c>
      <c r="H307" s="174" t="s">
        <v>1</v>
      </c>
      <c r="I307" s="176"/>
      <c r="L307" s="172"/>
      <c r="M307" s="177"/>
      <c r="N307" s="178"/>
      <c r="O307" s="178"/>
      <c r="P307" s="178"/>
      <c r="Q307" s="178"/>
      <c r="R307" s="178"/>
      <c r="S307" s="178"/>
      <c r="T307" s="179"/>
      <c r="AT307" s="174" t="s">
        <v>139</v>
      </c>
      <c r="AU307" s="174" t="s">
        <v>82</v>
      </c>
      <c r="AV307" s="13" t="s">
        <v>30</v>
      </c>
      <c r="AW307" s="13" t="s">
        <v>29</v>
      </c>
      <c r="AX307" s="13" t="s">
        <v>73</v>
      </c>
      <c r="AY307" s="174" t="s">
        <v>130</v>
      </c>
    </row>
    <row r="308" spans="1:65" s="14" customFormat="1">
      <c r="B308" s="180"/>
      <c r="D308" s="173" t="s">
        <v>139</v>
      </c>
      <c r="E308" s="181" t="s">
        <v>1</v>
      </c>
      <c r="F308" s="182" t="s">
        <v>348</v>
      </c>
      <c r="H308" s="183">
        <v>5.7</v>
      </c>
      <c r="I308" s="184"/>
      <c r="L308" s="180"/>
      <c r="M308" s="185"/>
      <c r="N308" s="186"/>
      <c r="O308" s="186"/>
      <c r="P308" s="186"/>
      <c r="Q308" s="186"/>
      <c r="R308" s="186"/>
      <c r="S308" s="186"/>
      <c r="T308" s="187"/>
      <c r="AT308" s="181" t="s">
        <v>139</v>
      </c>
      <c r="AU308" s="181" t="s">
        <v>82</v>
      </c>
      <c r="AV308" s="14" t="s">
        <v>82</v>
      </c>
      <c r="AW308" s="14" t="s">
        <v>29</v>
      </c>
      <c r="AX308" s="14" t="s">
        <v>73</v>
      </c>
      <c r="AY308" s="181" t="s">
        <v>130</v>
      </c>
    </row>
    <row r="309" spans="1:65" s="15" customFormat="1">
      <c r="B309" s="188"/>
      <c r="D309" s="173" t="s">
        <v>139</v>
      </c>
      <c r="E309" s="189" t="s">
        <v>1</v>
      </c>
      <c r="F309" s="190" t="s">
        <v>142</v>
      </c>
      <c r="H309" s="191">
        <v>5.7</v>
      </c>
      <c r="I309" s="192"/>
      <c r="L309" s="188"/>
      <c r="M309" s="193"/>
      <c r="N309" s="194"/>
      <c r="O309" s="194"/>
      <c r="P309" s="194"/>
      <c r="Q309" s="194"/>
      <c r="R309" s="194"/>
      <c r="S309" s="194"/>
      <c r="T309" s="195"/>
      <c r="AT309" s="189" t="s">
        <v>139</v>
      </c>
      <c r="AU309" s="189" t="s">
        <v>82</v>
      </c>
      <c r="AV309" s="15" t="s">
        <v>137</v>
      </c>
      <c r="AW309" s="15" t="s">
        <v>29</v>
      </c>
      <c r="AX309" s="15" t="s">
        <v>30</v>
      </c>
      <c r="AY309" s="189" t="s">
        <v>130</v>
      </c>
    </row>
    <row r="310" spans="1:65" s="2" customFormat="1" ht="21.75" customHeight="1">
      <c r="A310" s="33"/>
      <c r="B310" s="125"/>
      <c r="C310" s="159" t="s">
        <v>349</v>
      </c>
      <c r="D310" s="159" t="s">
        <v>132</v>
      </c>
      <c r="E310" s="160" t="s">
        <v>350</v>
      </c>
      <c r="F310" s="161" t="s">
        <v>351</v>
      </c>
      <c r="G310" s="162" t="s">
        <v>344</v>
      </c>
      <c r="H310" s="163">
        <v>5.7</v>
      </c>
      <c r="I310" s="164"/>
      <c r="J310" s="165">
        <f>ROUND(I310*H310,2)</f>
        <v>0</v>
      </c>
      <c r="K310" s="161" t="s">
        <v>136</v>
      </c>
      <c r="L310" s="34"/>
      <c r="M310" s="166" t="s">
        <v>1</v>
      </c>
      <c r="N310" s="167" t="s">
        <v>38</v>
      </c>
      <c r="O310" s="59"/>
      <c r="P310" s="168">
        <f>O310*H310</f>
        <v>0</v>
      </c>
      <c r="Q310" s="168">
        <v>0</v>
      </c>
      <c r="R310" s="168">
        <f>Q310*H310</f>
        <v>0</v>
      </c>
      <c r="S310" s="168">
        <v>0</v>
      </c>
      <c r="T310" s="169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70" t="s">
        <v>137</v>
      </c>
      <c r="AT310" s="170" t="s">
        <v>132</v>
      </c>
      <c r="AU310" s="170" t="s">
        <v>82</v>
      </c>
      <c r="AY310" s="18" t="s">
        <v>130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8" t="s">
        <v>30</v>
      </c>
      <c r="BK310" s="171">
        <f>ROUND(I310*H310,2)</f>
        <v>0</v>
      </c>
      <c r="BL310" s="18" t="s">
        <v>137</v>
      </c>
      <c r="BM310" s="170" t="s">
        <v>352</v>
      </c>
    </row>
    <row r="311" spans="1:65" s="14" customFormat="1">
      <c r="B311" s="180"/>
      <c r="D311" s="173" t="s">
        <v>139</v>
      </c>
      <c r="E311" s="181" t="s">
        <v>1</v>
      </c>
      <c r="F311" s="182" t="s">
        <v>353</v>
      </c>
      <c r="H311" s="183">
        <v>5.7</v>
      </c>
      <c r="I311" s="184"/>
      <c r="L311" s="180"/>
      <c r="M311" s="185"/>
      <c r="N311" s="186"/>
      <c r="O311" s="186"/>
      <c r="P311" s="186"/>
      <c r="Q311" s="186"/>
      <c r="R311" s="186"/>
      <c r="S311" s="186"/>
      <c r="T311" s="187"/>
      <c r="AT311" s="181" t="s">
        <v>139</v>
      </c>
      <c r="AU311" s="181" t="s">
        <v>82</v>
      </c>
      <c r="AV311" s="14" t="s">
        <v>82</v>
      </c>
      <c r="AW311" s="14" t="s">
        <v>29</v>
      </c>
      <c r="AX311" s="14" t="s">
        <v>30</v>
      </c>
      <c r="AY311" s="181" t="s">
        <v>130</v>
      </c>
    </row>
    <row r="312" spans="1:65" s="2" customFormat="1" ht="21.75" customHeight="1">
      <c r="A312" s="33"/>
      <c r="B312" s="125"/>
      <c r="C312" s="159" t="s">
        <v>354</v>
      </c>
      <c r="D312" s="159" t="s">
        <v>132</v>
      </c>
      <c r="E312" s="160" t="s">
        <v>355</v>
      </c>
      <c r="F312" s="161" t="s">
        <v>356</v>
      </c>
      <c r="G312" s="162" t="s">
        <v>344</v>
      </c>
      <c r="H312" s="163">
        <v>8.4000000000000005E-2</v>
      </c>
      <c r="I312" s="164"/>
      <c r="J312" s="165">
        <f>ROUND(I312*H312,2)</f>
        <v>0</v>
      </c>
      <c r="K312" s="161" t="s">
        <v>136</v>
      </c>
      <c r="L312" s="34"/>
      <c r="M312" s="166" t="s">
        <v>1</v>
      </c>
      <c r="N312" s="167" t="s">
        <v>38</v>
      </c>
      <c r="O312" s="59"/>
      <c r="P312" s="168">
        <f>O312*H312</f>
        <v>0</v>
      </c>
      <c r="Q312" s="168">
        <v>1.1950000000000001E-2</v>
      </c>
      <c r="R312" s="168">
        <f>Q312*H312</f>
        <v>1.0038E-3</v>
      </c>
      <c r="S312" s="168">
        <v>0</v>
      </c>
      <c r="T312" s="169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70" t="s">
        <v>137</v>
      </c>
      <c r="AT312" s="170" t="s">
        <v>132</v>
      </c>
      <c r="AU312" s="170" t="s">
        <v>82</v>
      </c>
      <c r="AY312" s="18" t="s">
        <v>130</v>
      </c>
      <c r="BE312" s="171">
        <f>IF(N312="základní",J312,0)</f>
        <v>0</v>
      </c>
      <c r="BF312" s="171">
        <f>IF(N312="snížená",J312,0)</f>
        <v>0</v>
      </c>
      <c r="BG312" s="171">
        <f>IF(N312="zákl. přenesená",J312,0)</f>
        <v>0</v>
      </c>
      <c r="BH312" s="171">
        <f>IF(N312="sníž. přenesená",J312,0)</f>
        <v>0</v>
      </c>
      <c r="BI312" s="171">
        <f>IF(N312="nulová",J312,0)</f>
        <v>0</v>
      </c>
      <c r="BJ312" s="18" t="s">
        <v>30</v>
      </c>
      <c r="BK312" s="171">
        <f>ROUND(I312*H312,2)</f>
        <v>0</v>
      </c>
      <c r="BL312" s="18" t="s">
        <v>137</v>
      </c>
      <c r="BM312" s="170" t="s">
        <v>357</v>
      </c>
    </row>
    <row r="313" spans="1:65" s="13" customFormat="1">
      <c r="B313" s="172"/>
      <c r="D313" s="173" t="s">
        <v>139</v>
      </c>
      <c r="E313" s="174" t="s">
        <v>1</v>
      </c>
      <c r="F313" s="175" t="s">
        <v>358</v>
      </c>
      <c r="H313" s="174" t="s">
        <v>1</v>
      </c>
      <c r="I313" s="176"/>
      <c r="L313" s="172"/>
      <c r="M313" s="177"/>
      <c r="N313" s="178"/>
      <c r="O313" s="178"/>
      <c r="P313" s="178"/>
      <c r="Q313" s="178"/>
      <c r="R313" s="178"/>
      <c r="S313" s="178"/>
      <c r="T313" s="179"/>
      <c r="AT313" s="174" t="s">
        <v>139</v>
      </c>
      <c r="AU313" s="174" t="s">
        <v>82</v>
      </c>
      <c r="AV313" s="13" t="s">
        <v>30</v>
      </c>
      <c r="AW313" s="13" t="s">
        <v>29</v>
      </c>
      <c r="AX313" s="13" t="s">
        <v>73</v>
      </c>
      <c r="AY313" s="174" t="s">
        <v>130</v>
      </c>
    </row>
    <row r="314" spans="1:65" s="14" customFormat="1">
      <c r="B314" s="180"/>
      <c r="D314" s="173" t="s">
        <v>139</v>
      </c>
      <c r="E314" s="181" t="s">
        <v>1</v>
      </c>
      <c r="F314" s="182" t="s">
        <v>359</v>
      </c>
      <c r="H314" s="183">
        <v>8.4000000000000005E-2</v>
      </c>
      <c r="I314" s="184"/>
      <c r="L314" s="180"/>
      <c r="M314" s="185"/>
      <c r="N314" s="186"/>
      <c r="O314" s="186"/>
      <c r="P314" s="186"/>
      <c r="Q314" s="186"/>
      <c r="R314" s="186"/>
      <c r="S314" s="186"/>
      <c r="T314" s="187"/>
      <c r="AT314" s="181" t="s">
        <v>139</v>
      </c>
      <c r="AU314" s="181" t="s">
        <v>82</v>
      </c>
      <c r="AV314" s="14" t="s">
        <v>82</v>
      </c>
      <c r="AW314" s="14" t="s">
        <v>29</v>
      </c>
      <c r="AX314" s="14" t="s">
        <v>73</v>
      </c>
      <c r="AY314" s="181" t="s">
        <v>130</v>
      </c>
    </row>
    <row r="315" spans="1:65" s="15" customFormat="1">
      <c r="B315" s="188"/>
      <c r="D315" s="173" t="s">
        <v>139</v>
      </c>
      <c r="E315" s="189" t="s">
        <v>1</v>
      </c>
      <c r="F315" s="190" t="s">
        <v>142</v>
      </c>
      <c r="H315" s="191">
        <v>8.4000000000000005E-2</v>
      </c>
      <c r="I315" s="192"/>
      <c r="L315" s="188"/>
      <c r="M315" s="193"/>
      <c r="N315" s="194"/>
      <c r="O315" s="194"/>
      <c r="P315" s="194"/>
      <c r="Q315" s="194"/>
      <c r="R315" s="194"/>
      <c r="S315" s="194"/>
      <c r="T315" s="195"/>
      <c r="AT315" s="189" t="s">
        <v>139</v>
      </c>
      <c r="AU315" s="189" t="s">
        <v>82</v>
      </c>
      <c r="AV315" s="15" t="s">
        <v>137</v>
      </c>
      <c r="AW315" s="15" t="s">
        <v>29</v>
      </c>
      <c r="AX315" s="15" t="s">
        <v>30</v>
      </c>
      <c r="AY315" s="189" t="s">
        <v>130</v>
      </c>
    </row>
    <row r="316" spans="1:65" s="2" customFormat="1" ht="24.15" customHeight="1">
      <c r="A316" s="33"/>
      <c r="B316" s="125"/>
      <c r="C316" s="159" t="s">
        <v>360</v>
      </c>
      <c r="D316" s="159" t="s">
        <v>132</v>
      </c>
      <c r="E316" s="160" t="s">
        <v>361</v>
      </c>
      <c r="F316" s="161" t="s">
        <v>362</v>
      </c>
      <c r="G316" s="162" t="s">
        <v>344</v>
      </c>
      <c r="H316" s="163">
        <v>8.4000000000000005E-2</v>
      </c>
      <c r="I316" s="164"/>
      <c r="J316" s="165">
        <f>ROUND(I316*H316,2)</f>
        <v>0</v>
      </c>
      <c r="K316" s="161" t="s">
        <v>136</v>
      </c>
      <c r="L316" s="34"/>
      <c r="M316" s="166" t="s">
        <v>1</v>
      </c>
      <c r="N316" s="167" t="s">
        <v>38</v>
      </c>
      <c r="O316" s="59"/>
      <c r="P316" s="168">
        <f>O316*H316</f>
        <v>0</v>
      </c>
      <c r="Q316" s="168">
        <v>0</v>
      </c>
      <c r="R316" s="168">
        <f>Q316*H316</f>
        <v>0</v>
      </c>
      <c r="S316" s="168">
        <v>0</v>
      </c>
      <c r="T316" s="169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70" t="s">
        <v>137</v>
      </c>
      <c r="AT316" s="170" t="s">
        <v>132</v>
      </c>
      <c r="AU316" s="170" t="s">
        <v>82</v>
      </c>
      <c r="AY316" s="18" t="s">
        <v>130</v>
      </c>
      <c r="BE316" s="171">
        <f>IF(N316="základní",J316,0)</f>
        <v>0</v>
      </c>
      <c r="BF316" s="171">
        <f>IF(N316="snížená",J316,0)</f>
        <v>0</v>
      </c>
      <c r="BG316" s="171">
        <f>IF(N316="zákl. přenesená",J316,0)</f>
        <v>0</v>
      </c>
      <c r="BH316" s="171">
        <f>IF(N316="sníž. přenesená",J316,0)</f>
        <v>0</v>
      </c>
      <c r="BI316" s="171">
        <f>IF(N316="nulová",J316,0)</f>
        <v>0</v>
      </c>
      <c r="BJ316" s="18" t="s">
        <v>30</v>
      </c>
      <c r="BK316" s="171">
        <f>ROUND(I316*H316,2)</f>
        <v>0</v>
      </c>
      <c r="BL316" s="18" t="s">
        <v>137</v>
      </c>
      <c r="BM316" s="170" t="s">
        <v>363</v>
      </c>
    </row>
    <row r="317" spans="1:65" s="14" customFormat="1">
      <c r="B317" s="180"/>
      <c r="D317" s="173" t="s">
        <v>139</v>
      </c>
      <c r="E317" s="181" t="s">
        <v>1</v>
      </c>
      <c r="F317" s="182" t="s">
        <v>364</v>
      </c>
      <c r="H317" s="183">
        <v>8.4000000000000005E-2</v>
      </c>
      <c r="I317" s="184"/>
      <c r="L317" s="180"/>
      <c r="M317" s="185"/>
      <c r="N317" s="186"/>
      <c r="O317" s="186"/>
      <c r="P317" s="186"/>
      <c r="Q317" s="186"/>
      <c r="R317" s="186"/>
      <c r="S317" s="186"/>
      <c r="T317" s="187"/>
      <c r="AT317" s="181" t="s">
        <v>139</v>
      </c>
      <c r="AU317" s="181" t="s">
        <v>82</v>
      </c>
      <c r="AV317" s="14" t="s">
        <v>82</v>
      </c>
      <c r="AW317" s="14" t="s">
        <v>29</v>
      </c>
      <c r="AX317" s="14" t="s">
        <v>30</v>
      </c>
      <c r="AY317" s="181" t="s">
        <v>130</v>
      </c>
    </row>
    <row r="318" spans="1:65" s="2" customFormat="1" ht="16.5" customHeight="1">
      <c r="A318" s="33"/>
      <c r="B318" s="125"/>
      <c r="C318" s="159" t="s">
        <v>365</v>
      </c>
      <c r="D318" s="159" t="s">
        <v>132</v>
      </c>
      <c r="E318" s="160" t="s">
        <v>366</v>
      </c>
      <c r="F318" s="161" t="s">
        <v>367</v>
      </c>
      <c r="G318" s="162" t="s">
        <v>245</v>
      </c>
      <c r="H318" s="163">
        <v>0.28499999999999998</v>
      </c>
      <c r="I318" s="164"/>
      <c r="J318" s="165">
        <f>ROUND(I318*H318,2)</f>
        <v>0</v>
      </c>
      <c r="K318" s="161" t="s">
        <v>136</v>
      </c>
      <c r="L318" s="34"/>
      <c r="M318" s="166" t="s">
        <v>1</v>
      </c>
      <c r="N318" s="167" t="s">
        <v>38</v>
      </c>
      <c r="O318" s="59"/>
      <c r="P318" s="168">
        <f>O318*H318</f>
        <v>0</v>
      </c>
      <c r="Q318" s="168">
        <v>1.06277</v>
      </c>
      <c r="R318" s="168">
        <f>Q318*H318</f>
        <v>0.30288944999999995</v>
      </c>
      <c r="S318" s="168">
        <v>0</v>
      </c>
      <c r="T318" s="169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70" t="s">
        <v>137</v>
      </c>
      <c r="AT318" s="170" t="s">
        <v>132</v>
      </c>
      <c r="AU318" s="170" t="s">
        <v>82</v>
      </c>
      <c r="AY318" s="18" t="s">
        <v>130</v>
      </c>
      <c r="BE318" s="171">
        <f>IF(N318="základní",J318,0)</f>
        <v>0</v>
      </c>
      <c r="BF318" s="171">
        <f>IF(N318="snížená",J318,0)</f>
        <v>0</v>
      </c>
      <c r="BG318" s="171">
        <f>IF(N318="zákl. přenesená",J318,0)</f>
        <v>0</v>
      </c>
      <c r="BH318" s="171">
        <f>IF(N318="sníž. přenesená",J318,0)</f>
        <v>0</v>
      </c>
      <c r="BI318" s="171">
        <f>IF(N318="nulová",J318,0)</f>
        <v>0</v>
      </c>
      <c r="BJ318" s="18" t="s">
        <v>30</v>
      </c>
      <c r="BK318" s="171">
        <f>ROUND(I318*H318,2)</f>
        <v>0</v>
      </c>
      <c r="BL318" s="18" t="s">
        <v>137</v>
      </c>
      <c r="BM318" s="170" t="s">
        <v>368</v>
      </c>
    </row>
    <row r="319" spans="1:65" s="13" customFormat="1">
      <c r="B319" s="172"/>
      <c r="D319" s="173" t="s">
        <v>139</v>
      </c>
      <c r="E319" s="174" t="s">
        <v>1</v>
      </c>
      <c r="F319" s="175" t="s">
        <v>369</v>
      </c>
      <c r="H319" s="174" t="s">
        <v>1</v>
      </c>
      <c r="I319" s="176"/>
      <c r="L319" s="172"/>
      <c r="M319" s="177"/>
      <c r="N319" s="178"/>
      <c r="O319" s="178"/>
      <c r="P319" s="178"/>
      <c r="Q319" s="178"/>
      <c r="R319" s="178"/>
      <c r="S319" s="178"/>
      <c r="T319" s="179"/>
      <c r="AT319" s="174" t="s">
        <v>139</v>
      </c>
      <c r="AU319" s="174" t="s">
        <v>82</v>
      </c>
      <c r="AV319" s="13" t="s">
        <v>30</v>
      </c>
      <c r="AW319" s="13" t="s">
        <v>29</v>
      </c>
      <c r="AX319" s="13" t="s">
        <v>73</v>
      </c>
      <c r="AY319" s="174" t="s">
        <v>130</v>
      </c>
    </row>
    <row r="320" spans="1:65" s="13" customFormat="1">
      <c r="B320" s="172"/>
      <c r="D320" s="173" t="s">
        <v>139</v>
      </c>
      <c r="E320" s="174" t="s">
        <v>1</v>
      </c>
      <c r="F320" s="175" t="s">
        <v>370</v>
      </c>
      <c r="H320" s="174" t="s">
        <v>1</v>
      </c>
      <c r="I320" s="176"/>
      <c r="L320" s="172"/>
      <c r="M320" s="177"/>
      <c r="N320" s="178"/>
      <c r="O320" s="178"/>
      <c r="P320" s="178"/>
      <c r="Q320" s="178"/>
      <c r="R320" s="178"/>
      <c r="S320" s="178"/>
      <c r="T320" s="179"/>
      <c r="AT320" s="174" t="s">
        <v>139</v>
      </c>
      <c r="AU320" s="174" t="s">
        <v>82</v>
      </c>
      <c r="AV320" s="13" t="s">
        <v>30</v>
      </c>
      <c r="AW320" s="13" t="s">
        <v>29</v>
      </c>
      <c r="AX320" s="13" t="s">
        <v>73</v>
      </c>
      <c r="AY320" s="174" t="s">
        <v>130</v>
      </c>
    </row>
    <row r="321" spans="1:65" s="14" customFormat="1">
      <c r="B321" s="180"/>
      <c r="D321" s="173" t="s">
        <v>139</v>
      </c>
      <c r="E321" s="181" t="s">
        <v>1</v>
      </c>
      <c r="F321" s="182" t="s">
        <v>371</v>
      </c>
      <c r="H321" s="183">
        <v>0.20100000000000001</v>
      </c>
      <c r="I321" s="184"/>
      <c r="L321" s="180"/>
      <c r="M321" s="185"/>
      <c r="N321" s="186"/>
      <c r="O321" s="186"/>
      <c r="P321" s="186"/>
      <c r="Q321" s="186"/>
      <c r="R321" s="186"/>
      <c r="S321" s="186"/>
      <c r="T321" s="187"/>
      <c r="AT321" s="181" t="s">
        <v>139</v>
      </c>
      <c r="AU321" s="181" t="s">
        <v>82</v>
      </c>
      <c r="AV321" s="14" t="s">
        <v>82</v>
      </c>
      <c r="AW321" s="14" t="s">
        <v>29</v>
      </c>
      <c r="AX321" s="14" t="s">
        <v>73</v>
      </c>
      <c r="AY321" s="181" t="s">
        <v>130</v>
      </c>
    </row>
    <row r="322" spans="1:65" s="14" customFormat="1">
      <c r="B322" s="180"/>
      <c r="D322" s="173" t="s">
        <v>139</v>
      </c>
      <c r="E322" s="181" t="s">
        <v>1</v>
      </c>
      <c r="F322" s="182" t="s">
        <v>372</v>
      </c>
      <c r="H322" s="183">
        <v>8.4000000000000005E-2</v>
      </c>
      <c r="I322" s="184"/>
      <c r="L322" s="180"/>
      <c r="M322" s="185"/>
      <c r="N322" s="186"/>
      <c r="O322" s="186"/>
      <c r="P322" s="186"/>
      <c r="Q322" s="186"/>
      <c r="R322" s="186"/>
      <c r="S322" s="186"/>
      <c r="T322" s="187"/>
      <c r="AT322" s="181" t="s">
        <v>139</v>
      </c>
      <c r="AU322" s="181" t="s">
        <v>82</v>
      </c>
      <c r="AV322" s="14" t="s">
        <v>82</v>
      </c>
      <c r="AW322" s="14" t="s">
        <v>29</v>
      </c>
      <c r="AX322" s="14" t="s">
        <v>73</v>
      </c>
      <c r="AY322" s="181" t="s">
        <v>130</v>
      </c>
    </row>
    <row r="323" spans="1:65" s="15" customFormat="1">
      <c r="B323" s="188"/>
      <c r="D323" s="173" t="s">
        <v>139</v>
      </c>
      <c r="E323" s="189" t="s">
        <v>1</v>
      </c>
      <c r="F323" s="190" t="s">
        <v>142</v>
      </c>
      <c r="H323" s="191">
        <v>0.28499999999999998</v>
      </c>
      <c r="I323" s="192"/>
      <c r="L323" s="188"/>
      <c r="M323" s="193"/>
      <c r="N323" s="194"/>
      <c r="O323" s="194"/>
      <c r="P323" s="194"/>
      <c r="Q323" s="194"/>
      <c r="R323" s="194"/>
      <c r="S323" s="194"/>
      <c r="T323" s="195"/>
      <c r="AT323" s="189" t="s">
        <v>139</v>
      </c>
      <c r="AU323" s="189" t="s">
        <v>82</v>
      </c>
      <c r="AV323" s="15" t="s">
        <v>137</v>
      </c>
      <c r="AW323" s="15" t="s">
        <v>29</v>
      </c>
      <c r="AX323" s="15" t="s">
        <v>30</v>
      </c>
      <c r="AY323" s="189" t="s">
        <v>130</v>
      </c>
    </row>
    <row r="324" spans="1:65" s="2" customFormat="1" ht="24.15" customHeight="1">
      <c r="A324" s="33"/>
      <c r="B324" s="125"/>
      <c r="C324" s="159" t="s">
        <v>373</v>
      </c>
      <c r="D324" s="159" t="s">
        <v>132</v>
      </c>
      <c r="E324" s="160" t="s">
        <v>374</v>
      </c>
      <c r="F324" s="161" t="s">
        <v>375</v>
      </c>
      <c r="G324" s="162" t="s">
        <v>135</v>
      </c>
      <c r="H324" s="163">
        <v>30.356999999999999</v>
      </c>
      <c r="I324" s="164"/>
      <c r="J324" s="165">
        <f>ROUND(I324*H324,2)</f>
        <v>0</v>
      </c>
      <c r="K324" s="161" t="s">
        <v>136</v>
      </c>
      <c r="L324" s="34"/>
      <c r="M324" s="166" t="s">
        <v>1</v>
      </c>
      <c r="N324" s="167" t="s">
        <v>38</v>
      </c>
      <c r="O324" s="59"/>
      <c r="P324" s="168">
        <f>O324*H324</f>
        <v>0</v>
      </c>
      <c r="Q324" s="168">
        <v>2.55328</v>
      </c>
      <c r="R324" s="168">
        <f>Q324*H324</f>
        <v>77.509920960000002</v>
      </c>
      <c r="S324" s="168">
        <v>0</v>
      </c>
      <c r="T324" s="169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70" t="s">
        <v>137</v>
      </c>
      <c r="AT324" s="170" t="s">
        <v>132</v>
      </c>
      <c r="AU324" s="170" t="s">
        <v>82</v>
      </c>
      <c r="AY324" s="18" t="s">
        <v>130</v>
      </c>
      <c r="BE324" s="171">
        <f>IF(N324="základní",J324,0)</f>
        <v>0</v>
      </c>
      <c r="BF324" s="171">
        <f>IF(N324="snížená",J324,0)</f>
        <v>0</v>
      </c>
      <c r="BG324" s="171">
        <f>IF(N324="zákl. přenesená",J324,0)</f>
        <v>0</v>
      </c>
      <c r="BH324" s="171">
        <f>IF(N324="sníž. přenesená",J324,0)</f>
        <v>0</v>
      </c>
      <c r="BI324" s="171">
        <f>IF(N324="nulová",J324,0)</f>
        <v>0</v>
      </c>
      <c r="BJ324" s="18" t="s">
        <v>30</v>
      </c>
      <c r="BK324" s="171">
        <f>ROUND(I324*H324,2)</f>
        <v>0</v>
      </c>
      <c r="BL324" s="18" t="s">
        <v>137</v>
      </c>
      <c r="BM324" s="170" t="s">
        <v>376</v>
      </c>
    </row>
    <row r="325" spans="1:65" s="13" customFormat="1">
      <c r="B325" s="172"/>
      <c r="D325" s="173" t="s">
        <v>139</v>
      </c>
      <c r="E325" s="174" t="s">
        <v>1</v>
      </c>
      <c r="F325" s="175" t="s">
        <v>377</v>
      </c>
      <c r="H325" s="174" t="s">
        <v>1</v>
      </c>
      <c r="I325" s="176"/>
      <c r="L325" s="172"/>
      <c r="M325" s="177"/>
      <c r="N325" s="178"/>
      <c r="O325" s="178"/>
      <c r="P325" s="178"/>
      <c r="Q325" s="178"/>
      <c r="R325" s="178"/>
      <c r="S325" s="178"/>
      <c r="T325" s="179"/>
      <c r="AT325" s="174" t="s">
        <v>139</v>
      </c>
      <c r="AU325" s="174" t="s">
        <v>82</v>
      </c>
      <c r="AV325" s="13" t="s">
        <v>30</v>
      </c>
      <c r="AW325" s="13" t="s">
        <v>29</v>
      </c>
      <c r="AX325" s="13" t="s">
        <v>73</v>
      </c>
      <c r="AY325" s="174" t="s">
        <v>130</v>
      </c>
    </row>
    <row r="326" spans="1:65" s="14" customFormat="1">
      <c r="B326" s="180"/>
      <c r="D326" s="173" t="s">
        <v>139</v>
      </c>
      <c r="E326" s="181" t="s">
        <v>1</v>
      </c>
      <c r="F326" s="182" t="s">
        <v>378</v>
      </c>
      <c r="H326" s="183">
        <v>14</v>
      </c>
      <c r="I326" s="184"/>
      <c r="L326" s="180"/>
      <c r="M326" s="185"/>
      <c r="N326" s="186"/>
      <c r="O326" s="186"/>
      <c r="P326" s="186"/>
      <c r="Q326" s="186"/>
      <c r="R326" s="186"/>
      <c r="S326" s="186"/>
      <c r="T326" s="187"/>
      <c r="AT326" s="181" t="s">
        <v>139</v>
      </c>
      <c r="AU326" s="181" t="s">
        <v>82</v>
      </c>
      <c r="AV326" s="14" t="s">
        <v>82</v>
      </c>
      <c r="AW326" s="14" t="s">
        <v>29</v>
      </c>
      <c r="AX326" s="14" t="s">
        <v>73</v>
      </c>
      <c r="AY326" s="181" t="s">
        <v>130</v>
      </c>
    </row>
    <row r="327" spans="1:65" s="13" customFormat="1">
      <c r="B327" s="172"/>
      <c r="D327" s="173" t="s">
        <v>139</v>
      </c>
      <c r="E327" s="174" t="s">
        <v>1</v>
      </c>
      <c r="F327" s="175" t="s">
        <v>379</v>
      </c>
      <c r="H327" s="174" t="s">
        <v>1</v>
      </c>
      <c r="I327" s="176"/>
      <c r="L327" s="172"/>
      <c r="M327" s="177"/>
      <c r="N327" s="178"/>
      <c r="O327" s="178"/>
      <c r="P327" s="178"/>
      <c r="Q327" s="178"/>
      <c r="R327" s="178"/>
      <c r="S327" s="178"/>
      <c r="T327" s="179"/>
      <c r="AT327" s="174" t="s">
        <v>139</v>
      </c>
      <c r="AU327" s="174" t="s">
        <v>82</v>
      </c>
      <c r="AV327" s="13" t="s">
        <v>30</v>
      </c>
      <c r="AW327" s="13" t="s">
        <v>29</v>
      </c>
      <c r="AX327" s="13" t="s">
        <v>73</v>
      </c>
      <c r="AY327" s="174" t="s">
        <v>130</v>
      </c>
    </row>
    <row r="328" spans="1:65" s="14" customFormat="1">
      <c r="B328" s="180"/>
      <c r="D328" s="173" t="s">
        <v>139</v>
      </c>
      <c r="E328" s="181" t="s">
        <v>1</v>
      </c>
      <c r="F328" s="182" t="s">
        <v>380</v>
      </c>
      <c r="H328" s="183">
        <v>9</v>
      </c>
      <c r="I328" s="184"/>
      <c r="L328" s="180"/>
      <c r="M328" s="185"/>
      <c r="N328" s="186"/>
      <c r="O328" s="186"/>
      <c r="P328" s="186"/>
      <c r="Q328" s="186"/>
      <c r="R328" s="186"/>
      <c r="S328" s="186"/>
      <c r="T328" s="187"/>
      <c r="AT328" s="181" t="s">
        <v>139</v>
      </c>
      <c r="AU328" s="181" t="s">
        <v>82</v>
      </c>
      <c r="AV328" s="14" t="s">
        <v>82</v>
      </c>
      <c r="AW328" s="14" t="s">
        <v>29</v>
      </c>
      <c r="AX328" s="14" t="s">
        <v>73</v>
      </c>
      <c r="AY328" s="181" t="s">
        <v>130</v>
      </c>
    </row>
    <row r="329" spans="1:65" s="13" customFormat="1">
      <c r="B329" s="172"/>
      <c r="D329" s="173" t="s">
        <v>139</v>
      </c>
      <c r="E329" s="174" t="s">
        <v>1</v>
      </c>
      <c r="F329" s="175" t="s">
        <v>381</v>
      </c>
      <c r="H329" s="174" t="s">
        <v>1</v>
      </c>
      <c r="I329" s="176"/>
      <c r="L329" s="172"/>
      <c r="M329" s="177"/>
      <c r="N329" s="178"/>
      <c r="O329" s="178"/>
      <c r="P329" s="178"/>
      <c r="Q329" s="178"/>
      <c r="R329" s="178"/>
      <c r="S329" s="178"/>
      <c r="T329" s="179"/>
      <c r="AT329" s="174" t="s">
        <v>139</v>
      </c>
      <c r="AU329" s="174" t="s">
        <v>82</v>
      </c>
      <c r="AV329" s="13" t="s">
        <v>30</v>
      </c>
      <c r="AW329" s="13" t="s">
        <v>29</v>
      </c>
      <c r="AX329" s="13" t="s">
        <v>73</v>
      </c>
      <c r="AY329" s="174" t="s">
        <v>130</v>
      </c>
    </row>
    <row r="330" spans="1:65" s="14" customFormat="1">
      <c r="B330" s="180"/>
      <c r="D330" s="173" t="s">
        <v>139</v>
      </c>
      <c r="E330" s="181" t="s">
        <v>1</v>
      </c>
      <c r="F330" s="182" t="s">
        <v>382</v>
      </c>
      <c r="H330" s="183">
        <v>2.2999999999999998</v>
      </c>
      <c r="I330" s="184"/>
      <c r="L330" s="180"/>
      <c r="M330" s="185"/>
      <c r="N330" s="186"/>
      <c r="O330" s="186"/>
      <c r="P330" s="186"/>
      <c r="Q330" s="186"/>
      <c r="R330" s="186"/>
      <c r="S330" s="186"/>
      <c r="T330" s="187"/>
      <c r="AT330" s="181" t="s">
        <v>139</v>
      </c>
      <c r="AU330" s="181" t="s">
        <v>82</v>
      </c>
      <c r="AV330" s="14" t="s">
        <v>82</v>
      </c>
      <c r="AW330" s="14" t="s">
        <v>29</v>
      </c>
      <c r="AX330" s="14" t="s">
        <v>73</v>
      </c>
      <c r="AY330" s="181" t="s">
        <v>130</v>
      </c>
    </row>
    <row r="331" spans="1:65" s="13" customFormat="1">
      <c r="B331" s="172"/>
      <c r="D331" s="173" t="s">
        <v>139</v>
      </c>
      <c r="E331" s="174" t="s">
        <v>1</v>
      </c>
      <c r="F331" s="175" t="s">
        <v>383</v>
      </c>
      <c r="H331" s="174" t="s">
        <v>1</v>
      </c>
      <c r="I331" s="176"/>
      <c r="L331" s="172"/>
      <c r="M331" s="177"/>
      <c r="N331" s="178"/>
      <c r="O331" s="178"/>
      <c r="P331" s="178"/>
      <c r="Q331" s="178"/>
      <c r="R331" s="178"/>
      <c r="S331" s="178"/>
      <c r="T331" s="179"/>
      <c r="AT331" s="174" t="s">
        <v>139</v>
      </c>
      <c r="AU331" s="174" t="s">
        <v>82</v>
      </c>
      <c r="AV331" s="13" t="s">
        <v>30</v>
      </c>
      <c r="AW331" s="13" t="s">
        <v>29</v>
      </c>
      <c r="AX331" s="13" t="s">
        <v>73</v>
      </c>
      <c r="AY331" s="174" t="s">
        <v>130</v>
      </c>
    </row>
    <row r="332" spans="1:65" s="14" customFormat="1">
      <c r="B332" s="180"/>
      <c r="D332" s="173" t="s">
        <v>139</v>
      </c>
      <c r="E332" s="181" t="s">
        <v>1</v>
      </c>
      <c r="F332" s="182" t="s">
        <v>384</v>
      </c>
      <c r="H332" s="183">
        <v>1.78</v>
      </c>
      <c r="I332" s="184"/>
      <c r="L332" s="180"/>
      <c r="M332" s="185"/>
      <c r="N332" s="186"/>
      <c r="O332" s="186"/>
      <c r="P332" s="186"/>
      <c r="Q332" s="186"/>
      <c r="R332" s="186"/>
      <c r="S332" s="186"/>
      <c r="T332" s="187"/>
      <c r="AT332" s="181" t="s">
        <v>139</v>
      </c>
      <c r="AU332" s="181" t="s">
        <v>82</v>
      </c>
      <c r="AV332" s="14" t="s">
        <v>82</v>
      </c>
      <c r="AW332" s="14" t="s">
        <v>29</v>
      </c>
      <c r="AX332" s="14" t="s">
        <v>73</v>
      </c>
      <c r="AY332" s="181" t="s">
        <v>130</v>
      </c>
    </row>
    <row r="333" spans="1:65" s="13" customFormat="1">
      <c r="B333" s="172"/>
      <c r="D333" s="173" t="s">
        <v>139</v>
      </c>
      <c r="E333" s="174" t="s">
        <v>1</v>
      </c>
      <c r="F333" s="175" t="s">
        <v>385</v>
      </c>
      <c r="H333" s="174" t="s">
        <v>1</v>
      </c>
      <c r="I333" s="176"/>
      <c r="L333" s="172"/>
      <c r="M333" s="177"/>
      <c r="N333" s="178"/>
      <c r="O333" s="178"/>
      <c r="P333" s="178"/>
      <c r="Q333" s="178"/>
      <c r="R333" s="178"/>
      <c r="S333" s="178"/>
      <c r="T333" s="179"/>
      <c r="AT333" s="174" t="s">
        <v>139</v>
      </c>
      <c r="AU333" s="174" t="s">
        <v>82</v>
      </c>
      <c r="AV333" s="13" t="s">
        <v>30</v>
      </c>
      <c r="AW333" s="13" t="s">
        <v>29</v>
      </c>
      <c r="AX333" s="13" t="s">
        <v>73</v>
      </c>
      <c r="AY333" s="174" t="s">
        <v>130</v>
      </c>
    </row>
    <row r="334" spans="1:65" s="14" customFormat="1">
      <c r="B334" s="180"/>
      <c r="D334" s="173" t="s">
        <v>139</v>
      </c>
      <c r="E334" s="181" t="s">
        <v>1</v>
      </c>
      <c r="F334" s="182" t="s">
        <v>386</v>
      </c>
      <c r="H334" s="183">
        <v>0.69</v>
      </c>
      <c r="I334" s="184"/>
      <c r="L334" s="180"/>
      <c r="M334" s="185"/>
      <c r="N334" s="186"/>
      <c r="O334" s="186"/>
      <c r="P334" s="186"/>
      <c r="Q334" s="186"/>
      <c r="R334" s="186"/>
      <c r="S334" s="186"/>
      <c r="T334" s="187"/>
      <c r="AT334" s="181" t="s">
        <v>139</v>
      </c>
      <c r="AU334" s="181" t="s">
        <v>82</v>
      </c>
      <c r="AV334" s="14" t="s">
        <v>82</v>
      </c>
      <c r="AW334" s="14" t="s">
        <v>29</v>
      </c>
      <c r="AX334" s="14" t="s">
        <v>73</v>
      </c>
      <c r="AY334" s="181" t="s">
        <v>130</v>
      </c>
    </row>
    <row r="335" spans="1:65" s="14" customFormat="1">
      <c r="B335" s="180"/>
      <c r="D335" s="173" t="s">
        <v>139</v>
      </c>
      <c r="E335" s="181" t="s">
        <v>1</v>
      </c>
      <c r="F335" s="182" t="s">
        <v>387</v>
      </c>
      <c r="H335" s="183">
        <v>2.08</v>
      </c>
      <c r="I335" s="184"/>
      <c r="L335" s="180"/>
      <c r="M335" s="185"/>
      <c r="N335" s="186"/>
      <c r="O335" s="186"/>
      <c r="P335" s="186"/>
      <c r="Q335" s="186"/>
      <c r="R335" s="186"/>
      <c r="S335" s="186"/>
      <c r="T335" s="187"/>
      <c r="AT335" s="181" t="s">
        <v>139</v>
      </c>
      <c r="AU335" s="181" t="s">
        <v>82</v>
      </c>
      <c r="AV335" s="14" t="s">
        <v>82</v>
      </c>
      <c r="AW335" s="14" t="s">
        <v>29</v>
      </c>
      <c r="AX335" s="14" t="s">
        <v>73</v>
      </c>
      <c r="AY335" s="181" t="s">
        <v>130</v>
      </c>
    </row>
    <row r="336" spans="1:65" s="14" customFormat="1">
      <c r="B336" s="180"/>
      <c r="D336" s="173" t="s">
        <v>139</v>
      </c>
      <c r="E336" s="181" t="s">
        <v>1</v>
      </c>
      <c r="F336" s="182" t="s">
        <v>388</v>
      </c>
      <c r="H336" s="183">
        <v>0.50700000000000001</v>
      </c>
      <c r="I336" s="184"/>
      <c r="L336" s="180"/>
      <c r="M336" s="185"/>
      <c r="N336" s="186"/>
      <c r="O336" s="186"/>
      <c r="P336" s="186"/>
      <c r="Q336" s="186"/>
      <c r="R336" s="186"/>
      <c r="S336" s="186"/>
      <c r="T336" s="187"/>
      <c r="AT336" s="181" t="s">
        <v>139</v>
      </c>
      <c r="AU336" s="181" t="s">
        <v>82</v>
      </c>
      <c r="AV336" s="14" t="s">
        <v>82</v>
      </c>
      <c r="AW336" s="14" t="s">
        <v>29</v>
      </c>
      <c r="AX336" s="14" t="s">
        <v>73</v>
      </c>
      <c r="AY336" s="181" t="s">
        <v>130</v>
      </c>
    </row>
    <row r="337" spans="1:65" s="15" customFormat="1">
      <c r="B337" s="188"/>
      <c r="D337" s="173" t="s">
        <v>139</v>
      </c>
      <c r="E337" s="189" t="s">
        <v>1</v>
      </c>
      <c r="F337" s="190" t="s">
        <v>142</v>
      </c>
      <c r="H337" s="191">
        <v>30.356999999999999</v>
      </c>
      <c r="I337" s="192"/>
      <c r="L337" s="188"/>
      <c r="M337" s="193"/>
      <c r="N337" s="194"/>
      <c r="O337" s="194"/>
      <c r="P337" s="194"/>
      <c r="Q337" s="194"/>
      <c r="R337" s="194"/>
      <c r="S337" s="194"/>
      <c r="T337" s="195"/>
      <c r="AT337" s="189" t="s">
        <v>139</v>
      </c>
      <c r="AU337" s="189" t="s">
        <v>82</v>
      </c>
      <c r="AV337" s="15" t="s">
        <v>137</v>
      </c>
      <c r="AW337" s="15" t="s">
        <v>29</v>
      </c>
      <c r="AX337" s="15" t="s">
        <v>30</v>
      </c>
      <c r="AY337" s="189" t="s">
        <v>130</v>
      </c>
    </row>
    <row r="338" spans="1:65" s="2" customFormat="1" ht="21.75" customHeight="1">
      <c r="A338" s="33"/>
      <c r="B338" s="125"/>
      <c r="C338" s="159" t="s">
        <v>389</v>
      </c>
      <c r="D338" s="159" t="s">
        <v>132</v>
      </c>
      <c r="E338" s="160" t="s">
        <v>390</v>
      </c>
      <c r="F338" s="161" t="s">
        <v>391</v>
      </c>
      <c r="G338" s="162" t="s">
        <v>245</v>
      </c>
      <c r="H338" s="163">
        <v>6.4139999999999997</v>
      </c>
      <c r="I338" s="164"/>
      <c r="J338" s="165">
        <f>ROUND(I338*H338,2)</f>
        <v>0</v>
      </c>
      <c r="K338" s="161" t="s">
        <v>136</v>
      </c>
      <c r="L338" s="34"/>
      <c r="M338" s="166" t="s">
        <v>1</v>
      </c>
      <c r="N338" s="167" t="s">
        <v>38</v>
      </c>
      <c r="O338" s="59"/>
      <c r="P338" s="168">
        <f>O338*H338</f>
        <v>0</v>
      </c>
      <c r="Q338" s="168">
        <v>1.0471699999999999</v>
      </c>
      <c r="R338" s="168">
        <f>Q338*H338</f>
        <v>6.716548379999999</v>
      </c>
      <c r="S338" s="168">
        <v>0</v>
      </c>
      <c r="T338" s="169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70" t="s">
        <v>137</v>
      </c>
      <c r="AT338" s="170" t="s">
        <v>132</v>
      </c>
      <c r="AU338" s="170" t="s">
        <v>82</v>
      </c>
      <c r="AY338" s="18" t="s">
        <v>130</v>
      </c>
      <c r="BE338" s="171">
        <f>IF(N338="základní",J338,0)</f>
        <v>0</v>
      </c>
      <c r="BF338" s="171">
        <f>IF(N338="snížená",J338,0)</f>
        <v>0</v>
      </c>
      <c r="BG338" s="171">
        <f>IF(N338="zákl. přenesená",J338,0)</f>
        <v>0</v>
      </c>
      <c r="BH338" s="171">
        <f>IF(N338="sníž. přenesená",J338,0)</f>
        <v>0</v>
      </c>
      <c r="BI338" s="171">
        <f>IF(N338="nulová",J338,0)</f>
        <v>0</v>
      </c>
      <c r="BJ338" s="18" t="s">
        <v>30</v>
      </c>
      <c r="BK338" s="171">
        <f>ROUND(I338*H338,2)</f>
        <v>0</v>
      </c>
      <c r="BL338" s="18" t="s">
        <v>137</v>
      </c>
      <c r="BM338" s="170" t="s">
        <v>392</v>
      </c>
    </row>
    <row r="339" spans="1:65" s="13" customFormat="1">
      <c r="B339" s="172"/>
      <c r="D339" s="173" t="s">
        <v>139</v>
      </c>
      <c r="E339" s="174" t="s">
        <v>1</v>
      </c>
      <c r="F339" s="175" t="s">
        <v>393</v>
      </c>
      <c r="H339" s="174" t="s">
        <v>1</v>
      </c>
      <c r="I339" s="176"/>
      <c r="L339" s="172"/>
      <c r="M339" s="177"/>
      <c r="N339" s="178"/>
      <c r="O339" s="178"/>
      <c r="P339" s="178"/>
      <c r="Q339" s="178"/>
      <c r="R339" s="178"/>
      <c r="S339" s="178"/>
      <c r="T339" s="179"/>
      <c r="AT339" s="174" t="s">
        <v>139</v>
      </c>
      <c r="AU339" s="174" t="s">
        <v>82</v>
      </c>
      <c r="AV339" s="13" t="s">
        <v>30</v>
      </c>
      <c r="AW339" s="13" t="s">
        <v>29</v>
      </c>
      <c r="AX339" s="13" t="s">
        <v>73</v>
      </c>
      <c r="AY339" s="174" t="s">
        <v>130</v>
      </c>
    </row>
    <row r="340" spans="1:65" s="13" customFormat="1">
      <c r="B340" s="172"/>
      <c r="D340" s="173" t="s">
        <v>139</v>
      </c>
      <c r="E340" s="174" t="s">
        <v>1</v>
      </c>
      <c r="F340" s="175" t="s">
        <v>394</v>
      </c>
      <c r="H340" s="174" t="s">
        <v>1</v>
      </c>
      <c r="I340" s="176"/>
      <c r="L340" s="172"/>
      <c r="M340" s="177"/>
      <c r="N340" s="178"/>
      <c r="O340" s="178"/>
      <c r="P340" s="178"/>
      <c r="Q340" s="178"/>
      <c r="R340" s="178"/>
      <c r="S340" s="178"/>
      <c r="T340" s="179"/>
      <c r="AT340" s="174" t="s">
        <v>139</v>
      </c>
      <c r="AU340" s="174" t="s">
        <v>82</v>
      </c>
      <c r="AV340" s="13" t="s">
        <v>30</v>
      </c>
      <c r="AW340" s="13" t="s">
        <v>29</v>
      </c>
      <c r="AX340" s="13" t="s">
        <v>73</v>
      </c>
      <c r="AY340" s="174" t="s">
        <v>130</v>
      </c>
    </row>
    <row r="341" spans="1:65" s="14" customFormat="1">
      <c r="B341" s="180"/>
      <c r="D341" s="173" t="s">
        <v>139</v>
      </c>
      <c r="E341" s="181" t="s">
        <v>1</v>
      </c>
      <c r="F341" s="182" t="s">
        <v>395</v>
      </c>
      <c r="H341" s="183">
        <v>3.617</v>
      </c>
      <c r="I341" s="184"/>
      <c r="L341" s="180"/>
      <c r="M341" s="185"/>
      <c r="N341" s="186"/>
      <c r="O341" s="186"/>
      <c r="P341" s="186"/>
      <c r="Q341" s="186"/>
      <c r="R341" s="186"/>
      <c r="S341" s="186"/>
      <c r="T341" s="187"/>
      <c r="AT341" s="181" t="s">
        <v>139</v>
      </c>
      <c r="AU341" s="181" t="s">
        <v>82</v>
      </c>
      <c r="AV341" s="14" t="s">
        <v>82</v>
      </c>
      <c r="AW341" s="14" t="s">
        <v>29</v>
      </c>
      <c r="AX341" s="14" t="s">
        <v>73</v>
      </c>
      <c r="AY341" s="181" t="s">
        <v>130</v>
      </c>
    </row>
    <row r="342" spans="1:65" s="13" customFormat="1">
      <c r="B342" s="172"/>
      <c r="D342" s="173" t="s">
        <v>139</v>
      </c>
      <c r="E342" s="174" t="s">
        <v>1</v>
      </c>
      <c r="F342" s="175" t="s">
        <v>396</v>
      </c>
      <c r="H342" s="174" t="s">
        <v>1</v>
      </c>
      <c r="I342" s="176"/>
      <c r="L342" s="172"/>
      <c r="M342" s="177"/>
      <c r="N342" s="178"/>
      <c r="O342" s="178"/>
      <c r="P342" s="178"/>
      <c r="Q342" s="178"/>
      <c r="R342" s="178"/>
      <c r="S342" s="178"/>
      <c r="T342" s="179"/>
      <c r="AT342" s="174" t="s">
        <v>139</v>
      </c>
      <c r="AU342" s="174" t="s">
        <v>82</v>
      </c>
      <c r="AV342" s="13" t="s">
        <v>30</v>
      </c>
      <c r="AW342" s="13" t="s">
        <v>29</v>
      </c>
      <c r="AX342" s="13" t="s">
        <v>73</v>
      </c>
      <c r="AY342" s="174" t="s">
        <v>130</v>
      </c>
    </row>
    <row r="343" spans="1:65" s="14" customFormat="1">
      <c r="B343" s="180"/>
      <c r="D343" s="173" t="s">
        <v>139</v>
      </c>
      <c r="E343" s="181" t="s">
        <v>1</v>
      </c>
      <c r="F343" s="182" t="s">
        <v>397</v>
      </c>
      <c r="H343" s="183">
        <v>1.0629999999999999</v>
      </c>
      <c r="I343" s="184"/>
      <c r="L343" s="180"/>
      <c r="M343" s="185"/>
      <c r="N343" s="186"/>
      <c r="O343" s="186"/>
      <c r="P343" s="186"/>
      <c r="Q343" s="186"/>
      <c r="R343" s="186"/>
      <c r="S343" s="186"/>
      <c r="T343" s="187"/>
      <c r="AT343" s="181" t="s">
        <v>139</v>
      </c>
      <c r="AU343" s="181" t="s">
        <v>82</v>
      </c>
      <c r="AV343" s="14" t="s">
        <v>82</v>
      </c>
      <c r="AW343" s="14" t="s">
        <v>29</v>
      </c>
      <c r="AX343" s="14" t="s">
        <v>73</v>
      </c>
      <c r="AY343" s="181" t="s">
        <v>130</v>
      </c>
    </row>
    <row r="344" spans="1:65" s="13" customFormat="1">
      <c r="B344" s="172"/>
      <c r="D344" s="173" t="s">
        <v>139</v>
      </c>
      <c r="E344" s="174" t="s">
        <v>1</v>
      </c>
      <c r="F344" s="175" t="s">
        <v>398</v>
      </c>
      <c r="H344" s="174" t="s">
        <v>1</v>
      </c>
      <c r="I344" s="176"/>
      <c r="L344" s="172"/>
      <c r="M344" s="177"/>
      <c r="N344" s="178"/>
      <c r="O344" s="178"/>
      <c r="P344" s="178"/>
      <c r="Q344" s="178"/>
      <c r="R344" s="178"/>
      <c r="S344" s="178"/>
      <c r="T344" s="179"/>
      <c r="AT344" s="174" t="s">
        <v>139</v>
      </c>
      <c r="AU344" s="174" t="s">
        <v>82</v>
      </c>
      <c r="AV344" s="13" t="s">
        <v>30</v>
      </c>
      <c r="AW344" s="13" t="s">
        <v>29</v>
      </c>
      <c r="AX344" s="13" t="s">
        <v>73</v>
      </c>
      <c r="AY344" s="174" t="s">
        <v>130</v>
      </c>
    </row>
    <row r="345" spans="1:65" s="14" customFormat="1">
      <c r="B345" s="180"/>
      <c r="D345" s="173" t="s">
        <v>139</v>
      </c>
      <c r="E345" s="181" t="s">
        <v>1</v>
      </c>
      <c r="F345" s="182" t="s">
        <v>399</v>
      </c>
      <c r="H345" s="183">
        <v>0.79700000000000004</v>
      </c>
      <c r="I345" s="184"/>
      <c r="L345" s="180"/>
      <c r="M345" s="185"/>
      <c r="N345" s="186"/>
      <c r="O345" s="186"/>
      <c r="P345" s="186"/>
      <c r="Q345" s="186"/>
      <c r="R345" s="186"/>
      <c r="S345" s="186"/>
      <c r="T345" s="187"/>
      <c r="AT345" s="181" t="s">
        <v>139</v>
      </c>
      <c r="AU345" s="181" t="s">
        <v>82</v>
      </c>
      <c r="AV345" s="14" t="s">
        <v>82</v>
      </c>
      <c r="AW345" s="14" t="s">
        <v>29</v>
      </c>
      <c r="AX345" s="14" t="s">
        <v>73</v>
      </c>
      <c r="AY345" s="181" t="s">
        <v>130</v>
      </c>
    </row>
    <row r="346" spans="1:65" s="13" customFormat="1">
      <c r="B346" s="172"/>
      <c r="D346" s="173" t="s">
        <v>139</v>
      </c>
      <c r="E346" s="174" t="s">
        <v>1</v>
      </c>
      <c r="F346" s="175" t="s">
        <v>400</v>
      </c>
      <c r="H346" s="174" t="s">
        <v>1</v>
      </c>
      <c r="I346" s="176"/>
      <c r="L346" s="172"/>
      <c r="M346" s="177"/>
      <c r="N346" s="178"/>
      <c r="O346" s="178"/>
      <c r="P346" s="178"/>
      <c r="Q346" s="178"/>
      <c r="R346" s="178"/>
      <c r="S346" s="178"/>
      <c r="T346" s="179"/>
      <c r="AT346" s="174" t="s">
        <v>139</v>
      </c>
      <c r="AU346" s="174" t="s">
        <v>82</v>
      </c>
      <c r="AV346" s="13" t="s">
        <v>30</v>
      </c>
      <c r="AW346" s="13" t="s">
        <v>29</v>
      </c>
      <c r="AX346" s="13" t="s">
        <v>73</v>
      </c>
      <c r="AY346" s="174" t="s">
        <v>130</v>
      </c>
    </row>
    <row r="347" spans="1:65" s="14" customFormat="1">
      <c r="B347" s="180"/>
      <c r="D347" s="173" t="s">
        <v>139</v>
      </c>
      <c r="E347" s="181" t="s">
        <v>1</v>
      </c>
      <c r="F347" s="182" t="s">
        <v>401</v>
      </c>
      <c r="H347" s="183">
        <v>0.93700000000000006</v>
      </c>
      <c r="I347" s="184"/>
      <c r="L347" s="180"/>
      <c r="M347" s="185"/>
      <c r="N347" s="186"/>
      <c r="O347" s="186"/>
      <c r="P347" s="186"/>
      <c r="Q347" s="186"/>
      <c r="R347" s="186"/>
      <c r="S347" s="186"/>
      <c r="T347" s="187"/>
      <c r="AT347" s="181" t="s">
        <v>139</v>
      </c>
      <c r="AU347" s="181" t="s">
        <v>82</v>
      </c>
      <c r="AV347" s="14" t="s">
        <v>82</v>
      </c>
      <c r="AW347" s="14" t="s">
        <v>29</v>
      </c>
      <c r="AX347" s="14" t="s">
        <v>73</v>
      </c>
      <c r="AY347" s="181" t="s">
        <v>130</v>
      </c>
    </row>
    <row r="348" spans="1:65" s="15" customFormat="1">
      <c r="B348" s="188"/>
      <c r="D348" s="173" t="s">
        <v>139</v>
      </c>
      <c r="E348" s="189" t="s">
        <v>1</v>
      </c>
      <c r="F348" s="190" t="s">
        <v>142</v>
      </c>
      <c r="H348" s="191">
        <v>6.4139999999999997</v>
      </c>
      <c r="I348" s="192"/>
      <c r="L348" s="188"/>
      <c r="M348" s="193"/>
      <c r="N348" s="194"/>
      <c r="O348" s="194"/>
      <c r="P348" s="194"/>
      <c r="Q348" s="194"/>
      <c r="R348" s="194"/>
      <c r="S348" s="194"/>
      <c r="T348" s="195"/>
      <c r="AT348" s="189" t="s">
        <v>139</v>
      </c>
      <c r="AU348" s="189" t="s">
        <v>82</v>
      </c>
      <c r="AV348" s="15" t="s">
        <v>137</v>
      </c>
      <c r="AW348" s="15" t="s">
        <v>29</v>
      </c>
      <c r="AX348" s="15" t="s">
        <v>30</v>
      </c>
      <c r="AY348" s="189" t="s">
        <v>130</v>
      </c>
    </row>
    <row r="349" spans="1:65" s="2" customFormat="1" ht="16.5" customHeight="1">
      <c r="A349" s="33"/>
      <c r="B349" s="125"/>
      <c r="C349" s="159" t="s">
        <v>402</v>
      </c>
      <c r="D349" s="159" t="s">
        <v>132</v>
      </c>
      <c r="E349" s="160" t="s">
        <v>403</v>
      </c>
      <c r="F349" s="161" t="s">
        <v>404</v>
      </c>
      <c r="G349" s="162" t="s">
        <v>245</v>
      </c>
      <c r="H349" s="163">
        <v>0.86699999999999999</v>
      </c>
      <c r="I349" s="164"/>
      <c r="J349" s="165">
        <f>ROUND(I349*H349,2)</f>
        <v>0</v>
      </c>
      <c r="K349" s="161" t="s">
        <v>136</v>
      </c>
      <c r="L349" s="34"/>
      <c r="M349" s="166" t="s">
        <v>1</v>
      </c>
      <c r="N349" s="167" t="s">
        <v>38</v>
      </c>
      <c r="O349" s="59"/>
      <c r="P349" s="168">
        <f>O349*H349</f>
        <v>0</v>
      </c>
      <c r="Q349" s="168">
        <v>1.06277</v>
      </c>
      <c r="R349" s="168">
        <f>Q349*H349</f>
        <v>0.92142159000000001</v>
      </c>
      <c r="S349" s="168">
        <v>0</v>
      </c>
      <c r="T349" s="169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70" t="s">
        <v>137</v>
      </c>
      <c r="AT349" s="170" t="s">
        <v>132</v>
      </c>
      <c r="AU349" s="170" t="s">
        <v>82</v>
      </c>
      <c r="AY349" s="18" t="s">
        <v>130</v>
      </c>
      <c r="BE349" s="171">
        <f>IF(N349="základní",J349,0)</f>
        <v>0</v>
      </c>
      <c r="BF349" s="171">
        <f>IF(N349="snížená",J349,0)</f>
        <v>0</v>
      </c>
      <c r="BG349" s="171">
        <f>IF(N349="zákl. přenesená",J349,0)</f>
        <v>0</v>
      </c>
      <c r="BH349" s="171">
        <f>IF(N349="sníž. přenesená",J349,0)</f>
        <v>0</v>
      </c>
      <c r="BI349" s="171">
        <f>IF(N349="nulová",J349,0)</f>
        <v>0</v>
      </c>
      <c r="BJ349" s="18" t="s">
        <v>30</v>
      </c>
      <c r="BK349" s="171">
        <f>ROUND(I349*H349,2)</f>
        <v>0</v>
      </c>
      <c r="BL349" s="18" t="s">
        <v>137</v>
      </c>
      <c r="BM349" s="170" t="s">
        <v>405</v>
      </c>
    </row>
    <row r="350" spans="1:65" s="13" customFormat="1">
      <c r="B350" s="172"/>
      <c r="D350" s="173" t="s">
        <v>139</v>
      </c>
      <c r="E350" s="174" t="s">
        <v>1</v>
      </c>
      <c r="F350" s="175" t="s">
        <v>406</v>
      </c>
      <c r="H350" s="174" t="s">
        <v>1</v>
      </c>
      <c r="I350" s="176"/>
      <c r="L350" s="172"/>
      <c r="M350" s="177"/>
      <c r="N350" s="178"/>
      <c r="O350" s="178"/>
      <c r="P350" s="178"/>
      <c r="Q350" s="178"/>
      <c r="R350" s="178"/>
      <c r="S350" s="178"/>
      <c r="T350" s="179"/>
      <c r="AT350" s="174" t="s">
        <v>139</v>
      </c>
      <c r="AU350" s="174" t="s">
        <v>82</v>
      </c>
      <c r="AV350" s="13" t="s">
        <v>30</v>
      </c>
      <c r="AW350" s="13" t="s">
        <v>29</v>
      </c>
      <c r="AX350" s="13" t="s">
        <v>73</v>
      </c>
      <c r="AY350" s="174" t="s">
        <v>130</v>
      </c>
    </row>
    <row r="351" spans="1:65" s="13" customFormat="1">
      <c r="B351" s="172"/>
      <c r="D351" s="173" t="s">
        <v>139</v>
      </c>
      <c r="E351" s="174" t="s">
        <v>1</v>
      </c>
      <c r="F351" s="175" t="s">
        <v>407</v>
      </c>
      <c r="H351" s="174" t="s">
        <v>1</v>
      </c>
      <c r="I351" s="176"/>
      <c r="L351" s="172"/>
      <c r="M351" s="177"/>
      <c r="N351" s="178"/>
      <c r="O351" s="178"/>
      <c r="P351" s="178"/>
      <c r="Q351" s="178"/>
      <c r="R351" s="178"/>
      <c r="S351" s="178"/>
      <c r="T351" s="179"/>
      <c r="AT351" s="174" t="s">
        <v>139</v>
      </c>
      <c r="AU351" s="174" t="s">
        <v>82</v>
      </c>
      <c r="AV351" s="13" t="s">
        <v>30</v>
      </c>
      <c r="AW351" s="13" t="s">
        <v>29</v>
      </c>
      <c r="AX351" s="13" t="s">
        <v>73</v>
      </c>
      <c r="AY351" s="174" t="s">
        <v>130</v>
      </c>
    </row>
    <row r="352" spans="1:65" s="14" customFormat="1">
      <c r="B352" s="180"/>
      <c r="D352" s="173" t="s">
        <v>139</v>
      </c>
      <c r="E352" s="181" t="s">
        <v>1</v>
      </c>
      <c r="F352" s="182" t="s">
        <v>408</v>
      </c>
      <c r="H352" s="183">
        <v>0.316</v>
      </c>
      <c r="I352" s="184"/>
      <c r="L352" s="180"/>
      <c r="M352" s="185"/>
      <c r="N352" s="186"/>
      <c r="O352" s="186"/>
      <c r="P352" s="186"/>
      <c r="Q352" s="186"/>
      <c r="R352" s="186"/>
      <c r="S352" s="186"/>
      <c r="T352" s="187"/>
      <c r="AT352" s="181" t="s">
        <v>139</v>
      </c>
      <c r="AU352" s="181" t="s">
        <v>82</v>
      </c>
      <c r="AV352" s="14" t="s">
        <v>82</v>
      </c>
      <c r="AW352" s="14" t="s">
        <v>29</v>
      </c>
      <c r="AX352" s="14" t="s">
        <v>73</v>
      </c>
      <c r="AY352" s="181" t="s">
        <v>130</v>
      </c>
    </row>
    <row r="353" spans="1:65" s="13" customFormat="1">
      <c r="B353" s="172"/>
      <c r="D353" s="173" t="s">
        <v>139</v>
      </c>
      <c r="E353" s="174" t="s">
        <v>1</v>
      </c>
      <c r="F353" s="175" t="s">
        <v>379</v>
      </c>
      <c r="H353" s="174" t="s">
        <v>1</v>
      </c>
      <c r="I353" s="176"/>
      <c r="L353" s="172"/>
      <c r="M353" s="177"/>
      <c r="N353" s="178"/>
      <c r="O353" s="178"/>
      <c r="P353" s="178"/>
      <c r="Q353" s="178"/>
      <c r="R353" s="178"/>
      <c r="S353" s="178"/>
      <c r="T353" s="179"/>
      <c r="AT353" s="174" t="s">
        <v>139</v>
      </c>
      <c r="AU353" s="174" t="s">
        <v>82</v>
      </c>
      <c r="AV353" s="13" t="s">
        <v>30</v>
      </c>
      <c r="AW353" s="13" t="s">
        <v>29</v>
      </c>
      <c r="AX353" s="13" t="s">
        <v>73</v>
      </c>
      <c r="AY353" s="174" t="s">
        <v>130</v>
      </c>
    </row>
    <row r="354" spans="1:65" s="14" customFormat="1">
      <c r="B354" s="180"/>
      <c r="D354" s="173" t="s">
        <v>139</v>
      </c>
      <c r="E354" s="181" t="s">
        <v>1</v>
      </c>
      <c r="F354" s="182" t="s">
        <v>409</v>
      </c>
      <c r="H354" s="183">
        <v>0.23699999999999999</v>
      </c>
      <c r="I354" s="184"/>
      <c r="L354" s="180"/>
      <c r="M354" s="185"/>
      <c r="N354" s="186"/>
      <c r="O354" s="186"/>
      <c r="P354" s="186"/>
      <c r="Q354" s="186"/>
      <c r="R354" s="186"/>
      <c r="S354" s="186"/>
      <c r="T354" s="187"/>
      <c r="AT354" s="181" t="s">
        <v>139</v>
      </c>
      <c r="AU354" s="181" t="s">
        <v>82</v>
      </c>
      <c r="AV354" s="14" t="s">
        <v>82</v>
      </c>
      <c r="AW354" s="14" t="s">
        <v>29</v>
      </c>
      <c r="AX354" s="14" t="s">
        <v>73</v>
      </c>
      <c r="AY354" s="181" t="s">
        <v>130</v>
      </c>
    </row>
    <row r="355" spans="1:65" s="13" customFormat="1">
      <c r="B355" s="172"/>
      <c r="D355" s="173" t="s">
        <v>139</v>
      </c>
      <c r="E355" s="174" t="s">
        <v>1</v>
      </c>
      <c r="F355" s="175" t="s">
        <v>381</v>
      </c>
      <c r="H355" s="174" t="s">
        <v>1</v>
      </c>
      <c r="I355" s="176"/>
      <c r="L355" s="172"/>
      <c r="M355" s="177"/>
      <c r="N355" s="178"/>
      <c r="O355" s="178"/>
      <c r="P355" s="178"/>
      <c r="Q355" s="178"/>
      <c r="R355" s="178"/>
      <c r="S355" s="178"/>
      <c r="T355" s="179"/>
      <c r="AT355" s="174" t="s">
        <v>139</v>
      </c>
      <c r="AU355" s="174" t="s">
        <v>82</v>
      </c>
      <c r="AV355" s="13" t="s">
        <v>30</v>
      </c>
      <c r="AW355" s="13" t="s">
        <v>29</v>
      </c>
      <c r="AX355" s="13" t="s">
        <v>73</v>
      </c>
      <c r="AY355" s="174" t="s">
        <v>130</v>
      </c>
    </row>
    <row r="356" spans="1:65" s="14" customFormat="1">
      <c r="B356" s="180"/>
      <c r="D356" s="173" t="s">
        <v>139</v>
      </c>
      <c r="E356" s="181" t="s">
        <v>1</v>
      </c>
      <c r="F356" s="182" t="s">
        <v>410</v>
      </c>
      <c r="H356" s="183">
        <v>8.8999999999999996E-2</v>
      </c>
      <c r="I356" s="184"/>
      <c r="L356" s="180"/>
      <c r="M356" s="185"/>
      <c r="N356" s="186"/>
      <c r="O356" s="186"/>
      <c r="P356" s="186"/>
      <c r="Q356" s="186"/>
      <c r="R356" s="186"/>
      <c r="S356" s="186"/>
      <c r="T356" s="187"/>
      <c r="AT356" s="181" t="s">
        <v>139</v>
      </c>
      <c r="AU356" s="181" t="s">
        <v>82</v>
      </c>
      <c r="AV356" s="14" t="s">
        <v>82</v>
      </c>
      <c r="AW356" s="14" t="s">
        <v>29</v>
      </c>
      <c r="AX356" s="14" t="s">
        <v>73</v>
      </c>
      <c r="AY356" s="181" t="s">
        <v>130</v>
      </c>
    </row>
    <row r="357" spans="1:65" s="13" customFormat="1">
      <c r="B357" s="172"/>
      <c r="D357" s="173" t="s">
        <v>139</v>
      </c>
      <c r="E357" s="174" t="s">
        <v>1</v>
      </c>
      <c r="F357" s="175" t="s">
        <v>383</v>
      </c>
      <c r="H357" s="174" t="s">
        <v>1</v>
      </c>
      <c r="I357" s="176"/>
      <c r="L357" s="172"/>
      <c r="M357" s="177"/>
      <c r="N357" s="178"/>
      <c r="O357" s="178"/>
      <c r="P357" s="178"/>
      <c r="Q357" s="178"/>
      <c r="R357" s="178"/>
      <c r="S357" s="178"/>
      <c r="T357" s="179"/>
      <c r="AT357" s="174" t="s">
        <v>139</v>
      </c>
      <c r="AU357" s="174" t="s">
        <v>82</v>
      </c>
      <c r="AV357" s="13" t="s">
        <v>30</v>
      </c>
      <c r="AW357" s="13" t="s">
        <v>29</v>
      </c>
      <c r="AX357" s="13" t="s">
        <v>73</v>
      </c>
      <c r="AY357" s="174" t="s">
        <v>130</v>
      </c>
    </row>
    <row r="358" spans="1:65" s="14" customFormat="1">
      <c r="B358" s="180"/>
      <c r="D358" s="173" t="s">
        <v>139</v>
      </c>
      <c r="E358" s="181" t="s">
        <v>1</v>
      </c>
      <c r="F358" s="182" t="s">
        <v>411</v>
      </c>
      <c r="H358" s="183">
        <v>6.9000000000000006E-2</v>
      </c>
      <c r="I358" s="184"/>
      <c r="L358" s="180"/>
      <c r="M358" s="185"/>
      <c r="N358" s="186"/>
      <c r="O358" s="186"/>
      <c r="P358" s="186"/>
      <c r="Q358" s="186"/>
      <c r="R358" s="186"/>
      <c r="S358" s="186"/>
      <c r="T358" s="187"/>
      <c r="AT358" s="181" t="s">
        <v>139</v>
      </c>
      <c r="AU358" s="181" t="s">
        <v>82</v>
      </c>
      <c r="AV358" s="14" t="s">
        <v>82</v>
      </c>
      <c r="AW358" s="14" t="s">
        <v>29</v>
      </c>
      <c r="AX358" s="14" t="s">
        <v>73</v>
      </c>
      <c r="AY358" s="181" t="s">
        <v>130</v>
      </c>
    </row>
    <row r="359" spans="1:65" s="13" customFormat="1">
      <c r="B359" s="172"/>
      <c r="D359" s="173" t="s">
        <v>139</v>
      </c>
      <c r="E359" s="174" t="s">
        <v>1</v>
      </c>
      <c r="F359" s="175" t="s">
        <v>385</v>
      </c>
      <c r="H359" s="174" t="s">
        <v>1</v>
      </c>
      <c r="I359" s="176"/>
      <c r="L359" s="172"/>
      <c r="M359" s="177"/>
      <c r="N359" s="178"/>
      <c r="O359" s="178"/>
      <c r="P359" s="178"/>
      <c r="Q359" s="178"/>
      <c r="R359" s="178"/>
      <c r="S359" s="178"/>
      <c r="T359" s="179"/>
      <c r="AT359" s="174" t="s">
        <v>139</v>
      </c>
      <c r="AU359" s="174" t="s">
        <v>82</v>
      </c>
      <c r="AV359" s="13" t="s">
        <v>30</v>
      </c>
      <c r="AW359" s="13" t="s">
        <v>29</v>
      </c>
      <c r="AX359" s="13" t="s">
        <v>73</v>
      </c>
      <c r="AY359" s="174" t="s">
        <v>130</v>
      </c>
    </row>
    <row r="360" spans="1:65" s="14" customFormat="1">
      <c r="B360" s="180"/>
      <c r="D360" s="173" t="s">
        <v>139</v>
      </c>
      <c r="E360" s="181" t="s">
        <v>1</v>
      </c>
      <c r="F360" s="182" t="s">
        <v>412</v>
      </c>
      <c r="H360" s="183">
        <v>1.7999999999999999E-2</v>
      </c>
      <c r="I360" s="184"/>
      <c r="L360" s="180"/>
      <c r="M360" s="185"/>
      <c r="N360" s="186"/>
      <c r="O360" s="186"/>
      <c r="P360" s="186"/>
      <c r="Q360" s="186"/>
      <c r="R360" s="186"/>
      <c r="S360" s="186"/>
      <c r="T360" s="187"/>
      <c r="AT360" s="181" t="s">
        <v>139</v>
      </c>
      <c r="AU360" s="181" t="s">
        <v>82</v>
      </c>
      <c r="AV360" s="14" t="s">
        <v>82</v>
      </c>
      <c r="AW360" s="14" t="s">
        <v>29</v>
      </c>
      <c r="AX360" s="14" t="s">
        <v>73</v>
      </c>
      <c r="AY360" s="181" t="s">
        <v>130</v>
      </c>
    </row>
    <row r="361" spans="1:65" s="14" customFormat="1">
      <c r="B361" s="180"/>
      <c r="D361" s="173" t="s">
        <v>139</v>
      </c>
      <c r="E361" s="181" t="s">
        <v>1</v>
      </c>
      <c r="F361" s="182" t="s">
        <v>413</v>
      </c>
      <c r="H361" s="183">
        <v>8.1000000000000003E-2</v>
      </c>
      <c r="I361" s="184"/>
      <c r="L361" s="180"/>
      <c r="M361" s="185"/>
      <c r="N361" s="186"/>
      <c r="O361" s="186"/>
      <c r="P361" s="186"/>
      <c r="Q361" s="186"/>
      <c r="R361" s="186"/>
      <c r="S361" s="186"/>
      <c r="T361" s="187"/>
      <c r="AT361" s="181" t="s">
        <v>139</v>
      </c>
      <c r="AU361" s="181" t="s">
        <v>82</v>
      </c>
      <c r="AV361" s="14" t="s">
        <v>82</v>
      </c>
      <c r="AW361" s="14" t="s">
        <v>29</v>
      </c>
      <c r="AX361" s="14" t="s">
        <v>73</v>
      </c>
      <c r="AY361" s="181" t="s">
        <v>130</v>
      </c>
    </row>
    <row r="362" spans="1:65" s="14" customFormat="1">
      <c r="B362" s="180"/>
      <c r="D362" s="173" t="s">
        <v>139</v>
      </c>
      <c r="E362" s="181" t="s">
        <v>1</v>
      </c>
      <c r="F362" s="182" t="s">
        <v>414</v>
      </c>
      <c r="H362" s="183">
        <v>5.7000000000000002E-2</v>
      </c>
      <c r="I362" s="184"/>
      <c r="L362" s="180"/>
      <c r="M362" s="185"/>
      <c r="N362" s="186"/>
      <c r="O362" s="186"/>
      <c r="P362" s="186"/>
      <c r="Q362" s="186"/>
      <c r="R362" s="186"/>
      <c r="S362" s="186"/>
      <c r="T362" s="187"/>
      <c r="AT362" s="181" t="s">
        <v>139</v>
      </c>
      <c r="AU362" s="181" t="s">
        <v>82</v>
      </c>
      <c r="AV362" s="14" t="s">
        <v>82</v>
      </c>
      <c r="AW362" s="14" t="s">
        <v>29</v>
      </c>
      <c r="AX362" s="14" t="s">
        <v>73</v>
      </c>
      <c r="AY362" s="181" t="s">
        <v>130</v>
      </c>
    </row>
    <row r="363" spans="1:65" s="15" customFormat="1">
      <c r="B363" s="188"/>
      <c r="D363" s="173" t="s">
        <v>139</v>
      </c>
      <c r="E363" s="189" t="s">
        <v>1</v>
      </c>
      <c r="F363" s="190" t="s">
        <v>142</v>
      </c>
      <c r="H363" s="191">
        <v>0.86699999999999999</v>
      </c>
      <c r="I363" s="192"/>
      <c r="L363" s="188"/>
      <c r="M363" s="193"/>
      <c r="N363" s="194"/>
      <c r="O363" s="194"/>
      <c r="P363" s="194"/>
      <c r="Q363" s="194"/>
      <c r="R363" s="194"/>
      <c r="S363" s="194"/>
      <c r="T363" s="195"/>
      <c r="AT363" s="189" t="s">
        <v>139</v>
      </c>
      <c r="AU363" s="189" t="s">
        <v>82</v>
      </c>
      <c r="AV363" s="15" t="s">
        <v>137</v>
      </c>
      <c r="AW363" s="15" t="s">
        <v>29</v>
      </c>
      <c r="AX363" s="15" t="s">
        <v>30</v>
      </c>
      <c r="AY363" s="189" t="s">
        <v>130</v>
      </c>
    </row>
    <row r="364" spans="1:65" s="2" customFormat="1" ht="16.5" customHeight="1">
      <c r="A364" s="33"/>
      <c r="B364" s="125"/>
      <c r="C364" s="159" t="s">
        <v>415</v>
      </c>
      <c r="D364" s="159" t="s">
        <v>132</v>
      </c>
      <c r="E364" s="160" t="s">
        <v>416</v>
      </c>
      <c r="F364" s="161" t="s">
        <v>417</v>
      </c>
      <c r="G364" s="162" t="s">
        <v>344</v>
      </c>
      <c r="H364" s="163">
        <v>79.89</v>
      </c>
      <c r="I364" s="164"/>
      <c r="J364" s="165">
        <f>ROUND(I364*H364,2)</f>
        <v>0</v>
      </c>
      <c r="K364" s="161" t="s">
        <v>136</v>
      </c>
      <c r="L364" s="34"/>
      <c r="M364" s="166" t="s">
        <v>1</v>
      </c>
      <c r="N364" s="167" t="s">
        <v>38</v>
      </c>
      <c r="O364" s="59"/>
      <c r="P364" s="168">
        <f>O364*H364</f>
        <v>0</v>
      </c>
      <c r="Q364" s="168">
        <v>5.3899999999999998E-3</v>
      </c>
      <c r="R364" s="168">
        <f>Q364*H364</f>
        <v>0.43060709999999996</v>
      </c>
      <c r="S364" s="168">
        <v>0</v>
      </c>
      <c r="T364" s="169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70" t="s">
        <v>137</v>
      </c>
      <c r="AT364" s="170" t="s">
        <v>132</v>
      </c>
      <c r="AU364" s="170" t="s">
        <v>82</v>
      </c>
      <c r="AY364" s="18" t="s">
        <v>130</v>
      </c>
      <c r="BE364" s="171">
        <f>IF(N364="základní",J364,0)</f>
        <v>0</v>
      </c>
      <c r="BF364" s="171">
        <f>IF(N364="snížená",J364,0)</f>
        <v>0</v>
      </c>
      <c r="BG364" s="171">
        <f>IF(N364="zákl. přenesená",J364,0)</f>
        <v>0</v>
      </c>
      <c r="BH364" s="171">
        <f>IF(N364="sníž. přenesená",J364,0)</f>
        <v>0</v>
      </c>
      <c r="BI364" s="171">
        <f>IF(N364="nulová",J364,0)</f>
        <v>0</v>
      </c>
      <c r="BJ364" s="18" t="s">
        <v>30</v>
      </c>
      <c r="BK364" s="171">
        <f>ROUND(I364*H364,2)</f>
        <v>0</v>
      </c>
      <c r="BL364" s="18" t="s">
        <v>137</v>
      </c>
      <c r="BM364" s="170" t="s">
        <v>418</v>
      </c>
    </row>
    <row r="365" spans="1:65" s="13" customFormat="1">
      <c r="B365" s="172"/>
      <c r="D365" s="173" t="s">
        <v>139</v>
      </c>
      <c r="E365" s="174" t="s">
        <v>1</v>
      </c>
      <c r="F365" s="175" t="s">
        <v>419</v>
      </c>
      <c r="H365" s="174" t="s">
        <v>1</v>
      </c>
      <c r="I365" s="176"/>
      <c r="L365" s="172"/>
      <c r="M365" s="177"/>
      <c r="N365" s="178"/>
      <c r="O365" s="178"/>
      <c r="P365" s="178"/>
      <c r="Q365" s="178"/>
      <c r="R365" s="178"/>
      <c r="S365" s="178"/>
      <c r="T365" s="179"/>
      <c r="AT365" s="174" t="s">
        <v>139</v>
      </c>
      <c r="AU365" s="174" t="s">
        <v>82</v>
      </c>
      <c r="AV365" s="13" t="s">
        <v>30</v>
      </c>
      <c r="AW365" s="13" t="s">
        <v>29</v>
      </c>
      <c r="AX365" s="13" t="s">
        <v>73</v>
      </c>
      <c r="AY365" s="174" t="s">
        <v>130</v>
      </c>
    </row>
    <row r="366" spans="1:65" s="14" customFormat="1">
      <c r="B366" s="180"/>
      <c r="D366" s="173" t="s">
        <v>139</v>
      </c>
      <c r="E366" s="181" t="s">
        <v>1</v>
      </c>
      <c r="F366" s="182" t="s">
        <v>420</v>
      </c>
      <c r="H366" s="183">
        <v>20</v>
      </c>
      <c r="I366" s="184"/>
      <c r="L366" s="180"/>
      <c r="M366" s="185"/>
      <c r="N366" s="186"/>
      <c r="O366" s="186"/>
      <c r="P366" s="186"/>
      <c r="Q366" s="186"/>
      <c r="R366" s="186"/>
      <c r="S366" s="186"/>
      <c r="T366" s="187"/>
      <c r="AT366" s="181" t="s">
        <v>139</v>
      </c>
      <c r="AU366" s="181" t="s">
        <v>82</v>
      </c>
      <c r="AV366" s="14" t="s">
        <v>82</v>
      </c>
      <c r="AW366" s="14" t="s">
        <v>29</v>
      </c>
      <c r="AX366" s="14" t="s">
        <v>73</v>
      </c>
      <c r="AY366" s="181" t="s">
        <v>130</v>
      </c>
    </row>
    <row r="367" spans="1:65" s="14" customFormat="1">
      <c r="B367" s="180"/>
      <c r="D367" s="173" t="s">
        <v>139</v>
      </c>
      <c r="E367" s="181" t="s">
        <v>1</v>
      </c>
      <c r="F367" s="182" t="s">
        <v>421</v>
      </c>
      <c r="H367" s="183">
        <v>11.4</v>
      </c>
      <c r="I367" s="184"/>
      <c r="L367" s="180"/>
      <c r="M367" s="185"/>
      <c r="N367" s="186"/>
      <c r="O367" s="186"/>
      <c r="P367" s="186"/>
      <c r="Q367" s="186"/>
      <c r="R367" s="186"/>
      <c r="S367" s="186"/>
      <c r="T367" s="187"/>
      <c r="AT367" s="181" t="s">
        <v>139</v>
      </c>
      <c r="AU367" s="181" t="s">
        <v>82</v>
      </c>
      <c r="AV367" s="14" t="s">
        <v>82</v>
      </c>
      <c r="AW367" s="14" t="s">
        <v>29</v>
      </c>
      <c r="AX367" s="14" t="s">
        <v>73</v>
      </c>
      <c r="AY367" s="181" t="s">
        <v>130</v>
      </c>
    </row>
    <row r="368" spans="1:65" s="13" customFormat="1">
      <c r="B368" s="172"/>
      <c r="D368" s="173" t="s">
        <v>139</v>
      </c>
      <c r="E368" s="174" t="s">
        <v>1</v>
      </c>
      <c r="F368" s="175" t="s">
        <v>379</v>
      </c>
      <c r="H368" s="174" t="s">
        <v>1</v>
      </c>
      <c r="I368" s="176"/>
      <c r="L368" s="172"/>
      <c r="M368" s="177"/>
      <c r="N368" s="178"/>
      <c r="O368" s="178"/>
      <c r="P368" s="178"/>
      <c r="Q368" s="178"/>
      <c r="R368" s="178"/>
      <c r="S368" s="178"/>
      <c r="T368" s="179"/>
      <c r="AT368" s="174" t="s">
        <v>139</v>
      </c>
      <c r="AU368" s="174" t="s">
        <v>82</v>
      </c>
      <c r="AV368" s="13" t="s">
        <v>30</v>
      </c>
      <c r="AW368" s="13" t="s">
        <v>29</v>
      </c>
      <c r="AX368" s="13" t="s">
        <v>73</v>
      </c>
      <c r="AY368" s="174" t="s">
        <v>130</v>
      </c>
    </row>
    <row r="369" spans="2:51" s="14" customFormat="1">
      <c r="B369" s="180"/>
      <c r="D369" s="173" t="s">
        <v>139</v>
      </c>
      <c r="E369" s="181" t="s">
        <v>1</v>
      </c>
      <c r="F369" s="182" t="s">
        <v>422</v>
      </c>
      <c r="H369" s="183">
        <v>8.5500000000000007</v>
      </c>
      <c r="I369" s="184"/>
      <c r="L369" s="180"/>
      <c r="M369" s="185"/>
      <c r="N369" s="186"/>
      <c r="O369" s="186"/>
      <c r="P369" s="186"/>
      <c r="Q369" s="186"/>
      <c r="R369" s="186"/>
      <c r="S369" s="186"/>
      <c r="T369" s="187"/>
      <c r="AT369" s="181" t="s">
        <v>139</v>
      </c>
      <c r="AU369" s="181" t="s">
        <v>82</v>
      </c>
      <c r="AV369" s="14" t="s">
        <v>82</v>
      </c>
      <c r="AW369" s="14" t="s">
        <v>29</v>
      </c>
      <c r="AX369" s="14" t="s">
        <v>73</v>
      </c>
      <c r="AY369" s="181" t="s">
        <v>130</v>
      </c>
    </row>
    <row r="370" spans="2:51" s="14" customFormat="1">
      <c r="B370" s="180"/>
      <c r="D370" s="173" t="s">
        <v>139</v>
      </c>
      <c r="E370" s="181" t="s">
        <v>1</v>
      </c>
      <c r="F370" s="182" t="s">
        <v>423</v>
      </c>
      <c r="H370" s="183">
        <v>2.21</v>
      </c>
      <c r="I370" s="184"/>
      <c r="L370" s="180"/>
      <c r="M370" s="185"/>
      <c r="N370" s="186"/>
      <c r="O370" s="186"/>
      <c r="P370" s="186"/>
      <c r="Q370" s="186"/>
      <c r="R370" s="186"/>
      <c r="S370" s="186"/>
      <c r="T370" s="187"/>
      <c r="AT370" s="181" t="s">
        <v>139</v>
      </c>
      <c r="AU370" s="181" t="s">
        <v>82</v>
      </c>
      <c r="AV370" s="14" t="s">
        <v>82</v>
      </c>
      <c r="AW370" s="14" t="s">
        <v>29</v>
      </c>
      <c r="AX370" s="14" t="s">
        <v>73</v>
      </c>
      <c r="AY370" s="181" t="s">
        <v>130</v>
      </c>
    </row>
    <row r="371" spans="2:51" s="13" customFormat="1">
      <c r="B371" s="172"/>
      <c r="D371" s="173" t="s">
        <v>139</v>
      </c>
      <c r="E371" s="174" t="s">
        <v>1</v>
      </c>
      <c r="F371" s="175" t="s">
        <v>424</v>
      </c>
      <c r="H371" s="174" t="s">
        <v>1</v>
      </c>
      <c r="I371" s="176"/>
      <c r="L371" s="172"/>
      <c r="M371" s="177"/>
      <c r="N371" s="178"/>
      <c r="O371" s="178"/>
      <c r="P371" s="178"/>
      <c r="Q371" s="178"/>
      <c r="R371" s="178"/>
      <c r="S371" s="178"/>
      <c r="T371" s="179"/>
      <c r="AT371" s="174" t="s">
        <v>139</v>
      </c>
      <c r="AU371" s="174" t="s">
        <v>82</v>
      </c>
      <c r="AV371" s="13" t="s">
        <v>30</v>
      </c>
      <c r="AW371" s="13" t="s">
        <v>29</v>
      </c>
      <c r="AX371" s="13" t="s">
        <v>73</v>
      </c>
      <c r="AY371" s="174" t="s">
        <v>130</v>
      </c>
    </row>
    <row r="372" spans="2:51" s="13" customFormat="1">
      <c r="B372" s="172"/>
      <c r="D372" s="173" t="s">
        <v>139</v>
      </c>
      <c r="E372" s="174" t="s">
        <v>1</v>
      </c>
      <c r="F372" s="175" t="s">
        <v>425</v>
      </c>
      <c r="H372" s="174" t="s">
        <v>1</v>
      </c>
      <c r="I372" s="176"/>
      <c r="L372" s="172"/>
      <c r="M372" s="177"/>
      <c r="N372" s="178"/>
      <c r="O372" s="178"/>
      <c r="P372" s="178"/>
      <c r="Q372" s="178"/>
      <c r="R372" s="178"/>
      <c r="S372" s="178"/>
      <c r="T372" s="179"/>
      <c r="AT372" s="174" t="s">
        <v>139</v>
      </c>
      <c r="AU372" s="174" t="s">
        <v>82</v>
      </c>
      <c r="AV372" s="13" t="s">
        <v>30</v>
      </c>
      <c r="AW372" s="13" t="s">
        <v>29</v>
      </c>
      <c r="AX372" s="13" t="s">
        <v>73</v>
      </c>
      <c r="AY372" s="174" t="s">
        <v>130</v>
      </c>
    </row>
    <row r="373" spans="2:51" s="14" customFormat="1">
      <c r="B373" s="180"/>
      <c r="D373" s="173" t="s">
        <v>139</v>
      </c>
      <c r="E373" s="181" t="s">
        <v>1</v>
      </c>
      <c r="F373" s="182" t="s">
        <v>426</v>
      </c>
      <c r="H373" s="183">
        <v>5.6</v>
      </c>
      <c r="I373" s="184"/>
      <c r="L373" s="180"/>
      <c r="M373" s="185"/>
      <c r="N373" s="186"/>
      <c r="O373" s="186"/>
      <c r="P373" s="186"/>
      <c r="Q373" s="186"/>
      <c r="R373" s="186"/>
      <c r="S373" s="186"/>
      <c r="T373" s="187"/>
      <c r="AT373" s="181" t="s">
        <v>139</v>
      </c>
      <c r="AU373" s="181" t="s">
        <v>82</v>
      </c>
      <c r="AV373" s="14" t="s">
        <v>82</v>
      </c>
      <c r="AW373" s="14" t="s">
        <v>29</v>
      </c>
      <c r="AX373" s="14" t="s">
        <v>73</v>
      </c>
      <c r="AY373" s="181" t="s">
        <v>130</v>
      </c>
    </row>
    <row r="374" spans="2:51" s="14" customFormat="1">
      <c r="B374" s="180"/>
      <c r="D374" s="173" t="s">
        <v>139</v>
      </c>
      <c r="E374" s="181" t="s">
        <v>1</v>
      </c>
      <c r="F374" s="182" t="s">
        <v>427</v>
      </c>
      <c r="H374" s="183">
        <v>3.6</v>
      </c>
      <c r="I374" s="184"/>
      <c r="L374" s="180"/>
      <c r="M374" s="185"/>
      <c r="N374" s="186"/>
      <c r="O374" s="186"/>
      <c r="P374" s="186"/>
      <c r="Q374" s="186"/>
      <c r="R374" s="186"/>
      <c r="S374" s="186"/>
      <c r="T374" s="187"/>
      <c r="AT374" s="181" t="s">
        <v>139</v>
      </c>
      <c r="AU374" s="181" t="s">
        <v>82</v>
      </c>
      <c r="AV374" s="14" t="s">
        <v>82</v>
      </c>
      <c r="AW374" s="14" t="s">
        <v>29</v>
      </c>
      <c r="AX374" s="14" t="s">
        <v>73</v>
      </c>
      <c r="AY374" s="181" t="s">
        <v>130</v>
      </c>
    </row>
    <row r="375" spans="2:51" s="13" customFormat="1">
      <c r="B375" s="172"/>
      <c r="D375" s="173" t="s">
        <v>139</v>
      </c>
      <c r="E375" s="174" t="s">
        <v>1</v>
      </c>
      <c r="F375" s="175" t="s">
        <v>428</v>
      </c>
      <c r="H375" s="174" t="s">
        <v>1</v>
      </c>
      <c r="I375" s="176"/>
      <c r="L375" s="172"/>
      <c r="M375" s="177"/>
      <c r="N375" s="178"/>
      <c r="O375" s="178"/>
      <c r="P375" s="178"/>
      <c r="Q375" s="178"/>
      <c r="R375" s="178"/>
      <c r="S375" s="178"/>
      <c r="T375" s="179"/>
      <c r="AT375" s="174" t="s">
        <v>139</v>
      </c>
      <c r="AU375" s="174" t="s">
        <v>82</v>
      </c>
      <c r="AV375" s="13" t="s">
        <v>30</v>
      </c>
      <c r="AW375" s="13" t="s">
        <v>29</v>
      </c>
      <c r="AX375" s="13" t="s">
        <v>73</v>
      </c>
      <c r="AY375" s="174" t="s">
        <v>130</v>
      </c>
    </row>
    <row r="376" spans="2:51" s="14" customFormat="1">
      <c r="B376" s="180"/>
      <c r="D376" s="173" t="s">
        <v>139</v>
      </c>
      <c r="E376" s="181" t="s">
        <v>1</v>
      </c>
      <c r="F376" s="182" t="s">
        <v>429</v>
      </c>
      <c r="H376" s="183">
        <v>2.8</v>
      </c>
      <c r="I376" s="184"/>
      <c r="L376" s="180"/>
      <c r="M376" s="185"/>
      <c r="N376" s="186"/>
      <c r="O376" s="186"/>
      <c r="P376" s="186"/>
      <c r="Q376" s="186"/>
      <c r="R376" s="186"/>
      <c r="S376" s="186"/>
      <c r="T376" s="187"/>
      <c r="AT376" s="181" t="s">
        <v>139</v>
      </c>
      <c r="AU376" s="181" t="s">
        <v>82</v>
      </c>
      <c r="AV376" s="14" t="s">
        <v>82</v>
      </c>
      <c r="AW376" s="14" t="s">
        <v>29</v>
      </c>
      <c r="AX376" s="14" t="s">
        <v>73</v>
      </c>
      <c r="AY376" s="181" t="s">
        <v>130</v>
      </c>
    </row>
    <row r="377" spans="2:51" s="14" customFormat="1">
      <c r="B377" s="180"/>
      <c r="D377" s="173" t="s">
        <v>139</v>
      </c>
      <c r="E377" s="181" t="s">
        <v>1</v>
      </c>
      <c r="F377" s="182" t="s">
        <v>430</v>
      </c>
      <c r="H377" s="183">
        <v>1.8</v>
      </c>
      <c r="I377" s="184"/>
      <c r="L377" s="180"/>
      <c r="M377" s="185"/>
      <c r="N377" s="186"/>
      <c r="O377" s="186"/>
      <c r="P377" s="186"/>
      <c r="Q377" s="186"/>
      <c r="R377" s="186"/>
      <c r="S377" s="186"/>
      <c r="T377" s="187"/>
      <c r="AT377" s="181" t="s">
        <v>139</v>
      </c>
      <c r="AU377" s="181" t="s">
        <v>82</v>
      </c>
      <c r="AV377" s="14" t="s">
        <v>82</v>
      </c>
      <c r="AW377" s="14" t="s">
        <v>29</v>
      </c>
      <c r="AX377" s="14" t="s">
        <v>73</v>
      </c>
      <c r="AY377" s="181" t="s">
        <v>130</v>
      </c>
    </row>
    <row r="378" spans="2:51" s="14" customFormat="1">
      <c r="B378" s="180"/>
      <c r="D378" s="173" t="s">
        <v>139</v>
      </c>
      <c r="E378" s="181" t="s">
        <v>1</v>
      </c>
      <c r="F378" s="182" t="s">
        <v>431</v>
      </c>
      <c r="H378" s="183">
        <v>4.4800000000000004</v>
      </c>
      <c r="I378" s="184"/>
      <c r="L378" s="180"/>
      <c r="M378" s="185"/>
      <c r="N378" s="186"/>
      <c r="O378" s="186"/>
      <c r="P378" s="186"/>
      <c r="Q378" s="186"/>
      <c r="R378" s="186"/>
      <c r="S378" s="186"/>
      <c r="T378" s="187"/>
      <c r="AT378" s="181" t="s">
        <v>139</v>
      </c>
      <c r="AU378" s="181" t="s">
        <v>82</v>
      </c>
      <c r="AV378" s="14" t="s">
        <v>82</v>
      </c>
      <c r="AW378" s="14" t="s">
        <v>29</v>
      </c>
      <c r="AX378" s="14" t="s">
        <v>73</v>
      </c>
      <c r="AY378" s="181" t="s">
        <v>130</v>
      </c>
    </row>
    <row r="379" spans="2:51" s="14" customFormat="1">
      <c r="B379" s="180"/>
      <c r="D379" s="173" t="s">
        <v>139</v>
      </c>
      <c r="E379" s="181" t="s">
        <v>1</v>
      </c>
      <c r="F379" s="182" t="s">
        <v>432</v>
      </c>
      <c r="H379" s="183">
        <v>2.64</v>
      </c>
      <c r="I379" s="184"/>
      <c r="L379" s="180"/>
      <c r="M379" s="185"/>
      <c r="N379" s="186"/>
      <c r="O379" s="186"/>
      <c r="P379" s="186"/>
      <c r="Q379" s="186"/>
      <c r="R379" s="186"/>
      <c r="S379" s="186"/>
      <c r="T379" s="187"/>
      <c r="AT379" s="181" t="s">
        <v>139</v>
      </c>
      <c r="AU379" s="181" t="s">
        <v>82</v>
      </c>
      <c r="AV379" s="14" t="s">
        <v>82</v>
      </c>
      <c r="AW379" s="14" t="s">
        <v>29</v>
      </c>
      <c r="AX379" s="14" t="s">
        <v>73</v>
      </c>
      <c r="AY379" s="181" t="s">
        <v>130</v>
      </c>
    </row>
    <row r="380" spans="2:51" s="14" customFormat="1">
      <c r="B380" s="180"/>
      <c r="D380" s="173" t="s">
        <v>139</v>
      </c>
      <c r="E380" s="181" t="s">
        <v>1</v>
      </c>
      <c r="F380" s="182" t="s">
        <v>433</v>
      </c>
      <c r="H380" s="183">
        <v>8.32</v>
      </c>
      <c r="I380" s="184"/>
      <c r="L380" s="180"/>
      <c r="M380" s="185"/>
      <c r="N380" s="186"/>
      <c r="O380" s="186"/>
      <c r="P380" s="186"/>
      <c r="Q380" s="186"/>
      <c r="R380" s="186"/>
      <c r="S380" s="186"/>
      <c r="T380" s="187"/>
      <c r="AT380" s="181" t="s">
        <v>139</v>
      </c>
      <c r="AU380" s="181" t="s">
        <v>82</v>
      </c>
      <c r="AV380" s="14" t="s">
        <v>82</v>
      </c>
      <c r="AW380" s="14" t="s">
        <v>29</v>
      </c>
      <c r="AX380" s="14" t="s">
        <v>73</v>
      </c>
      <c r="AY380" s="181" t="s">
        <v>130</v>
      </c>
    </row>
    <row r="381" spans="2:51" s="14" customFormat="1">
      <c r="B381" s="180"/>
      <c r="D381" s="173" t="s">
        <v>139</v>
      </c>
      <c r="E381" s="181" t="s">
        <v>1</v>
      </c>
      <c r="F381" s="182" t="s">
        <v>434</v>
      </c>
      <c r="H381" s="183">
        <v>5.2</v>
      </c>
      <c r="I381" s="184"/>
      <c r="L381" s="180"/>
      <c r="M381" s="185"/>
      <c r="N381" s="186"/>
      <c r="O381" s="186"/>
      <c r="P381" s="186"/>
      <c r="Q381" s="186"/>
      <c r="R381" s="186"/>
      <c r="S381" s="186"/>
      <c r="T381" s="187"/>
      <c r="AT381" s="181" t="s">
        <v>139</v>
      </c>
      <c r="AU381" s="181" t="s">
        <v>82</v>
      </c>
      <c r="AV381" s="14" t="s">
        <v>82</v>
      </c>
      <c r="AW381" s="14" t="s">
        <v>29</v>
      </c>
      <c r="AX381" s="14" t="s">
        <v>73</v>
      </c>
      <c r="AY381" s="181" t="s">
        <v>130</v>
      </c>
    </row>
    <row r="382" spans="2:51" s="14" customFormat="1">
      <c r="B382" s="180"/>
      <c r="D382" s="173" t="s">
        <v>139</v>
      </c>
      <c r="E382" s="181" t="s">
        <v>1</v>
      </c>
      <c r="F382" s="182" t="s">
        <v>435</v>
      </c>
      <c r="H382" s="183">
        <v>1.6</v>
      </c>
      <c r="I382" s="184"/>
      <c r="L382" s="180"/>
      <c r="M382" s="185"/>
      <c r="N382" s="186"/>
      <c r="O382" s="186"/>
      <c r="P382" s="186"/>
      <c r="Q382" s="186"/>
      <c r="R382" s="186"/>
      <c r="S382" s="186"/>
      <c r="T382" s="187"/>
      <c r="AT382" s="181" t="s">
        <v>139</v>
      </c>
      <c r="AU382" s="181" t="s">
        <v>82</v>
      </c>
      <c r="AV382" s="14" t="s">
        <v>82</v>
      </c>
      <c r="AW382" s="14" t="s">
        <v>29</v>
      </c>
      <c r="AX382" s="14" t="s">
        <v>73</v>
      </c>
      <c r="AY382" s="181" t="s">
        <v>130</v>
      </c>
    </row>
    <row r="383" spans="2:51" s="14" customFormat="1">
      <c r="B383" s="180"/>
      <c r="D383" s="173" t="s">
        <v>139</v>
      </c>
      <c r="E383" s="181" t="s">
        <v>1</v>
      </c>
      <c r="F383" s="182" t="s">
        <v>436</v>
      </c>
      <c r="H383" s="183">
        <v>1.69</v>
      </c>
      <c r="I383" s="184"/>
      <c r="L383" s="180"/>
      <c r="M383" s="185"/>
      <c r="N383" s="186"/>
      <c r="O383" s="186"/>
      <c r="P383" s="186"/>
      <c r="Q383" s="186"/>
      <c r="R383" s="186"/>
      <c r="S383" s="186"/>
      <c r="T383" s="187"/>
      <c r="AT383" s="181" t="s">
        <v>139</v>
      </c>
      <c r="AU383" s="181" t="s">
        <v>82</v>
      </c>
      <c r="AV383" s="14" t="s">
        <v>82</v>
      </c>
      <c r="AW383" s="14" t="s">
        <v>29</v>
      </c>
      <c r="AX383" s="14" t="s">
        <v>73</v>
      </c>
      <c r="AY383" s="181" t="s">
        <v>130</v>
      </c>
    </row>
    <row r="384" spans="2:51" s="15" customFormat="1">
      <c r="B384" s="188"/>
      <c r="D384" s="173" t="s">
        <v>139</v>
      </c>
      <c r="E384" s="189" t="s">
        <v>1</v>
      </c>
      <c r="F384" s="190" t="s">
        <v>142</v>
      </c>
      <c r="H384" s="191">
        <v>79.89</v>
      </c>
      <c r="I384" s="192"/>
      <c r="L384" s="188"/>
      <c r="M384" s="193"/>
      <c r="N384" s="194"/>
      <c r="O384" s="194"/>
      <c r="P384" s="194"/>
      <c r="Q384" s="194"/>
      <c r="R384" s="194"/>
      <c r="S384" s="194"/>
      <c r="T384" s="195"/>
      <c r="AT384" s="189" t="s">
        <v>139</v>
      </c>
      <c r="AU384" s="189" t="s">
        <v>82</v>
      </c>
      <c r="AV384" s="15" t="s">
        <v>137</v>
      </c>
      <c r="AW384" s="15" t="s">
        <v>29</v>
      </c>
      <c r="AX384" s="15" t="s">
        <v>30</v>
      </c>
      <c r="AY384" s="189" t="s">
        <v>130</v>
      </c>
    </row>
    <row r="385" spans="1:65" s="2" customFormat="1" ht="21.75" customHeight="1">
      <c r="A385" s="33"/>
      <c r="B385" s="125"/>
      <c r="C385" s="159" t="s">
        <v>437</v>
      </c>
      <c r="D385" s="159" t="s">
        <v>132</v>
      </c>
      <c r="E385" s="160" t="s">
        <v>438</v>
      </c>
      <c r="F385" s="161" t="s">
        <v>439</v>
      </c>
      <c r="G385" s="162" t="s">
        <v>344</v>
      </c>
      <c r="H385" s="163">
        <v>79.89</v>
      </c>
      <c r="I385" s="164"/>
      <c r="J385" s="165">
        <f>ROUND(I385*H385,2)</f>
        <v>0</v>
      </c>
      <c r="K385" s="161" t="s">
        <v>136</v>
      </c>
      <c r="L385" s="34"/>
      <c r="M385" s="166" t="s">
        <v>1</v>
      </c>
      <c r="N385" s="167" t="s">
        <v>38</v>
      </c>
      <c r="O385" s="59"/>
      <c r="P385" s="168">
        <f>O385*H385</f>
        <v>0</v>
      </c>
      <c r="Q385" s="168">
        <v>0</v>
      </c>
      <c r="R385" s="168">
        <f>Q385*H385</f>
        <v>0</v>
      </c>
      <c r="S385" s="168">
        <v>0</v>
      </c>
      <c r="T385" s="169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70" t="s">
        <v>137</v>
      </c>
      <c r="AT385" s="170" t="s">
        <v>132</v>
      </c>
      <c r="AU385" s="170" t="s">
        <v>82</v>
      </c>
      <c r="AY385" s="18" t="s">
        <v>130</v>
      </c>
      <c r="BE385" s="171">
        <f>IF(N385="základní",J385,0)</f>
        <v>0</v>
      </c>
      <c r="BF385" s="171">
        <f>IF(N385="snížená",J385,0)</f>
        <v>0</v>
      </c>
      <c r="BG385" s="171">
        <f>IF(N385="zákl. přenesená",J385,0)</f>
        <v>0</v>
      </c>
      <c r="BH385" s="171">
        <f>IF(N385="sníž. přenesená",J385,0)</f>
        <v>0</v>
      </c>
      <c r="BI385" s="171">
        <f>IF(N385="nulová",J385,0)</f>
        <v>0</v>
      </c>
      <c r="BJ385" s="18" t="s">
        <v>30</v>
      </c>
      <c r="BK385" s="171">
        <f>ROUND(I385*H385,2)</f>
        <v>0</v>
      </c>
      <c r="BL385" s="18" t="s">
        <v>137</v>
      </c>
      <c r="BM385" s="170" t="s">
        <v>440</v>
      </c>
    </row>
    <row r="386" spans="1:65" s="14" customFormat="1">
      <c r="B386" s="180"/>
      <c r="D386" s="173" t="s">
        <v>139</v>
      </c>
      <c r="E386" s="181" t="s">
        <v>1</v>
      </c>
      <c r="F386" s="182" t="s">
        <v>441</v>
      </c>
      <c r="H386" s="183">
        <v>79.89</v>
      </c>
      <c r="I386" s="184"/>
      <c r="L386" s="180"/>
      <c r="M386" s="185"/>
      <c r="N386" s="186"/>
      <c r="O386" s="186"/>
      <c r="P386" s="186"/>
      <c r="Q386" s="186"/>
      <c r="R386" s="186"/>
      <c r="S386" s="186"/>
      <c r="T386" s="187"/>
      <c r="AT386" s="181" t="s">
        <v>139</v>
      </c>
      <c r="AU386" s="181" t="s">
        <v>82</v>
      </c>
      <c r="AV386" s="14" t="s">
        <v>82</v>
      </c>
      <c r="AW386" s="14" t="s">
        <v>29</v>
      </c>
      <c r="AX386" s="14" t="s">
        <v>30</v>
      </c>
      <c r="AY386" s="181" t="s">
        <v>130</v>
      </c>
    </row>
    <row r="387" spans="1:65" s="2" customFormat="1" ht="16.5" customHeight="1">
      <c r="A387" s="33"/>
      <c r="B387" s="125"/>
      <c r="C387" s="159" t="s">
        <v>442</v>
      </c>
      <c r="D387" s="159" t="s">
        <v>132</v>
      </c>
      <c r="E387" s="160" t="s">
        <v>443</v>
      </c>
      <c r="F387" s="161" t="s">
        <v>444</v>
      </c>
      <c r="G387" s="162" t="s">
        <v>344</v>
      </c>
      <c r="H387" s="163">
        <v>1.69</v>
      </c>
      <c r="I387" s="164"/>
      <c r="J387" s="165">
        <f>ROUND(I387*H387,2)</f>
        <v>0</v>
      </c>
      <c r="K387" s="161" t="s">
        <v>136</v>
      </c>
      <c r="L387" s="34"/>
      <c r="M387" s="166" t="s">
        <v>1</v>
      </c>
      <c r="N387" s="167" t="s">
        <v>38</v>
      </c>
      <c r="O387" s="59"/>
      <c r="P387" s="168">
        <f>O387*H387</f>
        <v>0</v>
      </c>
      <c r="Q387" s="168">
        <v>1.8E-3</v>
      </c>
      <c r="R387" s="168">
        <f>Q387*H387</f>
        <v>3.042E-3</v>
      </c>
      <c r="S387" s="168">
        <v>0</v>
      </c>
      <c r="T387" s="169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70" t="s">
        <v>137</v>
      </c>
      <c r="AT387" s="170" t="s">
        <v>132</v>
      </c>
      <c r="AU387" s="170" t="s">
        <v>82</v>
      </c>
      <c r="AY387" s="18" t="s">
        <v>130</v>
      </c>
      <c r="BE387" s="171">
        <f>IF(N387="základní",J387,0)</f>
        <v>0</v>
      </c>
      <c r="BF387" s="171">
        <f>IF(N387="snížená",J387,0)</f>
        <v>0</v>
      </c>
      <c r="BG387" s="171">
        <f>IF(N387="zákl. přenesená",J387,0)</f>
        <v>0</v>
      </c>
      <c r="BH387" s="171">
        <f>IF(N387="sníž. přenesená",J387,0)</f>
        <v>0</v>
      </c>
      <c r="BI387" s="171">
        <f>IF(N387="nulová",J387,0)</f>
        <v>0</v>
      </c>
      <c r="BJ387" s="18" t="s">
        <v>30</v>
      </c>
      <c r="BK387" s="171">
        <f>ROUND(I387*H387,2)</f>
        <v>0</v>
      </c>
      <c r="BL387" s="18" t="s">
        <v>137</v>
      </c>
      <c r="BM387" s="170" t="s">
        <v>445</v>
      </c>
    </row>
    <row r="388" spans="1:65" s="14" customFormat="1">
      <c r="B388" s="180"/>
      <c r="D388" s="173" t="s">
        <v>139</v>
      </c>
      <c r="E388" s="181" t="s">
        <v>1</v>
      </c>
      <c r="F388" s="182" t="s">
        <v>436</v>
      </c>
      <c r="H388" s="183">
        <v>1.69</v>
      </c>
      <c r="I388" s="184"/>
      <c r="L388" s="180"/>
      <c r="M388" s="185"/>
      <c r="N388" s="186"/>
      <c r="O388" s="186"/>
      <c r="P388" s="186"/>
      <c r="Q388" s="186"/>
      <c r="R388" s="186"/>
      <c r="S388" s="186"/>
      <c r="T388" s="187"/>
      <c r="AT388" s="181" t="s">
        <v>139</v>
      </c>
      <c r="AU388" s="181" t="s">
        <v>82</v>
      </c>
      <c r="AV388" s="14" t="s">
        <v>82</v>
      </c>
      <c r="AW388" s="14" t="s">
        <v>29</v>
      </c>
      <c r="AX388" s="14" t="s">
        <v>73</v>
      </c>
      <c r="AY388" s="181" t="s">
        <v>130</v>
      </c>
    </row>
    <row r="389" spans="1:65" s="15" customFormat="1">
      <c r="B389" s="188"/>
      <c r="D389" s="173" t="s">
        <v>139</v>
      </c>
      <c r="E389" s="189" t="s">
        <v>1</v>
      </c>
      <c r="F389" s="190" t="s">
        <v>142</v>
      </c>
      <c r="H389" s="191">
        <v>1.69</v>
      </c>
      <c r="I389" s="192"/>
      <c r="L389" s="188"/>
      <c r="M389" s="193"/>
      <c r="N389" s="194"/>
      <c r="O389" s="194"/>
      <c r="P389" s="194"/>
      <c r="Q389" s="194"/>
      <c r="R389" s="194"/>
      <c r="S389" s="194"/>
      <c r="T389" s="195"/>
      <c r="AT389" s="189" t="s">
        <v>139</v>
      </c>
      <c r="AU389" s="189" t="s">
        <v>82</v>
      </c>
      <c r="AV389" s="15" t="s">
        <v>137</v>
      </c>
      <c r="AW389" s="15" t="s">
        <v>29</v>
      </c>
      <c r="AX389" s="15" t="s">
        <v>30</v>
      </c>
      <c r="AY389" s="189" t="s">
        <v>130</v>
      </c>
    </row>
    <row r="390" spans="1:65" s="2" customFormat="1" ht="16.5" customHeight="1">
      <c r="A390" s="33"/>
      <c r="B390" s="125"/>
      <c r="C390" s="159" t="s">
        <v>446</v>
      </c>
      <c r="D390" s="159" t="s">
        <v>132</v>
      </c>
      <c r="E390" s="160" t="s">
        <v>447</v>
      </c>
      <c r="F390" s="161" t="s">
        <v>448</v>
      </c>
      <c r="G390" s="162" t="s">
        <v>344</v>
      </c>
      <c r="H390" s="163">
        <v>1.69</v>
      </c>
      <c r="I390" s="164"/>
      <c r="J390" s="165">
        <f>ROUND(I390*H390,2)</f>
        <v>0</v>
      </c>
      <c r="K390" s="161" t="s">
        <v>136</v>
      </c>
      <c r="L390" s="34"/>
      <c r="M390" s="166" t="s">
        <v>1</v>
      </c>
      <c r="N390" s="167" t="s">
        <v>38</v>
      </c>
      <c r="O390" s="59"/>
      <c r="P390" s="168">
        <f>O390*H390</f>
        <v>0</v>
      </c>
      <c r="Q390" s="168">
        <v>0</v>
      </c>
      <c r="R390" s="168">
        <f>Q390*H390</f>
        <v>0</v>
      </c>
      <c r="S390" s="168">
        <v>0</v>
      </c>
      <c r="T390" s="169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70" t="s">
        <v>137</v>
      </c>
      <c r="AT390" s="170" t="s">
        <v>132</v>
      </c>
      <c r="AU390" s="170" t="s">
        <v>82</v>
      </c>
      <c r="AY390" s="18" t="s">
        <v>130</v>
      </c>
      <c r="BE390" s="171">
        <f>IF(N390="základní",J390,0)</f>
        <v>0</v>
      </c>
      <c r="BF390" s="171">
        <f>IF(N390="snížená",J390,0)</f>
        <v>0</v>
      </c>
      <c r="BG390" s="171">
        <f>IF(N390="zákl. přenesená",J390,0)</f>
        <v>0</v>
      </c>
      <c r="BH390" s="171">
        <f>IF(N390="sníž. přenesená",J390,0)</f>
        <v>0</v>
      </c>
      <c r="BI390" s="171">
        <f>IF(N390="nulová",J390,0)</f>
        <v>0</v>
      </c>
      <c r="BJ390" s="18" t="s">
        <v>30</v>
      </c>
      <c r="BK390" s="171">
        <f>ROUND(I390*H390,2)</f>
        <v>0</v>
      </c>
      <c r="BL390" s="18" t="s">
        <v>137</v>
      </c>
      <c r="BM390" s="170" t="s">
        <v>449</v>
      </c>
    </row>
    <row r="391" spans="1:65" s="14" customFormat="1">
      <c r="B391" s="180"/>
      <c r="D391" s="173" t="s">
        <v>139</v>
      </c>
      <c r="E391" s="181" t="s">
        <v>1</v>
      </c>
      <c r="F391" s="182" t="s">
        <v>450</v>
      </c>
      <c r="H391" s="183">
        <v>1.69</v>
      </c>
      <c r="I391" s="184"/>
      <c r="L391" s="180"/>
      <c r="M391" s="185"/>
      <c r="N391" s="186"/>
      <c r="O391" s="186"/>
      <c r="P391" s="186"/>
      <c r="Q391" s="186"/>
      <c r="R391" s="186"/>
      <c r="S391" s="186"/>
      <c r="T391" s="187"/>
      <c r="AT391" s="181" t="s">
        <v>139</v>
      </c>
      <c r="AU391" s="181" t="s">
        <v>82</v>
      </c>
      <c r="AV391" s="14" t="s">
        <v>82</v>
      </c>
      <c r="AW391" s="14" t="s">
        <v>29</v>
      </c>
      <c r="AX391" s="14" t="s">
        <v>30</v>
      </c>
      <c r="AY391" s="181" t="s">
        <v>130</v>
      </c>
    </row>
    <row r="392" spans="1:65" s="2" customFormat="1" ht="24.15" customHeight="1">
      <c r="A392" s="33"/>
      <c r="B392" s="125"/>
      <c r="C392" s="159" t="s">
        <v>451</v>
      </c>
      <c r="D392" s="159" t="s">
        <v>132</v>
      </c>
      <c r="E392" s="160" t="s">
        <v>452</v>
      </c>
      <c r="F392" s="161" t="s">
        <v>453</v>
      </c>
      <c r="G392" s="162" t="s">
        <v>344</v>
      </c>
      <c r="H392" s="163">
        <v>474</v>
      </c>
      <c r="I392" s="164"/>
      <c r="J392" s="165">
        <f>ROUND(I392*H392,2)</f>
        <v>0</v>
      </c>
      <c r="K392" s="161" t="s">
        <v>136</v>
      </c>
      <c r="L392" s="34"/>
      <c r="M392" s="166" t="s">
        <v>1</v>
      </c>
      <c r="N392" s="167" t="s">
        <v>38</v>
      </c>
      <c r="O392" s="59"/>
      <c r="P392" s="168">
        <f>O392*H392</f>
        <v>0</v>
      </c>
      <c r="Q392" s="168">
        <v>1E-4</v>
      </c>
      <c r="R392" s="168">
        <f>Q392*H392</f>
        <v>4.7400000000000005E-2</v>
      </c>
      <c r="S392" s="168">
        <v>0</v>
      </c>
      <c r="T392" s="169">
        <f>S392*H392</f>
        <v>0</v>
      </c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R392" s="170" t="s">
        <v>137</v>
      </c>
      <c r="AT392" s="170" t="s">
        <v>132</v>
      </c>
      <c r="AU392" s="170" t="s">
        <v>82</v>
      </c>
      <c r="AY392" s="18" t="s">
        <v>130</v>
      </c>
      <c r="BE392" s="171">
        <f>IF(N392="základní",J392,0)</f>
        <v>0</v>
      </c>
      <c r="BF392" s="171">
        <f>IF(N392="snížená",J392,0)</f>
        <v>0</v>
      </c>
      <c r="BG392" s="171">
        <f>IF(N392="zákl. přenesená",J392,0)</f>
        <v>0</v>
      </c>
      <c r="BH392" s="171">
        <f>IF(N392="sníž. přenesená",J392,0)</f>
        <v>0</v>
      </c>
      <c r="BI392" s="171">
        <f>IF(N392="nulová",J392,0)</f>
        <v>0</v>
      </c>
      <c r="BJ392" s="18" t="s">
        <v>30</v>
      </c>
      <c r="BK392" s="171">
        <f>ROUND(I392*H392,2)</f>
        <v>0</v>
      </c>
      <c r="BL392" s="18" t="s">
        <v>137</v>
      </c>
      <c r="BM392" s="170" t="s">
        <v>454</v>
      </c>
    </row>
    <row r="393" spans="1:65" s="13" customFormat="1">
      <c r="B393" s="172"/>
      <c r="D393" s="173" t="s">
        <v>139</v>
      </c>
      <c r="E393" s="174" t="s">
        <v>1</v>
      </c>
      <c r="F393" s="175" t="s">
        <v>455</v>
      </c>
      <c r="H393" s="174" t="s">
        <v>1</v>
      </c>
      <c r="I393" s="176"/>
      <c r="L393" s="172"/>
      <c r="M393" s="177"/>
      <c r="N393" s="178"/>
      <c r="O393" s="178"/>
      <c r="P393" s="178"/>
      <c r="Q393" s="178"/>
      <c r="R393" s="178"/>
      <c r="S393" s="178"/>
      <c r="T393" s="179"/>
      <c r="AT393" s="174" t="s">
        <v>139</v>
      </c>
      <c r="AU393" s="174" t="s">
        <v>82</v>
      </c>
      <c r="AV393" s="13" t="s">
        <v>30</v>
      </c>
      <c r="AW393" s="13" t="s">
        <v>29</v>
      </c>
      <c r="AX393" s="13" t="s">
        <v>73</v>
      </c>
      <c r="AY393" s="174" t="s">
        <v>130</v>
      </c>
    </row>
    <row r="394" spans="1:65" s="13" customFormat="1">
      <c r="B394" s="172"/>
      <c r="D394" s="173" t="s">
        <v>139</v>
      </c>
      <c r="E394" s="174" t="s">
        <v>1</v>
      </c>
      <c r="F394" s="175" t="s">
        <v>456</v>
      </c>
      <c r="H394" s="174" t="s">
        <v>1</v>
      </c>
      <c r="I394" s="176"/>
      <c r="L394" s="172"/>
      <c r="M394" s="177"/>
      <c r="N394" s="178"/>
      <c r="O394" s="178"/>
      <c r="P394" s="178"/>
      <c r="Q394" s="178"/>
      <c r="R394" s="178"/>
      <c r="S394" s="178"/>
      <c r="T394" s="179"/>
      <c r="AT394" s="174" t="s">
        <v>139</v>
      </c>
      <c r="AU394" s="174" t="s">
        <v>82</v>
      </c>
      <c r="AV394" s="13" t="s">
        <v>30</v>
      </c>
      <c r="AW394" s="13" t="s">
        <v>29</v>
      </c>
      <c r="AX394" s="13" t="s">
        <v>73</v>
      </c>
      <c r="AY394" s="174" t="s">
        <v>130</v>
      </c>
    </row>
    <row r="395" spans="1:65" s="14" customFormat="1">
      <c r="B395" s="180"/>
      <c r="D395" s="173" t="s">
        <v>139</v>
      </c>
      <c r="E395" s="181" t="s">
        <v>1</v>
      </c>
      <c r="F395" s="182" t="s">
        <v>457</v>
      </c>
      <c r="H395" s="183">
        <v>474</v>
      </c>
      <c r="I395" s="184"/>
      <c r="L395" s="180"/>
      <c r="M395" s="185"/>
      <c r="N395" s="186"/>
      <c r="O395" s="186"/>
      <c r="P395" s="186"/>
      <c r="Q395" s="186"/>
      <c r="R395" s="186"/>
      <c r="S395" s="186"/>
      <c r="T395" s="187"/>
      <c r="AT395" s="181" t="s">
        <v>139</v>
      </c>
      <c r="AU395" s="181" t="s">
        <v>82</v>
      </c>
      <c r="AV395" s="14" t="s">
        <v>82</v>
      </c>
      <c r="AW395" s="14" t="s">
        <v>29</v>
      </c>
      <c r="AX395" s="14" t="s">
        <v>73</v>
      </c>
      <c r="AY395" s="181" t="s">
        <v>130</v>
      </c>
    </row>
    <row r="396" spans="1:65" s="15" customFormat="1">
      <c r="B396" s="188"/>
      <c r="D396" s="173" t="s">
        <v>139</v>
      </c>
      <c r="E396" s="189" t="s">
        <v>1</v>
      </c>
      <c r="F396" s="190" t="s">
        <v>142</v>
      </c>
      <c r="H396" s="191">
        <v>474</v>
      </c>
      <c r="I396" s="192"/>
      <c r="L396" s="188"/>
      <c r="M396" s="193"/>
      <c r="N396" s="194"/>
      <c r="O396" s="194"/>
      <c r="P396" s="194"/>
      <c r="Q396" s="194"/>
      <c r="R396" s="194"/>
      <c r="S396" s="194"/>
      <c r="T396" s="195"/>
      <c r="AT396" s="189" t="s">
        <v>139</v>
      </c>
      <c r="AU396" s="189" t="s">
        <v>82</v>
      </c>
      <c r="AV396" s="15" t="s">
        <v>137</v>
      </c>
      <c r="AW396" s="15" t="s">
        <v>29</v>
      </c>
      <c r="AX396" s="15" t="s">
        <v>30</v>
      </c>
      <c r="AY396" s="189" t="s">
        <v>130</v>
      </c>
    </row>
    <row r="397" spans="1:65" s="2" customFormat="1" ht="24.15" customHeight="1">
      <c r="A397" s="33"/>
      <c r="B397" s="125"/>
      <c r="C397" s="196" t="s">
        <v>458</v>
      </c>
      <c r="D397" s="196" t="s">
        <v>256</v>
      </c>
      <c r="E397" s="197" t="s">
        <v>459</v>
      </c>
      <c r="F397" s="198" t="s">
        <v>460</v>
      </c>
      <c r="G397" s="199" t="s">
        <v>344</v>
      </c>
      <c r="H397" s="200">
        <v>511.35</v>
      </c>
      <c r="I397" s="201"/>
      <c r="J397" s="202">
        <f>ROUND(I397*H397,2)</f>
        <v>0</v>
      </c>
      <c r="K397" s="198" t="s">
        <v>136</v>
      </c>
      <c r="L397" s="203"/>
      <c r="M397" s="204" t="s">
        <v>1</v>
      </c>
      <c r="N397" s="205" t="s">
        <v>38</v>
      </c>
      <c r="O397" s="59"/>
      <c r="P397" s="168">
        <f>O397*H397</f>
        <v>0</v>
      </c>
      <c r="Q397" s="168">
        <v>5.0000000000000001E-4</v>
      </c>
      <c r="R397" s="168">
        <f>Q397*H397</f>
        <v>0.25567500000000004</v>
      </c>
      <c r="S397" s="168">
        <v>0</v>
      </c>
      <c r="T397" s="169">
        <f>S397*H397</f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170" t="s">
        <v>185</v>
      </c>
      <c r="AT397" s="170" t="s">
        <v>256</v>
      </c>
      <c r="AU397" s="170" t="s">
        <v>82</v>
      </c>
      <c r="AY397" s="18" t="s">
        <v>130</v>
      </c>
      <c r="BE397" s="171">
        <f>IF(N397="základní",J397,0)</f>
        <v>0</v>
      </c>
      <c r="BF397" s="171">
        <f>IF(N397="snížená",J397,0)</f>
        <v>0</v>
      </c>
      <c r="BG397" s="171">
        <f>IF(N397="zákl. přenesená",J397,0)</f>
        <v>0</v>
      </c>
      <c r="BH397" s="171">
        <f>IF(N397="sníž. přenesená",J397,0)</f>
        <v>0</v>
      </c>
      <c r="BI397" s="171">
        <f>IF(N397="nulová",J397,0)</f>
        <v>0</v>
      </c>
      <c r="BJ397" s="18" t="s">
        <v>30</v>
      </c>
      <c r="BK397" s="171">
        <f>ROUND(I397*H397,2)</f>
        <v>0</v>
      </c>
      <c r="BL397" s="18" t="s">
        <v>137</v>
      </c>
      <c r="BM397" s="170" t="s">
        <v>461</v>
      </c>
    </row>
    <row r="398" spans="1:65" s="14" customFormat="1">
      <c r="B398" s="180"/>
      <c r="D398" s="173" t="s">
        <v>139</v>
      </c>
      <c r="E398" s="181" t="s">
        <v>1</v>
      </c>
      <c r="F398" s="182" t="s">
        <v>462</v>
      </c>
      <c r="H398" s="183">
        <v>497.7</v>
      </c>
      <c r="I398" s="184"/>
      <c r="L398" s="180"/>
      <c r="M398" s="185"/>
      <c r="N398" s="186"/>
      <c r="O398" s="186"/>
      <c r="P398" s="186"/>
      <c r="Q398" s="186"/>
      <c r="R398" s="186"/>
      <c r="S398" s="186"/>
      <c r="T398" s="187"/>
      <c r="AT398" s="181" t="s">
        <v>139</v>
      </c>
      <c r="AU398" s="181" t="s">
        <v>82</v>
      </c>
      <c r="AV398" s="14" t="s">
        <v>82</v>
      </c>
      <c r="AW398" s="14" t="s">
        <v>29</v>
      </c>
      <c r="AX398" s="14" t="s">
        <v>73</v>
      </c>
      <c r="AY398" s="181" t="s">
        <v>130</v>
      </c>
    </row>
    <row r="399" spans="1:65" s="14" customFormat="1">
      <c r="B399" s="180"/>
      <c r="D399" s="173" t="s">
        <v>139</v>
      </c>
      <c r="E399" s="181" t="s">
        <v>1</v>
      </c>
      <c r="F399" s="182" t="s">
        <v>463</v>
      </c>
      <c r="H399" s="183">
        <v>13.65</v>
      </c>
      <c r="I399" s="184"/>
      <c r="L399" s="180"/>
      <c r="M399" s="185"/>
      <c r="N399" s="186"/>
      <c r="O399" s="186"/>
      <c r="P399" s="186"/>
      <c r="Q399" s="186"/>
      <c r="R399" s="186"/>
      <c r="S399" s="186"/>
      <c r="T399" s="187"/>
      <c r="AT399" s="181" t="s">
        <v>139</v>
      </c>
      <c r="AU399" s="181" t="s">
        <v>82</v>
      </c>
      <c r="AV399" s="14" t="s">
        <v>82</v>
      </c>
      <c r="AW399" s="14" t="s">
        <v>29</v>
      </c>
      <c r="AX399" s="14" t="s">
        <v>73</v>
      </c>
      <c r="AY399" s="181" t="s">
        <v>130</v>
      </c>
    </row>
    <row r="400" spans="1:65" s="15" customFormat="1">
      <c r="B400" s="188"/>
      <c r="D400" s="173" t="s">
        <v>139</v>
      </c>
      <c r="E400" s="189" t="s">
        <v>1</v>
      </c>
      <c r="F400" s="190" t="s">
        <v>142</v>
      </c>
      <c r="H400" s="191">
        <v>511.35</v>
      </c>
      <c r="I400" s="192"/>
      <c r="L400" s="188"/>
      <c r="M400" s="193"/>
      <c r="N400" s="194"/>
      <c r="O400" s="194"/>
      <c r="P400" s="194"/>
      <c r="Q400" s="194"/>
      <c r="R400" s="194"/>
      <c r="S400" s="194"/>
      <c r="T400" s="195"/>
      <c r="AT400" s="189" t="s">
        <v>139</v>
      </c>
      <c r="AU400" s="189" t="s">
        <v>82</v>
      </c>
      <c r="AV400" s="15" t="s">
        <v>137</v>
      </c>
      <c r="AW400" s="15" t="s">
        <v>29</v>
      </c>
      <c r="AX400" s="15" t="s">
        <v>30</v>
      </c>
      <c r="AY400" s="189" t="s">
        <v>130</v>
      </c>
    </row>
    <row r="401" spans="1:65" s="2" customFormat="1" ht="24.15" customHeight="1">
      <c r="A401" s="33"/>
      <c r="B401" s="125"/>
      <c r="C401" s="159" t="s">
        <v>464</v>
      </c>
      <c r="D401" s="159" t="s">
        <v>132</v>
      </c>
      <c r="E401" s="160" t="s">
        <v>465</v>
      </c>
      <c r="F401" s="161" t="s">
        <v>466</v>
      </c>
      <c r="G401" s="162" t="s">
        <v>344</v>
      </c>
      <c r="H401" s="163">
        <v>474</v>
      </c>
      <c r="I401" s="164"/>
      <c r="J401" s="165">
        <f>ROUND(I401*H401,2)</f>
        <v>0</v>
      </c>
      <c r="K401" s="161" t="s">
        <v>1</v>
      </c>
      <c r="L401" s="34"/>
      <c r="M401" s="166" t="s">
        <v>1</v>
      </c>
      <c r="N401" s="167" t="s">
        <v>38</v>
      </c>
      <c r="O401" s="59"/>
      <c r="P401" s="168">
        <f>O401*H401</f>
        <v>0</v>
      </c>
      <c r="Q401" s="168">
        <v>0</v>
      </c>
      <c r="R401" s="168">
        <f>Q401*H401</f>
        <v>0</v>
      </c>
      <c r="S401" s="168">
        <v>8.0000000000000004E-4</v>
      </c>
      <c r="T401" s="169">
        <f>S401*H401</f>
        <v>0.37920000000000004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70" t="s">
        <v>137</v>
      </c>
      <c r="AT401" s="170" t="s">
        <v>132</v>
      </c>
      <c r="AU401" s="170" t="s">
        <v>82</v>
      </c>
      <c r="AY401" s="18" t="s">
        <v>130</v>
      </c>
      <c r="BE401" s="171">
        <f>IF(N401="základní",J401,0)</f>
        <v>0</v>
      </c>
      <c r="BF401" s="171">
        <f>IF(N401="snížená",J401,0)</f>
        <v>0</v>
      </c>
      <c r="BG401" s="171">
        <f>IF(N401="zákl. přenesená",J401,0)</f>
        <v>0</v>
      </c>
      <c r="BH401" s="171">
        <f>IF(N401="sníž. přenesená",J401,0)</f>
        <v>0</v>
      </c>
      <c r="BI401" s="171">
        <f>IF(N401="nulová",J401,0)</f>
        <v>0</v>
      </c>
      <c r="BJ401" s="18" t="s">
        <v>30</v>
      </c>
      <c r="BK401" s="171">
        <f>ROUND(I401*H401,2)</f>
        <v>0</v>
      </c>
      <c r="BL401" s="18" t="s">
        <v>137</v>
      </c>
      <c r="BM401" s="170" t="s">
        <v>467</v>
      </c>
    </row>
    <row r="402" spans="1:65" s="14" customFormat="1">
      <c r="B402" s="180"/>
      <c r="D402" s="173" t="s">
        <v>139</v>
      </c>
      <c r="E402" s="181" t="s">
        <v>1</v>
      </c>
      <c r="F402" s="182" t="s">
        <v>468</v>
      </c>
      <c r="H402" s="183">
        <v>474</v>
      </c>
      <c r="I402" s="184"/>
      <c r="L402" s="180"/>
      <c r="M402" s="185"/>
      <c r="N402" s="186"/>
      <c r="O402" s="186"/>
      <c r="P402" s="186"/>
      <c r="Q402" s="186"/>
      <c r="R402" s="186"/>
      <c r="S402" s="186"/>
      <c r="T402" s="187"/>
      <c r="AT402" s="181" t="s">
        <v>139</v>
      </c>
      <c r="AU402" s="181" t="s">
        <v>82</v>
      </c>
      <c r="AV402" s="14" t="s">
        <v>82</v>
      </c>
      <c r="AW402" s="14" t="s">
        <v>29</v>
      </c>
      <c r="AX402" s="14" t="s">
        <v>30</v>
      </c>
      <c r="AY402" s="181" t="s">
        <v>130</v>
      </c>
    </row>
    <row r="403" spans="1:65" s="2" customFormat="1" ht="24.15" customHeight="1">
      <c r="A403" s="33"/>
      <c r="B403" s="125"/>
      <c r="C403" s="159" t="s">
        <v>469</v>
      </c>
      <c r="D403" s="159" t="s">
        <v>132</v>
      </c>
      <c r="E403" s="160" t="s">
        <v>470</v>
      </c>
      <c r="F403" s="161" t="s">
        <v>471</v>
      </c>
      <c r="G403" s="162" t="s">
        <v>279</v>
      </c>
      <c r="H403" s="163">
        <v>13</v>
      </c>
      <c r="I403" s="164"/>
      <c r="J403" s="165">
        <f>ROUND(I403*H403,2)</f>
        <v>0</v>
      </c>
      <c r="K403" s="161" t="s">
        <v>136</v>
      </c>
      <c r="L403" s="34"/>
      <c r="M403" s="166" t="s">
        <v>1</v>
      </c>
      <c r="N403" s="167" t="s">
        <v>38</v>
      </c>
      <c r="O403" s="59"/>
      <c r="P403" s="168">
        <f>O403*H403</f>
        <v>0</v>
      </c>
      <c r="Q403" s="168">
        <v>7.2999999999999996E-4</v>
      </c>
      <c r="R403" s="168">
        <f>Q403*H403</f>
        <v>9.4900000000000002E-3</v>
      </c>
      <c r="S403" s="168">
        <v>0</v>
      </c>
      <c r="T403" s="169">
        <f>S403*H403</f>
        <v>0</v>
      </c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R403" s="170" t="s">
        <v>137</v>
      </c>
      <c r="AT403" s="170" t="s">
        <v>132</v>
      </c>
      <c r="AU403" s="170" t="s">
        <v>82</v>
      </c>
      <c r="AY403" s="18" t="s">
        <v>130</v>
      </c>
      <c r="BE403" s="171">
        <f>IF(N403="základní",J403,0)</f>
        <v>0</v>
      </c>
      <c r="BF403" s="171">
        <f>IF(N403="snížená",J403,0)</f>
        <v>0</v>
      </c>
      <c r="BG403" s="171">
        <f>IF(N403="zákl. přenesená",J403,0)</f>
        <v>0</v>
      </c>
      <c r="BH403" s="171">
        <f>IF(N403="sníž. přenesená",J403,0)</f>
        <v>0</v>
      </c>
      <c r="BI403" s="171">
        <f>IF(N403="nulová",J403,0)</f>
        <v>0</v>
      </c>
      <c r="BJ403" s="18" t="s">
        <v>30</v>
      </c>
      <c r="BK403" s="171">
        <f>ROUND(I403*H403,2)</f>
        <v>0</v>
      </c>
      <c r="BL403" s="18" t="s">
        <v>137</v>
      </c>
      <c r="BM403" s="170" t="s">
        <v>472</v>
      </c>
    </row>
    <row r="404" spans="1:65" s="14" customFormat="1">
      <c r="B404" s="180"/>
      <c r="D404" s="173" t="s">
        <v>139</v>
      </c>
      <c r="E404" s="181" t="s">
        <v>1</v>
      </c>
      <c r="F404" s="182" t="s">
        <v>473</v>
      </c>
      <c r="H404" s="183">
        <v>13</v>
      </c>
      <c r="I404" s="184"/>
      <c r="L404" s="180"/>
      <c r="M404" s="185"/>
      <c r="N404" s="186"/>
      <c r="O404" s="186"/>
      <c r="P404" s="186"/>
      <c r="Q404" s="186"/>
      <c r="R404" s="186"/>
      <c r="S404" s="186"/>
      <c r="T404" s="187"/>
      <c r="AT404" s="181" t="s">
        <v>139</v>
      </c>
      <c r="AU404" s="181" t="s">
        <v>82</v>
      </c>
      <c r="AV404" s="14" t="s">
        <v>82</v>
      </c>
      <c r="AW404" s="14" t="s">
        <v>29</v>
      </c>
      <c r="AX404" s="14" t="s">
        <v>73</v>
      </c>
      <c r="AY404" s="181" t="s">
        <v>130</v>
      </c>
    </row>
    <row r="405" spans="1:65" s="15" customFormat="1">
      <c r="B405" s="188"/>
      <c r="D405" s="173" t="s">
        <v>139</v>
      </c>
      <c r="E405" s="189" t="s">
        <v>1</v>
      </c>
      <c r="F405" s="190" t="s">
        <v>142</v>
      </c>
      <c r="H405" s="191">
        <v>13</v>
      </c>
      <c r="I405" s="192"/>
      <c r="L405" s="188"/>
      <c r="M405" s="193"/>
      <c r="N405" s="194"/>
      <c r="O405" s="194"/>
      <c r="P405" s="194"/>
      <c r="Q405" s="194"/>
      <c r="R405" s="194"/>
      <c r="S405" s="194"/>
      <c r="T405" s="195"/>
      <c r="AT405" s="189" t="s">
        <v>139</v>
      </c>
      <c r="AU405" s="189" t="s">
        <v>82</v>
      </c>
      <c r="AV405" s="15" t="s">
        <v>137</v>
      </c>
      <c r="AW405" s="15" t="s">
        <v>29</v>
      </c>
      <c r="AX405" s="15" t="s">
        <v>30</v>
      </c>
      <c r="AY405" s="189" t="s">
        <v>130</v>
      </c>
    </row>
    <row r="406" spans="1:65" s="2" customFormat="1" ht="16.5" customHeight="1">
      <c r="A406" s="33"/>
      <c r="B406" s="125"/>
      <c r="C406" s="159" t="s">
        <v>474</v>
      </c>
      <c r="D406" s="159" t="s">
        <v>132</v>
      </c>
      <c r="E406" s="160" t="s">
        <v>475</v>
      </c>
      <c r="F406" s="161" t="s">
        <v>476</v>
      </c>
      <c r="G406" s="162" t="s">
        <v>135</v>
      </c>
      <c r="H406" s="163">
        <v>0.4</v>
      </c>
      <c r="I406" s="164"/>
      <c r="J406" s="165">
        <f>ROUND(I406*H406,2)</f>
        <v>0</v>
      </c>
      <c r="K406" s="161" t="s">
        <v>136</v>
      </c>
      <c r="L406" s="34"/>
      <c r="M406" s="166" t="s">
        <v>1</v>
      </c>
      <c r="N406" s="167" t="s">
        <v>38</v>
      </c>
      <c r="O406" s="59"/>
      <c r="P406" s="168">
        <f>O406*H406</f>
        <v>0</v>
      </c>
      <c r="Q406" s="168">
        <v>1.92</v>
      </c>
      <c r="R406" s="168">
        <f>Q406*H406</f>
        <v>0.76800000000000002</v>
      </c>
      <c r="S406" s="168">
        <v>0</v>
      </c>
      <c r="T406" s="169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70" t="s">
        <v>137</v>
      </c>
      <c r="AT406" s="170" t="s">
        <v>132</v>
      </c>
      <c r="AU406" s="170" t="s">
        <v>82</v>
      </c>
      <c r="AY406" s="18" t="s">
        <v>130</v>
      </c>
      <c r="BE406" s="171">
        <f>IF(N406="základní",J406,0)</f>
        <v>0</v>
      </c>
      <c r="BF406" s="171">
        <f>IF(N406="snížená",J406,0)</f>
        <v>0</v>
      </c>
      <c r="BG406" s="171">
        <f>IF(N406="zákl. přenesená",J406,0)</f>
        <v>0</v>
      </c>
      <c r="BH406" s="171">
        <f>IF(N406="sníž. přenesená",J406,0)</f>
        <v>0</v>
      </c>
      <c r="BI406" s="171">
        <f>IF(N406="nulová",J406,0)</f>
        <v>0</v>
      </c>
      <c r="BJ406" s="18" t="s">
        <v>30</v>
      </c>
      <c r="BK406" s="171">
        <f>ROUND(I406*H406,2)</f>
        <v>0</v>
      </c>
      <c r="BL406" s="18" t="s">
        <v>137</v>
      </c>
      <c r="BM406" s="170" t="s">
        <v>477</v>
      </c>
    </row>
    <row r="407" spans="1:65" s="14" customFormat="1">
      <c r="B407" s="180"/>
      <c r="D407" s="173" t="s">
        <v>139</v>
      </c>
      <c r="E407" s="181" t="s">
        <v>1</v>
      </c>
      <c r="F407" s="182" t="s">
        <v>478</v>
      </c>
      <c r="H407" s="183">
        <v>0.4</v>
      </c>
      <c r="I407" s="184"/>
      <c r="L407" s="180"/>
      <c r="M407" s="185"/>
      <c r="N407" s="186"/>
      <c r="O407" s="186"/>
      <c r="P407" s="186"/>
      <c r="Q407" s="186"/>
      <c r="R407" s="186"/>
      <c r="S407" s="186"/>
      <c r="T407" s="187"/>
      <c r="AT407" s="181" t="s">
        <v>139</v>
      </c>
      <c r="AU407" s="181" t="s">
        <v>82</v>
      </c>
      <c r="AV407" s="14" t="s">
        <v>82</v>
      </c>
      <c r="AW407" s="14" t="s">
        <v>29</v>
      </c>
      <c r="AX407" s="14" t="s">
        <v>73</v>
      </c>
      <c r="AY407" s="181" t="s">
        <v>130</v>
      </c>
    </row>
    <row r="408" spans="1:65" s="15" customFormat="1">
      <c r="B408" s="188"/>
      <c r="D408" s="173" t="s">
        <v>139</v>
      </c>
      <c r="E408" s="189" t="s">
        <v>1</v>
      </c>
      <c r="F408" s="190" t="s">
        <v>142</v>
      </c>
      <c r="H408" s="191">
        <v>0.4</v>
      </c>
      <c r="I408" s="192"/>
      <c r="L408" s="188"/>
      <c r="M408" s="193"/>
      <c r="N408" s="194"/>
      <c r="O408" s="194"/>
      <c r="P408" s="194"/>
      <c r="Q408" s="194"/>
      <c r="R408" s="194"/>
      <c r="S408" s="194"/>
      <c r="T408" s="195"/>
      <c r="AT408" s="189" t="s">
        <v>139</v>
      </c>
      <c r="AU408" s="189" t="s">
        <v>82</v>
      </c>
      <c r="AV408" s="15" t="s">
        <v>137</v>
      </c>
      <c r="AW408" s="15" t="s">
        <v>29</v>
      </c>
      <c r="AX408" s="15" t="s">
        <v>30</v>
      </c>
      <c r="AY408" s="189" t="s">
        <v>130</v>
      </c>
    </row>
    <row r="409" spans="1:65" s="2" customFormat="1" ht="24.15" customHeight="1">
      <c r="A409" s="33"/>
      <c r="B409" s="125"/>
      <c r="C409" s="159" t="s">
        <v>479</v>
      </c>
      <c r="D409" s="159" t="s">
        <v>132</v>
      </c>
      <c r="E409" s="160" t="s">
        <v>480</v>
      </c>
      <c r="F409" s="161" t="s">
        <v>453</v>
      </c>
      <c r="G409" s="162" t="s">
        <v>344</v>
      </c>
      <c r="H409" s="163">
        <v>13</v>
      </c>
      <c r="I409" s="164"/>
      <c r="J409" s="165">
        <f>ROUND(I409*H409,2)</f>
        <v>0</v>
      </c>
      <c r="K409" s="161" t="s">
        <v>136</v>
      </c>
      <c r="L409" s="34"/>
      <c r="M409" s="166" t="s">
        <v>1</v>
      </c>
      <c r="N409" s="167" t="s">
        <v>38</v>
      </c>
      <c r="O409" s="59"/>
      <c r="P409" s="168">
        <f>O409*H409</f>
        <v>0</v>
      </c>
      <c r="Q409" s="168">
        <v>1E-4</v>
      </c>
      <c r="R409" s="168">
        <f>Q409*H409</f>
        <v>1.3000000000000002E-3</v>
      </c>
      <c r="S409" s="168">
        <v>0</v>
      </c>
      <c r="T409" s="169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70" t="s">
        <v>137</v>
      </c>
      <c r="AT409" s="170" t="s">
        <v>132</v>
      </c>
      <c r="AU409" s="170" t="s">
        <v>82</v>
      </c>
      <c r="AY409" s="18" t="s">
        <v>130</v>
      </c>
      <c r="BE409" s="171">
        <f>IF(N409="základní",J409,0)</f>
        <v>0</v>
      </c>
      <c r="BF409" s="171">
        <f>IF(N409="snížená",J409,0)</f>
        <v>0</v>
      </c>
      <c r="BG409" s="171">
        <f>IF(N409="zákl. přenesená",J409,0)</f>
        <v>0</v>
      </c>
      <c r="BH409" s="171">
        <f>IF(N409="sníž. přenesená",J409,0)</f>
        <v>0</v>
      </c>
      <c r="BI409" s="171">
        <f>IF(N409="nulová",J409,0)</f>
        <v>0</v>
      </c>
      <c r="BJ409" s="18" t="s">
        <v>30</v>
      </c>
      <c r="BK409" s="171">
        <f>ROUND(I409*H409,2)</f>
        <v>0</v>
      </c>
      <c r="BL409" s="18" t="s">
        <v>137</v>
      </c>
      <c r="BM409" s="170" t="s">
        <v>481</v>
      </c>
    </row>
    <row r="410" spans="1:65" s="13" customFormat="1">
      <c r="B410" s="172"/>
      <c r="D410" s="173" t="s">
        <v>139</v>
      </c>
      <c r="E410" s="174" t="s">
        <v>1</v>
      </c>
      <c r="F410" s="175" t="s">
        <v>482</v>
      </c>
      <c r="H410" s="174" t="s">
        <v>1</v>
      </c>
      <c r="I410" s="176"/>
      <c r="L410" s="172"/>
      <c r="M410" s="177"/>
      <c r="N410" s="178"/>
      <c r="O410" s="178"/>
      <c r="P410" s="178"/>
      <c r="Q410" s="178"/>
      <c r="R410" s="178"/>
      <c r="S410" s="178"/>
      <c r="T410" s="179"/>
      <c r="AT410" s="174" t="s">
        <v>139</v>
      </c>
      <c r="AU410" s="174" t="s">
        <v>82</v>
      </c>
      <c r="AV410" s="13" t="s">
        <v>30</v>
      </c>
      <c r="AW410" s="13" t="s">
        <v>29</v>
      </c>
      <c r="AX410" s="13" t="s">
        <v>73</v>
      </c>
      <c r="AY410" s="174" t="s">
        <v>130</v>
      </c>
    </row>
    <row r="411" spans="1:65" s="14" customFormat="1">
      <c r="B411" s="180"/>
      <c r="D411" s="173" t="s">
        <v>139</v>
      </c>
      <c r="E411" s="181" t="s">
        <v>1</v>
      </c>
      <c r="F411" s="182" t="s">
        <v>483</v>
      </c>
      <c r="H411" s="183">
        <v>13</v>
      </c>
      <c r="I411" s="184"/>
      <c r="L411" s="180"/>
      <c r="M411" s="185"/>
      <c r="N411" s="186"/>
      <c r="O411" s="186"/>
      <c r="P411" s="186"/>
      <c r="Q411" s="186"/>
      <c r="R411" s="186"/>
      <c r="S411" s="186"/>
      <c r="T411" s="187"/>
      <c r="AT411" s="181" t="s">
        <v>139</v>
      </c>
      <c r="AU411" s="181" t="s">
        <v>82</v>
      </c>
      <c r="AV411" s="14" t="s">
        <v>82</v>
      </c>
      <c r="AW411" s="14" t="s">
        <v>29</v>
      </c>
      <c r="AX411" s="14" t="s">
        <v>73</v>
      </c>
      <c r="AY411" s="181" t="s">
        <v>130</v>
      </c>
    </row>
    <row r="412" spans="1:65" s="15" customFormat="1">
      <c r="B412" s="188"/>
      <c r="D412" s="173" t="s">
        <v>139</v>
      </c>
      <c r="E412" s="189" t="s">
        <v>1</v>
      </c>
      <c r="F412" s="190" t="s">
        <v>142</v>
      </c>
      <c r="H412" s="191">
        <v>13</v>
      </c>
      <c r="I412" s="192"/>
      <c r="L412" s="188"/>
      <c r="M412" s="193"/>
      <c r="N412" s="194"/>
      <c r="O412" s="194"/>
      <c r="P412" s="194"/>
      <c r="Q412" s="194"/>
      <c r="R412" s="194"/>
      <c r="S412" s="194"/>
      <c r="T412" s="195"/>
      <c r="AT412" s="189" t="s">
        <v>139</v>
      </c>
      <c r="AU412" s="189" t="s">
        <v>82</v>
      </c>
      <c r="AV412" s="15" t="s">
        <v>137</v>
      </c>
      <c r="AW412" s="15" t="s">
        <v>29</v>
      </c>
      <c r="AX412" s="15" t="s">
        <v>30</v>
      </c>
      <c r="AY412" s="189" t="s">
        <v>130</v>
      </c>
    </row>
    <row r="413" spans="1:65" s="12" customFormat="1" ht="22.95" customHeight="1">
      <c r="B413" s="146"/>
      <c r="D413" s="147" t="s">
        <v>72</v>
      </c>
      <c r="E413" s="157" t="s">
        <v>153</v>
      </c>
      <c r="F413" s="157" t="s">
        <v>484</v>
      </c>
      <c r="I413" s="149"/>
      <c r="J413" s="158">
        <f>BK413</f>
        <v>0</v>
      </c>
      <c r="L413" s="146"/>
      <c r="M413" s="151"/>
      <c r="N413" s="152"/>
      <c r="O413" s="152"/>
      <c r="P413" s="153">
        <f>SUM(P414:P418)</f>
        <v>0</v>
      </c>
      <c r="Q413" s="152"/>
      <c r="R413" s="153">
        <f>SUM(R414:R418)</f>
        <v>0.36099000000000003</v>
      </c>
      <c r="S413" s="152"/>
      <c r="T413" s="154">
        <f>SUM(T414:T418)</f>
        <v>0</v>
      </c>
      <c r="AR413" s="147" t="s">
        <v>30</v>
      </c>
      <c r="AT413" s="155" t="s">
        <v>72</v>
      </c>
      <c r="AU413" s="155" t="s">
        <v>30</v>
      </c>
      <c r="AY413" s="147" t="s">
        <v>130</v>
      </c>
      <c r="BK413" s="156">
        <f>SUM(BK414:BK418)</f>
        <v>0</v>
      </c>
    </row>
    <row r="414" spans="1:65" s="2" customFormat="1" ht="37.950000000000003" customHeight="1">
      <c r="A414" s="33"/>
      <c r="B414" s="125"/>
      <c r="C414" s="159" t="s">
        <v>485</v>
      </c>
      <c r="D414" s="159" t="s">
        <v>132</v>
      </c>
      <c r="E414" s="160" t="s">
        <v>486</v>
      </c>
      <c r="F414" s="161" t="s">
        <v>487</v>
      </c>
      <c r="G414" s="162" t="s">
        <v>279</v>
      </c>
      <c r="H414" s="163">
        <v>10.5</v>
      </c>
      <c r="I414" s="164"/>
      <c r="J414" s="165">
        <f>ROUND(I414*H414,2)</f>
        <v>0</v>
      </c>
      <c r="K414" s="161" t="s">
        <v>1</v>
      </c>
      <c r="L414" s="34"/>
      <c r="M414" s="166" t="s">
        <v>1</v>
      </c>
      <c r="N414" s="167" t="s">
        <v>38</v>
      </c>
      <c r="O414" s="59"/>
      <c r="P414" s="168">
        <f>O414*H414</f>
        <v>0</v>
      </c>
      <c r="Q414" s="168">
        <v>3.4380000000000001E-2</v>
      </c>
      <c r="R414" s="168">
        <f>Q414*H414</f>
        <v>0.36099000000000003</v>
      </c>
      <c r="S414" s="168">
        <v>0</v>
      </c>
      <c r="T414" s="169">
        <f>S414*H414</f>
        <v>0</v>
      </c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R414" s="170" t="s">
        <v>137</v>
      </c>
      <c r="AT414" s="170" t="s">
        <v>132</v>
      </c>
      <c r="AU414" s="170" t="s">
        <v>82</v>
      </c>
      <c r="AY414" s="18" t="s">
        <v>130</v>
      </c>
      <c r="BE414" s="171">
        <f>IF(N414="základní",J414,0)</f>
        <v>0</v>
      </c>
      <c r="BF414" s="171">
        <f>IF(N414="snížená",J414,0)</f>
        <v>0</v>
      </c>
      <c r="BG414" s="171">
        <f>IF(N414="zákl. přenesená",J414,0)</f>
        <v>0</v>
      </c>
      <c r="BH414" s="171">
        <f>IF(N414="sníž. přenesená",J414,0)</f>
        <v>0</v>
      </c>
      <c r="BI414" s="171">
        <f>IF(N414="nulová",J414,0)</f>
        <v>0</v>
      </c>
      <c r="BJ414" s="18" t="s">
        <v>30</v>
      </c>
      <c r="BK414" s="171">
        <f>ROUND(I414*H414,2)</f>
        <v>0</v>
      </c>
      <c r="BL414" s="18" t="s">
        <v>137</v>
      </c>
      <c r="BM414" s="170" t="s">
        <v>488</v>
      </c>
    </row>
    <row r="415" spans="1:65" s="14" customFormat="1">
      <c r="B415" s="180"/>
      <c r="D415" s="173" t="s">
        <v>139</v>
      </c>
      <c r="E415" s="181" t="s">
        <v>1</v>
      </c>
      <c r="F415" s="182" t="s">
        <v>489</v>
      </c>
      <c r="H415" s="183">
        <v>10.5</v>
      </c>
      <c r="I415" s="184"/>
      <c r="L415" s="180"/>
      <c r="M415" s="185"/>
      <c r="N415" s="186"/>
      <c r="O415" s="186"/>
      <c r="P415" s="186"/>
      <c r="Q415" s="186"/>
      <c r="R415" s="186"/>
      <c r="S415" s="186"/>
      <c r="T415" s="187"/>
      <c r="AT415" s="181" t="s">
        <v>139</v>
      </c>
      <c r="AU415" s="181" t="s">
        <v>82</v>
      </c>
      <c r="AV415" s="14" t="s">
        <v>82</v>
      </c>
      <c r="AW415" s="14" t="s">
        <v>29</v>
      </c>
      <c r="AX415" s="14" t="s">
        <v>30</v>
      </c>
      <c r="AY415" s="181" t="s">
        <v>130</v>
      </c>
    </row>
    <row r="416" spans="1:65" s="2" customFormat="1" ht="44.25" customHeight="1">
      <c r="A416" s="33"/>
      <c r="B416" s="125"/>
      <c r="C416" s="159" t="s">
        <v>490</v>
      </c>
      <c r="D416" s="159" t="s">
        <v>132</v>
      </c>
      <c r="E416" s="160" t="s">
        <v>491</v>
      </c>
      <c r="F416" s="161" t="s">
        <v>492</v>
      </c>
      <c r="G416" s="162" t="s">
        <v>493</v>
      </c>
      <c r="H416" s="163">
        <v>10</v>
      </c>
      <c r="I416" s="164"/>
      <c r="J416" s="165">
        <f>ROUND(I416*H416,2)</f>
        <v>0</v>
      </c>
      <c r="K416" s="161" t="s">
        <v>1</v>
      </c>
      <c r="L416" s="34"/>
      <c r="M416" s="166" t="s">
        <v>1</v>
      </c>
      <c r="N416" s="167" t="s">
        <v>38</v>
      </c>
      <c r="O416" s="59"/>
      <c r="P416" s="168">
        <f>O416*H416</f>
        <v>0</v>
      </c>
      <c r="Q416" s="168">
        <v>0</v>
      </c>
      <c r="R416" s="168">
        <f>Q416*H416</f>
        <v>0</v>
      </c>
      <c r="S416" s="168">
        <v>0</v>
      </c>
      <c r="T416" s="169">
        <f>S416*H416</f>
        <v>0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170" t="s">
        <v>137</v>
      </c>
      <c r="AT416" s="170" t="s">
        <v>132</v>
      </c>
      <c r="AU416" s="170" t="s">
        <v>82</v>
      </c>
      <c r="AY416" s="18" t="s">
        <v>130</v>
      </c>
      <c r="BE416" s="171">
        <f>IF(N416="základní",J416,0)</f>
        <v>0</v>
      </c>
      <c r="BF416" s="171">
        <f>IF(N416="snížená",J416,0)</f>
        <v>0</v>
      </c>
      <c r="BG416" s="171">
        <f>IF(N416="zákl. přenesená",J416,0)</f>
        <v>0</v>
      </c>
      <c r="BH416" s="171">
        <f>IF(N416="sníž. přenesená",J416,0)</f>
        <v>0</v>
      </c>
      <c r="BI416" s="171">
        <f>IF(N416="nulová",J416,0)</f>
        <v>0</v>
      </c>
      <c r="BJ416" s="18" t="s">
        <v>30</v>
      </c>
      <c r="BK416" s="171">
        <f>ROUND(I416*H416,2)</f>
        <v>0</v>
      </c>
      <c r="BL416" s="18" t="s">
        <v>137</v>
      </c>
      <c r="BM416" s="170" t="s">
        <v>494</v>
      </c>
    </row>
    <row r="417" spans="1:65" s="14" customFormat="1">
      <c r="B417" s="180"/>
      <c r="D417" s="173" t="s">
        <v>139</v>
      </c>
      <c r="E417" s="181" t="s">
        <v>1</v>
      </c>
      <c r="F417" s="182" t="s">
        <v>495</v>
      </c>
      <c r="H417" s="183">
        <v>10</v>
      </c>
      <c r="I417" s="184"/>
      <c r="L417" s="180"/>
      <c r="M417" s="185"/>
      <c r="N417" s="186"/>
      <c r="O417" s="186"/>
      <c r="P417" s="186"/>
      <c r="Q417" s="186"/>
      <c r="R417" s="186"/>
      <c r="S417" s="186"/>
      <c r="T417" s="187"/>
      <c r="AT417" s="181" t="s">
        <v>139</v>
      </c>
      <c r="AU417" s="181" t="s">
        <v>82</v>
      </c>
      <c r="AV417" s="14" t="s">
        <v>82</v>
      </c>
      <c r="AW417" s="14" t="s">
        <v>29</v>
      </c>
      <c r="AX417" s="14" t="s">
        <v>73</v>
      </c>
      <c r="AY417" s="181" t="s">
        <v>130</v>
      </c>
    </row>
    <row r="418" spans="1:65" s="15" customFormat="1">
      <c r="B418" s="188"/>
      <c r="D418" s="173" t="s">
        <v>139</v>
      </c>
      <c r="E418" s="189" t="s">
        <v>1</v>
      </c>
      <c r="F418" s="190" t="s">
        <v>142</v>
      </c>
      <c r="H418" s="191">
        <v>10</v>
      </c>
      <c r="I418" s="192"/>
      <c r="L418" s="188"/>
      <c r="M418" s="193"/>
      <c r="N418" s="194"/>
      <c r="O418" s="194"/>
      <c r="P418" s="194"/>
      <c r="Q418" s="194"/>
      <c r="R418" s="194"/>
      <c r="S418" s="194"/>
      <c r="T418" s="195"/>
      <c r="AT418" s="189" t="s">
        <v>139</v>
      </c>
      <c r="AU418" s="189" t="s">
        <v>82</v>
      </c>
      <c r="AV418" s="15" t="s">
        <v>137</v>
      </c>
      <c r="AW418" s="15" t="s">
        <v>29</v>
      </c>
      <c r="AX418" s="15" t="s">
        <v>30</v>
      </c>
      <c r="AY418" s="189" t="s">
        <v>130</v>
      </c>
    </row>
    <row r="419" spans="1:65" s="12" customFormat="1" ht="22.95" customHeight="1">
      <c r="B419" s="146"/>
      <c r="D419" s="147" t="s">
        <v>72</v>
      </c>
      <c r="E419" s="157" t="s">
        <v>185</v>
      </c>
      <c r="F419" s="157" t="s">
        <v>496</v>
      </c>
      <c r="I419" s="149"/>
      <c r="J419" s="158">
        <f>BK419</f>
        <v>0</v>
      </c>
      <c r="L419" s="146"/>
      <c r="M419" s="151"/>
      <c r="N419" s="152"/>
      <c r="O419" s="152"/>
      <c r="P419" s="153">
        <f>SUM(P420:P440)</f>
        <v>0</v>
      </c>
      <c r="Q419" s="152"/>
      <c r="R419" s="153">
        <f>SUM(R420:R440)</f>
        <v>8.17792E-3</v>
      </c>
      <c r="S419" s="152"/>
      <c r="T419" s="154">
        <f>SUM(T420:T440)</f>
        <v>0</v>
      </c>
      <c r="AR419" s="147" t="s">
        <v>30</v>
      </c>
      <c r="AT419" s="155" t="s">
        <v>72</v>
      </c>
      <c r="AU419" s="155" t="s">
        <v>30</v>
      </c>
      <c r="AY419" s="147" t="s">
        <v>130</v>
      </c>
      <c r="BK419" s="156">
        <f>SUM(BK420:BK440)</f>
        <v>0</v>
      </c>
    </row>
    <row r="420" spans="1:65" s="2" customFormat="1" ht="24.15" customHeight="1">
      <c r="A420" s="33"/>
      <c r="B420" s="125"/>
      <c r="C420" s="159" t="s">
        <v>497</v>
      </c>
      <c r="D420" s="159" t="s">
        <v>132</v>
      </c>
      <c r="E420" s="160" t="s">
        <v>498</v>
      </c>
      <c r="F420" s="161" t="s">
        <v>499</v>
      </c>
      <c r="G420" s="162" t="s">
        <v>279</v>
      </c>
      <c r="H420" s="163">
        <v>3</v>
      </c>
      <c r="I420" s="164"/>
      <c r="J420" s="165">
        <f>ROUND(I420*H420,2)</f>
        <v>0</v>
      </c>
      <c r="K420" s="161" t="s">
        <v>136</v>
      </c>
      <c r="L420" s="34"/>
      <c r="M420" s="166" t="s">
        <v>1</v>
      </c>
      <c r="N420" s="167" t="s">
        <v>38</v>
      </c>
      <c r="O420" s="59"/>
      <c r="P420" s="168">
        <f>O420*H420</f>
        <v>0</v>
      </c>
      <c r="Q420" s="168">
        <v>1.0000000000000001E-5</v>
      </c>
      <c r="R420" s="168">
        <f>Q420*H420</f>
        <v>3.0000000000000004E-5</v>
      </c>
      <c r="S420" s="168">
        <v>0</v>
      </c>
      <c r="T420" s="169">
        <f>S420*H420</f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70" t="s">
        <v>137</v>
      </c>
      <c r="AT420" s="170" t="s">
        <v>132</v>
      </c>
      <c r="AU420" s="170" t="s">
        <v>82</v>
      </c>
      <c r="AY420" s="18" t="s">
        <v>130</v>
      </c>
      <c r="BE420" s="171">
        <f>IF(N420="základní",J420,0)</f>
        <v>0</v>
      </c>
      <c r="BF420" s="171">
        <f>IF(N420="snížená",J420,0)</f>
        <v>0</v>
      </c>
      <c r="BG420" s="171">
        <f>IF(N420="zákl. přenesená",J420,0)</f>
        <v>0</v>
      </c>
      <c r="BH420" s="171">
        <f>IF(N420="sníž. přenesená",J420,0)</f>
        <v>0</v>
      </c>
      <c r="BI420" s="171">
        <f>IF(N420="nulová",J420,0)</f>
        <v>0</v>
      </c>
      <c r="BJ420" s="18" t="s">
        <v>30</v>
      </c>
      <c r="BK420" s="171">
        <f>ROUND(I420*H420,2)</f>
        <v>0</v>
      </c>
      <c r="BL420" s="18" t="s">
        <v>137</v>
      </c>
      <c r="BM420" s="170" t="s">
        <v>500</v>
      </c>
    </row>
    <row r="421" spans="1:65" s="13" customFormat="1">
      <c r="B421" s="172"/>
      <c r="D421" s="173" t="s">
        <v>139</v>
      </c>
      <c r="E421" s="174" t="s">
        <v>1</v>
      </c>
      <c r="F421" s="175" t="s">
        <v>501</v>
      </c>
      <c r="H421" s="174" t="s">
        <v>1</v>
      </c>
      <c r="I421" s="176"/>
      <c r="L421" s="172"/>
      <c r="M421" s="177"/>
      <c r="N421" s="178"/>
      <c r="O421" s="178"/>
      <c r="P421" s="178"/>
      <c r="Q421" s="178"/>
      <c r="R421" s="178"/>
      <c r="S421" s="178"/>
      <c r="T421" s="179"/>
      <c r="AT421" s="174" t="s">
        <v>139</v>
      </c>
      <c r="AU421" s="174" t="s">
        <v>82</v>
      </c>
      <c r="AV421" s="13" t="s">
        <v>30</v>
      </c>
      <c r="AW421" s="13" t="s">
        <v>29</v>
      </c>
      <c r="AX421" s="13" t="s">
        <v>73</v>
      </c>
      <c r="AY421" s="174" t="s">
        <v>130</v>
      </c>
    </row>
    <row r="422" spans="1:65" s="14" customFormat="1">
      <c r="B422" s="180"/>
      <c r="D422" s="173" t="s">
        <v>139</v>
      </c>
      <c r="E422" s="181" t="s">
        <v>1</v>
      </c>
      <c r="F422" s="182" t="s">
        <v>502</v>
      </c>
      <c r="H422" s="183">
        <v>3</v>
      </c>
      <c r="I422" s="184"/>
      <c r="L422" s="180"/>
      <c r="M422" s="185"/>
      <c r="N422" s="186"/>
      <c r="O422" s="186"/>
      <c r="P422" s="186"/>
      <c r="Q422" s="186"/>
      <c r="R422" s="186"/>
      <c r="S422" s="186"/>
      <c r="T422" s="187"/>
      <c r="AT422" s="181" t="s">
        <v>139</v>
      </c>
      <c r="AU422" s="181" t="s">
        <v>82</v>
      </c>
      <c r="AV422" s="14" t="s">
        <v>82</v>
      </c>
      <c r="AW422" s="14" t="s">
        <v>29</v>
      </c>
      <c r="AX422" s="14" t="s">
        <v>73</v>
      </c>
      <c r="AY422" s="181" t="s">
        <v>130</v>
      </c>
    </row>
    <row r="423" spans="1:65" s="15" customFormat="1">
      <c r="B423" s="188"/>
      <c r="D423" s="173" t="s">
        <v>139</v>
      </c>
      <c r="E423" s="189" t="s">
        <v>1</v>
      </c>
      <c r="F423" s="190" t="s">
        <v>142</v>
      </c>
      <c r="H423" s="191">
        <v>3</v>
      </c>
      <c r="I423" s="192"/>
      <c r="L423" s="188"/>
      <c r="M423" s="193"/>
      <c r="N423" s="194"/>
      <c r="O423" s="194"/>
      <c r="P423" s="194"/>
      <c r="Q423" s="194"/>
      <c r="R423" s="194"/>
      <c r="S423" s="194"/>
      <c r="T423" s="195"/>
      <c r="AT423" s="189" t="s">
        <v>139</v>
      </c>
      <c r="AU423" s="189" t="s">
        <v>82</v>
      </c>
      <c r="AV423" s="15" t="s">
        <v>137</v>
      </c>
      <c r="AW423" s="15" t="s">
        <v>29</v>
      </c>
      <c r="AX423" s="15" t="s">
        <v>30</v>
      </c>
      <c r="AY423" s="189" t="s">
        <v>130</v>
      </c>
    </row>
    <row r="424" spans="1:65" s="2" customFormat="1" ht="16.5" customHeight="1">
      <c r="A424" s="33"/>
      <c r="B424" s="125"/>
      <c r="C424" s="196" t="s">
        <v>503</v>
      </c>
      <c r="D424" s="196" t="s">
        <v>256</v>
      </c>
      <c r="E424" s="197" t="s">
        <v>504</v>
      </c>
      <c r="F424" s="198" t="s">
        <v>505</v>
      </c>
      <c r="G424" s="199" t="s">
        <v>279</v>
      </c>
      <c r="H424" s="200">
        <v>2.0910000000000002</v>
      </c>
      <c r="I424" s="201"/>
      <c r="J424" s="202">
        <f>ROUND(I424*H424,2)</f>
        <v>0</v>
      </c>
      <c r="K424" s="198" t="s">
        <v>136</v>
      </c>
      <c r="L424" s="203"/>
      <c r="M424" s="204" t="s">
        <v>1</v>
      </c>
      <c r="N424" s="205" t="s">
        <v>38</v>
      </c>
      <c r="O424" s="59"/>
      <c r="P424" s="168">
        <f>O424*H424</f>
        <v>0</v>
      </c>
      <c r="Q424" s="168">
        <v>1.4E-3</v>
      </c>
      <c r="R424" s="168">
        <f>Q424*H424</f>
        <v>2.9274000000000001E-3</v>
      </c>
      <c r="S424" s="168">
        <v>0</v>
      </c>
      <c r="T424" s="169">
        <f>S424*H424</f>
        <v>0</v>
      </c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R424" s="170" t="s">
        <v>185</v>
      </c>
      <c r="AT424" s="170" t="s">
        <v>256</v>
      </c>
      <c r="AU424" s="170" t="s">
        <v>82</v>
      </c>
      <c r="AY424" s="18" t="s">
        <v>130</v>
      </c>
      <c r="BE424" s="171">
        <f>IF(N424="základní",J424,0)</f>
        <v>0</v>
      </c>
      <c r="BF424" s="171">
        <f>IF(N424="snížená",J424,0)</f>
        <v>0</v>
      </c>
      <c r="BG424" s="171">
        <f>IF(N424="zákl. přenesená",J424,0)</f>
        <v>0</v>
      </c>
      <c r="BH424" s="171">
        <f>IF(N424="sníž. přenesená",J424,0)</f>
        <v>0</v>
      </c>
      <c r="BI424" s="171">
        <f>IF(N424="nulová",J424,0)</f>
        <v>0</v>
      </c>
      <c r="BJ424" s="18" t="s">
        <v>30</v>
      </c>
      <c r="BK424" s="171">
        <f>ROUND(I424*H424,2)</f>
        <v>0</v>
      </c>
      <c r="BL424" s="18" t="s">
        <v>137</v>
      </c>
      <c r="BM424" s="170" t="s">
        <v>506</v>
      </c>
    </row>
    <row r="425" spans="1:65" s="14" customFormat="1">
      <c r="B425" s="180"/>
      <c r="D425" s="173" t="s">
        <v>139</v>
      </c>
      <c r="E425" s="181" t="s">
        <v>1</v>
      </c>
      <c r="F425" s="182" t="s">
        <v>507</v>
      </c>
      <c r="H425" s="183">
        <v>2.0299999999999998</v>
      </c>
      <c r="I425" s="184"/>
      <c r="L425" s="180"/>
      <c r="M425" s="185"/>
      <c r="N425" s="186"/>
      <c r="O425" s="186"/>
      <c r="P425" s="186"/>
      <c r="Q425" s="186"/>
      <c r="R425" s="186"/>
      <c r="S425" s="186"/>
      <c r="T425" s="187"/>
      <c r="AT425" s="181" t="s">
        <v>139</v>
      </c>
      <c r="AU425" s="181" t="s">
        <v>82</v>
      </c>
      <c r="AV425" s="14" t="s">
        <v>82</v>
      </c>
      <c r="AW425" s="14" t="s">
        <v>29</v>
      </c>
      <c r="AX425" s="14" t="s">
        <v>73</v>
      </c>
      <c r="AY425" s="181" t="s">
        <v>130</v>
      </c>
    </row>
    <row r="426" spans="1:65" s="15" customFormat="1">
      <c r="B426" s="188"/>
      <c r="D426" s="173" t="s">
        <v>139</v>
      </c>
      <c r="E426" s="189" t="s">
        <v>1</v>
      </c>
      <c r="F426" s="190" t="s">
        <v>142</v>
      </c>
      <c r="H426" s="191">
        <v>2.0299999999999998</v>
      </c>
      <c r="I426" s="192"/>
      <c r="L426" s="188"/>
      <c r="M426" s="193"/>
      <c r="N426" s="194"/>
      <c r="O426" s="194"/>
      <c r="P426" s="194"/>
      <c r="Q426" s="194"/>
      <c r="R426" s="194"/>
      <c r="S426" s="194"/>
      <c r="T426" s="195"/>
      <c r="AT426" s="189" t="s">
        <v>139</v>
      </c>
      <c r="AU426" s="189" t="s">
        <v>82</v>
      </c>
      <c r="AV426" s="15" t="s">
        <v>137</v>
      </c>
      <c r="AW426" s="15" t="s">
        <v>29</v>
      </c>
      <c r="AX426" s="15" t="s">
        <v>30</v>
      </c>
      <c r="AY426" s="189" t="s">
        <v>130</v>
      </c>
    </row>
    <row r="427" spans="1:65" s="14" customFormat="1">
      <c r="B427" s="180"/>
      <c r="D427" s="173" t="s">
        <v>139</v>
      </c>
      <c r="F427" s="182" t="s">
        <v>508</v>
      </c>
      <c r="H427" s="183">
        <v>2.0910000000000002</v>
      </c>
      <c r="I427" s="184"/>
      <c r="L427" s="180"/>
      <c r="M427" s="185"/>
      <c r="N427" s="186"/>
      <c r="O427" s="186"/>
      <c r="P427" s="186"/>
      <c r="Q427" s="186"/>
      <c r="R427" s="186"/>
      <c r="S427" s="186"/>
      <c r="T427" s="187"/>
      <c r="AT427" s="181" t="s">
        <v>139</v>
      </c>
      <c r="AU427" s="181" t="s">
        <v>82</v>
      </c>
      <c r="AV427" s="14" t="s">
        <v>82</v>
      </c>
      <c r="AW427" s="14" t="s">
        <v>3</v>
      </c>
      <c r="AX427" s="14" t="s">
        <v>30</v>
      </c>
      <c r="AY427" s="181" t="s">
        <v>130</v>
      </c>
    </row>
    <row r="428" spans="1:65" s="2" customFormat="1" ht="16.5" customHeight="1">
      <c r="A428" s="33"/>
      <c r="B428" s="125"/>
      <c r="C428" s="196" t="s">
        <v>509</v>
      </c>
      <c r="D428" s="196" t="s">
        <v>256</v>
      </c>
      <c r="E428" s="197" t="s">
        <v>510</v>
      </c>
      <c r="F428" s="198" t="s">
        <v>511</v>
      </c>
      <c r="G428" s="199" t="s">
        <v>279</v>
      </c>
      <c r="H428" s="200">
        <v>2.0910000000000002</v>
      </c>
      <c r="I428" s="201"/>
      <c r="J428" s="202">
        <f>ROUND(I428*H428,2)</f>
        <v>0</v>
      </c>
      <c r="K428" s="198" t="s">
        <v>136</v>
      </c>
      <c r="L428" s="203"/>
      <c r="M428" s="204" t="s">
        <v>1</v>
      </c>
      <c r="N428" s="205" t="s">
        <v>38</v>
      </c>
      <c r="O428" s="59"/>
      <c r="P428" s="168">
        <f>O428*H428</f>
        <v>0</v>
      </c>
      <c r="Q428" s="168">
        <v>1.72E-3</v>
      </c>
      <c r="R428" s="168">
        <f>Q428*H428</f>
        <v>3.5965200000000002E-3</v>
      </c>
      <c r="S428" s="168">
        <v>0</v>
      </c>
      <c r="T428" s="169">
        <f>S428*H428</f>
        <v>0</v>
      </c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R428" s="170" t="s">
        <v>185</v>
      </c>
      <c r="AT428" s="170" t="s">
        <v>256</v>
      </c>
      <c r="AU428" s="170" t="s">
        <v>82</v>
      </c>
      <c r="AY428" s="18" t="s">
        <v>130</v>
      </c>
      <c r="BE428" s="171">
        <f>IF(N428="základní",J428,0)</f>
        <v>0</v>
      </c>
      <c r="BF428" s="171">
        <f>IF(N428="snížená",J428,0)</f>
        <v>0</v>
      </c>
      <c r="BG428" s="171">
        <f>IF(N428="zákl. přenesená",J428,0)</f>
        <v>0</v>
      </c>
      <c r="BH428" s="171">
        <f>IF(N428="sníž. přenesená",J428,0)</f>
        <v>0</v>
      </c>
      <c r="BI428" s="171">
        <f>IF(N428="nulová",J428,0)</f>
        <v>0</v>
      </c>
      <c r="BJ428" s="18" t="s">
        <v>30</v>
      </c>
      <c r="BK428" s="171">
        <f>ROUND(I428*H428,2)</f>
        <v>0</v>
      </c>
      <c r="BL428" s="18" t="s">
        <v>137</v>
      </c>
      <c r="BM428" s="170" t="s">
        <v>512</v>
      </c>
    </row>
    <row r="429" spans="1:65" s="14" customFormat="1">
      <c r="B429" s="180"/>
      <c r="D429" s="173" t="s">
        <v>139</v>
      </c>
      <c r="E429" s="181" t="s">
        <v>1</v>
      </c>
      <c r="F429" s="182" t="s">
        <v>507</v>
      </c>
      <c r="H429" s="183">
        <v>2.0299999999999998</v>
      </c>
      <c r="I429" s="184"/>
      <c r="L429" s="180"/>
      <c r="M429" s="185"/>
      <c r="N429" s="186"/>
      <c r="O429" s="186"/>
      <c r="P429" s="186"/>
      <c r="Q429" s="186"/>
      <c r="R429" s="186"/>
      <c r="S429" s="186"/>
      <c r="T429" s="187"/>
      <c r="AT429" s="181" t="s">
        <v>139</v>
      </c>
      <c r="AU429" s="181" t="s">
        <v>82</v>
      </c>
      <c r="AV429" s="14" t="s">
        <v>82</v>
      </c>
      <c r="AW429" s="14" t="s">
        <v>29</v>
      </c>
      <c r="AX429" s="14" t="s">
        <v>73</v>
      </c>
      <c r="AY429" s="181" t="s">
        <v>130</v>
      </c>
    </row>
    <row r="430" spans="1:65" s="15" customFormat="1">
      <c r="B430" s="188"/>
      <c r="D430" s="173" t="s">
        <v>139</v>
      </c>
      <c r="E430" s="189" t="s">
        <v>1</v>
      </c>
      <c r="F430" s="190" t="s">
        <v>142</v>
      </c>
      <c r="H430" s="191">
        <v>2.0299999999999998</v>
      </c>
      <c r="I430" s="192"/>
      <c r="L430" s="188"/>
      <c r="M430" s="193"/>
      <c r="N430" s="194"/>
      <c r="O430" s="194"/>
      <c r="P430" s="194"/>
      <c r="Q430" s="194"/>
      <c r="R430" s="194"/>
      <c r="S430" s="194"/>
      <c r="T430" s="195"/>
      <c r="AT430" s="189" t="s">
        <v>139</v>
      </c>
      <c r="AU430" s="189" t="s">
        <v>82</v>
      </c>
      <c r="AV430" s="15" t="s">
        <v>137</v>
      </c>
      <c r="AW430" s="15" t="s">
        <v>29</v>
      </c>
      <c r="AX430" s="15" t="s">
        <v>30</v>
      </c>
      <c r="AY430" s="189" t="s">
        <v>130</v>
      </c>
    </row>
    <row r="431" spans="1:65" s="14" customFormat="1">
      <c r="B431" s="180"/>
      <c r="D431" s="173" t="s">
        <v>139</v>
      </c>
      <c r="F431" s="182" t="s">
        <v>508</v>
      </c>
      <c r="H431" s="183">
        <v>2.0910000000000002</v>
      </c>
      <c r="I431" s="184"/>
      <c r="L431" s="180"/>
      <c r="M431" s="185"/>
      <c r="N431" s="186"/>
      <c r="O431" s="186"/>
      <c r="P431" s="186"/>
      <c r="Q431" s="186"/>
      <c r="R431" s="186"/>
      <c r="S431" s="186"/>
      <c r="T431" s="187"/>
      <c r="AT431" s="181" t="s">
        <v>139</v>
      </c>
      <c r="AU431" s="181" t="s">
        <v>82</v>
      </c>
      <c r="AV431" s="14" t="s">
        <v>82</v>
      </c>
      <c r="AW431" s="14" t="s">
        <v>3</v>
      </c>
      <c r="AX431" s="14" t="s">
        <v>30</v>
      </c>
      <c r="AY431" s="181" t="s">
        <v>130</v>
      </c>
    </row>
    <row r="432" spans="1:65" s="2" customFormat="1" ht="33" customHeight="1">
      <c r="A432" s="33"/>
      <c r="B432" s="125"/>
      <c r="C432" s="159" t="s">
        <v>513</v>
      </c>
      <c r="D432" s="159" t="s">
        <v>132</v>
      </c>
      <c r="E432" s="160" t="s">
        <v>514</v>
      </c>
      <c r="F432" s="161" t="s">
        <v>515</v>
      </c>
      <c r="G432" s="162" t="s">
        <v>516</v>
      </c>
      <c r="H432" s="163">
        <v>4</v>
      </c>
      <c r="I432" s="164"/>
      <c r="J432" s="165">
        <f>ROUND(I432*H432,2)</f>
        <v>0</v>
      </c>
      <c r="K432" s="161" t="s">
        <v>136</v>
      </c>
      <c r="L432" s="34"/>
      <c r="M432" s="166" t="s">
        <v>1</v>
      </c>
      <c r="N432" s="167" t="s">
        <v>38</v>
      </c>
      <c r="O432" s="59"/>
      <c r="P432" s="168">
        <f>O432*H432</f>
        <v>0</v>
      </c>
      <c r="Q432" s="168">
        <v>0</v>
      </c>
      <c r="R432" s="168">
        <f>Q432*H432</f>
        <v>0</v>
      </c>
      <c r="S432" s="168">
        <v>0</v>
      </c>
      <c r="T432" s="169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70" t="s">
        <v>137</v>
      </c>
      <c r="AT432" s="170" t="s">
        <v>132</v>
      </c>
      <c r="AU432" s="170" t="s">
        <v>82</v>
      </c>
      <c r="AY432" s="18" t="s">
        <v>130</v>
      </c>
      <c r="BE432" s="171">
        <f>IF(N432="základní",J432,0)</f>
        <v>0</v>
      </c>
      <c r="BF432" s="171">
        <f>IF(N432="snížená",J432,0)</f>
        <v>0</v>
      </c>
      <c r="BG432" s="171">
        <f>IF(N432="zákl. přenesená",J432,0)</f>
        <v>0</v>
      </c>
      <c r="BH432" s="171">
        <f>IF(N432="sníž. přenesená",J432,0)</f>
        <v>0</v>
      </c>
      <c r="BI432" s="171">
        <f>IF(N432="nulová",J432,0)</f>
        <v>0</v>
      </c>
      <c r="BJ432" s="18" t="s">
        <v>30</v>
      </c>
      <c r="BK432" s="171">
        <f>ROUND(I432*H432,2)</f>
        <v>0</v>
      </c>
      <c r="BL432" s="18" t="s">
        <v>137</v>
      </c>
      <c r="BM432" s="170" t="s">
        <v>517</v>
      </c>
    </row>
    <row r="433" spans="1:65" s="14" customFormat="1">
      <c r="B433" s="180"/>
      <c r="D433" s="173" t="s">
        <v>139</v>
      </c>
      <c r="E433" s="181" t="s">
        <v>1</v>
      </c>
      <c r="F433" s="182" t="s">
        <v>518</v>
      </c>
      <c r="H433" s="183">
        <v>4</v>
      </c>
      <c r="I433" s="184"/>
      <c r="L433" s="180"/>
      <c r="M433" s="185"/>
      <c r="N433" s="186"/>
      <c r="O433" s="186"/>
      <c r="P433" s="186"/>
      <c r="Q433" s="186"/>
      <c r="R433" s="186"/>
      <c r="S433" s="186"/>
      <c r="T433" s="187"/>
      <c r="AT433" s="181" t="s">
        <v>139</v>
      </c>
      <c r="AU433" s="181" t="s">
        <v>82</v>
      </c>
      <c r="AV433" s="14" t="s">
        <v>82</v>
      </c>
      <c r="AW433" s="14" t="s">
        <v>29</v>
      </c>
      <c r="AX433" s="14" t="s">
        <v>73</v>
      </c>
      <c r="AY433" s="181" t="s">
        <v>130</v>
      </c>
    </row>
    <row r="434" spans="1:65" s="15" customFormat="1">
      <c r="B434" s="188"/>
      <c r="D434" s="173" t="s">
        <v>139</v>
      </c>
      <c r="E434" s="189" t="s">
        <v>1</v>
      </c>
      <c r="F434" s="190" t="s">
        <v>142</v>
      </c>
      <c r="H434" s="191">
        <v>4</v>
      </c>
      <c r="I434" s="192"/>
      <c r="L434" s="188"/>
      <c r="M434" s="193"/>
      <c r="N434" s="194"/>
      <c r="O434" s="194"/>
      <c r="P434" s="194"/>
      <c r="Q434" s="194"/>
      <c r="R434" s="194"/>
      <c r="S434" s="194"/>
      <c r="T434" s="195"/>
      <c r="AT434" s="189" t="s">
        <v>139</v>
      </c>
      <c r="AU434" s="189" t="s">
        <v>82</v>
      </c>
      <c r="AV434" s="15" t="s">
        <v>137</v>
      </c>
      <c r="AW434" s="15" t="s">
        <v>29</v>
      </c>
      <c r="AX434" s="15" t="s">
        <v>30</v>
      </c>
      <c r="AY434" s="189" t="s">
        <v>130</v>
      </c>
    </row>
    <row r="435" spans="1:65" s="2" customFormat="1" ht="21.75" customHeight="1">
      <c r="A435" s="33"/>
      <c r="B435" s="125"/>
      <c r="C435" s="196" t="s">
        <v>519</v>
      </c>
      <c r="D435" s="196" t="s">
        <v>256</v>
      </c>
      <c r="E435" s="197" t="s">
        <v>520</v>
      </c>
      <c r="F435" s="198" t="s">
        <v>521</v>
      </c>
      <c r="G435" s="199" t="s">
        <v>516</v>
      </c>
      <c r="H435" s="200">
        <v>2.0299999999999998</v>
      </c>
      <c r="I435" s="201"/>
      <c r="J435" s="202">
        <f>ROUND(I435*H435,2)</f>
        <v>0</v>
      </c>
      <c r="K435" s="198" t="s">
        <v>136</v>
      </c>
      <c r="L435" s="203"/>
      <c r="M435" s="204" t="s">
        <v>1</v>
      </c>
      <c r="N435" s="205" t="s">
        <v>38</v>
      </c>
      <c r="O435" s="59"/>
      <c r="P435" s="168">
        <f>O435*H435</f>
        <v>0</v>
      </c>
      <c r="Q435" s="168">
        <v>4.0000000000000002E-4</v>
      </c>
      <c r="R435" s="168">
        <f>Q435*H435</f>
        <v>8.12E-4</v>
      </c>
      <c r="S435" s="168">
        <v>0</v>
      </c>
      <c r="T435" s="169">
        <f>S435*H435</f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70" t="s">
        <v>185</v>
      </c>
      <c r="AT435" s="170" t="s">
        <v>256</v>
      </c>
      <c r="AU435" s="170" t="s">
        <v>82</v>
      </c>
      <c r="AY435" s="18" t="s">
        <v>130</v>
      </c>
      <c r="BE435" s="171">
        <f>IF(N435="základní",J435,0)</f>
        <v>0</v>
      </c>
      <c r="BF435" s="171">
        <f>IF(N435="snížená",J435,0)</f>
        <v>0</v>
      </c>
      <c r="BG435" s="171">
        <f>IF(N435="zákl. přenesená",J435,0)</f>
        <v>0</v>
      </c>
      <c r="BH435" s="171">
        <f>IF(N435="sníž. přenesená",J435,0)</f>
        <v>0</v>
      </c>
      <c r="BI435" s="171">
        <f>IF(N435="nulová",J435,0)</f>
        <v>0</v>
      </c>
      <c r="BJ435" s="18" t="s">
        <v>30</v>
      </c>
      <c r="BK435" s="171">
        <f>ROUND(I435*H435,2)</f>
        <v>0</v>
      </c>
      <c r="BL435" s="18" t="s">
        <v>137</v>
      </c>
      <c r="BM435" s="170" t="s">
        <v>522</v>
      </c>
    </row>
    <row r="436" spans="1:65" s="14" customFormat="1">
      <c r="B436" s="180"/>
      <c r="D436" s="173" t="s">
        <v>139</v>
      </c>
      <c r="E436" s="181" t="s">
        <v>1</v>
      </c>
      <c r="F436" s="182" t="s">
        <v>507</v>
      </c>
      <c r="H436" s="183">
        <v>2.0299999999999998</v>
      </c>
      <c r="I436" s="184"/>
      <c r="L436" s="180"/>
      <c r="M436" s="185"/>
      <c r="N436" s="186"/>
      <c r="O436" s="186"/>
      <c r="P436" s="186"/>
      <c r="Q436" s="186"/>
      <c r="R436" s="186"/>
      <c r="S436" s="186"/>
      <c r="T436" s="187"/>
      <c r="AT436" s="181" t="s">
        <v>139</v>
      </c>
      <c r="AU436" s="181" t="s">
        <v>82</v>
      </c>
      <c r="AV436" s="14" t="s">
        <v>82</v>
      </c>
      <c r="AW436" s="14" t="s">
        <v>29</v>
      </c>
      <c r="AX436" s="14" t="s">
        <v>73</v>
      </c>
      <c r="AY436" s="181" t="s">
        <v>130</v>
      </c>
    </row>
    <row r="437" spans="1:65" s="15" customFormat="1">
      <c r="B437" s="188"/>
      <c r="D437" s="173" t="s">
        <v>139</v>
      </c>
      <c r="E437" s="189" t="s">
        <v>1</v>
      </c>
      <c r="F437" s="190" t="s">
        <v>142</v>
      </c>
      <c r="H437" s="191">
        <v>2.0299999999999998</v>
      </c>
      <c r="I437" s="192"/>
      <c r="L437" s="188"/>
      <c r="M437" s="193"/>
      <c r="N437" s="194"/>
      <c r="O437" s="194"/>
      <c r="P437" s="194"/>
      <c r="Q437" s="194"/>
      <c r="R437" s="194"/>
      <c r="S437" s="194"/>
      <c r="T437" s="195"/>
      <c r="AT437" s="189" t="s">
        <v>139</v>
      </c>
      <c r="AU437" s="189" t="s">
        <v>82</v>
      </c>
      <c r="AV437" s="15" t="s">
        <v>137</v>
      </c>
      <c r="AW437" s="15" t="s">
        <v>29</v>
      </c>
      <c r="AX437" s="15" t="s">
        <v>30</v>
      </c>
      <c r="AY437" s="189" t="s">
        <v>130</v>
      </c>
    </row>
    <row r="438" spans="1:65" s="2" customFormat="1" ht="21.75" customHeight="1">
      <c r="A438" s="33"/>
      <c r="B438" s="125"/>
      <c r="C438" s="196" t="s">
        <v>523</v>
      </c>
      <c r="D438" s="196" t="s">
        <v>256</v>
      </c>
      <c r="E438" s="197" t="s">
        <v>524</v>
      </c>
      <c r="F438" s="198" t="s">
        <v>525</v>
      </c>
      <c r="G438" s="199" t="s">
        <v>516</v>
      </c>
      <c r="H438" s="200">
        <v>2.0299999999999998</v>
      </c>
      <c r="I438" s="201"/>
      <c r="J438" s="202">
        <f>ROUND(I438*H438,2)</f>
        <v>0</v>
      </c>
      <c r="K438" s="198" t="s">
        <v>136</v>
      </c>
      <c r="L438" s="203"/>
      <c r="M438" s="204" t="s">
        <v>1</v>
      </c>
      <c r="N438" s="205" t="s">
        <v>38</v>
      </c>
      <c r="O438" s="59"/>
      <c r="P438" s="168">
        <f>O438*H438</f>
        <v>0</v>
      </c>
      <c r="Q438" s="168">
        <v>4.0000000000000002E-4</v>
      </c>
      <c r="R438" s="168">
        <f>Q438*H438</f>
        <v>8.12E-4</v>
      </c>
      <c r="S438" s="168">
        <v>0</v>
      </c>
      <c r="T438" s="169">
        <f>S438*H438</f>
        <v>0</v>
      </c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R438" s="170" t="s">
        <v>185</v>
      </c>
      <c r="AT438" s="170" t="s">
        <v>256</v>
      </c>
      <c r="AU438" s="170" t="s">
        <v>82</v>
      </c>
      <c r="AY438" s="18" t="s">
        <v>130</v>
      </c>
      <c r="BE438" s="171">
        <f>IF(N438="základní",J438,0)</f>
        <v>0</v>
      </c>
      <c r="BF438" s="171">
        <f>IF(N438="snížená",J438,0)</f>
        <v>0</v>
      </c>
      <c r="BG438" s="171">
        <f>IF(N438="zákl. přenesená",J438,0)</f>
        <v>0</v>
      </c>
      <c r="BH438" s="171">
        <f>IF(N438="sníž. přenesená",J438,0)</f>
        <v>0</v>
      </c>
      <c r="BI438" s="171">
        <f>IF(N438="nulová",J438,0)</f>
        <v>0</v>
      </c>
      <c r="BJ438" s="18" t="s">
        <v>30</v>
      </c>
      <c r="BK438" s="171">
        <f>ROUND(I438*H438,2)</f>
        <v>0</v>
      </c>
      <c r="BL438" s="18" t="s">
        <v>137</v>
      </c>
      <c r="BM438" s="170" t="s">
        <v>526</v>
      </c>
    </row>
    <row r="439" spans="1:65" s="14" customFormat="1">
      <c r="B439" s="180"/>
      <c r="D439" s="173" t="s">
        <v>139</v>
      </c>
      <c r="E439" s="181" t="s">
        <v>1</v>
      </c>
      <c r="F439" s="182" t="s">
        <v>507</v>
      </c>
      <c r="H439" s="183">
        <v>2.0299999999999998</v>
      </c>
      <c r="I439" s="184"/>
      <c r="L439" s="180"/>
      <c r="M439" s="185"/>
      <c r="N439" s="186"/>
      <c r="O439" s="186"/>
      <c r="P439" s="186"/>
      <c r="Q439" s="186"/>
      <c r="R439" s="186"/>
      <c r="S439" s="186"/>
      <c r="T439" s="187"/>
      <c r="AT439" s="181" t="s">
        <v>139</v>
      </c>
      <c r="AU439" s="181" t="s">
        <v>82</v>
      </c>
      <c r="AV439" s="14" t="s">
        <v>82</v>
      </c>
      <c r="AW439" s="14" t="s">
        <v>29</v>
      </c>
      <c r="AX439" s="14" t="s">
        <v>73</v>
      </c>
      <c r="AY439" s="181" t="s">
        <v>130</v>
      </c>
    </row>
    <row r="440" spans="1:65" s="15" customFormat="1">
      <c r="B440" s="188"/>
      <c r="D440" s="173" t="s">
        <v>139</v>
      </c>
      <c r="E440" s="189" t="s">
        <v>1</v>
      </c>
      <c r="F440" s="190" t="s">
        <v>142</v>
      </c>
      <c r="H440" s="191">
        <v>2.0299999999999998</v>
      </c>
      <c r="I440" s="192"/>
      <c r="L440" s="188"/>
      <c r="M440" s="193"/>
      <c r="N440" s="194"/>
      <c r="O440" s="194"/>
      <c r="P440" s="194"/>
      <c r="Q440" s="194"/>
      <c r="R440" s="194"/>
      <c r="S440" s="194"/>
      <c r="T440" s="195"/>
      <c r="AT440" s="189" t="s">
        <v>139</v>
      </c>
      <c r="AU440" s="189" t="s">
        <v>82</v>
      </c>
      <c r="AV440" s="15" t="s">
        <v>137</v>
      </c>
      <c r="AW440" s="15" t="s">
        <v>29</v>
      </c>
      <c r="AX440" s="15" t="s">
        <v>30</v>
      </c>
      <c r="AY440" s="189" t="s">
        <v>130</v>
      </c>
    </row>
    <row r="441" spans="1:65" s="12" customFormat="1" ht="22.95" customHeight="1">
      <c r="B441" s="146"/>
      <c r="D441" s="147" t="s">
        <v>72</v>
      </c>
      <c r="E441" s="157" t="s">
        <v>192</v>
      </c>
      <c r="F441" s="157" t="s">
        <v>527</v>
      </c>
      <c r="I441" s="149"/>
      <c r="J441" s="158">
        <f>BK441</f>
        <v>0</v>
      </c>
      <c r="L441" s="146"/>
      <c r="M441" s="151"/>
      <c r="N441" s="152"/>
      <c r="O441" s="152"/>
      <c r="P441" s="153">
        <f>SUM(P442:P518)</f>
        <v>0</v>
      </c>
      <c r="Q441" s="152"/>
      <c r="R441" s="153">
        <f>SUM(R442:R518)</f>
        <v>0.22832079999999999</v>
      </c>
      <c r="S441" s="152"/>
      <c r="T441" s="154">
        <f>SUM(T442:T518)</f>
        <v>0.11755</v>
      </c>
      <c r="AR441" s="147" t="s">
        <v>30</v>
      </c>
      <c r="AT441" s="155" t="s">
        <v>72</v>
      </c>
      <c r="AU441" s="155" t="s">
        <v>30</v>
      </c>
      <c r="AY441" s="147" t="s">
        <v>130</v>
      </c>
      <c r="BK441" s="156">
        <f>SUM(BK442:BK518)</f>
        <v>0</v>
      </c>
    </row>
    <row r="442" spans="1:65" s="2" customFormat="1" ht="24.15" customHeight="1">
      <c r="A442" s="33"/>
      <c r="B442" s="125"/>
      <c r="C442" s="159" t="s">
        <v>528</v>
      </c>
      <c r="D442" s="159" t="s">
        <v>132</v>
      </c>
      <c r="E442" s="160" t="s">
        <v>529</v>
      </c>
      <c r="F442" s="161" t="s">
        <v>530</v>
      </c>
      <c r="G442" s="162" t="s">
        <v>279</v>
      </c>
      <c r="H442" s="163">
        <v>8</v>
      </c>
      <c r="I442" s="164"/>
      <c r="J442" s="165">
        <f>ROUND(I442*H442,2)</f>
        <v>0</v>
      </c>
      <c r="K442" s="161" t="s">
        <v>136</v>
      </c>
      <c r="L442" s="34"/>
      <c r="M442" s="166" t="s">
        <v>1</v>
      </c>
      <c r="N442" s="167" t="s">
        <v>38</v>
      </c>
      <c r="O442" s="59"/>
      <c r="P442" s="168">
        <f>O442*H442</f>
        <v>0</v>
      </c>
      <c r="Q442" s="168">
        <v>2.35E-2</v>
      </c>
      <c r="R442" s="168">
        <f>Q442*H442</f>
        <v>0.188</v>
      </c>
      <c r="S442" s="168">
        <v>0</v>
      </c>
      <c r="T442" s="169">
        <f>S442*H442</f>
        <v>0</v>
      </c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R442" s="170" t="s">
        <v>137</v>
      </c>
      <c r="AT442" s="170" t="s">
        <v>132</v>
      </c>
      <c r="AU442" s="170" t="s">
        <v>82</v>
      </c>
      <c r="AY442" s="18" t="s">
        <v>130</v>
      </c>
      <c r="BE442" s="171">
        <f>IF(N442="základní",J442,0)</f>
        <v>0</v>
      </c>
      <c r="BF442" s="171">
        <f>IF(N442="snížená",J442,0)</f>
        <v>0</v>
      </c>
      <c r="BG442" s="171">
        <f>IF(N442="zákl. přenesená",J442,0)</f>
        <v>0</v>
      </c>
      <c r="BH442" s="171">
        <f>IF(N442="sníž. přenesená",J442,0)</f>
        <v>0</v>
      </c>
      <c r="BI442" s="171">
        <f>IF(N442="nulová",J442,0)</f>
        <v>0</v>
      </c>
      <c r="BJ442" s="18" t="s">
        <v>30</v>
      </c>
      <c r="BK442" s="171">
        <f>ROUND(I442*H442,2)</f>
        <v>0</v>
      </c>
      <c r="BL442" s="18" t="s">
        <v>137</v>
      </c>
      <c r="BM442" s="170" t="s">
        <v>531</v>
      </c>
    </row>
    <row r="443" spans="1:65" s="13" customFormat="1">
      <c r="B443" s="172"/>
      <c r="D443" s="173" t="s">
        <v>139</v>
      </c>
      <c r="E443" s="174" t="s">
        <v>1</v>
      </c>
      <c r="F443" s="175" t="s">
        <v>377</v>
      </c>
      <c r="H443" s="174" t="s">
        <v>1</v>
      </c>
      <c r="I443" s="176"/>
      <c r="L443" s="172"/>
      <c r="M443" s="177"/>
      <c r="N443" s="178"/>
      <c r="O443" s="178"/>
      <c r="P443" s="178"/>
      <c r="Q443" s="178"/>
      <c r="R443" s="178"/>
      <c r="S443" s="178"/>
      <c r="T443" s="179"/>
      <c r="AT443" s="174" t="s">
        <v>139</v>
      </c>
      <c r="AU443" s="174" t="s">
        <v>82</v>
      </c>
      <c r="AV443" s="13" t="s">
        <v>30</v>
      </c>
      <c r="AW443" s="13" t="s">
        <v>29</v>
      </c>
      <c r="AX443" s="13" t="s">
        <v>73</v>
      </c>
      <c r="AY443" s="174" t="s">
        <v>130</v>
      </c>
    </row>
    <row r="444" spans="1:65" s="13" customFormat="1">
      <c r="B444" s="172"/>
      <c r="D444" s="173" t="s">
        <v>139</v>
      </c>
      <c r="E444" s="174" t="s">
        <v>1</v>
      </c>
      <c r="F444" s="175" t="s">
        <v>532</v>
      </c>
      <c r="H444" s="174" t="s">
        <v>1</v>
      </c>
      <c r="I444" s="176"/>
      <c r="L444" s="172"/>
      <c r="M444" s="177"/>
      <c r="N444" s="178"/>
      <c r="O444" s="178"/>
      <c r="P444" s="178"/>
      <c r="Q444" s="178"/>
      <c r="R444" s="178"/>
      <c r="S444" s="178"/>
      <c r="T444" s="179"/>
      <c r="AT444" s="174" t="s">
        <v>139</v>
      </c>
      <c r="AU444" s="174" t="s">
        <v>82</v>
      </c>
      <c r="AV444" s="13" t="s">
        <v>30</v>
      </c>
      <c r="AW444" s="13" t="s">
        <v>29</v>
      </c>
      <c r="AX444" s="13" t="s">
        <v>73</v>
      </c>
      <c r="AY444" s="174" t="s">
        <v>130</v>
      </c>
    </row>
    <row r="445" spans="1:65" s="14" customFormat="1">
      <c r="B445" s="180"/>
      <c r="D445" s="173" t="s">
        <v>139</v>
      </c>
      <c r="E445" s="181" t="s">
        <v>1</v>
      </c>
      <c r="F445" s="182" t="s">
        <v>533</v>
      </c>
      <c r="H445" s="183">
        <v>8</v>
      </c>
      <c r="I445" s="184"/>
      <c r="L445" s="180"/>
      <c r="M445" s="185"/>
      <c r="N445" s="186"/>
      <c r="O445" s="186"/>
      <c r="P445" s="186"/>
      <c r="Q445" s="186"/>
      <c r="R445" s="186"/>
      <c r="S445" s="186"/>
      <c r="T445" s="187"/>
      <c r="AT445" s="181" t="s">
        <v>139</v>
      </c>
      <c r="AU445" s="181" t="s">
        <v>82</v>
      </c>
      <c r="AV445" s="14" t="s">
        <v>82</v>
      </c>
      <c r="AW445" s="14" t="s">
        <v>29</v>
      </c>
      <c r="AX445" s="14" t="s">
        <v>73</v>
      </c>
      <c r="AY445" s="181" t="s">
        <v>130</v>
      </c>
    </row>
    <row r="446" spans="1:65" s="15" customFormat="1">
      <c r="B446" s="188"/>
      <c r="D446" s="173" t="s">
        <v>139</v>
      </c>
      <c r="E446" s="189" t="s">
        <v>1</v>
      </c>
      <c r="F446" s="190" t="s">
        <v>142</v>
      </c>
      <c r="H446" s="191">
        <v>8</v>
      </c>
      <c r="I446" s="192"/>
      <c r="L446" s="188"/>
      <c r="M446" s="193"/>
      <c r="N446" s="194"/>
      <c r="O446" s="194"/>
      <c r="P446" s="194"/>
      <c r="Q446" s="194"/>
      <c r="R446" s="194"/>
      <c r="S446" s="194"/>
      <c r="T446" s="195"/>
      <c r="AT446" s="189" t="s">
        <v>139</v>
      </c>
      <c r="AU446" s="189" t="s">
        <v>82</v>
      </c>
      <c r="AV446" s="15" t="s">
        <v>137</v>
      </c>
      <c r="AW446" s="15" t="s">
        <v>29</v>
      </c>
      <c r="AX446" s="15" t="s">
        <v>30</v>
      </c>
      <c r="AY446" s="189" t="s">
        <v>130</v>
      </c>
    </row>
    <row r="447" spans="1:65" s="2" customFormat="1" ht="24.15" customHeight="1">
      <c r="A447" s="33"/>
      <c r="B447" s="125"/>
      <c r="C447" s="159" t="s">
        <v>534</v>
      </c>
      <c r="D447" s="159" t="s">
        <v>132</v>
      </c>
      <c r="E447" s="160" t="s">
        <v>535</v>
      </c>
      <c r="F447" s="161" t="s">
        <v>536</v>
      </c>
      <c r="G447" s="162" t="s">
        <v>279</v>
      </c>
      <c r="H447" s="163">
        <v>10</v>
      </c>
      <c r="I447" s="164"/>
      <c r="J447" s="165">
        <f>ROUND(I447*H447,2)</f>
        <v>0</v>
      </c>
      <c r="K447" s="161" t="s">
        <v>136</v>
      </c>
      <c r="L447" s="34"/>
      <c r="M447" s="166" t="s">
        <v>1</v>
      </c>
      <c r="N447" s="167" t="s">
        <v>38</v>
      </c>
      <c r="O447" s="59"/>
      <c r="P447" s="168">
        <f>O447*H447</f>
        <v>0</v>
      </c>
      <c r="Q447" s="168">
        <v>0</v>
      </c>
      <c r="R447" s="168">
        <f>Q447*H447</f>
        <v>0</v>
      </c>
      <c r="S447" s="168">
        <v>9.2499999999999995E-3</v>
      </c>
      <c r="T447" s="169">
        <f>S447*H447</f>
        <v>9.2499999999999999E-2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70" t="s">
        <v>137</v>
      </c>
      <c r="AT447" s="170" t="s">
        <v>132</v>
      </c>
      <c r="AU447" s="170" t="s">
        <v>82</v>
      </c>
      <c r="AY447" s="18" t="s">
        <v>130</v>
      </c>
      <c r="BE447" s="171">
        <f>IF(N447="základní",J447,0)</f>
        <v>0</v>
      </c>
      <c r="BF447" s="171">
        <f>IF(N447="snížená",J447,0)</f>
        <v>0</v>
      </c>
      <c r="BG447" s="171">
        <f>IF(N447="zákl. přenesená",J447,0)</f>
        <v>0</v>
      </c>
      <c r="BH447" s="171">
        <f>IF(N447="sníž. přenesená",J447,0)</f>
        <v>0</v>
      </c>
      <c r="BI447" s="171">
        <f>IF(N447="nulová",J447,0)</f>
        <v>0</v>
      </c>
      <c r="BJ447" s="18" t="s">
        <v>30</v>
      </c>
      <c r="BK447" s="171">
        <f>ROUND(I447*H447,2)</f>
        <v>0</v>
      </c>
      <c r="BL447" s="18" t="s">
        <v>137</v>
      </c>
      <c r="BM447" s="170" t="s">
        <v>537</v>
      </c>
    </row>
    <row r="448" spans="1:65" s="14" customFormat="1">
      <c r="B448" s="180"/>
      <c r="D448" s="173" t="s">
        <v>139</v>
      </c>
      <c r="E448" s="181" t="s">
        <v>1</v>
      </c>
      <c r="F448" s="182" t="s">
        <v>538</v>
      </c>
      <c r="H448" s="183">
        <v>10</v>
      </c>
      <c r="I448" s="184"/>
      <c r="L448" s="180"/>
      <c r="M448" s="185"/>
      <c r="N448" s="186"/>
      <c r="O448" s="186"/>
      <c r="P448" s="186"/>
      <c r="Q448" s="186"/>
      <c r="R448" s="186"/>
      <c r="S448" s="186"/>
      <c r="T448" s="187"/>
      <c r="AT448" s="181" t="s">
        <v>139</v>
      </c>
      <c r="AU448" s="181" t="s">
        <v>82</v>
      </c>
      <c r="AV448" s="14" t="s">
        <v>82</v>
      </c>
      <c r="AW448" s="14" t="s">
        <v>29</v>
      </c>
      <c r="AX448" s="14" t="s">
        <v>73</v>
      </c>
      <c r="AY448" s="181" t="s">
        <v>130</v>
      </c>
    </row>
    <row r="449" spans="1:65" s="15" customFormat="1">
      <c r="B449" s="188"/>
      <c r="D449" s="173" t="s">
        <v>139</v>
      </c>
      <c r="E449" s="189" t="s">
        <v>1</v>
      </c>
      <c r="F449" s="190" t="s">
        <v>142</v>
      </c>
      <c r="H449" s="191">
        <v>10</v>
      </c>
      <c r="I449" s="192"/>
      <c r="L449" s="188"/>
      <c r="M449" s="193"/>
      <c r="N449" s="194"/>
      <c r="O449" s="194"/>
      <c r="P449" s="194"/>
      <c r="Q449" s="194"/>
      <c r="R449" s="194"/>
      <c r="S449" s="194"/>
      <c r="T449" s="195"/>
      <c r="AT449" s="189" t="s">
        <v>139</v>
      </c>
      <c r="AU449" s="189" t="s">
        <v>82</v>
      </c>
      <c r="AV449" s="15" t="s">
        <v>137</v>
      </c>
      <c r="AW449" s="15" t="s">
        <v>29</v>
      </c>
      <c r="AX449" s="15" t="s">
        <v>30</v>
      </c>
      <c r="AY449" s="189" t="s">
        <v>130</v>
      </c>
    </row>
    <row r="450" spans="1:65" s="2" customFormat="1" ht="44.25" customHeight="1">
      <c r="A450" s="33"/>
      <c r="B450" s="125"/>
      <c r="C450" s="159" t="s">
        <v>539</v>
      </c>
      <c r="D450" s="159" t="s">
        <v>132</v>
      </c>
      <c r="E450" s="160" t="s">
        <v>540</v>
      </c>
      <c r="F450" s="161" t="s">
        <v>541</v>
      </c>
      <c r="G450" s="162" t="s">
        <v>279</v>
      </c>
      <c r="H450" s="163">
        <v>10</v>
      </c>
      <c r="I450" s="164"/>
      <c r="J450" s="165">
        <f>ROUND(I450*H450,2)</f>
        <v>0</v>
      </c>
      <c r="K450" s="161" t="s">
        <v>136</v>
      </c>
      <c r="L450" s="34"/>
      <c r="M450" s="166" t="s">
        <v>1</v>
      </c>
      <c r="N450" s="167" t="s">
        <v>38</v>
      </c>
      <c r="O450" s="59"/>
      <c r="P450" s="168">
        <f>O450*H450</f>
        <v>0</v>
      </c>
      <c r="Q450" s="168">
        <v>0</v>
      </c>
      <c r="R450" s="168">
        <f>Q450*H450</f>
        <v>0</v>
      </c>
      <c r="S450" s="168">
        <v>2.48E-3</v>
      </c>
      <c r="T450" s="169">
        <f>S450*H450</f>
        <v>2.4799999999999999E-2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170" t="s">
        <v>137</v>
      </c>
      <c r="AT450" s="170" t="s">
        <v>132</v>
      </c>
      <c r="AU450" s="170" t="s">
        <v>82</v>
      </c>
      <c r="AY450" s="18" t="s">
        <v>130</v>
      </c>
      <c r="BE450" s="171">
        <f>IF(N450="základní",J450,0)</f>
        <v>0</v>
      </c>
      <c r="BF450" s="171">
        <f>IF(N450="snížená",J450,0)</f>
        <v>0</v>
      </c>
      <c r="BG450" s="171">
        <f>IF(N450="zákl. přenesená",J450,0)</f>
        <v>0</v>
      </c>
      <c r="BH450" s="171">
        <f>IF(N450="sníž. přenesená",J450,0)</f>
        <v>0</v>
      </c>
      <c r="BI450" s="171">
        <f>IF(N450="nulová",J450,0)</f>
        <v>0</v>
      </c>
      <c r="BJ450" s="18" t="s">
        <v>30</v>
      </c>
      <c r="BK450" s="171">
        <f>ROUND(I450*H450,2)</f>
        <v>0</v>
      </c>
      <c r="BL450" s="18" t="s">
        <v>137</v>
      </c>
      <c r="BM450" s="170" t="s">
        <v>542</v>
      </c>
    </row>
    <row r="451" spans="1:65" s="14" customFormat="1">
      <c r="B451" s="180"/>
      <c r="D451" s="173" t="s">
        <v>139</v>
      </c>
      <c r="E451" s="181" t="s">
        <v>1</v>
      </c>
      <c r="F451" s="182" t="s">
        <v>495</v>
      </c>
      <c r="H451" s="183">
        <v>10</v>
      </c>
      <c r="I451" s="184"/>
      <c r="L451" s="180"/>
      <c r="M451" s="185"/>
      <c r="N451" s="186"/>
      <c r="O451" s="186"/>
      <c r="P451" s="186"/>
      <c r="Q451" s="186"/>
      <c r="R451" s="186"/>
      <c r="S451" s="186"/>
      <c r="T451" s="187"/>
      <c r="AT451" s="181" t="s">
        <v>139</v>
      </c>
      <c r="AU451" s="181" t="s">
        <v>82</v>
      </c>
      <c r="AV451" s="14" t="s">
        <v>82</v>
      </c>
      <c r="AW451" s="14" t="s">
        <v>29</v>
      </c>
      <c r="AX451" s="14" t="s">
        <v>73</v>
      </c>
      <c r="AY451" s="181" t="s">
        <v>130</v>
      </c>
    </row>
    <row r="452" spans="1:65" s="15" customFormat="1">
      <c r="B452" s="188"/>
      <c r="D452" s="173" t="s">
        <v>139</v>
      </c>
      <c r="E452" s="189" t="s">
        <v>1</v>
      </c>
      <c r="F452" s="190" t="s">
        <v>142</v>
      </c>
      <c r="H452" s="191">
        <v>10</v>
      </c>
      <c r="I452" s="192"/>
      <c r="L452" s="188"/>
      <c r="M452" s="193"/>
      <c r="N452" s="194"/>
      <c r="O452" s="194"/>
      <c r="P452" s="194"/>
      <c r="Q452" s="194"/>
      <c r="R452" s="194"/>
      <c r="S452" s="194"/>
      <c r="T452" s="195"/>
      <c r="AT452" s="189" t="s">
        <v>139</v>
      </c>
      <c r="AU452" s="189" t="s">
        <v>82</v>
      </c>
      <c r="AV452" s="15" t="s">
        <v>137</v>
      </c>
      <c r="AW452" s="15" t="s">
        <v>29</v>
      </c>
      <c r="AX452" s="15" t="s">
        <v>30</v>
      </c>
      <c r="AY452" s="189" t="s">
        <v>130</v>
      </c>
    </row>
    <row r="453" spans="1:65" s="2" customFormat="1" ht="24.15" customHeight="1">
      <c r="A453" s="33"/>
      <c r="B453" s="125"/>
      <c r="C453" s="159" t="s">
        <v>543</v>
      </c>
      <c r="D453" s="159" t="s">
        <v>132</v>
      </c>
      <c r="E453" s="160" t="s">
        <v>544</v>
      </c>
      <c r="F453" s="161" t="s">
        <v>545</v>
      </c>
      <c r="G453" s="162" t="s">
        <v>546</v>
      </c>
      <c r="H453" s="163">
        <v>1</v>
      </c>
      <c r="I453" s="164"/>
      <c r="J453" s="165">
        <f>ROUND(I453*H453,2)</f>
        <v>0</v>
      </c>
      <c r="K453" s="161" t="s">
        <v>1</v>
      </c>
      <c r="L453" s="34"/>
      <c r="M453" s="166" t="s">
        <v>1</v>
      </c>
      <c r="N453" s="167" t="s">
        <v>38</v>
      </c>
      <c r="O453" s="59"/>
      <c r="P453" s="168">
        <f>O453*H453</f>
        <v>0</v>
      </c>
      <c r="Q453" s="168">
        <v>0</v>
      </c>
      <c r="R453" s="168">
        <f>Q453*H453</f>
        <v>0</v>
      </c>
      <c r="S453" s="168">
        <v>0</v>
      </c>
      <c r="T453" s="169">
        <f>S453*H453</f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70" t="s">
        <v>137</v>
      </c>
      <c r="AT453" s="170" t="s">
        <v>132</v>
      </c>
      <c r="AU453" s="170" t="s">
        <v>82</v>
      </c>
      <c r="AY453" s="18" t="s">
        <v>130</v>
      </c>
      <c r="BE453" s="171">
        <f>IF(N453="základní",J453,0)</f>
        <v>0</v>
      </c>
      <c r="BF453" s="171">
        <f>IF(N453="snížená",J453,0)</f>
        <v>0</v>
      </c>
      <c r="BG453" s="171">
        <f>IF(N453="zákl. přenesená",J453,0)</f>
        <v>0</v>
      </c>
      <c r="BH453" s="171">
        <f>IF(N453="sníž. přenesená",J453,0)</f>
        <v>0</v>
      </c>
      <c r="BI453" s="171">
        <f>IF(N453="nulová",J453,0)</f>
        <v>0</v>
      </c>
      <c r="BJ453" s="18" t="s">
        <v>30</v>
      </c>
      <c r="BK453" s="171">
        <f>ROUND(I453*H453,2)</f>
        <v>0</v>
      </c>
      <c r="BL453" s="18" t="s">
        <v>137</v>
      </c>
      <c r="BM453" s="170" t="s">
        <v>547</v>
      </c>
    </row>
    <row r="454" spans="1:65" s="14" customFormat="1">
      <c r="B454" s="180"/>
      <c r="D454" s="173" t="s">
        <v>139</v>
      </c>
      <c r="E454" s="181" t="s">
        <v>1</v>
      </c>
      <c r="F454" s="182" t="s">
        <v>30</v>
      </c>
      <c r="H454" s="183">
        <v>1</v>
      </c>
      <c r="I454" s="184"/>
      <c r="L454" s="180"/>
      <c r="M454" s="185"/>
      <c r="N454" s="186"/>
      <c r="O454" s="186"/>
      <c r="P454" s="186"/>
      <c r="Q454" s="186"/>
      <c r="R454" s="186"/>
      <c r="S454" s="186"/>
      <c r="T454" s="187"/>
      <c r="AT454" s="181" t="s">
        <v>139</v>
      </c>
      <c r="AU454" s="181" t="s">
        <v>82</v>
      </c>
      <c r="AV454" s="14" t="s">
        <v>82</v>
      </c>
      <c r="AW454" s="14" t="s">
        <v>29</v>
      </c>
      <c r="AX454" s="14" t="s">
        <v>30</v>
      </c>
      <c r="AY454" s="181" t="s">
        <v>130</v>
      </c>
    </row>
    <row r="455" spans="1:65" s="2" customFormat="1" ht="24.15" customHeight="1">
      <c r="A455" s="33"/>
      <c r="B455" s="125"/>
      <c r="C455" s="159" t="s">
        <v>548</v>
      </c>
      <c r="D455" s="159" t="s">
        <v>132</v>
      </c>
      <c r="E455" s="160" t="s">
        <v>549</v>
      </c>
      <c r="F455" s="161" t="s">
        <v>550</v>
      </c>
      <c r="G455" s="162" t="s">
        <v>344</v>
      </c>
      <c r="H455" s="163">
        <v>25</v>
      </c>
      <c r="I455" s="164"/>
      <c r="J455" s="165">
        <f>ROUND(I455*H455,2)</f>
        <v>0</v>
      </c>
      <c r="K455" s="161" t="s">
        <v>1</v>
      </c>
      <c r="L455" s="34"/>
      <c r="M455" s="166" t="s">
        <v>1</v>
      </c>
      <c r="N455" s="167" t="s">
        <v>38</v>
      </c>
      <c r="O455" s="59"/>
      <c r="P455" s="168">
        <f>O455*H455</f>
        <v>0</v>
      </c>
      <c r="Q455" s="168">
        <v>3.8999999999999999E-4</v>
      </c>
      <c r="R455" s="168">
        <f>Q455*H455</f>
        <v>9.75E-3</v>
      </c>
      <c r="S455" s="168">
        <v>1.0000000000000001E-5</v>
      </c>
      <c r="T455" s="169">
        <f>S455*H455</f>
        <v>2.5000000000000001E-4</v>
      </c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R455" s="170" t="s">
        <v>137</v>
      </c>
      <c r="AT455" s="170" t="s">
        <v>132</v>
      </c>
      <c r="AU455" s="170" t="s">
        <v>82</v>
      </c>
      <c r="AY455" s="18" t="s">
        <v>130</v>
      </c>
      <c r="BE455" s="171">
        <f>IF(N455="základní",J455,0)</f>
        <v>0</v>
      </c>
      <c r="BF455" s="171">
        <f>IF(N455="snížená",J455,0)</f>
        <v>0</v>
      </c>
      <c r="BG455" s="171">
        <f>IF(N455="zákl. přenesená",J455,0)</f>
        <v>0</v>
      </c>
      <c r="BH455" s="171">
        <f>IF(N455="sníž. přenesená",J455,0)</f>
        <v>0</v>
      </c>
      <c r="BI455" s="171">
        <f>IF(N455="nulová",J455,0)</f>
        <v>0</v>
      </c>
      <c r="BJ455" s="18" t="s">
        <v>30</v>
      </c>
      <c r="BK455" s="171">
        <f>ROUND(I455*H455,2)</f>
        <v>0</v>
      </c>
      <c r="BL455" s="18" t="s">
        <v>137</v>
      </c>
      <c r="BM455" s="170" t="s">
        <v>551</v>
      </c>
    </row>
    <row r="456" spans="1:65" s="14" customFormat="1">
      <c r="B456" s="180"/>
      <c r="D456" s="173" t="s">
        <v>139</v>
      </c>
      <c r="E456" s="181" t="s">
        <v>1</v>
      </c>
      <c r="F456" s="182" t="s">
        <v>288</v>
      </c>
      <c r="H456" s="183">
        <v>25</v>
      </c>
      <c r="I456" s="184"/>
      <c r="L456" s="180"/>
      <c r="M456" s="185"/>
      <c r="N456" s="186"/>
      <c r="O456" s="186"/>
      <c r="P456" s="186"/>
      <c r="Q456" s="186"/>
      <c r="R456" s="186"/>
      <c r="S456" s="186"/>
      <c r="T456" s="187"/>
      <c r="AT456" s="181" t="s">
        <v>139</v>
      </c>
      <c r="AU456" s="181" t="s">
        <v>82</v>
      </c>
      <c r="AV456" s="14" t="s">
        <v>82</v>
      </c>
      <c r="AW456" s="14" t="s">
        <v>29</v>
      </c>
      <c r="AX456" s="14" t="s">
        <v>30</v>
      </c>
      <c r="AY456" s="181" t="s">
        <v>130</v>
      </c>
    </row>
    <row r="457" spans="1:65" s="2" customFormat="1" ht="24.15" customHeight="1">
      <c r="A457" s="33"/>
      <c r="B457" s="125"/>
      <c r="C457" s="159" t="s">
        <v>552</v>
      </c>
      <c r="D457" s="159" t="s">
        <v>132</v>
      </c>
      <c r="E457" s="160" t="s">
        <v>553</v>
      </c>
      <c r="F457" s="161" t="s">
        <v>554</v>
      </c>
      <c r="G457" s="162" t="s">
        <v>344</v>
      </c>
      <c r="H457" s="163">
        <v>58.79</v>
      </c>
      <c r="I457" s="164"/>
      <c r="J457" s="165">
        <f>ROUND(I457*H457,2)</f>
        <v>0</v>
      </c>
      <c r="K457" s="161" t="s">
        <v>136</v>
      </c>
      <c r="L457" s="34"/>
      <c r="M457" s="166" t="s">
        <v>1</v>
      </c>
      <c r="N457" s="167" t="s">
        <v>38</v>
      </c>
      <c r="O457" s="59"/>
      <c r="P457" s="168">
        <f>O457*H457</f>
        <v>0</v>
      </c>
      <c r="Q457" s="168">
        <v>5.1999999999999995E-4</v>
      </c>
      <c r="R457" s="168">
        <f>Q457*H457</f>
        <v>3.0570799999999995E-2</v>
      </c>
      <c r="S457" s="168">
        <v>0</v>
      </c>
      <c r="T457" s="169">
        <f>S457*H457</f>
        <v>0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70" t="s">
        <v>137</v>
      </c>
      <c r="AT457" s="170" t="s">
        <v>132</v>
      </c>
      <c r="AU457" s="170" t="s">
        <v>82</v>
      </c>
      <c r="AY457" s="18" t="s">
        <v>130</v>
      </c>
      <c r="BE457" s="171">
        <f>IF(N457="základní",J457,0)</f>
        <v>0</v>
      </c>
      <c r="BF457" s="171">
        <f>IF(N457="snížená",J457,0)</f>
        <v>0</v>
      </c>
      <c r="BG457" s="171">
        <f>IF(N457="zákl. přenesená",J457,0)</f>
        <v>0</v>
      </c>
      <c r="BH457" s="171">
        <f>IF(N457="sníž. přenesená",J457,0)</f>
        <v>0</v>
      </c>
      <c r="BI457" s="171">
        <f>IF(N457="nulová",J457,0)</f>
        <v>0</v>
      </c>
      <c r="BJ457" s="18" t="s">
        <v>30</v>
      </c>
      <c r="BK457" s="171">
        <f>ROUND(I457*H457,2)</f>
        <v>0</v>
      </c>
      <c r="BL457" s="18" t="s">
        <v>137</v>
      </c>
      <c r="BM457" s="170" t="s">
        <v>555</v>
      </c>
    </row>
    <row r="458" spans="1:65" s="13" customFormat="1">
      <c r="B458" s="172"/>
      <c r="D458" s="173" t="s">
        <v>139</v>
      </c>
      <c r="E458" s="174" t="s">
        <v>1</v>
      </c>
      <c r="F458" s="175" t="s">
        <v>556</v>
      </c>
      <c r="H458" s="174" t="s">
        <v>1</v>
      </c>
      <c r="I458" s="176"/>
      <c r="L458" s="172"/>
      <c r="M458" s="177"/>
      <c r="N458" s="178"/>
      <c r="O458" s="178"/>
      <c r="P458" s="178"/>
      <c r="Q458" s="178"/>
      <c r="R458" s="178"/>
      <c r="S458" s="178"/>
      <c r="T458" s="179"/>
      <c r="AT458" s="174" t="s">
        <v>139</v>
      </c>
      <c r="AU458" s="174" t="s">
        <v>82</v>
      </c>
      <c r="AV458" s="13" t="s">
        <v>30</v>
      </c>
      <c r="AW458" s="13" t="s">
        <v>29</v>
      </c>
      <c r="AX458" s="13" t="s">
        <v>73</v>
      </c>
      <c r="AY458" s="174" t="s">
        <v>130</v>
      </c>
    </row>
    <row r="459" spans="1:65" s="14" customFormat="1">
      <c r="B459" s="180"/>
      <c r="D459" s="173" t="s">
        <v>139</v>
      </c>
      <c r="E459" s="181" t="s">
        <v>1</v>
      </c>
      <c r="F459" s="182" t="s">
        <v>557</v>
      </c>
      <c r="H459" s="183">
        <v>21.5</v>
      </c>
      <c r="I459" s="184"/>
      <c r="L459" s="180"/>
      <c r="M459" s="185"/>
      <c r="N459" s="186"/>
      <c r="O459" s="186"/>
      <c r="P459" s="186"/>
      <c r="Q459" s="186"/>
      <c r="R459" s="186"/>
      <c r="S459" s="186"/>
      <c r="T459" s="187"/>
      <c r="AT459" s="181" t="s">
        <v>139</v>
      </c>
      <c r="AU459" s="181" t="s">
        <v>82</v>
      </c>
      <c r="AV459" s="14" t="s">
        <v>82</v>
      </c>
      <c r="AW459" s="14" t="s">
        <v>29</v>
      </c>
      <c r="AX459" s="14" t="s">
        <v>73</v>
      </c>
      <c r="AY459" s="181" t="s">
        <v>130</v>
      </c>
    </row>
    <row r="460" spans="1:65" s="14" customFormat="1">
      <c r="B460" s="180"/>
      <c r="D460" s="173" t="s">
        <v>139</v>
      </c>
      <c r="E460" s="181" t="s">
        <v>1</v>
      </c>
      <c r="F460" s="182" t="s">
        <v>558</v>
      </c>
      <c r="H460" s="183">
        <v>5.59</v>
      </c>
      <c r="I460" s="184"/>
      <c r="L460" s="180"/>
      <c r="M460" s="185"/>
      <c r="N460" s="186"/>
      <c r="O460" s="186"/>
      <c r="P460" s="186"/>
      <c r="Q460" s="186"/>
      <c r="R460" s="186"/>
      <c r="S460" s="186"/>
      <c r="T460" s="187"/>
      <c r="AT460" s="181" t="s">
        <v>139</v>
      </c>
      <c r="AU460" s="181" t="s">
        <v>82</v>
      </c>
      <c r="AV460" s="14" t="s">
        <v>82</v>
      </c>
      <c r="AW460" s="14" t="s">
        <v>29</v>
      </c>
      <c r="AX460" s="14" t="s">
        <v>73</v>
      </c>
      <c r="AY460" s="181" t="s">
        <v>130</v>
      </c>
    </row>
    <row r="461" spans="1:65" s="14" customFormat="1">
      <c r="B461" s="180"/>
      <c r="D461" s="173" t="s">
        <v>139</v>
      </c>
      <c r="E461" s="181" t="s">
        <v>1</v>
      </c>
      <c r="F461" s="182" t="s">
        <v>559</v>
      </c>
      <c r="H461" s="183">
        <v>26</v>
      </c>
      <c r="I461" s="184"/>
      <c r="L461" s="180"/>
      <c r="M461" s="185"/>
      <c r="N461" s="186"/>
      <c r="O461" s="186"/>
      <c r="P461" s="186"/>
      <c r="Q461" s="186"/>
      <c r="R461" s="186"/>
      <c r="S461" s="186"/>
      <c r="T461" s="187"/>
      <c r="AT461" s="181" t="s">
        <v>139</v>
      </c>
      <c r="AU461" s="181" t="s">
        <v>82</v>
      </c>
      <c r="AV461" s="14" t="s">
        <v>82</v>
      </c>
      <c r="AW461" s="14" t="s">
        <v>29</v>
      </c>
      <c r="AX461" s="14" t="s">
        <v>73</v>
      </c>
      <c r="AY461" s="181" t="s">
        <v>130</v>
      </c>
    </row>
    <row r="462" spans="1:65" s="14" customFormat="1">
      <c r="B462" s="180"/>
      <c r="D462" s="173" t="s">
        <v>139</v>
      </c>
      <c r="E462" s="181" t="s">
        <v>1</v>
      </c>
      <c r="F462" s="182" t="s">
        <v>560</v>
      </c>
      <c r="H462" s="183">
        <v>5.7</v>
      </c>
      <c r="I462" s="184"/>
      <c r="L462" s="180"/>
      <c r="M462" s="185"/>
      <c r="N462" s="186"/>
      <c r="O462" s="186"/>
      <c r="P462" s="186"/>
      <c r="Q462" s="186"/>
      <c r="R462" s="186"/>
      <c r="S462" s="186"/>
      <c r="T462" s="187"/>
      <c r="AT462" s="181" t="s">
        <v>139</v>
      </c>
      <c r="AU462" s="181" t="s">
        <v>82</v>
      </c>
      <c r="AV462" s="14" t="s">
        <v>82</v>
      </c>
      <c r="AW462" s="14" t="s">
        <v>29</v>
      </c>
      <c r="AX462" s="14" t="s">
        <v>73</v>
      </c>
      <c r="AY462" s="181" t="s">
        <v>130</v>
      </c>
    </row>
    <row r="463" spans="1:65" s="15" customFormat="1">
      <c r="B463" s="188"/>
      <c r="D463" s="173" t="s">
        <v>139</v>
      </c>
      <c r="E463" s="189" t="s">
        <v>1</v>
      </c>
      <c r="F463" s="190" t="s">
        <v>142</v>
      </c>
      <c r="H463" s="191">
        <v>58.79</v>
      </c>
      <c r="I463" s="192"/>
      <c r="L463" s="188"/>
      <c r="M463" s="193"/>
      <c r="N463" s="194"/>
      <c r="O463" s="194"/>
      <c r="P463" s="194"/>
      <c r="Q463" s="194"/>
      <c r="R463" s="194"/>
      <c r="S463" s="194"/>
      <c r="T463" s="195"/>
      <c r="AT463" s="189" t="s">
        <v>139</v>
      </c>
      <c r="AU463" s="189" t="s">
        <v>82</v>
      </c>
      <c r="AV463" s="15" t="s">
        <v>137</v>
      </c>
      <c r="AW463" s="15" t="s">
        <v>29</v>
      </c>
      <c r="AX463" s="15" t="s">
        <v>30</v>
      </c>
      <c r="AY463" s="189" t="s">
        <v>130</v>
      </c>
    </row>
    <row r="464" spans="1:65" s="2" customFormat="1" ht="16.5" customHeight="1">
      <c r="A464" s="33"/>
      <c r="B464" s="125"/>
      <c r="C464" s="159" t="s">
        <v>561</v>
      </c>
      <c r="D464" s="159" t="s">
        <v>132</v>
      </c>
      <c r="E464" s="160" t="s">
        <v>562</v>
      </c>
      <c r="F464" s="161" t="s">
        <v>563</v>
      </c>
      <c r="G464" s="162" t="s">
        <v>564</v>
      </c>
      <c r="H464" s="163">
        <v>127.5</v>
      </c>
      <c r="I464" s="164"/>
      <c r="J464" s="165">
        <f>ROUND(I464*H464,2)</f>
        <v>0</v>
      </c>
      <c r="K464" s="161" t="s">
        <v>1</v>
      </c>
      <c r="L464" s="34"/>
      <c r="M464" s="166" t="s">
        <v>1</v>
      </c>
      <c r="N464" s="167" t="s">
        <v>38</v>
      </c>
      <c r="O464" s="59"/>
      <c r="P464" s="168">
        <f>O464*H464</f>
        <v>0</v>
      </c>
      <c r="Q464" s="168">
        <v>0</v>
      </c>
      <c r="R464" s="168">
        <f>Q464*H464</f>
        <v>0</v>
      </c>
      <c r="S464" s="168">
        <v>0</v>
      </c>
      <c r="T464" s="169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70" t="s">
        <v>137</v>
      </c>
      <c r="AT464" s="170" t="s">
        <v>132</v>
      </c>
      <c r="AU464" s="170" t="s">
        <v>82</v>
      </c>
      <c r="AY464" s="18" t="s">
        <v>130</v>
      </c>
      <c r="BE464" s="171">
        <f>IF(N464="základní",J464,0)</f>
        <v>0</v>
      </c>
      <c r="BF464" s="171">
        <f>IF(N464="snížená",J464,0)</f>
        <v>0</v>
      </c>
      <c r="BG464" s="171">
        <f>IF(N464="zákl. přenesená",J464,0)</f>
        <v>0</v>
      </c>
      <c r="BH464" s="171">
        <f>IF(N464="sníž. přenesená",J464,0)</f>
        <v>0</v>
      </c>
      <c r="BI464" s="171">
        <f>IF(N464="nulová",J464,0)</f>
        <v>0</v>
      </c>
      <c r="BJ464" s="18" t="s">
        <v>30</v>
      </c>
      <c r="BK464" s="171">
        <f>ROUND(I464*H464,2)</f>
        <v>0</v>
      </c>
      <c r="BL464" s="18" t="s">
        <v>137</v>
      </c>
      <c r="BM464" s="170" t="s">
        <v>565</v>
      </c>
    </row>
    <row r="465" spans="1:65" s="13" customFormat="1">
      <c r="B465" s="172"/>
      <c r="D465" s="173" t="s">
        <v>139</v>
      </c>
      <c r="E465" s="174" t="s">
        <v>1</v>
      </c>
      <c r="F465" s="175" t="s">
        <v>566</v>
      </c>
      <c r="H465" s="174" t="s">
        <v>1</v>
      </c>
      <c r="I465" s="176"/>
      <c r="L465" s="172"/>
      <c r="M465" s="177"/>
      <c r="N465" s="178"/>
      <c r="O465" s="178"/>
      <c r="P465" s="178"/>
      <c r="Q465" s="178"/>
      <c r="R465" s="178"/>
      <c r="S465" s="178"/>
      <c r="T465" s="179"/>
      <c r="AT465" s="174" t="s">
        <v>139</v>
      </c>
      <c r="AU465" s="174" t="s">
        <v>82</v>
      </c>
      <c r="AV465" s="13" t="s">
        <v>30</v>
      </c>
      <c r="AW465" s="13" t="s">
        <v>29</v>
      </c>
      <c r="AX465" s="13" t="s">
        <v>73</v>
      </c>
      <c r="AY465" s="174" t="s">
        <v>130</v>
      </c>
    </row>
    <row r="466" spans="1:65" s="13" customFormat="1">
      <c r="B466" s="172"/>
      <c r="D466" s="173" t="s">
        <v>139</v>
      </c>
      <c r="E466" s="174" t="s">
        <v>1</v>
      </c>
      <c r="F466" s="175" t="s">
        <v>567</v>
      </c>
      <c r="H466" s="174" t="s">
        <v>1</v>
      </c>
      <c r="I466" s="176"/>
      <c r="L466" s="172"/>
      <c r="M466" s="177"/>
      <c r="N466" s="178"/>
      <c r="O466" s="178"/>
      <c r="P466" s="178"/>
      <c r="Q466" s="178"/>
      <c r="R466" s="178"/>
      <c r="S466" s="178"/>
      <c r="T466" s="179"/>
      <c r="AT466" s="174" t="s">
        <v>139</v>
      </c>
      <c r="AU466" s="174" t="s">
        <v>82</v>
      </c>
      <c r="AV466" s="13" t="s">
        <v>30</v>
      </c>
      <c r="AW466" s="13" t="s">
        <v>29</v>
      </c>
      <c r="AX466" s="13" t="s">
        <v>73</v>
      </c>
      <c r="AY466" s="174" t="s">
        <v>130</v>
      </c>
    </row>
    <row r="467" spans="1:65" s="14" customFormat="1">
      <c r="B467" s="180"/>
      <c r="D467" s="173" t="s">
        <v>139</v>
      </c>
      <c r="E467" s="181" t="s">
        <v>1</v>
      </c>
      <c r="F467" s="182" t="s">
        <v>568</v>
      </c>
      <c r="H467" s="183">
        <v>127.5</v>
      </c>
      <c r="I467" s="184"/>
      <c r="L467" s="180"/>
      <c r="M467" s="185"/>
      <c r="N467" s="186"/>
      <c r="O467" s="186"/>
      <c r="P467" s="186"/>
      <c r="Q467" s="186"/>
      <c r="R467" s="186"/>
      <c r="S467" s="186"/>
      <c r="T467" s="187"/>
      <c r="AT467" s="181" t="s">
        <v>139</v>
      </c>
      <c r="AU467" s="181" t="s">
        <v>82</v>
      </c>
      <c r="AV467" s="14" t="s">
        <v>82</v>
      </c>
      <c r="AW467" s="14" t="s">
        <v>29</v>
      </c>
      <c r="AX467" s="14" t="s">
        <v>73</v>
      </c>
      <c r="AY467" s="181" t="s">
        <v>130</v>
      </c>
    </row>
    <row r="468" spans="1:65" s="15" customFormat="1">
      <c r="B468" s="188"/>
      <c r="D468" s="173" t="s">
        <v>139</v>
      </c>
      <c r="E468" s="189" t="s">
        <v>1</v>
      </c>
      <c r="F468" s="190" t="s">
        <v>142</v>
      </c>
      <c r="H468" s="191">
        <v>127.5</v>
      </c>
      <c r="I468" s="192"/>
      <c r="L468" s="188"/>
      <c r="M468" s="193"/>
      <c r="N468" s="194"/>
      <c r="O468" s="194"/>
      <c r="P468" s="194"/>
      <c r="Q468" s="194"/>
      <c r="R468" s="194"/>
      <c r="S468" s="194"/>
      <c r="T468" s="195"/>
      <c r="AT468" s="189" t="s">
        <v>139</v>
      </c>
      <c r="AU468" s="189" t="s">
        <v>82</v>
      </c>
      <c r="AV468" s="15" t="s">
        <v>137</v>
      </c>
      <c r="AW468" s="15" t="s">
        <v>29</v>
      </c>
      <c r="AX468" s="15" t="s">
        <v>30</v>
      </c>
      <c r="AY468" s="189" t="s">
        <v>130</v>
      </c>
    </row>
    <row r="469" spans="1:65" s="2" customFormat="1" ht="16.5" customHeight="1">
      <c r="A469" s="33"/>
      <c r="B469" s="125"/>
      <c r="C469" s="159" t="s">
        <v>569</v>
      </c>
      <c r="D469" s="159" t="s">
        <v>132</v>
      </c>
      <c r="E469" s="160" t="s">
        <v>570</v>
      </c>
      <c r="F469" s="161" t="s">
        <v>571</v>
      </c>
      <c r="G469" s="162" t="s">
        <v>308</v>
      </c>
      <c r="H469" s="163">
        <v>255</v>
      </c>
      <c r="I469" s="164"/>
      <c r="J469" s="165">
        <f>ROUND(I469*H469,2)</f>
        <v>0</v>
      </c>
      <c r="K469" s="161" t="s">
        <v>136</v>
      </c>
      <c r="L469" s="34"/>
      <c r="M469" s="166" t="s">
        <v>1</v>
      </c>
      <c r="N469" s="167" t="s">
        <v>38</v>
      </c>
      <c r="O469" s="59"/>
      <c r="P469" s="168">
        <f>O469*H469</f>
        <v>0</v>
      </c>
      <c r="Q469" s="168">
        <v>0</v>
      </c>
      <c r="R469" s="168">
        <f>Q469*H469</f>
        <v>0</v>
      </c>
      <c r="S469" s="168">
        <v>0</v>
      </c>
      <c r="T469" s="169">
        <f>S469*H469</f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170" t="s">
        <v>323</v>
      </c>
      <c r="AT469" s="170" t="s">
        <v>132</v>
      </c>
      <c r="AU469" s="170" t="s">
        <v>82</v>
      </c>
      <c r="AY469" s="18" t="s">
        <v>130</v>
      </c>
      <c r="BE469" s="171">
        <f>IF(N469="základní",J469,0)</f>
        <v>0</v>
      </c>
      <c r="BF469" s="171">
        <f>IF(N469="snížená",J469,0)</f>
        <v>0</v>
      </c>
      <c r="BG469" s="171">
        <f>IF(N469="zákl. přenesená",J469,0)</f>
        <v>0</v>
      </c>
      <c r="BH469" s="171">
        <f>IF(N469="sníž. přenesená",J469,0)</f>
        <v>0</v>
      </c>
      <c r="BI469" s="171">
        <f>IF(N469="nulová",J469,0)</f>
        <v>0</v>
      </c>
      <c r="BJ469" s="18" t="s">
        <v>30</v>
      </c>
      <c r="BK469" s="171">
        <f>ROUND(I469*H469,2)</f>
        <v>0</v>
      </c>
      <c r="BL469" s="18" t="s">
        <v>323</v>
      </c>
      <c r="BM469" s="170" t="s">
        <v>572</v>
      </c>
    </row>
    <row r="470" spans="1:65" s="13" customFormat="1">
      <c r="B470" s="172"/>
      <c r="D470" s="173" t="s">
        <v>139</v>
      </c>
      <c r="E470" s="174" t="s">
        <v>1</v>
      </c>
      <c r="F470" s="175" t="s">
        <v>573</v>
      </c>
      <c r="H470" s="174" t="s">
        <v>1</v>
      </c>
      <c r="I470" s="176"/>
      <c r="L470" s="172"/>
      <c r="M470" s="177"/>
      <c r="N470" s="178"/>
      <c r="O470" s="178"/>
      <c r="P470" s="178"/>
      <c r="Q470" s="178"/>
      <c r="R470" s="178"/>
      <c r="S470" s="178"/>
      <c r="T470" s="179"/>
      <c r="AT470" s="174" t="s">
        <v>139</v>
      </c>
      <c r="AU470" s="174" t="s">
        <v>82</v>
      </c>
      <c r="AV470" s="13" t="s">
        <v>30</v>
      </c>
      <c r="AW470" s="13" t="s">
        <v>29</v>
      </c>
      <c r="AX470" s="13" t="s">
        <v>73</v>
      </c>
      <c r="AY470" s="174" t="s">
        <v>130</v>
      </c>
    </row>
    <row r="471" spans="1:65" s="13" customFormat="1">
      <c r="B471" s="172"/>
      <c r="D471" s="173" t="s">
        <v>139</v>
      </c>
      <c r="E471" s="174" t="s">
        <v>1</v>
      </c>
      <c r="F471" s="175" t="s">
        <v>574</v>
      </c>
      <c r="H471" s="174" t="s">
        <v>1</v>
      </c>
      <c r="I471" s="176"/>
      <c r="L471" s="172"/>
      <c r="M471" s="177"/>
      <c r="N471" s="178"/>
      <c r="O471" s="178"/>
      <c r="P471" s="178"/>
      <c r="Q471" s="178"/>
      <c r="R471" s="178"/>
      <c r="S471" s="178"/>
      <c r="T471" s="179"/>
      <c r="AT471" s="174" t="s">
        <v>139</v>
      </c>
      <c r="AU471" s="174" t="s">
        <v>82</v>
      </c>
      <c r="AV471" s="13" t="s">
        <v>30</v>
      </c>
      <c r="AW471" s="13" t="s">
        <v>29</v>
      </c>
      <c r="AX471" s="13" t="s">
        <v>73</v>
      </c>
      <c r="AY471" s="174" t="s">
        <v>130</v>
      </c>
    </row>
    <row r="472" spans="1:65" s="13" customFormat="1">
      <c r="B472" s="172"/>
      <c r="D472" s="173" t="s">
        <v>139</v>
      </c>
      <c r="E472" s="174" t="s">
        <v>1</v>
      </c>
      <c r="F472" s="175" t="s">
        <v>575</v>
      </c>
      <c r="H472" s="174" t="s">
        <v>1</v>
      </c>
      <c r="I472" s="176"/>
      <c r="L472" s="172"/>
      <c r="M472" s="177"/>
      <c r="N472" s="178"/>
      <c r="O472" s="178"/>
      <c r="P472" s="178"/>
      <c r="Q472" s="178"/>
      <c r="R472" s="178"/>
      <c r="S472" s="178"/>
      <c r="T472" s="179"/>
      <c r="AT472" s="174" t="s">
        <v>139</v>
      </c>
      <c r="AU472" s="174" t="s">
        <v>82</v>
      </c>
      <c r="AV472" s="13" t="s">
        <v>30</v>
      </c>
      <c r="AW472" s="13" t="s">
        <v>29</v>
      </c>
      <c r="AX472" s="13" t="s">
        <v>73</v>
      </c>
      <c r="AY472" s="174" t="s">
        <v>130</v>
      </c>
    </row>
    <row r="473" spans="1:65" s="14" customFormat="1">
      <c r="B473" s="180"/>
      <c r="D473" s="173" t="s">
        <v>139</v>
      </c>
      <c r="E473" s="181" t="s">
        <v>1</v>
      </c>
      <c r="F473" s="182" t="s">
        <v>576</v>
      </c>
      <c r="H473" s="183">
        <v>127.5</v>
      </c>
      <c r="I473" s="184"/>
      <c r="L473" s="180"/>
      <c r="M473" s="185"/>
      <c r="N473" s="186"/>
      <c r="O473" s="186"/>
      <c r="P473" s="186"/>
      <c r="Q473" s="186"/>
      <c r="R473" s="186"/>
      <c r="S473" s="186"/>
      <c r="T473" s="187"/>
      <c r="AT473" s="181" t="s">
        <v>139</v>
      </c>
      <c r="AU473" s="181" t="s">
        <v>82</v>
      </c>
      <c r="AV473" s="14" t="s">
        <v>82</v>
      </c>
      <c r="AW473" s="14" t="s">
        <v>29</v>
      </c>
      <c r="AX473" s="14" t="s">
        <v>73</v>
      </c>
      <c r="AY473" s="181" t="s">
        <v>130</v>
      </c>
    </row>
    <row r="474" spans="1:65" s="13" customFormat="1">
      <c r="B474" s="172"/>
      <c r="D474" s="173" t="s">
        <v>139</v>
      </c>
      <c r="E474" s="174" t="s">
        <v>1</v>
      </c>
      <c r="F474" s="175" t="s">
        <v>577</v>
      </c>
      <c r="H474" s="174" t="s">
        <v>1</v>
      </c>
      <c r="I474" s="176"/>
      <c r="L474" s="172"/>
      <c r="M474" s="177"/>
      <c r="N474" s="178"/>
      <c r="O474" s="178"/>
      <c r="P474" s="178"/>
      <c r="Q474" s="178"/>
      <c r="R474" s="178"/>
      <c r="S474" s="178"/>
      <c r="T474" s="179"/>
      <c r="AT474" s="174" t="s">
        <v>139</v>
      </c>
      <c r="AU474" s="174" t="s">
        <v>82</v>
      </c>
      <c r="AV474" s="13" t="s">
        <v>30</v>
      </c>
      <c r="AW474" s="13" t="s">
        <v>29</v>
      </c>
      <c r="AX474" s="13" t="s">
        <v>73</v>
      </c>
      <c r="AY474" s="174" t="s">
        <v>130</v>
      </c>
    </row>
    <row r="475" spans="1:65" s="13" customFormat="1">
      <c r="B475" s="172"/>
      <c r="D475" s="173" t="s">
        <v>139</v>
      </c>
      <c r="E475" s="174" t="s">
        <v>1</v>
      </c>
      <c r="F475" s="175" t="s">
        <v>578</v>
      </c>
      <c r="H475" s="174" t="s">
        <v>1</v>
      </c>
      <c r="I475" s="176"/>
      <c r="L475" s="172"/>
      <c r="M475" s="177"/>
      <c r="N475" s="178"/>
      <c r="O475" s="178"/>
      <c r="P475" s="178"/>
      <c r="Q475" s="178"/>
      <c r="R475" s="178"/>
      <c r="S475" s="178"/>
      <c r="T475" s="179"/>
      <c r="AT475" s="174" t="s">
        <v>139</v>
      </c>
      <c r="AU475" s="174" t="s">
        <v>82</v>
      </c>
      <c r="AV475" s="13" t="s">
        <v>30</v>
      </c>
      <c r="AW475" s="13" t="s">
        <v>29</v>
      </c>
      <c r="AX475" s="13" t="s">
        <v>73</v>
      </c>
      <c r="AY475" s="174" t="s">
        <v>130</v>
      </c>
    </row>
    <row r="476" spans="1:65" s="14" customFormat="1">
      <c r="B476" s="180"/>
      <c r="D476" s="173" t="s">
        <v>139</v>
      </c>
      <c r="E476" s="181" t="s">
        <v>1</v>
      </c>
      <c r="F476" s="182" t="s">
        <v>579</v>
      </c>
      <c r="H476" s="183">
        <v>127.5</v>
      </c>
      <c r="I476" s="184"/>
      <c r="L476" s="180"/>
      <c r="M476" s="185"/>
      <c r="N476" s="186"/>
      <c r="O476" s="186"/>
      <c r="P476" s="186"/>
      <c r="Q476" s="186"/>
      <c r="R476" s="186"/>
      <c r="S476" s="186"/>
      <c r="T476" s="187"/>
      <c r="AT476" s="181" t="s">
        <v>139</v>
      </c>
      <c r="AU476" s="181" t="s">
        <v>82</v>
      </c>
      <c r="AV476" s="14" t="s">
        <v>82</v>
      </c>
      <c r="AW476" s="14" t="s">
        <v>29</v>
      </c>
      <c r="AX476" s="14" t="s">
        <v>73</v>
      </c>
      <c r="AY476" s="181" t="s">
        <v>130</v>
      </c>
    </row>
    <row r="477" spans="1:65" s="15" customFormat="1">
      <c r="B477" s="188"/>
      <c r="D477" s="173" t="s">
        <v>139</v>
      </c>
      <c r="E477" s="189" t="s">
        <v>1</v>
      </c>
      <c r="F477" s="190" t="s">
        <v>142</v>
      </c>
      <c r="H477" s="191">
        <v>255</v>
      </c>
      <c r="I477" s="192"/>
      <c r="L477" s="188"/>
      <c r="M477" s="193"/>
      <c r="N477" s="194"/>
      <c r="O477" s="194"/>
      <c r="P477" s="194"/>
      <c r="Q477" s="194"/>
      <c r="R477" s="194"/>
      <c r="S477" s="194"/>
      <c r="T477" s="195"/>
      <c r="AT477" s="189" t="s">
        <v>139</v>
      </c>
      <c r="AU477" s="189" t="s">
        <v>82</v>
      </c>
      <c r="AV477" s="15" t="s">
        <v>137</v>
      </c>
      <c r="AW477" s="15" t="s">
        <v>29</v>
      </c>
      <c r="AX477" s="15" t="s">
        <v>30</v>
      </c>
      <c r="AY477" s="189" t="s">
        <v>130</v>
      </c>
    </row>
    <row r="478" spans="1:65" s="2" customFormat="1" ht="24.15" customHeight="1">
      <c r="A478" s="33"/>
      <c r="B478" s="125"/>
      <c r="C478" s="159" t="s">
        <v>580</v>
      </c>
      <c r="D478" s="159" t="s">
        <v>132</v>
      </c>
      <c r="E478" s="160" t="s">
        <v>581</v>
      </c>
      <c r="F478" s="161" t="s">
        <v>582</v>
      </c>
      <c r="G478" s="162" t="s">
        <v>546</v>
      </c>
      <c r="H478" s="163">
        <v>1</v>
      </c>
      <c r="I478" s="164"/>
      <c r="J478" s="165">
        <f>ROUND(I478*H478,2)</f>
        <v>0</v>
      </c>
      <c r="K478" s="161" t="s">
        <v>1</v>
      </c>
      <c r="L478" s="34"/>
      <c r="M478" s="166" t="s">
        <v>1</v>
      </c>
      <c r="N478" s="167" t="s">
        <v>38</v>
      </c>
      <c r="O478" s="59"/>
      <c r="P478" s="168">
        <f>O478*H478</f>
        <v>0</v>
      </c>
      <c r="Q478" s="168">
        <v>0</v>
      </c>
      <c r="R478" s="168">
        <f>Q478*H478</f>
        <v>0</v>
      </c>
      <c r="S478" s="168">
        <v>0</v>
      </c>
      <c r="T478" s="169">
        <f>S478*H478</f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170" t="s">
        <v>323</v>
      </c>
      <c r="AT478" s="170" t="s">
        <v>132</v>
      </c>
      <c r="AU478" s="170" t="s">
        <v>82</v>
      </c>
      <c r="AY478" s="18" t="s">
        <v>130</v>
      </c>
      <c r="BE478" s="171">
        <f>IF(N478="základní",J478,0)</f>
        <v>0</v>
      </c>
      <c r="BF478" s="171">
        <f>IF(N478="snížená",J478,0)</f>
        <v>0</v>
      </c>
      <c r="BG478" s="171">
        <f>IF(N478="zákl. přenesená",J478,0)</f>
        <v>0</v>
      </c>
      <c r="BH478" s="171">
        <f>IF(N478="sníž. přenesená",J478,0)</f>
        <v>0</v>
      </c>
      <c r="BI478" s="171">
        <f>IF(N478="nulová",J478,0)</f>
        <v>0</v>
      </c>
      <c r="BJ478" s="18" t="s">
        <v>30</v>
      </c>
      <c r="BK478" s="171">
        <f>ROUND(I478*H478,2)</f>
        <v>0</v>
      </c>
      <c r="BL478" s="18" t="s">
        <v>323</v>
      </c>
      <c r="BM478" s="170" t="s">
        <v>583</v>
      </c>
    </row>
    <row r="479" spans="1:65" s="14" customFormat="1">
      <c r="B479" s="180"/>
      <c r="D479" s="173" t="s">
        <v>139</v>
      </c>
      <c r="E479" s="181" t="s">
        <v>1</v>
      </c>
      <c r="F479" s="182" t="s">
        <v>30</v>
      </c>
      <c r="H479" s="183">
        <v>1</v>
      </c>
      <c r="I479" s="184"/>
      <c r="L479" s="180"/>
      <c r="M479" s="185"/>
      <c r="N479" s="186"/>
      <c r="O479" s="186"/>
      <c r="P479" s="186"/>
      <c r="Q479" s="186"/>
      <c r="R479" s="186"/>
      <c r="S479" s="186"/>
      <c r="T479" s="187"/>
      <c r="AT479" s="181" t="s">
        <v>139</v>
      </c>
      <c r="AU479" s="181" t="s">
        <v>82</v>
      </c>
      <c r="AV479" s="14" t="s">
        <v>82</v>
      </c>
      <c r="AW479" s="14" t="s">
        <v>29</v>
      </c>
      <c r="AX479" s="14" t="s">
        <v>30</v>
      </c>
      <c r="AY479" s="181" t="s">
        <v>130</v>
      </c>
    </row>
    <row r="480" spans="1:65" s="2" customFormat="1" ht="16.5" customHeight="1">
      <c r="A480" s="33"/>
      <c r="B480" s="125"/>
      <c r="C480" s="159" t="s">
        <v>584</v>
      </c>
      <c r="D480" s="159" t="s">
        <v>132</v>
      </c>
      <c r="E480" s="160" t="s">
        <v>585</v>
      </c>
      <c r="F480" s="161" t="s">
        <v>586</v>
      </c>
      <c r="G480" s="162" t="s">
        <v>279</v>
      </c>
      <c r="H480" s="163">
        <v>12.4</v>
      </c>
      <c r="I480" s="164"/>
      <c r="J480" s="165">
        <f>ROUND(I480*H480,2)</f>
        <v>0</v>
      </c>
      <c r="K480" s="161" t="s">
        <v>1</v>
      </c>
      <c r="L480" s="34"/>
      <c r="M480" s="166" t="s">
        <v>1</v>
      </c>
      <c r="N480" s="167" t="s">
        <v>38</v>
      </c>
      <c r="O480" s="59"/>
      <c r="P480" s="168">
        <f>O480*H480</f>
        <v>0</v>
      </c>
      <c r="Q480" s="168">
        <v>0</v>
      </c>
      <c r="R480" s="168">
        <f>Q480*H480</f>
        <v>0</v>
      </c>
      <c r="S480" s="168">
        <v>0</v>
      </c>
      <c r="T480" s="169">
        <f>S480*H480</f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70" t="s">
        <v>323</v>
      </c>
      <c r="AT480" s="170" t="s">
        <v>132</v>
      </c>
      <c r="AU480" s="170" t="s">
        <v>82</v>
      </c>
      <c r="AY480" s="18" t="s">
        <v>130</v>
      </c>
      <c r="BE480" s="171">
        <f>IF(N480="základní",J480,0)</f>
        <v>0</v>
      </c>
      <c r="BF480" s="171">
        <f>IF(N480="snížená",J480,0)</f>
        <v>0</v>
      </c>
      <c r="BG480" s="171">
        <f>IF(N480="zákl. přenesená",J480,0)</f>
        <v>0</v>
      </c>
      <c r="BH480" s="171">
        <f>IF(N480="sníž. přenesená",J480,0)</f>
        <v>0</v>
      </c>
      <c r="BI480" s="171">
        <f>IF(N480="nulová",J480,0)</f>
        <v>0</v>
      </c>
      <c r="BJ480" s="18" t="s">
        <v>30</v>
      </c>
      <c r="BK480" s="171">
        <f>ROUND(I480*H480,2)</f>
        <v>0</v>
      </c>
      <c r="BL480" s="18" t="s">
        <v>323</v>
      </c>
      <c r="BM480" s="170" t="s">
        <v>587</v>
      </c>
    </row>
    <row r="481" spans="1:65" s="14" customFormat="1">
      <c r="B481" s="180"/>
      <c r="D481" s="173" t="s">
        <v>139</v>
      </c>
      <c r="E481" s="181" t="s">
        <v>1</v>
      </c>
      <c r="F481" s="182" t="s">
        <v>588</v>
      </c>
      <c r="H481" s="183">
        <v>12.4</v>
      </c>
      <c r="I481" s="184"/>
      <c r="L481" s="180"/>
      <c r="M481" s="185"/>
      <c r="N481" s="186"/>
      <c r="O481" s="186"/>
      <c r="P481" s="186"/>
      <c r="Q481" s="186"/>
      <c r="R481" s="186"/>
      <c r="S481" s="186"/>
      <c r="T481" s="187"/>
      <c r="AT481" s="181" t="s">
        <v>139</v>
      </c>
      <c r="AU481" s="181" t="s">
        <v>82</v>
      </c>
      <c r="AV481" s="14" t="s">
        <v>82</v>
      </c>
      <c r="AW481" s="14" t="s">
        <v>29</v>
      </c>
      <c r="AX481" s="14" t="s">
        <v>30</v>
      </c>
      <c r="AY481" s="181" t="s">
        <v>130</v>
      </c>
    </row>
    <row r="482" spans="1:65" s="2" customFormat="1" ht="44.25" customHeight="1">
      <c r="A482" s="33"/>
      <c r="B482" s="125"/>
      <c r="C482" s="159" t="s">
        <v>589</v>
      </c>
      <c r="D482" s="159" t="s">
        <v>132</v>
      </c>
      <c r="E482" s="160" t="s">
        <v>590</v>
      </c>
      <c r="F482" s="161" t="s">
        <v>591</v>
      </c>
      <c r="G482" s="162" t="s">
        <v>516</v>
      </c>
      <c r="H482" s="163">
        <v>1</v>
      </c>
      <c r="I482" s="164"/>
      <c r="J482" s="165">
        <f>ROUND(I482*H482,2)</f>
        <v>0</v>
      </c>
      <c r="K482" s="161" t="s">
        <v>136</v>
      </c>
      <c r="L482" s="34"/>
      <c r="M482" s="166" t="s">
        <v>1</v>
      </c>
      <c r="N482" s="167" t="s">
        <v>38</v>
      </c>
      <c r="O482" s="59"/>
      <c r="P482" s="168">
        <f>O482*H482</f>
        <v>0</v>
      </c>
      <c r="Q482" s="168">
        <v>0</v>
      </c>
      <c r="R482" s="168">
        <f>Q482*H482</f>
        <v>0</v>
      </c>
      <c r="S482" s="168">
        <v>0</v>
      </c>
      <c r="T482" s="169">
        <f>S482*H482</f>
        <v>0</v>
      </c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R482" s="170" t="s">
        <v>137</v>
      </c>
      <c r="AT482" s="170" t="s">
        <v>132</v>
      </c>
      <c r="AU482" s="170" t="s">
        <v>82</v>
      </c>
      <c r="AY482" s="18" t="s">
        <v>130</v>
      </c>
      <c r="BE482" s="171">
        <f>IF(N482="základní",J482,0)</f>
        <v>0</v>
      </c>
      <c r="BF482" s="171">
        <f>IF(N482="snížená",J482,0)</f>
        <v>0</v>
      </c>
      <c r="BG482" s="171">
        <f>IF(N482="zákl. přenesená",J482,0)</f>
        <v>0</v>
      </c>
      <c r="BH482" s="171">
        <f>IF(N482="sníž. přenesená",J482,0)</f>
        <v>0</v>
      </c>
      <c r="BI482" s="171">
        <f>IF(N482="nulová",J482,0)</f>
        <v>0</v>
      </c>
      <c r="BJ482" s="18" t="s">
        <v>30</v>
      </c>
      <c r="BK482" s="171">
        <f>ROUND(I482*H482,2)</f>
        <v>0</v>
      </c>
      <c r="BL482" s="18" t="s">
        <v>137</v>
      </c>
      <c r="BM482" s="170" t="s">
        <v>592</v>
      </c>
    </row>
    <row r="483" spans="1:65" s="14" customFormat="1">
      <c r="B483" s="180"/>
      <c r="D483" s="173" t="s">
        <v>139</v>
      </c>
      <c r="E483" s="181" t="s">
        <v>1</v>
      </c>
      <c r="F483" s="182" t="s">
        <v>30</v>
      </c>
      <c r="H483" s="183">
        <v>1</v>
      </c>
      <c r="I483" s="184"/>
      <c r="L483" s="180"/>
      <c r="M483" s="185"/>
      <c r="N483" s="186"/>
      <c r="O483" s="186"/>
      <c r="P483" s="186"/>
      <c r="Q483" s="186"/>
      <c r="R483" s="186"/>
      <c r="S483" s="186"/>
      <c r="T483" s="187"/>
      <c r="AT483" s="181" t="s">
        <v>139</v>
      </c>
      <c r="AU483" s="181" t="s">
        <v>82</v>
      </c>
      <c r="AV483" s="14" t="s">
        <v>82</v>
      </c>
      <c r="AW483" s="14" t="s">
        <v>29</v>
      </c>
      <c r="AX483" s="14" t="s">
        <v>30</v>
      </c>
      <c r="AY483" s="181" t="s">
        <v>130</v>
      </c>
    </row>
    <row r="484" spans="1:65" s="2" customFormat="1" ht="16.5" customHeight="1">
      <c r="A484" s="33"/>
      <c r="B484" s="125"/>
      <c r="C484" s="159" t="s">
        <v>593</v>
      </c>
      <c r="D484" s="159" t="s">
        <v>132</v>
      </c>
      <c r="E484" s="160" t="s">
        <v>562</v>
      </c>
      <c r="F484" s="161" t="s">
        <v>563</v>
      </c>
      <c r="G484" s="162" t="s">
        <v>564</v>
      </c>
      <c r="H484" s="163">
        <v>76.5</v>
      </c>
      <c r="I484" s="164"/>
      <c r="J484" s="165">
        <f>ROUND(I484*H484,2)</f>
        <v>0</v>
      </c>
      <c r="K484" s="161" t="s">
        <v>1</v>
      </c>
      <c r="L484" s="34"/>
      <c r="M484" s="166" t="s">
        <v>1</v>
      </c>
      <c r="N484" s="167" t="s">
        <v>38</v>
      </c>
      <c r="O484" s="59"/>
      <c r="P484" s="168">
        <f>O484*H484</f>
        <v>0</v>
      </c>
      <c r="Q484" s="168">
        <v>0</v>
      </c>
      <c r="R484" s="168">
        <f>Q484*H484</f>
        <v>0</v>
      </c>
      <c r="S484" s="168">
        <v>0</v>
      </c>
      <c r="T484" s="169">
        <f>S484*H484</f>
        <v>0</v>
      </c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R484" s="170" t="s">
        <v>137</v>
      </c>
      <c r="AT484" s="170" t="s">
        <v>132</v>
      </c>
      <c r="AU484" s="170" t="s">
        <v>82</v>
      </c>
      <c r="AY484" s="18" t="s">
        <v>130</v>
      </c>
      <c r="BE484" s="171">
        <f>IF(N484="základní",J484,0)</f>
        <v>0</v>
      </c>
      <c r="BF484" s="171">
        <f>IF(N484="snížená",J484,0)</f>
        <v>0</v>
      </c>
      <c r="BG484" s="171">
        <f>IF(N484="zákl. přenesená",J484,0)</f>
        <v>0</v>
      </c>
      <c r="BH484" s="171">
        <f>IF(N484="sníž. přenesená",J484,0)</f>
        <v>0</v>
      </c>
      <c r="BI484" s="171">
        <f>IF(N484="nulová",J484,0)</f>
        <v>0</v>
      </c>
      <c r="BJ484" s="18" t="s">
        <v>30</v>
      </c>
      <c r="BK484" s="171">
        <f>ROUND(I484*H484,2)</f>
        <v>0</v>
      </c>
      <c r="BL484" s="18" t="s">
        <v>137</v>
      </c>
      <c r="BM484" s="170" t="s">
        <v>594</v>
      </c>
    </row>
    <row r="485" spans="1:65" s="13" customFormat="1">
      <c r="B485" s="172"/>
      <c r="D485" s="173" t="s">
        <v>139</v>
      </c>
      <c r="E485" s="174" t="s">
        <v>1</v>
      </c>
      <c r="F485" s="175" t="s">
        <v>595</v>
      </c>
      <c r="H485" s="174" t="s">
        <v>1</v>
      </c>
      <c r="I485" s="176"/>
      <c r="L485" s="172"/>
      <c r="M485" s="177"/>
      <c r="N485" s="178"/>
      <c r="O485" s="178"/>
      <c r="P485" s="178"/>
      <c r="Q485" s="178"/>
      <c r="R485" s="178"/>
      <c r="S485" s="178"/>
      <c r="T485" s="179"/>
      <c r="AT485" s="174" t="s">
        <v>139</v>
      </c>
      <c r="AU485" s="174" t="s">
        <v>82</v>
      </c>
      <c r="AV485" s="13" t="s">
        <v>30</v>
      </c>
      <c r="AW485" s="13" t="s">
        <v>29</v>
      </c>
      <c r="AX485" s="13" t="s">
        <v>73</v>
      </c>
      <c r="AY485" s="174" t="s">
        <v>130</v>
      </c>
    </row>
    <row r="486" spans="1:65" s="13" customFormat="1">
      <c r="B486" s="172"/>
      <c r="D486" s="173" t="s">
        <v>139</v>
      </c>
      <c r="E486" s="174" t="s">
        <v>1</v>
      </c>
      <c r="F486" s="175" t="s">
        <v>596</v>
      </c>
      <c r="H486" s="174" t="s">
        <v>1</v>
      </c>
      <c r="I486" s="176"/>
      <c r="L486" s="172"/>
      <c r="M486" s="177"/>
      <c r="N486" s="178"/>
      <c r="O486" s="178"/>
      <c r="P486" s="178"/>
      <c r="Q486" s="178"/>
      <c r="R486" s="178"/>
      <c r="S486" s="178"/>
      <c r="T486" s="179"/>
      <c r="AT486" s="174" t="s">
        <v>139</v>
      </c>
      <c r="AU486" s="174" t="s">
        <v>82</v>
      </c>
      <c r="AV486" s="13" t="s">
        <v>30</v>
      </c>
      <c r="AW486" s="13" t="s">
        <v>29</v>
      </c>
      <c r="AX486" s="13" t="s">
        <v>73</v>
      </c>
      <c r="AY486" s="174" t="s">
        <v>130</v>
      </c>
    </row>
    <row r="487" spans="1:65" s="14" customFormat="1">
      <c r="B487" s="180"/>
      <c r="D487" s="173" t="s">
        <v>139</v>
      </c>
      <c r="E487" s="181" t="s">
        <v>1</v>
      </c>
      <c r="F487" s="182" t="s">
        <v>597</v>
      </c>
      <c r="H487" s="183">
        <v>76.5</v>
      </c>
      <c r="I487" s="184"/>
      <c r="L487" s="180"/>
      <c r="M487" s="185"/>
      <c r="N487" s="186"/>
      <c r="O487" s="186"/>
      <c r="P487" s="186"/>
      <c r="Q487" s="186"/>
      <c r="R487" s="186"/>
      <c r="S487" s="186"/>
      <c r="T487" s="187"/>
      <c r="AT487" s="181" t="s">
        <v>139</v>
      </c>
      <c r="AU487" s="181" t="s">
        <v>82</v>
      </c>
      <c r="AV487" s="14" t="s">
        <v>82</v>
      </c>
      <c r="AW487" s="14" t="s">
        <v>29</v>
      </c>
      <c r="AX487" s="14" t="s">
        <v>73</v>
      </c>
      <c r="AY487" s="181" t="s">
        <v>130</v>
      </c>
    </row>
    <row r="488" spans="1:65" s="15" customFormat="1">
      <c r="B488" s="188"/>
      <c r="D488" s="173" t="s">
        <v>139</v>
      </c>
      <c r="E488" s="189" t="s">
        <v>1</v>
      </c>
      <c r="F488" s="190" t="s">
        <v>142</v>
      </c>
      <c r="H488" s="191">
        <v>76.5</v>
      </c>
      <c r="I488" s="192"/>
      <c r="L488" s="188"/>
      <c r="M488" s="193"/>
      <c r="N488" s="194"/>
      <c r="O488" s="194"/>
      <c r="P488" s="194"/>
      <c r="Q488" s="194"/>
      <c r="R488" s="194"/>
      <c r="S488" s="194"/>
      <c r="T488" s="195"/>
      <c r="AT488" s="189" t="s">
        <v>139</v>
      </c>
      <c r="AU488" s="189" t="s">
        <v>82</v>
      </c>
      <c r="AV488" s="15" t="s">
        <v>137</v>
      </c>
      <c r="AW488" s="15" t="s">
        <v>29</v>
      </c>
      <c r="AX488" s="15" t="s">
        <v>30</v>
      </c>
      <c r="AY488" s="189" t="s">
        <v>130</v>
      </c>
    </row>
    <row r="489" spans="1:65" s="2" customFormat="1" ht="16.5" customHeight="1">
      <c r="A489" s="33"/>
      <c r="B489" s="125"/>
      <c r="C489" s="159" t="s">
        <v>598</v>
      </c>
      <c r="D489" s="159" t="s">
        <v>132</v>
      </c>
      <c r="E489" s="160" t="s">
        <v>570</v>
      </c>
      <c r="F489" s="161" t="s">
        <v>571</v>
      </c>
      <c r="G489" s="162" t="s">
        <v>308</v>
      </c>
      <c r="H489" s="163">
        <v>204</v>
      </c>
      <c r="I489" s="164"/>
      <c r="J489" s="165">
        <f>ROUND(I489*H489,2)</f>
        <v>0</v>
      </c>
      <c r="K489" s="161" t="s">
        <v>136</v>
      </c>
      <c r="L489" s="34"/>
      <c r="M489" s="166" t="s">
        <v>1</v>
      </c>
      <c r="N489" s="167" t="s">
        <v>38</v>
      </c>
      <c r="O489" s="59"/>
      <c r="P489" s="168">
        <f>O489*H489</f>
        <v>0</v>
      </c>
      <c r="Q489" s="168">
        <v>0</v>
      </c>
      <c r="R489" s="168">
        <f>Q489*H489</f>
        <v>0</v>
      </c>
      <c r="S489" s="168">
        <v>0</v>
      </c>
      <c r="T489" s="169">
        <f>S489*H489</f>
        <v>0</v>
      </c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R489" s="170" t="s">
        <v>323</v>
      </c>
      <c r="AT489" s="170" t="s">
        <v>132</v>
      </c>
      <c r="AU489" s="170" t="s">
        <v>82</v>
      </c>
      <c r="AY489" s="18" t="s">
        <v>130</v>
      </c>
      <c r="BE489" s="171">
        <f>IF(N489="základní",J489,0)</f>
        <v>0</v>
      </c>
      <c r="BF489" s="171">
        <f>IF(N489="snížená",J489,0)</f>
        <v>0</v>
      </c>
      <c r="BG489" s="171">
        <f>IF(N489="zákl. přenesená",J489,0)</f>
        <v>0</v>
      </c>
      <c r="BH489" s="171">
        <f>IF(N489="sníž. přenesená",J489,0)</f>
        <v>0</v>
      </c>
      <c r="BI489" s="171">
        <f>IF(N489="nulová",J489,0)</f>
        <v>0</v>
      </c>
      <c r="BJ489" s="18" t="s">
        <v>30</v>
      </c>
      <c r="BK489" s="171">
        <f>ROUND(I489*H489,2)</f>
        <v>0</v>
      </c>
      <c r="BL489" s="18" t="s">
        <v>323</v>
      </c>
      <c r="BM489" s="170" t="s">
        <v>599</v>
      </c>
    </row>
    <row r="490" spans="1:65" s="13" customFormat="1">
      <c r="B490" s="172"/>
      <c r="D490" s="173" t="s">
        <v>139</v>
      </c>
      <c r="E490" s="174" t="s">
        <v>1</v>
      </c>
      <c r="F490" s="175" t="s">
        <v>600</v>
      </c>
      <c r="H490" s="174" t="s">
        <v>1</v>
      </c>
      <c r="I490" s="176"/>
      <c r="L490" s="172"/>
      <c r="M490" s="177"/>
      <c r="N490" s="178"/>
      <c r="O490" s="178"/>
      <c r="P490" s="178"/>
      <c r="Q490" s="178"/>
      <c r="R490" s="178"/>
      <c r="S490" s="178"/>
      <c r="T490" s="179"/>
      <c r="AT490" s="174" t="s">
        <v>139</v>
      </c>
      <c r="AU490" s="174" t="s">
        <v>82</v>
      </c>
      <c r="AV490" s="13" t="s">
        <v>30</v>
      </c>
      <c r="AW490" s="13" t="s">
        <v>29</v>
      </c>
      <c r="AX490" s="13" t="s">
        <v>73</v>
      </c>
      <c r="AY490" s="174" t="s">
        <v>130</v>
      </c>
    </row>
    <row r="491" spans="1:65" s="13" customFormat="1">
      <c r="B491" s="172"/>
      <c r="D491" s="173" t="s">
        <v>139</v>
      </c>
      <c r="E491" s="174" t="s">
        <v>1</v>
      </c>
      <c r="F491" s="175" t="s">
        <v>601</v>
      </c>
      <c r="H491" s="174" t="s">
        <v>1</v>
      </c>
      <c r="I491" s="176"/>
      <c r="L491" s="172"/>
      <c r="M491" s="177"/>
      <c r="N491" s="178"/>
      <c r="O491" s="178"/>
      <c r="P491" s="178"/>
      <c r="Q491" s="178"/>
      <c r="R491" s="178"/>
      <c r="S491" s="178"/>
      <c r="T491" s="179"/>
      <c r="AT491" s="174" t="s">
        <v>139</v>
      </c>
      <c r="AU491" s="174" t="s">
        <v>82</v>
      </c>
      <c r="AV491" s="13" t="s">
        <v>30</v>
      </c>
      <c r="AW491" s="13" t="s">
        <v>29</v>
      </c>
      <c r="AX491" s="13" t="s">
        <v>73</v>
      </c>
      <c r="AY491" s="174" t="s">
        <v>130</v>
      </c>
    </row>
    <row r="492" spans="1:65" s="14" customFormat="1">
      <c r="B492" s="180"/>
      <c r="D492" s="173" t="s">
        <v>139</v>
      </c>
      <c r="E492" s="181" t="s">
        <v>1</v>
      </c>
      <c r="F492" s="182" t="s">
        <v>602</v>
      </c>
      <c r="H492" s="183">
        <v>76.5</v>
      </c>
      <c r="I492" s="184"/>
      <c r="L492" s="180"/>
      <c r="M492" s="185"/>
      <c r="N492" s="186"/>
      <c r="O492" s="186"/>
      <c r="P492" s="186"/>
      <c r="Q492" s="186"/>
      <c r="R492" s="186"/>
      <c r="S492" s="186"/>
      <c r="T492" s="187"/>
      <c r="AT492" s="181" t="s">
        <v>139</v>
      </c>
      <c r="AU492" s="181" t="s">
        <v>82</v>
      </c>
      <c r="AV492" s="14" t="s">
        <v>82</v>
      </c>
      <c r="AW492" s="14" t="s">
        <v>29</v>
      </c>
      <c r="AX492" s="14" t="s">
        <v>73</v>
      </c>
      <c r="AY492" s="181" t="s">
        <v>130</v>
      </c>
    </row>
    <row r="493" spans="1:65" s="13" customFormat="1">
      <c r="B493" s="172"/>
      <c r="D493" s="173" t="s">
        <v>139</v>
      </c>
      <c r="E493" s="174" t="s">
        <v>1</v>
      </c>
      <c r="F493" s="175" t="s">
        <v>603</v>
      </c>
      <c r="H493" s="174" t="s">
        <v>1</v>
      </c>
      <c r="I493" s="176"/>
      <c r="L493" s="172"/>
      <c r="M493" s="177"/>
      <c r="N493" s="178"/>
      <c r="O493" s="178"/>
      <c r="P493" s="178"/>
      <c r="Q493" s="178"/>
      <c r="R493" s="178"/>
      <c r="S493" s="178"/>
      <c r="T493" s="179"/>
      <c r="AT493" s="174" t="s">
        <v>139</v>
      </c>
      <c r="AU493" s="174" t="s">
        <v>82</v>
      </c>
      <c r="AV493" s="13" t="s">
        <v>30</v>
      </c>
      <c r="AW493" s="13" t="s">
        <v>29</v>
      </c>
      <c r="AX493" s="13" t="s">
        <v>73</v>
      </c>
      <c r="AY493" s="174" t="s">
        <v>130</v>
      </c>
    </row>
    <row r="494" spans="1:65" s="13" customFormat="1">
      <c r="B494" s="172"/>
      <c r="D494" s="173" t="s">
        <v>139</v>
      </c>
      <c r="E494" s="174" t="s">
        <v>1</v>
      </c>
      <c r="F494" s="175" t="s">
        <v>574</v>
      </c>
      <c r="H494" s="174" t="s">
        <v>1</v>
      </c>
      <c r="I494" s="176"/>
      <c r="L494" s="172"/>
      <c r="M494" s="177"/>
      <c r="N494" s="178"/>
      <c r="O494" s="178"/>
      <c r="P494" s="178"/>
      <c r="Q494" s="178"/>
      <c r="R494" s="178"/>
      <c r="S494" s="178"/>
      <c r="T494" s="179"/>
      <c r="AT494" s="174" t="s">
        <v>139</v>
      </c>
      <c r="AU494" s="174" t="s">
        <v>82</v>
      </c>
      <c r="AV494" s="13" t="s">
        <v>30</v>
      </c>
      <c r="AW494" s="13" t="s">
        <v>29</v>
      </c>
      <c r="AX494" s="13" t="s">
        <v>73</v>
      </c>
      <c r="AY494" s="174" t="s">
        <v>130</v>
      </c>
    </row>
    <row r="495" spans="1:65" s="13" customFormat="1">
      <c r="B495" s="172"/>
      <c r="D495" s="173" t="s">
        <v>139</v>
      </c>
      <c r="E495" s="174" t="s">
        <v>1</v>
      </c>
      <c r="F495" s="175" t="s">
        <v>575</v>
      </c>
      <c r="H495" s="174" t="s">
        <v>1</v>
      </c>
      <c r="I495" s="176"/>
      <c r="L495" s="172"/>
      <c r="M495" s="177"/>
      <c r="N495" s="178"/>
      <c r="O495" s="178"/>
      <c r="P495" s="178"/>
      <c r="Q495" s="178"/>
      <c r="R495" s="178"/>
      <c r="S495" s="178"/>
      <c r="T495" s="179"/>
      <c r="AT495" s="174" t="s">
        <v>139</v>
      </c>
      <c r="AU495" s="174" t="s">
        <v>82</v>
      </c>
      <c r="AV495" s="13" t="s">
        <v>30</v>
      </c>
      <c r="AW495" s="13" t="s">
        <v>29</v>
      </c>
      <c r="AX495" s="13" t="s">
        <v>73</v>
      </c>
      <c r="AY495" s="174" t="s">
        <v>130</v>
      </c>
    </row>
    <row r="496" spans="1:65" s="14" customFormat="1">
      <c r="B496" s="180"/>
      <c r="D496" s="173" t="s">
        <v>139</v>
      </c>
      <c r="E496" s="181" t="s">
        <v>1</v>
      </c>
      <c r="F496" s="182" t="s">
        <v>576</v>
      </c>
      <c r="H496" s="183">
        <v>127.5</v>
      </c>
      <c r="I496" s="184"/>
      <c r="L496" s="180"/>
      <c r="M496" s="185"/>
      <c r="N496" s="186"/>
      <c r="O496" s="186"/>
      <c r="P496" s="186"/>
      <c r="Q496" s="186"/>
      <c r="R496" s="186"/>
      <c r="S496" s="186"/>
      <c r="T496" s="187"/>
      <c r="AT496" s="181" t="s">
        <v>139</v>
      </c>
      <c r="AU496" s="181" t="s">
        <v>82</v>
      </c>
      <c r="AV496" s="14" t="s">
        <v>82</v>
      </c>
      <c r="AW496" s="14" t="s">
        <v>29</v>
      </c>
      <c r="AX496" s="14" t="s">
        <v>73</v>
      </c>
      <c r="AY496" s="181" t="s">
        <v>130</v>
      </c>
    </row>
    <row r="497" spans="1:65" s="15" customFormat="1">
      <c r="B497" s="188"/>
      <c r="D497" s="173" t="s">
        <v>139</v>
      </c>
      <c r="E497" s="189" t="s">
        <v>1</v>
      </c>
      <c r="F497" s="190" t="s">
        <v>142</v>
      </c>
      <c r="H497" s="191">
        <v>204</v>
      </c>
      <c r="I497" s="192"/>
      <c r="L497" s="188"/>
      <c r="M497" s="193"/>
      <c r="N497" s="194"/>
      <c r="O497" s="194"/>
      <c r="P497" s="194"/>
      <c r="Q497" s="194"/>
      <c r="R497" s="194"/>
      <c r="S497" s="194"/>
      <c r="T497" s="195"/>
      <c r="AT497" s="189" t="s">
        <v>139</v>
      </c>
      <c r="AU497" s="189" t="s">
        <v>82</v>
      </c>
      <c r="AV497" s="15" t="s">
        <v>137</v>
      </c>
      <c r="AW497" s="15" t="s">
        <v>29</v>
      </c>
      <c r="AX497" s="15" t="s">
        <v>30</v>
      </c>
      <c r="AY497" s="189" t="s">
        <v>130</v>
      </c>
    </row>
    <row r="498" spans="1:65" s="2" customFormat="1" ht="16.5" customHeight="1">
      <c r="A498" s="33"/>
      <c r="B498" s="125"/>
      <c r="C498" s="159" t="s">
        <v>604</v>
      </c>
      <c r="D498" s="159" t="s">
        <v>132</v>
      </c>
      <c r="E498" s="160" t="s">
        <v>605</v>
      </c>
      <c r="F498" s="161" t="s">
        <v>606</v>
      </c>
      <c r="G498" s="162" t="s">
        <v>308</v>
      </c>
      <c r="H498" s="163">
        <v>58</v>
      </c>
      <c r="I498" s="164"/>
      <c r="J498" s="165">
        <f>ROUND(I498*H498,2)</f>
        <v>0</v>
      </c>
      <c r="K498" s="161" t="s">
        <v>136</v>
      </c>
      <c r="L498" s="34"/>
      <c r="M498" s="166" t="s">
        <v>1</v>
      </c>
      <c r="N498" s="167" t="s">
        <v>38</v>
      </c>
      <c r="O498" s="59"/>
      <c r="P498" s="168">
        <f>O498*H498</f>
        <v>0</v>
      </c>
      <c r="Q498" s="168">
        <v>0</v>
      </c>
      <c r="R498" s="168">
        <f>Q498*H498</f>
        <v>0</v>
      </c>
      <c r="S498" s="168">
        <v>0</v>
      </c>
      <c r="T498" s="169">
        <f>S498*H498</f>
        <v>0</v>
      </c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R498" s="170" t="s">
        <v>323</v>
      </c>
      <c r="AT498" s="170" t="s">
        <v>132</v>
      </c>
      <c r="AU498" s="170" t="s">
        <v>82</v>
      </c>
      <c r="AY498" s="18" t="s">
        <v>130</v>
      </c>
      <c r="BE498" s="171">
        <f>IF(N498="základní",J498,0)</f>
        <v>0</v>
      </c>
      <c r="BF498" s="171">
        <f>IF(N498="snížená",J498,0)</f>
        <v>0</v>
      </c>
      <c r="BG498" s="171">
        <f>IF(N498="zákl. přenesená",J498,0)</f>
        <v>0</v>
      </c>
      <c r="BH498" s="171">
        <f>IF(N498="sníž. přenesená",J498,0)</f>
        <v>0</v>
      </c>
      <c r="BI498" s="171">
        <f>IF(N498="nulová",J498,0)</f>
        <v>0</v>
      </c>
      <c r="BJ498" s="18" t="s">
        <v>30</v>
      </c>
      <c r="BK498" s="171">
        <f>ROUND(I498*H498,2)</f>
        <v>0</v>
      </c>
      <c r="BL498" s="18" t="s">
        <v>323</v>
      </c>
      <c r="BM498" s="170" t="s">
        <v>607</v>
      </c>
    </row>
    <row r="499" spans="1:65" s="13" customFormat="1" ht="20.399999999999999">
      <c r="B499" s="172"/>
      <c r="D499" s="173" t="s">
        <v>139</v>
      </c>
      <c r="E499" s="174" t="s">
        <v>1</v>
      </c>
      <c r="F499" s="175" t="s">
        <v>608</v>
      </c>
      <c r="H499" s="174" t="s">
        <v>1</v>
      </c>
      <c r="I499" s="176"/>
      <c r="L499" s="172"/>
      <c r="M499" s="177"/>
      <c r="N499" s="178"/>
      <c r="O499" s="178"/>
      <c r="P499" s="178"/>
      <c r="Q499" s="178"/>
      <c r="R499" s="178"/>
      <c r="S499" s="178"/>
      <c r="T499" s="179"/>
      <c r="AT499" s="174" t="s">
        <v>139</v>
      </c>
      <c r="AU499" s="174" t="s">
        <v>82</v>
      </c>
      <c r="AV499" s="13" t="s">
        <v>30</v>
      </c>
      <c r="AW499" s="13" t="s">
        <v>29</v>
      </c>
      <c r="AX499" s="13" t="s">
        <v>73</v>
      </c>
      <c r="AY499" s="174" t="s">
        <v>130</v>
      </c>
    </row>
    <row r="500" spans="1:65" s="14" customFormat="1">
      <c r="B500" s="180"/>
      <c r="D500" s="173" t="s">
        <v>139</v>
      </c>
      <c r="E500" s="181" t="s">
        <v>1</v>
      </c>
      <c r="F500" s="182" t="s">
        <v>442</v>
      </c>
      <c r="H500" s="183">
        <v>42</v>
      </c>
      <c r="I500" s="184"/>
      <c r="L500" s="180"/>
      <c r="M500" s="185"/>
      <c r="N500" s="186"/>
      <c r="O500" s="186"/>
      <c r="P500" s="186"/>
      <c r="Q500" s="186"/>
      <c r="R500" s="186"/>
      <c r="S500" s="186"/>
      <c r="T500" s="187"/>
      <c r="AT500" s="181" t="s">
        <v>139</v>
      </c>
      <c r="AU500" s="181" t="s">
        <v>82</v>
      </c>
      <c r="AV500" s="14" t="s">
        <v>82</v>
      </c>
      <c r="AW500" s="14" t="s">
        <v>29</v>
      </c>
      <c r="AX500" s="14" t="s">
        <v>73</v>
      </c>
      <c r="AY500" s="181" t="s">
        <v>130</v>
      </c>
    </row>
    <row r="501" spans="1:65" s="13" customFormat="1">
      <c r="B501" s="172"/>
      <c r="D501" s="173" t="s">
        <v>139</v>
      </c>
      <c r="E501" s="174" t="s">
        <v>1</v>
      </c>
      <c r="F501" s="175" t="s">
        <v>609</v>
      </c>
      <c r="H501" s="174" t="s">
        <v>1</v>
      </c>
      <c r="I501" s="176"/>
      <c r="L501" s="172"/>
      <c r="M501" s="177"/>
      <c r="N501" s="178"/>
      <c r="O501" s="178"/>
      <c r="P501" s="178"/>
      <c r="Q501" s="178"/>
      <c r="R501" s="178"/>
      <c r="S501" s="178"/>
      <c r="T501" s="179"/>
      <c r="AT501" s="174" t="s">
        <v>139</v>
      </c>
      <c r="AU501" s="174" t="s">
        <v>82</v>
      </c>
      <c r="AV501" s="13" t="s">
        <v>30</v>
      </c>
      <c r="AW501" s="13" t="s">
        <v>29</v>
      </c>
      <c r="AX501" s="13" t="s">
        <v>73</v>
      </c>
      <c r="AY501" s="174" t="s">
        <v>130</v>
      </c>
    </row>
    <row r="502" spans="1:65" s="14" customFormat="1">
      <c r="B502" s="180"/>
      <c r="D502" s="173" t="s">
        <v>139</v>
      </c>
      <c r="E502" s="181" t="s">
        <v>1</v>
      </c>
      <c r="F502" s="182" t="s">
        <v>233</v>
      </c>
      <c r="H502" s="183">
        <v>16</v>
      </c>
      <c r="I502" s="184"/>
      <c r="L502" s="180"/>
      <c r="M502" s="185"/>
      <c r="N502" s="186"/>
      <c r="O502" s="186"/>
      <c r="P502" s="186"/>
      <c r="Q502" s="186"/>
      <c r="R502" s="186"/>
      <c r="S502" s="186"/>
      <c r="T502" s="187"/>
      <c r="AT502" s="181" t="s">
        <v>139</v>
      </c>
      <c r="AU502" s="181" t="s">
        <v>82</v>
      </c>
      <c r="AV502" s="14" t="s">
        <v>82</v>
      </c>
      <c r="AW502" s="14" t="s">
        <v>29</v>
      </c>
      <c r="AX502" s="14" t="s">
        <v>73</v>
      </c>
      <c r="AY502" s="181" t="s">
        <v>130</v>
      </c>
    </row>
    <row r="503" spans="1:65" s="15" customFormat="1">
      <c r="B503" s="188"/>
      <c r="D503" s="173" t="s">
        <v>139</v>
      </c>
      <c r="E503" s="189" t="s">
        <v>1</v>
      </c>
      <c r="F503" s="190" t="s">
        <v>142</v>
      </c>
      <c r="H503" s="191">
        <v>58</v>
      </c>
      <c r="I503" s="192"/>
      <c r="L503" s="188"/>
      <c r="M503" s="193"/>
      <c r="N503" s="194"/>
      <c r="O503" s="194"/>
      <c r="P503" s="194"/>
      <c r="Q503" s="194"/>
      <c r="R503" s="194"/>
      <c r="S503" s="194"/>
      <c r="T503" s="195"/>
      <c r="AT503" s="189" t="s">
        <v>139</v>
      </c>
      <c r="AU503" s="189" t="s">
        <v>82</v>
      </c>
      <c r="AV503" s="15" t="s">
        <v>137</v>
      </c>
      <c r="AW503" s="15" t="s">
        <v>29</v>
      </c>
      <c r="AX503" s="15" t="s">
        <v>30</v>
      </c>
      <c r="AY503" s="189" t="s">
        <v>130</v>
      </c>
    </row>
    <row r="504" spans="1:65" s="2" customFormat="1" ht="16.5" customHeight="1">
      <c r="A504" s="33"/>
      <c r="B504" s="125"/>
      <c r="C504" s="159" t="s">
        <v>610</v>
      </c>
      <c r="D504" s="159" t="s">
        <v>132</v>
      </c>
      <c r="E504" s="160" t="s">
        <v>611</v>
      </c>
      <c r="F504" s="161" t="s">
        <v>612</v>
      </c>
      <c r="G504" s="162" t="s">
        <v>308</v>
      </c>
      <c r="H504" s="163">
        <v>20</v>
      </c>
      <c r="I504" s="164"/>
      <c r="J504" s="165">
        <f>ROUND(I504*H504,2)</f>
        <v>0</v>
      </c>
      <c r="K504" s="161" t="s">
        <v>136</v>
      </c>
      <c r="L504" s="34"/>
      <c r="M504" s="166" t="s">
        <v>1</v>
      </c>
      <c r="N504" s="167" t="s">
        <v>38</v>
      </c>
      <c r="O504" s="59"/>
      <c r="P504" s="168">
        <f>O504*H504</f>
        <v>0</v>
      </c>
      <c r="Q504" s="168">
        <v>0</v>
      </c>
      <c r="R504" s="168">
        <f>Q504*H504</f>
        <v>0</v>
      </c>
      <c r="S504" s="168">
        <v>0</v>
      </c>
      <c r="T504" s="169">
        <f>S504*H504</f>
        <v>0</v>
      </c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R504" s="170" t="s">
        <v>323</v>
      </c>
      <c r="AT504" s="170" t="s">
        <v>132</v>
      </c>
      <c r="AU504" s="170" t="s">
        <v>82</v>
      </c>
      <c r="AY504" s="18" t="s">
        <v>130</v>
      </c>
      <c r="BE504" s="171">
        <f>IF(N504="základní",J504,0)</f>
        <v>0</v>
      </c>
      <c r="BF504" s="171">
        <f>IF(N504="snížená",J504,0)</f>
        <v>0</v>
      </c>
      <c r="BG504" s="171">
        <f>IF(N504="zákl. přenesená",J504,0)</f>
        <v>0</v>
      </c>
      <c r="BH504" s="171">
        <f>IF(N504="sníž. přenesená",J504,0)</f>
        <v>0</v>
      </c>
      <c r="BI504" s="171">
        <f>IF(N504="nulová",J504,0)</f>
        <v>0</v>
      </c>
      <c r="BJ504" s="18" t="s">
        <v>30</v>
      </c>
      <c r="BK504" s="171">
        <f>ROUND(I504*H504,2)</f>
        <v>0</v>
      </c>
      <c r="BL504" s="18" t="s">
        <v>323</v>
      </c>
      <c r="BM504" s="170" t="s">
        <v>613</v>
      </c>
    </row>
    <row r="505" spans="1:65" s="13" customFormat="1">
      <c r="B505" s="172"/>
      <c r="D505" s="173" t="s">
        <v>139</v>
      </c>
      <c r="E505" s="174" t="s">
        <v>1</v>
      </c>
      <c r="F505" s="175" t="s">
        <v>614</v>
      </c>
      <c r="H505" s="174" t="s">
        <v>1</v>
      </c>
      <c r="I505" s="176"/>
      <c r="L505" s="172"/>
      <c r="M505" s="177"/>
      <c r="N505" s="178"/>
      <c r="O505" s="178"/>
      <c r="P505" s="178"/>
      <c r="Q505" s="178"/>
      <c r="R505" s="178"/>
      <c r="S505" s="178"/>
      <c r="T505" s="179"/>
      <c r="AT505" s="174" t="s">
        <v>139</v>
      </c>
      <c r="AU505" s="174" t="s">
        <v>82</v>
      </c>
      <c r="AV505" s="13" t="s">
        <v>30</v>
      </c>
      <c r="AW505" s="13" t="s">
        <v>29</v>
      </c>
      <c r="AX505" s="13" t="s">
        <v>73</v>
      </c>
      <c r="AY505" s="174" t="s">
        <v>130</v>
      </c>
    </row>
    <row r="506" spans="1:65" s="13" customFormat="1">
      <c r="B506" s="172"/>
      <c r="D506" s="173" t="s">
        <v>139</v>
      </c>
      <c r="E506" s="174" t="s">
        <v>1</v>
      </c>
      <c r="F506" s="175" t="s">
        <v>615</v>
      </c>
      <c r="H506" s="174" t="s">
        <v>1</v>
      </c>
      <c r="I506" s="176"/>
      <c r="L506" s="172"/>
      <c r="M506" s="177"/>
      <c r="N506" s="178"/>
      <c r="O506" s="178"/>
      <c r="P506" s="178"/>
      <c r="Q506" s="178"/>
      <c r="R506" s="178"/>
      <c r="S506" s="178"/>
      <c r="T506" s="179"/>
      <c r="AT506" s="174" t="s">
        <v>139</v>
      </c>
      <c r="AU506" s="174" t="s">
        <v>82</v>
      </c>
      <c r="AV506" s="13" t="s">
        <v>30</v>
      </c>
      <c r="AW506" s="13" t="s">
        <v>29</v>
      </c>
      <c r="AX506" s="13" t="s">
        <v>73</v>
      </c>
      <c r="AY506" s="174" t="s">
        <v>130</v>
      </c>
    </row>
    <row r="507" spans="1:65" s="14" customFormat="1">
      <c r="B507" s="180"/>
      <c r="D507" s="173" t="s">
        <v>139</v>
      </c>
      <c r="E507" s="181" t="s">
        <v>1</v>
      </c>
      <c r="F507" s="182" t="s">
        <v>616</v>
      </c>
      <c r="H507" s="183">
        <v>20</v>
      </c>
      <c r="I507" s="184"/>
      <c r="L507" s="180"/>
      <c r="M507" s="185"/>
      <c r="N507" s="186"/>
      <c r="O507" s="186"/>
      <c r="P507" s="186"/>
      <c r="Q507" s="186"/>
      <c r="R507" s="186"/>
      <c r="S507" s="186"/>
      <c r="T507" s="187"/>
      <c r="AT507" s="181" t="s">
        <v>139</v>
      </c>
      <c r="AU507" s="181" t="s">
        <v>82</v>
      </c>
      <c r="AV507" s="14" t="s">
        <v>82</v>
      </c>
      <c r="AW507" s="14" t="s">
        <v>29</v>
      </c>
      <c r="AX507" s="14" t="s">
        <v>73</v>
      </c>
      <c r="AY507" s="181" t="s">
        <v>130</v>
      </c>
    </row>
    <row r="508" spans="1:65" s="15" customFormat="1">
      <c r="B508" s="188"/>
      <c r="D508" s="173" t="s">
        <v>139</v>
      </c>
      <c r="E508" s="189" t="s">
        <v>1</v>
      </c>
      <c r="F508" s="190" t="s">
        <v>142</v>
      </c>
      <c r="H508" s="191">
        <v>20</v>
      </c>
      <c r="I508" s="192"/>
      <c r="L508" s="188"/>
      <c r="M508" s="193"/>
      <c r="N508" s="194"/>
      <c r="O508" s="194"/>
      <c r="P508" s="194"/>
      <c r="Q508" s="194"/>
      <c r="R508" s="194"/>
      <c r="S508" s="194"/>
      <c r="T508" s="195"/>
      <c r="AT508" s="189" t="s">
        <v>139</v>
      </c>
      <c r="AU508" s="189" t="s">
        <v>82</v>
      </c>
      <c r="AV508" s="15" t="s">
        <v>137</v>
      </c>
      <c r="AW508" s="15" t="s">
        <v>29</v>
      </c>
      <c r="AX508" s="15" t="s">
        <v>30</v>
      </c>
      <c r="AY508" s="189" t="s">
        <v>130</v>
      </c>
    </row>
    <row r="509" spans="1:65" s="2" customFormat="1" ht="16.5" customHeight="1">
      <c r="A509" s="33"/>
      <c r="B509" s="125"/>
      <c r="C509" s="159" t="s">
        <v>617</v>
      </c>
      <c r="D509" s="159" t="s">
        <v>132</v>
      </c>
      <c r="E509" s="160" t="s">
        <v>618</v>
      </c>
      <c r="F509" s="161" t="s">
        <v>619</v>
      </c>
      <c r="G509" s="162" t="s">
        <v>308</v>
      </c>
      <c r="H509" s="163">
        <v>92</v>
      </c>
      <c r="I509" s="164"/>
      <c r="J509" s="165">
        <f>ROUND(I509*H509,2)</f>
        <v>0</v>
      </c>
      <c r="K509" s="161" t="s">
        <v>136</v>
      </c>
      <c r="L509" s="34"/>
      <c r="M509" s="166" t="s">
        <v>1</v>
      </c>
      <c r="N509" s="167" t="s">
        <v>38</v>
      </c>
      <c r="O509" s="59"/>
      <c r="P509" s="168">
        <f>O509*H509</f>
        <v>0</v>
      </c>
      <c r="Q509" s="168">
        <v>0</v>
      </c>
      <c r="R509" s="168">
        <f>Q509*H509</f>
        <v>0</v>
      </c>
      <c r="S509" s="168">
        <v>0</v>
      </c>
      <c r="T509" s="169">
        <f>S509*H509</f>
        <v>0</v>
      </c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R509" s="170" t="s">
        <v>323</v>
      </c>
      <c r="AT509" s="170" t="s">
        <v>132</v>
      </c>
      <c r="AU509" s="170" t="s">
        <v>82</v>
      </c>
      <c r="AY509" s="18" t="s">
        <v>130</v>
      </c>
      <c r="BE509" s="171">
        <f>IF(N509="základní",J509,0)</f>
        <v>0</v>
      </c>
      <c r="BF509" s="171">
        <f>IF(N509="snížená",J509,0)</f>
        <v>0</v>
      </c>
      <c r="BG509" s="171">
        <f>IF(N509="zákl. přenesená",J509,0)</f>
        <v>0</v>
      </c>
      <c r="BH509" s="171">
        <f>IF(N509="sníž. přenesená",J509,0)</f>
        <v>0</v>
      </c>
      <c r="BI509" s="171">
        <f>IF(N509="nulová",J509,0)</f>
        <v>0</v>
      </c>
      <c r="BJ509" s="18" t="s">
        <v>30</v>
      </c>
      <c r="BK509" s="171">
        <f>ROUND(I509*H509,2)</f>
        <v>0</v>
      </c>
      <c r="BL509" s="18" t="s">
        <v>323</v>
      </c>
      <c r="BM509" s="170" t="s">
        <v>620</v>
      </c>
    </row>
    <row r="510" spans="1:65" s="13" customFormat="1">
      <c r="B510" s="172"/>
      <c r="D510" s="173" t="s">
        <v>139</v>
      </c>
      <c r="E510" s="174" t="s">
        <v>1</v>
      </c>
      <c r="F510" s="175" t="s">
        <v>621</v>
      </c>
      <c r="H510" s="174" t="s">
        <v>1</v>
      </c>
      <c r="I510" s="176"/>
      <c r="L510" s="172"/>
      <c r="M510" s="177"/>
      <c r="N510" s="178"/>
      <c r="O510" s="178"/>
      <c r="P510" s="178"/>
      <c r="Q510" s="178"/>
      <c r="R510" s="178"/>
      <c r="S510" s="178"/>
      <c r="T510" s="179"/>
      <c r="AT510" s="174" t="s">
        <v>139</v>
      </c>
      <c r="AU510" s="174" t="s">
        <v>82</v>
      </c>
      <c r="AV510" s="13" t="s">
        <v>30</v>
      </c>
      <c r="AW510" s="13" t="s">
        <v>29</v>
      </c>
      <c r="AX510" s="13" t="s">
        <v>73</v>
      </c>
      <c r="AY510" s="174" t="s">
        <v>130</v>
      </c>
    </row>
    <row r="511" spans="1:65" s="13" customFormat="1">
      <c r="B511" s="172"/>
      <c r="D511" s="173" t="s">
        <v>139</v>
      </c>
      <c r="E511" s="174" t="s">
        <v>1</v>
      </c>
      <c r="F511" s="175" t="s">
        <v>622</v>
      </c>
      <c r="H511" s="174" t="s">
        <v>1</v>
      </c>
      <c r="I511" s="176"/>
      <c r="L511" s="172"/>
      <c r="M511" s="177"/>
      <c r="N511" s="178"/>
      <c r="O511" s="178"/>
      <c r="P511" s="178"/>
      <c r="Q511" s="178"/>
      <c r="R511" s="178"/>
      <c r="S511" s="178"/>
      <c r="T511" s="179"/>
      <c r="AT511" s="174" t="s">
        <v>139</v>
      </c>
      <c r="AU511" s="174" t="s">
        <v>82</v>
      </c>
      <c r="AV511" s="13" t="s">
        <v>30</v>
      </c>
      <c r="AW511" s="13" t="s">
        <v>29</v>
      </c>
      <c r="AX511" s="13" t="s">
        <v>73</v>
      </c>
      <c r="AY511" s="174" t="s">
        <v>130</v>
      </c>
    </row>
    <row r="512" spans="1:65" s="13" customFormat="1">
      <c r="B512" s="172"/>
      <c r="D512" s="173" t="s">
        <v>139</v>
      </c>
      <c r="E512" s="174" t="s">
        <v>1</v>
      </c>
      <c r="F512" s="175" t="s">
        <v>623</v>
      </c>
      <c r="H512" s="174" t="s">
        <v>1</v>
      </c>
      <c r="I512" s="176"/>
      <c r="L512" s="172"/>
      <c r="M512" s="177"/>
      <c r="N512" s="178"/>
      <c r="O512" s="178"/>
      <c r="P512" s="178"/>
      <c r="Q512" s="178"/>
      <c r="R512" s="178"/>
      <c r="S512" s="178"/>
      <c r="T512" s="179"/>
      <c r="AT512" s="174" t="s">
        <v>139</v>
      </c>
      <c r="AU512" s="174" t="s">
        <v>82</v>
      </c>
      <c r="AV512" s="13" t="s">
        <v>30</v>
      </c>
      <c r="AW512" s="13" t="s">
        <v>29</v>
      </c>
      <c r="AX512" s="13" t="s">
        <v>73</v>
      </c>
      <c r="AY512" s="174" t="s">
        <v>130</v>
      </c>
    </row>
    <row r="513" spans="1:65" s="14" customFormat="1">
      <c r="B513" s="180"/>
      <c r="D513" s="173" t="s">
        <v>139</v>
      </c>
      <c r="E513" s="181" t="s">
        <v>1</v>
      </c>
      <c r="F513" s="182" t="s">
        <v>485</v>
      </c>
      <c r="H513" s="183">
        <v>50</v>
      </c>
      <c r="I513" s="184"/>
      <c r="L513" s="180"/>
      <c r="M513" s="185"/>
      <c r="N513" s="186"/>
      <c r="O513" s="186"/>
      <c r="P513" s="186"/>
      <c r="Q513" s="186"/>
      <c r="R513" s="186"/>
      <c r="S513" s="186"/>
      <c r="T513" s="187"/>
      <c r="AT513" s="181" t="s">
        <v>139</v>
      </c>
      <c r="AU513" s="181" t="s">
        <v>82</v>
      </c>
      <c r="AV513" s="14" t="s">
        <v>82</v>
      </c>
      <c r="AW513" s="14" t="s">
        <v>29</v>
      </c>
      <c r="AX513" s="14" t="s">
        <v>73</v>
      </c>
      <c r="AY513" s="181" t="s">
        <v>130</v>
      </c>
    </row>
    <row r="514" spans="1:65" s="13" customFormat="1">
      <c r="B514" s="172"/>
      <c r="D514" s="173" t="s">
        <v>139</v>
      </c>
      <c r="E514" s="174" t="s">
        <v>1</v>
      </c>
      <c r="F514" s="175" t="s">
        <v>624</v>
      </c>
      <c r="H514" s="174" t="s">
        <v>1</v>
      </c>
      <c r="I514" s="176"/>
      <c r="L514" s="172"/>
      <c r="M514" s="177"/>
      <c r="N514" s="178"/>
      <c r="O514" s="178"/>
      <c r="P514" s="178"/>
      <c r="Q514" s="178"/>
      <c r="R514" s="178"/>
      <c r="S514" s="178"/>
      <c r="T514" s="179"/>
      <c r="AT514" s="174" t="s">
        <v>139</v>
      </c>
      <c r="AU514" s="174" t="s">
        <v>82</v>
      </c>
      <c r="AV514" s="13" t="s">
        <v>30</v>
      </c>
      <c r="AW514" s="13" t="s">
        <v>29</v>
      </c>
      <c r="AX514" s="13" t="s">
        <v>73</v>
      </c>
      <c r="AY514" s="174" t="s">
        <v>130</v>
      </c>
    </row>
    <row r="515" spans="1:65" s="14" customFormat="1">
      <c r="B515" s="180"/>
      <c r="D515" s="173" t="s">
        <v>139</v>
      </c>
      <c r="E515" s="181" t="s">
        <v>1</v>
      </c>
      <c r="F515" s="182" t="s">
        <v>442</v>
      </c>
      <c r="H515" s="183">
        <v>42</v>
      </c>
      <c r="I515" s="184"/>
      <c r="L515" s="180"/>
      <c r="M515" s="185"/>
      <c r="N515" s="186"/>
      <c r="O515" s="186"/>
      <c r="P515" s="186"/>
      <c r="Q515" s="186"/>
      <c r="R515" s="186"/>
      <c r="S515" s="186"/>
      <c r="T515" s="187"/>
      <c r="AT515" s="181" t="s">
        <v>139</v>
      </c>
      <c r="AU515" s="181" t="s">
        <v>82</v>
      </c>
      <c r="AV515" s="14" t="s">
        <v>82</v>
      </c>
      <c r="AW515" s="14" t="s">
        <v>29</v>
      </c>
      <c r="AX515" s="14" t="s">
        <v>73</v>
      </c>
      <c r="AY515" s="181" t="s">
        <v>130</v>
      </c>
    </row>
    <row r="516" spans="1:65" s="15" customFormat="1">
      <c r="B516" s="188"/>
      <c r="D516" s="173" t="s">
        <v>139</v>
      </c>
      <c r="E516" s="189" t="s">
        <v>1</v>
      </c>
      <c r="F516" s="190" t="s">
        <v>142</v>
      </c>
      <c r="H516" s="191">
        <v>92</v>
      </c>
      <c r="I516" s="192"/>
      <c r="L516" s="188"/>
      <c r="M516" s="193"/>
      <c r="N516" s="194"/>
      <c r="O516" s="194"/>
      <c r="P516" s="194"/>
      <c r="Q516" s="194"/>
      <c r="R516" s="194"/>
      <c r="S516" s="194"/>
      <c r="T516" s="195"/>
      <c r="AT516" s="189" t="s">
        <v>139</v>
      </c>
      <c r="AU516" s="189" t="s">
        <v>82</v>
      </c>
      <c r="AV516" s="15" t="s">
        <v>137</v>
      </c>
      <c r="AW516" s="15" t="s">
        <v>29</v>
      </c>
      <c r="AX516" s="15" t="s">
        <v>30</v>
      </c>
      <c r="AY516" s="189" t="s">
        <v>130</v>
      </c>
    </row>
    <row r="517" spans="1:65" s="2" customFormat="1" ht="24.15" customHeight="1">
      <c r="A517" s="33"/>
      <c r="B517" s="125"/>
      <c r="C517" s="159" t="s">
        <v>625</v>
      </c>
      <c r="D517" s="159" t="s">
        <v>132</v>
      </c>
      <c r="E517" s="160" t="s">
        <v>626</v>
      </c>
      <c r="F517" s="161" t="s">
        <v>627</v>
      </c>
      <c r="G517" s="162" t="s">
        <v>245</v>
      </c>
      <c r="H517" s="163">
        <v>117.621</v>
      </c>
      <c r="I517" s="164"/>
      <c r="J517" s="165">
        <f>ROUND(I517*H517,2)</f>
        <v>0</v>
      </c>
      <c r="K517" s="161" t="s">
        <v>1</v>
      </c>
      <c r="L517" s="34"/>
      <c r="M517" s="166" t="s">
        <v>1</v>
      </c>
      <c r="N517" s="167" t="s">
        <v>38</v>
      </c>
      <c r="O517" s="59"/>
      <c r="P517" s="168">
        <f>O517*H517</f>
        <v>0</v>
      </c>
      <c r="Q517" s="168">
        <v>0</v>
      </c>
      <c r="R517" s="168">
        <f>Q517*H517</f>
        <v>0</v>
      </c>
      <c r="S517" s="168">
        <v>0</v>
      </c>
      <c r="T517" s="169">
        <f>S517*H517</f>
        <v>0</v>
      </c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R517" s="170" t="s">
        <v>137</v>
      </c>
      <c r="AT517" s="170" t="s">
        <v>132</v>
      </c>
      <c r="AU517" s="170" t="s">
        <v>82</v>
      </c>
      <c r="AY517" s="18" t="s">
        <v>130</v>
      </c>
      <c r="BE517" s="171">
        <f>IF(N517="základní",J517,0)</f>
        <v>0</v>
      </c>
      <c r="BF517" s="171">
        <f>IF(N517="snížená",J517,0)</f>
        <v>0</v>
      </c>
      <c r="BG517" s="171">
        <f>IF(N517="zákl. přenesená",J517,0)</f>
        <v>0</v>
      </c>
      <c r="BH517" s="171">
        <f>IF(N517="sníž. přenesená",J517,0)</f>
        <v>0</v>
      </c>
      <c r="BI517" s="171">
        <f>IF(N517="nulová",J517,0)</f>
        <v>0</v>
      </c>
      <c r="BJ517" s="18" t="s">
        <v>30</v>
      </c>
      <c r="BK517" s="171">
        <f>ROUND(I517*H517,2)</f>
        <v>0</v>
      </c>
      <c r="BL517" s="18" t="s">
        <v>137</v>
      </c>
      <c r="BM517" s="170" t="s">
        <v>628</v>
      </c>
    </row>
    <row r="518" spans="1:65" s="2" customFormat="1" ht="24.15" customHeight="1">
      <c r="A518" s="33"/>
      <c r="B518" s="125"/>
      <c r="C518" s="159" t="s">
        <v>629</v>
      </c>
      <c r="D518" s="159" t="s">
        <v>132</v>
      </c>
      <c r="E518" s="160" t="s">
        <v>630</v>
      </c>
      <c r="F518" s="161" t="s">
        <v>631</v>
      </c>
      <c r="G518" s="162" t="s">
        <v>245</v>
      </c>
      <c r="H518" s="163">
        <v>117.621</v>
      </c>
      <c r="I518" s="164"/>
      <c r="J518" s="165">
        <f>ROUND(I518*H518,2)</f>
        <v>0</v>
      </c>
      <c r="K518" s="161" t="s">
        <v>1</v>
      </c>
      <c r="L518" s="34"/>
      <c r="M518" s="166" t="s">
        <v>1</v>
      </c>
      <c r="N518" s="167" t="s">
        <v>38</v>
      </c>
      <c r="O518" s="59"/>
      <c r="P518" s="168">
        <f>O518*H518</f>
        <v>0</v>
      </c>
      <c r="Q518" s="168">
        <v>0</v>
      </c>
      <c r="R518" s="168">
        <f>Q518*H518</f>
        <v>0</v>
      </c>
      <c r="S518" s="168">
        <v>0</v>
      </c>
      <c r="T518" s="169">
        <f>S518*H518</f>
        <v>0</v>
      </c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R518" s="170" t="s">
        <v>137</v>
      </c>
      <c r="AT518" s="170" t="s">
        <v>132</v>
      </c>
      <c r="AU518" s="170" t="s">
        <v>82</v>
      </c>
      <c r="AY518" s="18" t="s">
        <v>130</v>
      </c>
      <c r="BE518" s="171">
        <f>IF(N518="základní",J518,0)</f>
        <v>0</v>
      </c>
      <c r="BF518" s="171">
        <f>IF(N518="snížená",J518,0)</f>
        <v>0</v>
      </c>
      <c r="BG518" s="171">
        <f>IF(N518="zákl. přenesená",J518,0)</f>
        <v>0</v>
      </c>
      <c r="BH518" s="171">
        <f>IF(N518="sníž. přenesená",J518,0)</f>
        <v>0</v>
      </c>
      <c r="BI518" s="171">
        <f>IF(N518="nulová",J518,0)</f>
        <v>0</v>
      </c>
      <c r="BJ518" s="18" t="s">
        <v>30</v>
      </c>
      <c r="BK518" s="171">
        <f>ROUND(I518*H518,2)</f>
        <v>0</v>
      </c>
      <c r="BL518" s="18" t="s">
        <v>137</v>
      </c>
      <c r="BM518" s="170" t="s">
        <v>632</v>
      </c>
    </row>
    <row r="519" spans="1:65" s="12" customFormat="1" ht="25.95" customHeight="1">
      <c r="B519" s="146"/>
      <c r="D519" s="147" t="s">
        <v>72</v>
      </c>
      <c r="E519" s="148" t="s">
        <v>633</v>
      </c>
      <c r="F519" s="148" t="s">
        <v>634</v>
      </c>
      <c r="I519" s="149"/>
      <c r="J519" s="150">
        <f>BK519</f>
        <v>0</v>
      </c>
      <c r="L519" s="146"/>
      <c r="M519" s="151"/>
      <c r="N519" s="152"/>
      <c r="O519" s="152"/>
      <c r="P519" s="153">
        <f>P520+P530</f>
        <v>0</v>
      </c>
      <c r="Q519" s="152"/>
      <c r="R519" s="153">
        <f>R520+R530</f>
        <v>0.24092250000000001</v>
      </c>
      <c r="S519" s="152"/>
      <c r="T519" s="154">
        <f>T520+T530</f>
        <v>0</v>
      </c>
      <c r="AR519" s="147" t="s">
        <v>82</v>
      </c>
      <c r="AT519" s="155" t="s">
        <v>72</v>
      </c>
      <c r="AU519" s="155" t="s">
        <v>73</v>
      </c>
      <c r="AY519" s="147" t="s">
        <v>130</v>
      </c>
      <c r="BK519" s="156">
        <f>BK520+BK530</f>
        <v>0</v>
      </c>
    </row>
    <row r="520" spans="1:65" s="12" customFormat="1" ht="22.95" customHeight="1">
      <c r="B520" s="146"/>
      <c r="D520" s="147" t="s">
        <v>72</v>
      </c>
      <c r="E520" s="157" t="s">
        <v>635</v>
      </c>
      <c r="F520" s="157" t="s">
        <v>636</v>
      </c>
      <c r="I520" s="149"/>
      <c r="J520" s="158">
        <f>BK520</f>
        <v>0</v>
      </c>
      <c r="L520" s="146"/>
      <c r="M520" s="151"/>
      <c r="N520" s="152"/>
      <c r="O520" s="152"/>
      <c r="P520" s="153">
        <f>SUM(P521:P529)</f>
        <v>0</v>
      </c>
      <c r="Q520" s="152"/>
      <c r="R520" s="153">
        <f>SUM(R521:R529)</f>
        <v>8.3024999999999991E-3</v>
      </c>
      <c r="S520" s="152"/>
      <c r="T520" s="154">
        <f>SUM(T521:T529)</f>
        <v>0</v>
      </c>
      <c r="AR520" s="147" t="s">
        <v>82</v>
      </c>
      <c r="AT520" s="155" t="s">
        <v>72</v>
      </c>
      <c r="AU520" s="155" t="s">
        <v>30</v>
      </c>
      <c r="AY520" s="147" t="s">
        <v>130</v>
      </c>
      <c r="BK520" s="156">
        <f>SUM(BK521:BK529)</f>
        <v>0</v>
      </c>
    </row>
    <row r="521" spans="1:65" s="2" customFormat="1" ht="24.15" customHeight="1">
      <c r="A521" s="33"/>
      <c r="B521" s="125"/>
      <c r="C521" s="159" t="s">
        <v>637</v>
      </c>
      <c r="D521" s="159" t="s">
        <v>132</v>
      </c>
      <c r="E521" s="160" t="s">
        <v>638</v>
      </c>
      <c r="F521" s="161" t="s">
        <v>639</v>
      </c>
      <c r="G521" s="162" t="s">
        <v>344</v>
      </c>
      <c r="H521" s="163">
        <v>18</v>
      </c>
      <c r="I521" s="164"/>
      <c r="J521" s="165">
        <f>ROUND(I521*H521,2)</f>
        <v>0</v>
      </c>
      <c r="K521" s="161" t="s">
        <v>136</v>
      </c>
      <c r="L521" s="34"/>
      <c r="M521" s="166" t="s">
        <v>1</v>
      </c>
      <c r="N521" s="167" t="s">
        <v>38</v>
      </c>
      <c r="O521" s="59"/>
      <c r="P521" s="168">
        <f>O521*H521</f>
        <v>0</v>
      </c>
      <c r="Q521" s="168">
        <v>4.0000000000000003E-5</v>
      </c>
      <c r="R521" s="168">
        <f>Q521*H521</f>
        <v>7.2000000000000005E-4</v>
      </c>
      <c r="S521" s="168">
        <v>0</v>
      </c>
      <c r="T521" s="169">
        <f>S521*H521</f>
        <v>0</v>
      </c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R521" s="170" t="s">
        <v>233</v>
      </c>
      <c r="AT521" s="170" t="s">
        <v>132</v>
      </c>
      <c r="AU521" s="170" t="s">
        <v>82</v>
      </c>
      <c r="AY521" s="18" t="s">
        <v>130</v>
      </c>
      <c r="BE521" s="171">
        <f>IF(N521="základní",J521,0)</f>
        <v>0</v>
      </c>
      <c r="BF521" s="171">
        <f>IF(N521="snížená",J521,0)</f>
        <v>0</v>
      </c>
      <c r="BG521" s="171">
        <f>IF(N521="zákl. přenesená",J521,0)</f>
        <v>0</v>
      </c>
      <c r="BH521" s="171">
        <f>IF(N521="sníž. přenesená",J521,0)</f>
        <v>0</v>
      </c>
      <c r="BI521" s="171">
        <f>IF(N521="nulová",J521,0)</f>
        <v>0</v>
      </c>
      <c r="BJ521" s="18" t="s">
        <v>30</v>
      </c>
      <c r="BK521" s="171">
        <f>ROUND(I521*H521,2)</f>
        <v>0</v>
      </c>
      <c r="BL521" s="18" t="s">
        <v>233</v>
      </c>
      <c r="BM521" s="170" t="s">
        <v>640</v>
      </c>
    </row>
    <row r="522" spans="1:65" s="14" customFormat="1">
      <c r="B522" s="180"/>
      <c r="D522" s="173" t="s">
        <v>139</v>
      </c>
      <c r="E522" s="181" t="s">
        <v>1</v>
      </c>
      <c r="F522" s="182" t="s">
        <v>641</v>
      </c>
      <c r="H522" s="183">
        <v>18</v>
      </c>
      <c r="I522" s="184"/>
      <c r="L522" s="180"/>
      <c r="M522" s="185"/>
      <c r="N522" s="186"/>
      <c r="O522" s="186"/>
      <c r="P522" s="186"/>
      <c r="Q522" s="186"/>
      <c r="R522" s="186"/>
      <c r="S522" s="186"/>
      <c r="T522" s="187"/>
      <c r="AT522" s="181" t="s">
        <v>139</v>
      </c>
      <c r="AU522" s="181" t="s">
        <v>82</v>
      </c>
      <c r="AV522" s="14" t="s">
        <v>82</v>
      </c>
      <c r="AW522" s="14" t="s">
        <v>29</v>
      </c>
      <c r="AX522" s="14" t="s">
        <v>73</v>
      </c>
      <c r="AY522" s="181" t="s">
        <v>130</v>
      </c>
    </row>
    <row r="523" spans="1:65" s="15" customFormat="1">
      <c r="B523" s="188"/>
      <c r="D523" s="173" t="s">
        <v>139</v>
      </c>
      <c r="E523" s="189" t="s">
        <v>1</v>
      </c>
      <c r="F523" s="190" t="s">
        <v>142</v>
      </c>
      <c r="H523" s="191">
        <v>18</v>
      </c>
      <c r="I523" s="192"/>
      <c r="L523" s="188"/>
      <c r="M523" s="193"/>
      <c r="N523" s="194"/>
      <c r="O523" s="194"/>
      <c r="P523" s="194"/>
      <c r="Q523" s="194"/>
      <c r="R523" s="194"/>
      <c r="S523" s="194"/>
      <c r="T523" s="195"/>
      <c r="AT523" s="189" t="s">
        <v>139</v>
      </c>
      <c r="AU523" s="189" t="s">
        <v>82</v>
      </c>
      <c r="AV523" s="15" t="s">
        <v>137</v>
      </c>
      <c r="AW523" s="15" t="s">
        <v>29</v>
      </c>
      <c r="AX523" s="15" t="s">
        <v>30</v>
      </c>
      <c r="AY523" s="189" t="s">
        <v>130</v>
      </c>
    </row>
    <row r="524" spans="1:65" s="2" customFormat="1" ht="24.15" customHeight="1">
      <c r="A524" s="33"/>
      <c r="B524" s="125"/>
      <c r="C524" s="196" t="s">
        <v>642</v>
      </c>
      <c r="D524" s="196" t="s">
        <v>256</v>
      </c>
      <c r="E524" s="197" t="s">
        <v>643</v>
      </c>
      <c r="F524" s="198" t="s">
        <v>644</v>
      </c>
      <c r="G524" s="199" t="s">
        <v>344</v>
      </c>
      <c r="H524" s="200">
        <v>25.274999999999999</v>
      </c>
      <c r="I524" s="201"/>
      <c r="J524" s="202">
        <f>ROUND(I524*H524,2)</f>
        <v>0</v>
      </c>
      <c r="K524" s="198" t="s">
        <v>136</v>
      </c>
      <c r="L524" s="203"/>
      <c r="M524" s="204" t="s">
        <v>1</v>
      </c>
      <c r="N524" s="205" t="s">
        <v>38</v>
      </c>
      <c r="O524" s="59"/>
      <c r="P524" s="168">
        <f>O524*H524</f>
        <v>0</v>
      </c>
      <c r="Q524" s="168">
        <v>2.9999999999999997E-4</v>
      </c>
      <c r="R524" s="168">
        <f>Q524*H524</f>
        <v>7.582499999999999E-3</v>
      </c>
      <c r="S524" s="168">
        <v>0</v>
      </c>
      <c r="T524" s="169">
        <f>S524*H524</f>
        <v>0</v>
      </c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R524" s="170" t="s">
        <v>341</v>
      </c>
      <c r="AT524" s="170" t="s">
        <v>256</v>
      </c>
      <c r="AU524" s="170" t="s">
        <v>82</v>
      </c>
      <c r="AY524" s="18" t="s">
        <v>130</v>
      </c>
      <c r="BE524" s="171">
        <f>IF(N524="základní",J524,0)</f>
        <v>0</v>
      </c>
      <c r="BF524" s="171">
        <f>IF(N524="snížená",J524,0)</f>
        <v>0</v>
      </c>
      <c r="BG524" s="171">
        <f>IF(N524="zákl. přenesená",J524,0)</f>
        <v>0</v>
      </c>
      <c r="BH524" s="171">
        <f>IF(N524="sníž. přenesená",J524,0)</f>
        <v>0</v>
      </c>
      <c r="BI524" s="171">
        <f>IF(N524="nulová",J524,0)</f>
        <v>0</v>
      </c>
      <c r="BJ524" s="18" t="s">
        <v>30</v>
      </c>
      <c r="BK524" s="171">
        <f>ROUND(I524*H524,2)</f>
        <v>0</v>
      </c>
      <c r="BL524" s="18" t="s">
        <v>233</v>
      </c>
      <c r="BM524" s="170" t="s">
        <v>645</v>
      </c>
    </row>
    <row r="525" spans="1:65" s="14" customFormat="1">
      <c r="B525" s="180"/>
      <c r="D525" s="173" t="s">
        <v>139</v>
      </c>
      <c r="E525" s="181" t="s">
        <v>1</v>
      </c>
      <c r="F525" s="182" t="s">
        <v>646</v>
      </c>
      <c r="H525" s="183">
        <v>20.7</v>
      </c>
      <c r="I525" s="184"/>
      <c r="L525" s="180"/>
      <c r="M525" s="185"/>
      <c r="N525" s="186"/>
      <c r="O525" s="186"/>
      <c r="P525" s="186"/>
      <c r="Q525" s="186"/>
      <c r="R525" s="186"/>
      <c r="S525" s="186"/>
      <c r="T525" s="187"/>
      <c r="AT525" s="181" t="s">
        <v>139</v>
      </c>
      <c r="AU525" s="181" t="s">
        <v>82</v>
      </c>
      <c r="AV525" s="14" t="s">
        <v>82</v>
      </c>
      <c r="AW525" s="14" t="s">
        <v>29</v>
      </c>
      <c r="AX525" s="14" t="s">
        <v>73</v>
      </c>
      <c r="AY525" s="181" t="s">
        <v>130</v>
      </c>
    </row>
    <row r="526" spans="1:65" s="15" customFormat="1">
      <c r="B526" s="188"/>
      <c r="D526" s="173" t="s">
        <v>139</v>
      </c>
      <c r="E526" s="189" t="s">
        <v>1</v>
      </c>
      <c r="F526" s="190" t="s">
        <v>142</v>
      </c>
      <c r="H526" s="191">
        <v>20.7</v>
      </c>
      <c r="I526" s="192"/>
      <c r="L526" s="188"/>
      <c r="M526" s="193"/>
      <c r="N526" s="194"/>
      <c r="O526" s="194"/>
      <c r="P526" s="194"/>
      <c r="Q526" s="194"/>
      <c r="R526" s="194"/>
      <c r="S526" s="194"/>
      <c r="T526" s="195"/>
      <c r="AT526" s="189" t="s">
        <v>139</v>
      </c>
      <c r="AU526" s="189" t="s">
        <v>82</v>
      </c>
      <c r="AV526" s="15" t="s">
        <v>137</v>
      </c>
      <c r="AW526" s="15" t="s">
        <v>29</v>
      </c>
      <c r="AX526" s="15" t="s">
        <v>30</v>
      </c>
      <c r="AY526" s="189" t="s">
        <v>130</v>
      </c>
    </row>
    <row r="527" spans="1:65" s="14" customFormat="1">
      <c r="B527" s="180"/>
      <c r="D527" s="173" t="s">
        <v>139</v>
      </c>
      <c r="F527" s="182" t="s">
        <v>647</v>
      </c>
      <c r="H527" s="183">
        <v>25.274999999999999</v>
      </c>
      <c r="I527" s="184"/>
      <c r="L527" s="180"/>
      <c r="M527" s="185"/>
      <c r="N527" s="186"/>
      <c r="O527" s="186"/>
      <c r="P527" s="186"/>
      <c r="Q527" s="186"/>
      <c r="R527" s="186"/>
      <c r="S527" s="186"/>
      <c r="T527" s="187"/>
      <c r="AT527" s="181" t="s">
        <v>139</v>
      </c>
      <c r="AU527" s="181" t="s">
        <v>82</v>
      </c>
      <c r="AV527" s="14" t="s">
        <v>82</v>
      </c>
      <c r="AW527" s="14" t="s">
        <v>3</v>
      </c>
      <c r="AX527" s="14" t="s">
        <v>30</v>
      </c>
      <c r="AY527" s="181" t="s">
        <v>130</v>
      </c>
    </row>
    <row r="528" spans="1:65" s="2" customFormat="1" ht="37.950000000000003" customHeight="1">
      <c r="A528" s="33"/>
      <c r="B528" s="125"/>
      <c r="C528" s="159" t="s">
        <v>648</v>
      </c>
      <c r="D528" s="159" t="s">
        <v>132</v>
      </c>
      <c r="E528" s="160" t="s">
        <v>649</v>
      </c>
      <c r="F528" s="161" t="s">
        <v>650</v>
      </c>
      <c r="G528" s="162" t="s">
        <v>245</v>
      </c>
      <c r="H528" s="163">
        <v>8.0000000000000002E-3</v>
      </c>
      <c r="I528" s="164"/>
      <c r="J528" s="165">
        <f>ROUND(I528*H528,2)</f>
        <v>0</v>
      </c>
      <c r="K528" s="161" t="s">
        <v>1</v>
      </c>
      <c r="L528" s="34"/>
      <c r="M528" s="166" t="s">
        <v>1</v>
      </c>
      <c r="N528" s="167" t="s">
        <v>38</v>
      </c>
      <c r="O528" s="59"/>
      <c r="P528" s="168">
        <f>O528*H528</f>
        <v>0</v>
      </c>
      <c r="Q528" s="168">
        <v>0</v>
      </c>
      <c r="R528" s="168">
        <f>Q528*H528</f>
        <v>0</v>
      </c>
      <c r="S528" s="168">
        <v>0</v>
      </c>
      <c r="T528" s="169">
        <f>S528*H528</f>
        <v>0</v>
      </c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R528" s="170" t="s">
        <v>233</v>
      </c>
      <c r="AT528" s="170" t="s">
        <v>132</v>
      </c>
      <c r="AU528" s="170" t="s">
        <v>82</v>
      </c>
      <c r="AY528" s="18" t="s">
        <v>130</v>
      </c>
      <c r="BE528" s="171">
        <f>IF(N528="základní",J528,0)</f>
        <v>0</v>
      </c>
      <c r="BF528" s="171">
        <f>IF(N528="snížená",J528,0)</f>
        <v>0</v>
      </c>
      <c r="BG528" s="171">
        <f>IF(N528="zákl. přenesená",J528,0)</f>
        <v>0</v>
      </c>
      <c r="BH528" s="171">
        <f>IF(N528="sníž. přenesená",J528,0)</f>
        <v>0</v>
      </c>
      <c r="BI528" s="171">
        <f>IF(N528="nulová",J528,0)</f>
        <v>0</v>
      </c>
      <c r="BJ528" s="18" t="s">
        <v>30</v>
      </c>
      <c r="BK528" s="171">
        <f>ROUND(I528*H528,2)</f>
        <v>0</v>
      </c>
      <c r="BL528" s="18" t="s">
        <v>233</v>
      </c>
      <c r="BM528" s="170" t="s">
        <v>651</v>
      </c>
    </row>
    <row r="529" spans="1:65" s="2" customFormat="1" ht="33" customHeight="1">
      <c r="A529" s="33"/>
      <c r="B529" s="125"/>
      <c r="C529" s="159" t="s">
        <v>652</v>
      </c>
      <c r="D529" s="159" t="s">
        <v>132</v>
      </c>
      <c r="E529" s="160" t="s">
        <v>653</v>
      </c>
      <c r="F529" s="161" t="s">
        <v>654</v>
      </c>
      <c r="G529" s="162" t="s">
        <v>245</v>
      </c>
      <c r="H529" s="163">
        <v>8.0000000000000002E-3</v>
      </c>
      <c r="I529" s="164"/>
      <c r="J529" s="165">
        <f>ROUND(I529*H529,2)</f>
        <v>0</v>
      </c>
      <c r="K529" s="161" t="s">
        <v>1</v>
      </c>
      <c r="L529" s="34"/>
      <c r="M529" s="166" t="s">
        <v>1</v>
      </c>
      <c r="N529" s="167" t="s">
        <v>38</v>
      </c>
      <c r="O529" s="59"/>
      <c r="P529" s="168">
        <f>O529*H529</f>
        <v>0</v>
      </c>
      <c r="Q529" s="168">
        <v>0</v>
      </c>
      <c r="R529" s="168">
        <f>Q529*H529</f>
        <v>0</v>
      </c>
      <c r="S529" s="168">
        <v>0</v>
      </c>
      <c r="T529" s="169">
        <f>S529*H529</f>
        <v>0</v>
      </c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R529" s="170" t="s">
        <v>233</v>
      </c>
      <c r="AT529" s="170" t="s">
        <v>132</v>
      </c>
      <c r="AU529" s="170" t="s">
        <v>82</v>
      </c>
      <c r="AY529" s="18" t="s">
        <v>130</v>
      </c>
      <c r="BE529" s="171">
        <f>IF(N529="základní",J529,0)</f>
        <v>0</v>
      </c>
      <c r="BF529" s="171">
        <f>IF(N529="snížená",J529,0)</f>
        <v>0</v>
      </c>
      <c r="BG529" s="171">
        <f>IF(N529="zákl. přenesená",J529,0)</f>
        <v>0</v>
      </c>
      <c r="BH529" s="171">
        <f>IF(N529="sníž. přenesená",J529,0)</f>
        <v>0</v>
      </c>
      <c r="BI529" s="171">
        <f>IF(N529="nulová",J529,0)</f>
        <v>0</v>
      </c>
      <c r="BJ529" s="18" t="s">
        <v>30</v>
      </c>
      <c r="BK529" s="171">
        <f>ROUND(I529*H529,2)</f>
        <v>0</v>
      </c>
      <c r="BL529" s="18" t="s">
        <v>233</v>
      </c>
      <c r="BM529" s="170" t="s">
        <v>655</v>
      </c>
    </row>
    <row r="530" spans="1:65" s="12" customFormat="1" ht="22.95" customHeight="1">
      <c r="B530" s="146"/>
      <c r="D530" s="147" t="s">
        <v>72</v>
      </c>
      <c r="E530" s="157" t="s">
        <v>656</v>
      </c>
      <c r="F530" s="157" t="s">
        <v>657</v>
      </c>
      <c r="I530" s="149"/>
      <c r="J530" s="158">
        <f>BK530</f>
        <v>0</v>
      </c>
      <c r="L530" s="146"/>
      <c r="M530" s="151"/>
      <c r="N530" s="152"/>
      <c r="O530" s="152"/>
      <c r="P530" s="153">
        <f>SUM(P531:P566)</f>
        <v>0</v>
      </c>
      <c r="Q530" s="152"/>
      <c r="R530" s="153">
        <f>SUM(R531:R566)</f>
        <v>0.23262000000000002</v>
      </c>
      <c r="S530" s="152"/>
      <c r="T530" s="154">
        <f>SUM(T531:T566)</f>
        <v>0</v>
      </c>
      <c r="AR530" s="147" t="s">
        <v>82</v>
      </c>
      <c r="AT530" s="155" t="s">
        <v>72</v>
      </c>
      <c r="AU530" s="155" t="s">
        <v>30</v>
      </c>
      <c r="AY530" s="147" t="s">
        <v>130</v>
      </c>
      <c r="BK530" s="156">
        <f>SUM(BK531:BK566)</f>
        <v>0</v>
      </c>
    </row>
    <row r="531" spans="1:65" s="2" customFormat="1" ht="24.15" customHeight="1">
      <c r="A531" s="33"/>
      <c r="B531" s="125"/>
      <c r="C531" s="159" t="s">
        <v>658</v>
      </c>
      <c r="D531" s="159" t="s">
        <v>132</v>
      </c>
      <c r="E531" s="160" t="s">
        <v>659</v>
      </c>
      <c r="F531" s="161" t="s">
        <v>660</v>
      </c>
      <c r="G531" s="162" t="s">
        <v>493</v>
      </c>
      <c r="H531" s="163">
        <v>11.2</v>
      </c>
      <c r="I531" s="164"/>
      <c r="J531" s="165">
        <f>ROUND(I531*H531,2)</f>
        <v>0</v>
      </c>
      <c r="K531" s="161" t="s">
        <v>1</v>
      </c>
      <c r="L531" s="34"/>
      <c r="M531" s="166" t="s">
        <v>1</v>
      </c>
      <c r="N531" s="167" t="s">
        <v>38</v>
      </c>
      <c r="O531" s="59"/>
      <c r="P531" s="168">
        <f>O531*H531</f>
        <v>0</v>
      </c>
      <c r="Q531" s="168">
        <v>0</v>
      </c>
      <c r="R531" s="168">
        <f>Q531*H531</f>
        <v>0</v>
      </c>
      <c r="S531" s="168">
        <v>0</v>
      </c>
      <c r="T531" s="169">
        <f>S531*H531</f>
        <v>0</v>
      </c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R531" s="170" t="s">
        <v>323</v>
      </c>
      <c r="AT531" s="170" t="s">
        <v>132</v>
      </c>
      <c r="AU531" s="170" t="s">
        <v>82</v>
      </c>
      <c r="AY531" s="18" t="s">
        <v>130</v>
      </c>
      <c r="BE531" s="171">
        <f>IF(N531="základní",J531,0)</f>
        <v>0</v>
      </c>
      <c r="BF531" s="171">
        <f>IF(N531="snížená",J531,0)</f>
        <v>0</v>
      </c>
      <c r="BG531" s="171">
        <f>IF(N531="zákl. přenesená",J531,0)</f>
        <v>0</v>
      </c>
      <c r="BH531" s="171">
        <f>IF(N531="sníž. přenesená",J531,0)</f>
        <v>0</v>
      </c>
      <c r="BI531" s="171">
        <f>IF(N531="nulová",J531,0)</f>
        <v>0</v>
      </c>
      <c r="BJ531" s="18" t="s">
        <v>30</v>
      </c>
      <c r="BK531" s="171">
        <f>ROUND(I531*H531,2)</f>
        <v>0</v>
      </c>
      <c r="BL531" s="18" t="s">
        <v>323</v>
      </c>
      <c r="BM531" s="170" t="s">
        <v>661</v>
      </c>
    </row>
    <row r="532" spans="1:65" s="13" customFormat="1">
      <c r="B532" s="172"/>
      <c r="D532" s="173" t="s">
        <v>139</v>
      </c>
      <c r="E532" s="174" t="s">
        <v>1</v>
      </c>
      <c r="F532" s="175" t="s">
        <v>662</v>
      </c>
      <c r="H532" s="174" t="s">
        <v>1</v>
      </c>
      <c r="I532" s="176"/>
      <c r="L532" s="172"/>
      <c r="M532" s="177"/>
      <c r="N532" s="178"/>
      <c r="O532" s="178"/>
      <c r="P532" s="178"/>
      <c r="Q532" s="178"/>
      <c r="R532" s="178"/>
      <c r="S532" s="178"/>
      <c r="T532" s="179"/>
      <c r="AT532" s="174" t="s">
        <v>139</v>
      </c>
      <c r="AU532" s="174" t="s">
        <v>82</v>
      </c>
      <c r="AV532" s="13" t="s">
        <v>30</v>
      </c>
      <c r="AW532" s="13" t="s">
        <v>29</v>
      </c>
      <c r="AX532" s="13" t="s">
        <v>73</v>
      </c>
      <c r="AY532" s="174" t="s">
        <v>130</v>
      </c>
    </row>
    <row r="533" spans="1:65" s="14" customFormat="1">
      <c r="B533" s="180"/>
      <c r="D533" s="173" t="s">
        <v>139</v>
      </c>
      <c r="E533" s="181" t="s">
        <v>1</v>
      </c>
      <c r="F533" s="182" t="s">
        <v>663</v>
      </c>
      <c r="H533" s="183">
        <v>11.2</v>
      </c>
      <c r="I533" s="184"/>
      <c r="L533" s="180"/>
      <c r="M533" s="185"/>
      <c r="N533" s="186"/>
      <c r="O533" s="186"/>
      <c r="P533" s="186"/>
      <c r="Q533" s="186"/>
      <c r="R533" s="186"/>
      <c r="S533" s="186"/>
      <c r="T533" s="187"/>
      <c r="AT533" s="181" t="s">
        <v>139</v>
      </c>
      <c r="AU533" s="181" t="s">
        <v>82</v>
      </c>
      <c r="AV533" s="14" t="s">
        <v>82</v>
      </c>
      <c r="AW533" s="14" t="s">
        <v>29</v>
      </c>
      <c r="AX533" s="14" t="s">
        <v>73</v>
      </c>
      <c r="AY533" s="181" t="s">
        <v>130</v>
      </c>
    </row>
    <row r="534" spans="1:65" s="15" customFormat="1">
      <c r="B534" s="188"/>
      <c r="D534" s="173" t="s">
        <v>139</v>
      </c>
      <c r="E534" s="189" t="s">
        <v>1</v>
      </c>
      <c r="F534" s="190" t="s">
        <v>142</v>
      </c>
      <c r="H534" s="191">
        <v>11.2</v>
      </c>
      <c r="I534" s="192"/>
      <c r="L534" s="188"/>
      <c r="M534" s="193"/>
      <c r="N534" s="194"/>
      <c r="O534" s="194"/>
      <c r="P534" s="194"/>
      <c r="Q534" s="194"/>
      <c r="R534" s="194"/>
      <c r="S534" s="194"/>
      <c r="T534" s="195"/>
      <c r="AT534" s="189" t="s">
        <v>139</v>
      </c>
      <c r="AU534" s="189" t="s">
        <v>82</v>
      </c>
      <c r="AV534" s="15" t="s">
        <v>137</v>
      </c>
      <c r="AW534" s="15" t="s">
        <v>29</v>
      </c>
      <c r="AX534" s="15" t="s">
        <v>30</v>
      </c>
      <c r="AY534" s="189" t="s">
        <v>130</v>
      </c>
    </row>
    <row r="535" spans="1:65" s="2" customFormat="1" ht="24.15" customHeight="1">
      <c r="A535" s="33"/>
      <c r="B535" s="125"/>
      <c r="C535" s="159" t="s">
        <v>664</v>
      </c>
      <c r="D535" s="159" t="s">
        <v>132</v>
      </c>
      <c r="E535" s="160" t="s">
        <v>665</v>
      </c>
      <c r="F535" s="161" t="s">
        <v>666</v>
      </c>
      <c r="G535" s="162" t="s">
        <v>344</v>
      </c>
      <c r="H535" s="163">
        <v>4.5</v>
      </c>
      <c r="I535" s="164"/>
      <c r="J535" s="165">
        <f>ROUND(I535*H535,2)</f>
        <v>0</v>
      </c>
      <c r="K535" s="161" t="s">
        <v>136</v>
      </c>
      <c r="L535" s="34"/>
      <c r="M535" s="166" t="s">
        <v>1</v>
      </c>
      <c r="N535" s="167" t="s">
        <v>38</v>
      </c>
      <c r="O535" s="59"/>
      <c r="P535" s="168">
        <f>O535*H535</f>
        <v>0</v>
      </c>
      <c r="Q535" s="168">
        <v>2.4000000000000001E-4</v>
      </c>
      <c r="R535" s="168">
        <f>Q535*H535</f>
        <v>1.08E-3</v>
      </c>
      <c r="S535" s="168">
        <v>0</v>
      </c>
      <c r="T535" s="169">
        <f>S535*H535</f>
        <v>0</v>
      </c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R535" s="170" t="s">
        <v>233</v>
      </c>
      <c r="AT535" s="170" t="s">
        <v>132</v>
      </c>
      <c r="AU535" s="170" t="s">
        <v>82</v>
      </c>
      <c r="AY535" s="18" t="s">
        <v>130</v>
      </c>
      <c r="BE535" s="171">
        <f>IF(N535="základní",J535,0)</f>
        <v>0</v>
      </c>
      <c r="BF535" s="171">
        <f>IF(N535="snížená",J535,0)</f>
        <v>0</v>
      </c>
      <c r="BG535" s="171">
        <f>IF(N535="zákl. přenesená",J535,0)</f>
        <v>0</v>
      </c>
      <c r="BH535" s="171">
        <f>IF(N535="sníž. přenesená",J535,0)</f>
        <v>0</v>
      </c>
      <c r="BI535" s="171">
        <f>IF(N535="nulová",J535,0)</f>
        <v>0</v>
      </c>
      <c r="BJ535" s="18" t="s">
        <v>30</v>
      </c>
      <c r="BK535" s="171">
        <f>ROUND(I535*H535,2)</f>
        <v>0</v>
      </c>
      <c r="BL535" s="18" t="s">
        <v>233</v>
      </c>
      <c r="BM535" s="170" t="s">
        <v>667</v>
      </c>
    </row>
    <row r="536" spans="1:65" s="14" customFormat="1">
      <c r="B536" s="180"/>
      <c r="D536" s="173" t="s">
        <v>139</v>
      </c>
      <c r="E536" s="181" t="s">
        <v>1</v>
      </c>
      <c r="F536" s="182" t="s">
        <v>668</v>
      </c>
      <c r="H536" s="183">
        <v>4.5</v>
      </c>
      <c r="I536" s="184"/>
      <c r="L536" s="180"/>
      <c r="M536" s="185"/>
      <c r="N536" s="186"/>
      <c r="O536" s="186"/>
      <c r="P536" s="186"/>
      <c r="Q536" s="186"/>
      <c r="R536" s="186"/>
      <c r="S536" s="186"/>
      <c r="T536" s="187"/>
      <c r="AT536" s="181" t="s">
        <v>139</v>
      </c>
      <c r="AU536" s="181" t="s">
        <v>82</v>
      </c>
      <c r="AV536" s="14" t="s">
        <v>82</v>
      </c>
      <c r="AW536" s="14" t="s">
        <v>29</v>
      </c>
      <c r="AX536" s="14" t="s">
        <v>73</v>
      </c>
      <c r="AY536" s="181" t="s">
        <v>130</v>
      </c>
    </row>
    <row r="537" spans="1:65" s="15" customFormat="1">
      <c r="B537" s="188"/>
      <c r="D537" s="173" t="s">
        <v>139</v>
      </c>
      <c r="E537" s="189" t="s">
        <v>1</v>
      </c>
      <c r="F537" s="190" t="s">
        <v>142</v>
      </c>
      <c r="H537" s="191">
        <v>4.5</v>
      </c>
      <c r="I537" s="192"/>
      <c r="L537" s="188"/>
      <c r="M537" s="193"/>
      <c r="N537" s="194"/>
      <c r="O537" s="194"/>
      <c r="P537" s="194"/>
      <c r="Q537" s="194"/>
      <c r="R537" s="194"/>
      <c r="S537" s="194"/>
      <c r="T537" s="195"/>
      <c r="AT537" s="189" t="s">
        <v>139</v>
      </c>
      <c r="AU537" s="189" t="s">
        <v>82</v>
      </c>
      <c r="AV537" s="15" t="s">
        <v>137</v>
      </c>
      <c r="AW537" s="15" t="s">
        <v>29</v>
      </c>
      <c r="AX537" s="15" t="s">
        <v>30</v>
      </c>
      <c r="AY537" s="189" t="s">
        <v>130</v>
      </c>
    </row>
    <row r="538" spans="1:65" s="2" customFormat="1" ht="24.15" customHeight="1">
      <c r="A538" s="33"/>
      <c r="B538" s="125"/>
      <c r="C538" s="196" t="s">
        <v>669</v>
      </c>
      <c r="D538" s="196" t="s">
        <v>256</v>
      </c>
      <c r="E538" s="197" t="s">
        <v>670</v>
      </c>
      <c r="F538" s="198" t="s">
        <v>671</v>
      </c>
      <c r="G538" s="199" t="s">
        <v>516</v>
      </c>
      <c r="H538" s="200">
        <v>9.09</v>
      </c>
      <c r="I538" s="201"/>
      <c r="J538" s="202">
        <f>ROUND(I538*H538,2)</f>
        <v>0</v>
      </c>
      <c r="K538" s="198" t="s">
        <v>136</v>
      </c>
      <c r="L538" s="203"/>
      <c r="M538" s="204" t="s">
        <v>1</v>
      </c>
      <c r="N538" s="205" t="s">
        <v>38</v>
      </c>
      <c r="O538" s="59"/>
      <c r="P538" s="168">
        <f>O538*H538</f>
        <v>0</v>
      </c>
      <c r="Q538" s="168">
        <v>1.6E-2</v>
      </c>
      <c r="R538" s="168">
        <f>Q538*H538</f>
        <v>0.14544000000000001</v>
      </c>
      <c r="S538" s="168">
        <v>0</v>
      </c>
      <c r="T538" s="169">
        <f>S538*H538</f>
        <v>0</v>
      </c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R538" s="170" t="s">
        <v>341</v>
      </c>
      <c r="AT538" s="170" t="s">
        <v>256</v>
      </c>
      <c r="AU538" s="170" t="s">
        <v>82</v>
      </c>
      <c r="AY538" s="18" t="s">
        <v>130</v>
      </c>
      <c r="BE538" s="171">
        <f>IF(N538="základní",J538,0)</f>
        <v>0</v>
      </c>
      <c r="BF538" s="171">
        <f>IF(N538="snížená",J538,0)</f>
        <v>0</v>
      </c>
      <c r="BG538" s="171">
        <f>IF(N538="zákl. přenesená",J538,0)</f>
        <v>0</v>
      </c>
      <c r="BH538" s="171">
        <f>IF(N538="sníž. přenesená",J538,0)</f>
        <v>0</v>
      </c>
      <c r="BI538" s="171">
        <f>IF(N538="nulová",J538,0)</f>
        <v>0</v>
      </c>
      <c r="BJ538" s="18" t="s">
        <v>30</v>
      </c>
      <c r="BK538" s="171">
        <f>ROUND(I538*H538,2)</f>
        <v>0</v>
      </c>
      <c r="BL538" s="18" t="s">
        <v>233</v>
      </c>
      <c r="BM538" s="170" t="s">
        <v>672</v>
      </c>
    </row>
    <row r="539" spans="1:65" s="14" customFormat="1">
      <c r="B539" s="180"/>
      <c r="D539" s="173" t="s">
        <v>139</v>
      </c>
      <c r="E539" s="181" t="s">
        <v>1</v>
      </c>
      <c r="F539" s="182" t="s">
        <v>673</v>
      </c>
      <c r="H539" s="183">
        <v>9.09</v>
      </c>
      <c r="I539" s="184"/>
      <c r="L539" s="180"/>
      <c r="M539" s="185"/>
      <c r="N539" s="186"/>
      <c r="O539" s="186"/>
      <c r="P539" s="186"/>
      <c r="Q539" s="186"/>
      <c r="R539" s="186"/>
      <c r="S539" s="186"/>
      <c r="T539" s="187"/>
      <c r="AT539" s="181" t="s">
        <v>139</v>
      </c>
      <c r="AU539" s="181" t="s">
        <v>82</v>
      </c>
      <c r="AV539" s="14" t="s">
        <v>82</v>
      </c>
      <c r="AW539" s="14" t="s">
        <v>29</v>
      </c>
      <c r="AX539" s="14" t="s">
        <v>73</v>
      </c>
      <c r="AY539" s="181" t="s">
        <v>130</v>
      </c>
    </row>
    <row r="540" spans="1:65" s="15" customFormat="1">
      <c r="B540" s="188"/>
      <c r="D540" s="173" t="s">
        <v>139</v>
      </c>
      <c r="E540" s="189" t="s">
        <v>1</v>
      </c>
      <c r="F540" s="190" t="s">
        <v>142</v>
      </c>
      <c r="H540" s="191">
        <v>9.09</v>
      </c>
      <c r="I540" s="192"/>
      <c r="L540" s="188"/>
      <c r="M540" s="193"/>
      <c r="N540" s="194"/>
      <c r="O540" s="194"/>
      <c r="P540" s="194"/>
      <c r="Q540" s="194"/>
      <c r="R540" s="194"/>
      <c r="S540" s="194"/>
      <c r="T540" s="195"/>
      <c r="AT540" s="189" t="s">
        <v>139</v>
      </c>
      <c r="AU540" s="189" t="s">
        <v>82</v>
      </c>
      <c r="AV540" s="15" t="s">
        <v>137</v>
      </c>
      <c r="AW540" s="15" t="s">
        <v>29</v>
      </c>
      <c r="AX540" s="15" t="s">
        <v>30</v>
      </c>
      <c r="AY540" s="189" t="s">
        <v>130</v>
      </c>
    </row>
    <row r="541" spans="1:65" s="2" customFormat="1" ht="24.15" customHeight="1">
      <c r="A541" s="33"/>
      <c r="B541" s="125"/>
      <c r="C541" s="159" t="s">
        <v>674</v>
      </c>
      <c r="D541" s="159" t="s">
        <v>132</v>
      </c>
      <c r="E541" s="160" t="s">
        <v>675</v>
      </c>
      <c r="F541" s="161" t="s">
        <v>676</v>
      </c>
      <c r="G541" s="162" t="s">
        <v>677</v>
      </c>
      <c r="H541" s="163">
        <v>63</v>
      </c>
      <c r="I541" s="164"/>
      <c r="J541" s="165">
        <f>ROUND(I541*H541,2)</f>
        <v>0</v>
      </c>
      <c r="K541" s="161" t="s">
        <v>136</v>
      </c>
      <c r="L541" s="34"/>
      <c r="M541" s="166" t="s">
        <v>1</v>
      </c>
      <c r="N541" s="167" t="s">
        <v>38</v>
      </c>
      <c r="O541" s="59"/>
      <c r="P541" s="168">
        <f>O541*H541</f>
        <v>0</v>
      </c>
      <c r="Q541" s="168">
        <v>5.0000000000000002E-5</v>
      </c>
      <c r="R541" s="168">
        <f>Q541*H541</f>
        <v>3.15E-3</v>
      </c>
      <c r="S541" s="168">
        <v>0</v>
      </c>
      <c r="T541" s="169">
        <f>S541*H541</f>
        <v>0</v>
      </c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R541" s="170" t="s">
        <v>233</v>
      </c>
      <c r="AT541" s="170" t="s">
        <v>132</v>
      </c>
      <c r="AU541" s="170" t="s">
        <v>82</v>
      </c>
      <c r="AY541" s="18" t="s">
        <v>130</v>
      </c>
      <c r="BE541" s="171">
        <f>IF(N541="základní",J541,0)</f>
        <v>0</v>
      </c>
      <c r="BF541" s="171">
        <f>IF(N541="snížená",J541,0)</f>
        <v>0</v>
      </c>
      <c r="BG541" s="171">
        <f>IF(N541="zákl. přenesená",J541,0)</f>
        <v>0</v>
      </c>
      <c r="BH541" s="171">
        <f>IF(N541="sníž. přenesená",J541,0)</f>
        <v>0</v>
      </c>
      <c r="BI541" s="171">
        <f>IF(N541="nulová",J541,0)</f>
        <v>0</v>
      </c>
      <c r="BJ541" s="18" t="s">
        <v>30</v>
      </c>
      <c r="BK541" s="171">
        <f>ROUND(I541*H541,2)</f>
        <v>0</v>
      </c>
      <c r="BL541" s="18" t="s">
        <v>233</v>
      </c>
      <c r="BM541" s="170" t="s">
        <v>678</v>
      </c>
    </row>
    <row r="542" spans="1:65" s="13" customFormat="1">
      <c r="B542" s="172"/>
      <c r="D542" s="173" t="s">
        <v>139</v>
      </c>
      <c r="E542" s="174" t="s">
        <v>1</v>
      </c>
      <c r="F542" s="175" t="s">
        <v>679</v>
      </c>
      <c r="H542" s="174" t="s">
        <v>1</v>
      </c>
      <c r="I542" s="176"/>
      <c r="L542" s="172"/>
      <c r="M542" s="177"/>
      <c r="N542" s="178"/>
      <c r="O542" s="178"/>
      <c r="P542" s="178"/>
      <c r="Q542" s="178"/>
      <c r="R542" s="178"/>
      <c r="S542" s="178"/>
      <c r="T542" s="179"/>
      <c r="AT542" s="174" t="s">
        <v>139</v>
      </c>
      <c r="AU542" s="174" t="s">
        <v>82</v>
      </c>
      <c r="AV542" s="13" t="s">
        <v>30</v>
      </c>
      <c r="AW542" s="13" t="s">
        <v>29</v>
      </c>
      <c r="AX542" s="13" t="s">
        <v>73</v>
      </c>
      <c r="AY542" s="174" t="s">
        <v>130</v>
      </c>
    </row>
    <row r="543" spans="1:65" s="14" customFormat="1">
      <c r="B543" s="180"/>
      <c r="D543" s="173" t="s">
        <v>139</v>
      </c>
      <c r="E543" s="181" t="s">
        <v>1</v>
      </c>
      <c r="F543" s="182" t="s">
        <v>680</v>
      </c>
      <c r="H543" s="183">
        <v>63</v>
      </c>
      <c r="I543" s="184"/>
      <c r="L543" s="180"/>
      <c r="M543" s="185"/>
      <c r="N543" s="186"/>
      <c r="O543" s="186"/>
      <c r="P543" s="186"/>
      <c r="Q543" s="186"/>
      <c r="R543" s="186"/>
      <c r="S543" s="186"/>
      <c r="T543" s="187"/>
      <c r="AT543" s="181" t="s">
        <v>139</v>
      </c>
      <c r="AU543" s="181" t="s">
        <v>82</v>
      </c>
      <c r="AV543" s="14" t="s">
        <v>82</v>
      </c>
      <c r="AW543" s="14" t="s">
        <v>29</v>
      </c>
      <c r="AX543" s="14" t="s">
        <v>73</v>
      </c>
      <c r="AY543" s="181" t="s">
        <v>130</v>
      </c>
    </row>
    <row r="544" spans="1:65" s="15" customFormat="1">
      <c r="B544" s="188"/>
      <c r="D544" s="173" t="s">
        <v>139</v>
      </c>
      <c r="E544" s="189" t="s">
        <v>1</v>
      </c>
      <c r="F544" s="190" t="s">
        <v>142</v>
      </c>
      <c r="H544" s="191">
        <v>63</v>
      </c>
      <c r="I544" s="192"/>
      <c r="L544" s="188"/>
      <c r="M544" s="193"/>
      <c r="N544" s="194"/>
      <c r="O544" s="194"/>
      <c r="P544" s="194"/>
      <c r="Q544" s="194"/>
      <c r="R544" s="194"/>
      <c r="S544" s="194"/>
      <c r="T544" s="195"/>
      <c r="AT544" s="189" t="s">
        <v>139</v>
      </c>
      <c r="AU544" s="189" t="s">
        <v>82</v>
      </c>
      <c r="AV544" s="15" t="s">
        <v>137</v>
      </c>
      <c r="AW544" s="15" t="s">
        <v>29</v>
      </c>
      <c r="AX544" s="15" t="s">
        <v>30</v>
      </c>
      <c r="AY544" s="189" t="s">
        <v>130</v>
      </c>
    </row>
    <row r="545" spans="1:65" s="2" customFormat="1" ht="24.15" customHeight="1">
      <c r="A545" s="33"/>
      <c r="B545" s="125"/>
      <c r="C545" s="196" t="s">
        <v>681</v>
      </c>
      <c r="D545" s="196" t="s">
        <v>256</v>
      </c>
      <c r="E545" s="197" t="s">
        <v>682</v>
      </c>
      <c r="F545" s="198" t="s">
        <v>683</v>
      </c>
      <c r="G545" s="199" t="s">
        <v>245</v>
      </c>
      <c r="H545" s="200">
        <v>6.9000000000000006E-2</v>
      </c>
      <c r="I545" s="201"/>
      <c r="J545" s="202">
        <f>ROUND(I545*H545,2)</f>
        <v>0</v>
      </c>
      <c r="K545" s="198" t="s">
        <v>136</v>
      </c>
      <c r="L545" s="203"/>
      <c r="M545" s="204" t="s">
        <v>1</v>
      </c>
      <c r="N545" s="205" t="s">
        <v>38</v>
      </c>
      <c r="O545" s="59"/>
      <c r="P545" s="168">
        <f>O545*H545</f>
        <v>0</v>
      </c>
      <c r="Q545" s="168">
        <v>1</v>
      </c>
      <c r="R545" s="168">
        <f>Q545*H545</f>
        <v>6.9000000000000006E-2</v>
      </c>
      <c r="S545" s="168">
        <v>0</v>
      </c>
      <c r="T545" s="169">
        <f>S545*H545</f>
        <v>0</v>
      </c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R545" s="170" t="s">
        <v>341</v>
      </c>
      <c r="AT545" s="170" t="s">
        <v>256</v>
      </c>
      <c r="AU545" s="170" t="s">
        <v>82</v>
      </c>
      <c r="AY545" s="18" t="s">
        <v>130</v>
      </c>
      <c r="BE545" s="171">
        <f>IF(N545="základní",J545,0)</f>
        <v>0</v>
      </c>
      <c r="BF545" s="171">
        <f>IF(N545="snížená",J545,0)</f>
        <v>0</v>
      </c>
      <c r="BG545" s="171">
        <f>IF(N545="zákl. přenesená",J545,0)</f>
        <v>0</v>
      </c>
      <c r="BH545" s="171">
        <f>IF(N545="sníž. přenesená",J545,0)</f>
        <v>0</v>
      </c>
      <c r="BI545" s="171">
        <f>IF(N545="nulová",J545,0)</f>
        <v>0</v>
      </c>
      <c r="BJ545" s="18" t="s">
        <v>30</v>
      </c>
      <c r="BK545" s="171">
        <f>ROUND(I545*H545,2)</f>
        <v>0</v>
      </c>
      <c r="BL545" s="18" t="s">
        <v>233</v>
      </c>
      <c r="BM545" s="170" t="s">
        <v>684</v>
      </c>
    </row>
    <row r="546" spans="1:65" s="14" customFormat="1">
      <c r="B546" s="180"/>
      <c r="D546" s="173" t="s">
        <v>139</v>
      </c>
      <c r="E546" s="181" t="s">
        <v>1</v>
      </c>
      <c r="F546" s="182" t="s">
        <v>685</v>
      </c>
      <c r="H546" s="183">
        <v>6.9000000000000006E-2</v>
      </c>
      <c r="I546" s="184"/>
      <c r="L546" s="180"/>
      <c r="M546" s="185"/>
      <c r="N546" s="186"/>
      <c r="O546" s="186"/>
      <c r="P546" s="186"/>
      <c r="Q546" s="186"/>
      <c r="R546" s="186"/>
      <c r="S546" s="186"/>
      <c r="T546" s="187"/>
      <c r="AT546" s="181" t="s">
        <v>139</v>
      </c>
      <c r="AU546" s="181" t="s">
        <v>82</v>
      </c>
      <c r="AV546" s="14" t="s">
        <v>82</v>
      </c>
      <c r="AW546" s="14" t="s">
        <v>29</v>
      </c>
      <c r="AX546" s="14" t="s">
        <v>30</v>
      </c>
      <c r="AY546" s="181" t="s">
        <v>130</v>
      </c>
    </row>
    <row r="547" spans="1:65" s="2" customFormat="1" ht="33" customHeight="1">
      <c r="A547" s="33"/>
      <c r="B547" s="125"/>
      <c r="C547" s="159" t="s">
        <v>686</v>
      </c>
      <c r="D547" s="159" t="s">
        <v>132</v>
      </c>
      <c r="E547" s="160" t="s">
        <v>687</v>
      </c>
      <c r="F547" s="161" t="s">
        <v>688</v>
      </c>
      <c r="G547" s="162" t="s">
        <v>677</v>
      </c>
      <c r="H547" s="163">
        <v>63</v>
      </c>
      <c r="I547" s="164"/>
      <c r="J547" s="165">
        <f>ROUND(I547*H547,2)</f>
        <v>0</v>
      </c>
      <c r="K547" s="161" t="s">
        <v>1</v>
      </c>
      <c r="L547" s="34"/>
      <c r="M547" s="166" t="s">
        <v>1</v>
      </c>
      <c r="N547" s="167" t="s">
        <v>38</v>
      </c>
      <c r="O547" s="59"/>
      <c r="P547" s="168">
        <f>O547*H547</f>
        <v>0</v>
      </c>
      <c r="Q547" s="168">
        <v>0</v>
      </c>
      <c r="R547" s="168">
        <f>Q547*H547</f>
        <v>0</v>
      </c>
      <c r="S547" s="168">
        <v>0</v>
      </c>
      <c r="T547" s="169">
        <f>S547*H547</f>
        <v>0</v>
      </c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R547" s="170" t="s">
        <v>137</v>
      </c>
      <c r="AT547" s="170" t="s">
        <v>132</v>
      </c>
      <c r="AU547" s="170" t="s">
        <v>82</v>
      </c>
      <c r="AY547" s="18" t="s">
        <v>130</v>
      </c>
      <c r="BE547" s="171">
        <f>IF(N547="základní",J547,0)</f>
        <v>0</v>
      </c>
      <c r="BF547" s="171">
        <f>IF(N547="snížená",J547,0)</f>
        <v>0</v>
      </c>
      <c r="BG547" s="171">
        <f>IF(N547="zákl. přenesená",J547,0)</f>
        <v>0</v>
      </c>
      <c r="BH547" s="171">
        <f>IF(N547="sníž. přenesená",J547,0)</f>
        <v>0</v>
      </c>
      <c r="BI547" s="171">
        <f>IF(N547="nulová",J547,0)</f>
        <v>0</v>
      </c>
      <c r="BJ547" s="18" t="s">
        <v>30</v>
      </c>
      <c r="BK547" s="171">
        <f>ROUND(I547*H547,2)</f>
        <v>0</v>
      </c>
      <c r="BL547" s="18" t="s">
        <v>137</v>
      </c>
      <c r="BM547" s="170" t="s">
        <v>689</v>
      </c>
    </row>
    <row r="548" spans="1:65" s="14" customFormat="1">
      <c r="B548" s="180"/>
      <c r="D548" s="173" t="s">
        <v>139</v>
      </c>
      <c r="E548" s="181" t="s">
        <v>1</v>
      </c>
      <c r="F548" s="182" t="s">
        <v>552</v>
      </c>
      <c r="H548" s="183">
        <v>63</v>
      </c>
      <c r="I548" s="184"/>
      <c r="L548" s="180"/>
      <c r="M548" s="185"/>
      <c r="N548" s="186"/>
      <c r="O548" s="186"/>
      <c r="P548" s="186"/>
      <c r="Q548" s="186"/>
      <c r="R548" s="186"/>
      <c r="S548" s="186"/>
      <c r="T548" s="187"/>
      <c r="AT548" s="181" t="s">
        <v>139</v>
      </c>
      <c r="AU548" s="181" t="s">
        <v>82</v>
      </c>
      <c r="AV548" s="14" t="s">
        <v>82</v>
      </c>
      <c r="AW548" s="14" t="s">
        <v>29</v>
      </c>
      <c r="AX548" s="14" t="s">
        <v>30</v>
      </c>
      <c r="AY548" s="181" t="s">
        <v>130</v>
      </c>
    </row>
    <row r="549" spans="1:65" s="2" customFormat="1" ht="16.5" customHeight="1">
      <c r="A549" s="33"/>
      <c r="B549" s="125"/>
      <c r="C549" s="159" t="s">
        <v>690</v>
      </c>
      <c r="D549" s="159" t="s">
        <v>132</v>
      </c>
      <c r="E549" s="160" t="s">
        <v>691</v>
      </c>
      <c r="F549" s="161" t="s">
        <v>692</v>
      </c>
      <c r="G549" s="162" t="s">
        <v>677</v>
      </c>
      <c r="H549" s="163">
        <v>63</v>
      </c>
      <c r="I549" s="164"/>
      <c r="J549" s="165">
        <f>ROUND(I549*H549,2)</f>
        <v>0</v>
      </c>
      <c r="K549" s="161" t="s">
        <v>1</v>
      </c>
      <c r="L549" s="34"/>
      <c r="M549" s="166" t="s">
        <v>1</v>
      </c>
      <c r="N549" s="167" t="s">
        <v>38</v>
      </c>
      <c r="O549" s="59"/>
      <c r="P549" s="168">
        <f>O549*H549</f>
        <v>0</v>
      </c>
      <c r="Q549" s="168">
        <v>5.0000000000000002E-5</v>
      </c>
      <c r="R549" s="168">
        <f>Q549*H549</f>
        <v>3.15E-3</v>
      </c>
      <c r="S549" s="168">
        <v>0</v>
      </c>
      <c r="T549" s="169">
        <f>S549*H549</f>
        <v>0</v>
      </c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R549" s="170" t="s">
        <v>233</v>
      </c>
      <c r="AT549" s="170" t="s">
        <v>132</v>
      </c>
      <c r="AU549" s="170" t="s">
        <v>82</v>
      </c>
      <c r="AY549" s="18" t="s">
        <v>130</v>
      </c>
      <c r="BE549" s="171">
        <f>IF(N549="základní",J549,0)</f>
        <v>0</v>
      </c>
      <c r="BF549" s="171">
        <f>IF(N549="snížená",J549,0)</f>
        <v>0</v>
      </c>
      <c r="BG549" s="171">
        <f>IF(N549="zákl. přenesená",J549,0)</f>
        <v>0</v>
      </c>
      <c r="BH549" s="171">
        <f>IF(N549="sníž. přenesená",J549,0)</f>
        <v>0</v>
      </c>
      <c r="BI549" s="171">
        <f>IF(N549="nulová",J549,0)</f>
        <v>0</v>
      </c>
      <c r="BJ549" s="18" t="s">
        <v>30</v>
      </c>
      <c r="BK549" s="171">
        <f>ROUND(I549*H549,2)</f>
        <v>0</v>
      </c>
      <c r="BL549" s="18" t="s">
        <v>233</v>
      </c>
      <c r="BM549" s="170" t="s">
        <v>693</v>
      </c>
    </row>
    <row r="550" spans="1:65" s="14" customFormat="1">
      <c r="B550" s="180"/>
      <c r="D550" s="173" t="s">
        <v>139</v>
      </c>
      <c r="E550" s="181" t="s">
        <v>1</v>
      </c>
      <c r="F550" s="182" t="s">
        <v>552</v>
      </c>
      <c r="H550" s="183">
        <v>63</v>
      </c>
      <c r="I550" s="184"/>
      <c r="L550" s="180"/>
      <c r="M550" s="185"/>
      <c r="N550" s="186"/>
      <c r="O550" s="186"/>
      <c r="P550" s="186"/>
      <c r="Q550" s="186"/>
      <c r="R550" s="186"/>
      <c r="S550" s="186"/>
      <c r="T550" s="187"/>
      <c r="AT550" s="181" t="s">
        <v>139</v>
      </c>
      <c r="AU550" s="181" t="s">
        <v>82</v>
      </c>
      <c r="AV550" s="14" t="s">
        <v>82</v>
      </c>
      <c r="AW550" s="14" t="s">
        <v>29</v>
      </c>
      <c r="AX550" s="14" t="s">
        <v>30</v>
      </c>
      <c r="AY550" s="181" t="s">
        <v>130</v>
      </c>
    </row>
    <row r="551" spans="1:65" s="2" customFormat="1" ht="24.15" customHeight="1">
      <c r="A551" s="33"/>
      <c r="B551" s="125"/>
      <c r="C551" s="159" t="s">
        <v>694</v>
      </c>
      <c r="D551" s="159" t="s">
        <v>132</v>
      </c>
      <c r="E551" s="160" t="s">
        <v>695</v>
      </c>
      <c r="F551" s="161" t="s">
        <v>696</v>
      </c>
      <c r="G551" s="162" t="s">
        <v>516</v>
      </c>
      <c r="H551" s="163">
        <v>20</v>
      </c>
      <c r="I551" s="164"/>
      <c r="J551" s="165">
        <f>ROUND(I551*H551,2)</f>
        <v>0</v>
      </c>
      <c r="K551" s="161" t="s">
        <v>136</v>
      </c>
      <c r="L551" s="34"/>
      <c r="M551" s="166" t="s">
        <v>1</v>
      </c>
      <c r="N551" s="167" t="s">
        <v>38</v>
      </c>
      <c r="O551" s="59"/>
      <c r="P551" s="168">
        <f>O551*H551</f>
        <v>0</v>
      </c>
      <c r="Q551" s="168">
        <v>4.0000000000000003E-5</v>
      </c>
      <c r="R551" s="168">
        <f>Q551*H551</f>
        <v>8.0000000000000004E-4</v>
      </c>
      <c r="S551" s="168">
        <v>0</v>
      </c>
      <c r="T551" s="169">
        <f>S551*H551</f>
        <v>0</v>
      </c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R551" s="170" t="s">
        <v>137</v>
      </c>
      <c r="AT551" s="170" t="s">
        <v>132</v>
      </c>
      <c r="AU551" s="170" t="s">
        <v>82</v>
      </c>
      <c r="AY551" s="18" t="s">
        <v>130</v>
      </c>
      <c r="BE551" s="171">
        <f>IF(N551="základní",J551,0)</f>
        <v>0</v>
      </c>
      <c r="BF551" s="171">
        <f>IF(N551="snížená",J551,0)</f>
        <v>0</v>
      </c>
      <c r="BG551" s="171">
        <f>IF(N551="zákl. přenesená",J551,0)</f>
        <v>0</v>
      </c>
      <c r="BH551" s="171">
        <f>IF(N551="sníž. přenesená",J551,0)</f>
        <v>0</v>
      </c>
      <c r="BI551" s="171">
        <f>IF(N551="nulová",J551,0)</f>
        <v>0</v>
      </c>
      <c r="BJ551" s="18" t="s">
        <v>30</v>
      </c>
      <c r="BK551" s="171">
        <f>ROUND(I551*H551,2)</f>
        <v>0</v>
      </c>
      <c r="BL551" s="18" t="s">
        <v>137</v>
      </c>
      <c r="BM551" s="170" t="s">
        <v>697</v>
      </c>
    </row>
    <row r="552" spans="1:65" s="14" customFormat="1">
      <c r="B552" s="180"/>
      <c r="D552" s="173" t="s">
        <v>139</v>
      </c>
      <c r="E552" s="181" t="s">
        <v>1</v>
      </c>
      <c r="F552" s="182" t="s">
        <v>698</v>
      </c>
      <c r="H552" s="183">
        <v>20</v>
      </c>
      <c r="I552" s="184"/>
      <c r="L552" s="180"/>
      <c r="M552" s="185"/>
      <c r="N552" s="186"/>
      <c r="O552" s="186"/>
      <c r="P552" s="186"/>
      <c r="Q552" s="186"/>
      <c r="R552" s="186"/>
      <c r="S552" s="186"/>
      <c r="T552" s="187"/>
      <c r="AT552" s="181" t="s">
        <v>139</v>
      </c>
      <c r="AU552" s="181" t="s">
        <v>82</v>
      </c>
      <c r="AV552" s="14" t="s">
        <v>82</v>
      </c>
      <c r="AW552" s="14" t="s">
        <v>29</v>
      </c>
      <c r="AX552" s="14" t="s">
        <v>73</v>
      </c>
      <c r="AY552" s="181" t="s">
        <v>130</v>
      </c>
    </row>
    <row r="553" spans="1:65" s="15" customFormat="1">
      <c r="B553" s="188"/>
      <c r="D553" s="173" t="s">
        <v>139</v>
      </c>
      <c r="E553" s="189" t="s">
        <v>1</v>
      </c>
      <c r="F553" s="190" t="s">
        <v>142</v>
      </c>
      <c r="H553" s="191">
        <v>20</v>
      </c>
      <c r="I553" s="192"/>
      <c r="L553" s="188"/>
      <c r="M553" s="193"/>
      <c r="N553" s="194"/>
      <c r="O553" s="194"/>
      <c r="P553" s="194"/>
      <c r="Q553" s="194"/>
      <c r="R553" s="194"/>
      <c r="S553" s="194"/>
      <c r="T553" s="195"/>
      <c r="AT553" s="189" t="s">
        <v>139</v>
      </c>
      <c r="AU553" s="189" t="s">
        <v>82</v>
      </c>
      <c r="AV553" s="15" t="s">
        <v>137</v>
      </c>
      <c r="AW553" s="15" t="s">
        <v>29</v>
      </c>
      <c r="AX553" s="15" t="s">
        <v>30</v>
      </c>
      <c r="AY553" s="189" t="s">
        <v>130</v>
      </c>
    </row>
    <row r="554" spans="1:65" s="2" customFormat="1" ht="16.5" customHeight="1">
      <c r="A554" s="33"/>
      <c r="B554" s="125"/>
      <c r="C554" s="159" t="s">
        <v>699</v>
      </c>
      <c r="D554" s="159" t="s">
        <v>132</v>
      </c>
      <c r="E554" s="160" t="s">
        <v>570</v>
      </c>
      <c r="F554" s="161" t="s">
        <v>571</v>
      </c>
      <c r="G554" s="162" t="s">
        <v>308</v>
      </c>
      <c r="H554" s="163">
        <v>42.5</v>
      </c>
      <c r="I554" s="164"/>
      <c r="J554" s="165">
        <f>ROUND(I554*H554,2)</f>
        <v>0</v>
      </c>
      <c r="K554" s="161" t="s">
        <v>136</v>
      </c>
      <c r="L554" s="34"/>
      <c r="M554" s="166" t="s">
        <v>1</v>
      </c>
      <c r="N554" s="167" t="s">
        <v>38</v>
      </c>
      <c r="O554" s="59"/>
      <c r="P554" s="168">
        <f>O554*H554</f>
        <v>0</v>
      </c>
      <c r="Q554" s="168">
        <v>0</v>
      </c>
      <c r="R554" s="168">
        <f>Q554*H554</f>
        <v>0</v>
      </c>
      <c r="S554" s="168">
        <v>0</v>
      </c>
      <c r="T554" s="169">
        <f>S554*H554</f>
        <v>0</v>
      </c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R554" s="170" t="s">
        <v>323</v>
      </c>
      <c r="AT554" s="170" t="s">
        <v>132</v>
      </c>
      <c r="AU554" s="170" t="s">
        <v>82</v>
      </c>
      <c r="AY554" s="18" t="s">
        <v>130</v>
      </c>
      <c r="BE554" s="171">
        <f>IF(N554="základní",J554,0)</f>
        <v>0</v>
      </c>
      <c r="BF554" s="171">
        <f>IF(N554="snížená",J554,0)</f>
        <v>0</v>
      </c>
      <c r="BG554" s="171">
        <f>IF(N554="zákl. přenesená",J554,0)</f>
        <v>0</v>
      </c>
      <c r="BH554" s="171">
        <f>IF(N554="sníž. přenesená",J554,0)</f>
        <v>0</v>
      </c>
      <c r="BI554" s="171">
        <f>IF(N554="nulová",J554,0)</f>
        <v>0</v>
      </c>
      <c r="BJ554" s="18" t="s">
        <v>30</v>
      </c>
      <c r="BK554" s="171">
        <f>ROUND(I554*H554,2)</f>
        <v>0</v>
      </c>
      <c r="BL554" s="18" t="s">
        <v>323</v>
      </c>
      <c r="BM554" s="170" t="s">
        <v>700</v>
      </c>
    </row>
    <row r="555" spans="1:65" s="13" customFormat="1">
      <c r="B555" s="172"/>
      <c r="D555" s="173" t="s">
        <v>139</v>
      </c>
      <c r="E555" s="174" t="s">
        <v>1</v>
      </c>
      <c r="F555" s="175" t="s">
        <v>701</v>
      </c>
      <c r="H555" s="174" t="s">
        <v>1</v>
      </c>
      <c r="I555" s="176"/>
      <c r="L555" s="172"/>
      <c r="M555" s="177"/>
      <c r="N555" s="178"/>
      <c r="O555" s="178"/>
      <c r="P555" s="178"/>
      <c r="Q555" s="178"/>
      <c r="R555" s="178"/>
      <c r="S555" s="178"/>
      <c r="T555" s="179"/>
      <c r="AT555" s="174" t="s">
        <v>139</v>
      </c>
      <c r="AU555" s="174" t="s">
        <v>82</v>
      </c>
      <c r="AV555" s="13" t="s">
        <v>30</v>
      </c>
      <c r="AW555" s="13" t="s">
        <v>29</v>
      </c>
      <c r="AX555" s="13" t="s">
        <v>73</v>
      </c>
      <c r="AY555" s="174" t="s">
        <v>130</v>
      </c>
    </row>
    <row r="556" spans="1:65" s="13" customFormat="1">
      <c r="B556" s="172"/>
      <c r="D556" s="173" t="s">
        <v>139</v>
      </c>
      <c r="E556" s="174" t="s">
        <v>1</v>
      </c>
      <c r="F556" s="175" t="s">
        <v>702</v>
      </c>
      <c r="H556" s="174" t="s">
        <v>1</v>
      </c>
      <c r="I556" s="176"/>
      <c r="L556" s="172"/>
      <c r="M556" s="177"/>
      <c r="N556" s="178"/>
      <c r="O556" s="178"/>
      <c r="P556" s="178"/>
      <c r="Q556" s="178"/>
      <c r="R556" s="178"/>
      <c r="S556" s="178"/>
      <c r="T556" s="179"/>
      <c r="AT556" s="174" t="s">
        <v>139</v>
      </c>
      <c r="AU556" s="174" t="s">
        <v>82</v>
      </c>
      <c r="AV556" s="13" t="s">
        <v>30</v>
      </c>
      <c r="AW556" s="13" t="s">
        <v>29</v>
      </c>
      <c r="AX556" s="13" t="s">
        <v>73</v>
      </c>
      <c r="AY556" s="174" t="s">
        <v>130</v>
      </c>
    </row>
    <row r="557" spans="1:65" s="13" customFormat="1">
      <c r="B557" s="172"/>
      <c r="D557" s="173" t="s">
        <v>139</v>
      </c>
      <c r="E557" s="174" t="s">
        <v>1</v>
      </c>
      <c r="F557" s="175" t="s">
        <v>703</v>
      </c>
      <c r="H557" s="174" t="s">
        <v>1</v>
      </c>
      <c r="I557" s="176"/>
      <c r="L557" s="172"/>
      <c r="M557" s="177"/>
      <c r="N557" s="178"/>
      <c r="O557" s="178"/>
      <c r="P557" s="178"/>
      <c r="Q557" s="178"/>
      <c r="R557" s="178"/>
      <c r="S557" s="178"/>
      <c r="T557" s="179"/>
      <c r="AT557" s="174" t="s">
        <v>139</v>
      </c>
      <c r="AU557" s="174" t="s">
        <v>82</v>
      </c>
      <c r="AV557" s="13" t="s">
        <v>30</v>
      </c>
      <c r="AW557" s="13" t="s">
        <v>29</v>
      </c>
      <c r="AX557" s="13" t="s">
        <v>73</v>
      </c>
      <c r="AY557" s="174" t="s">
        <v>130</v>
      </c>
    </row>
    <row r="558" spans="1:65" s="14" customFormat="1">
      <c r="B558" s="180"/>
      <c r="D558" s="173" t="s">
        <v>139</v>
      </c>
      <c r="E558" s="181" t="s">
        <v>1</v>
      </c>
      <c r="F558" s="182" t="s">
        <v>704</v>
      </c>
      <c r="H558" s="183">
        <v>25.5</v>
      </c>
      <c r="I558" s="184"/>
      <c r="L558" s="180"/>
      <c r="M558" s="185"/>
      <c r="N558" s="186"/>
      <c r="O558" s="186"/>
      <c r="P558" s="186"/>
      <c r="Q558" s="186"/>
      <c r="R558" s="186"/>
      <c r="S558" s="186"/>
      <c r="T558" s="187"/>
      <c r="AT558" s="181" t="s">
        <v>139</v>
      </c>
      <c r="AU558" s="181" t="s">
        <v>82</v>
      </c>
      <c r="AV558" s="14" t="s">
        <v>82</v>
      </c>
      <c r="AW558" s="14" t="s">
        <v>29</v>
      </c>
      <c r="AX558" s="14" t="s">
        <v>73</v>
      </c>
      <c r="AY558" s="181" t="s">
        <v>130</v>
      </c>
    </row>
    <row r="559" spans="1:65" s="13" customFormat="1">
      <c r="B559" s="172"/>
      <c r="D559" s="173" t="s">
        <v>139</v>
      </c>
      <c r="E559" s="174" t="s">
        <v>1</v>
      </c>
      <c r="F559" s="175" t="s">
        <v>705</v>
      </c>
      <c r="H559" s="174" t="s">
        <v>1</v>
      </c>
      <c r="I559" s="176"/>
      <c r="L559" s="172"/>
      <c r="M559" s="177"/>
      <c r="N559" s="178"/>
      <c r="O559" s="178"/>
      <c r="P559" s="178"/>
      <c r="Q559" s="178"/>
      <c r="R559" s="178"/>
      <c r="S559" s="178"/>
      <c r="T559" s="179"/>
      <c r="AT559" s="174" t="s">
        <v>139</v>
      </c>
      <c r="AU559" s="174" t="s">
        <v>82</v>
      </c>
      <c r="AV559" s="13" t="s">
        <v>30</v>
      </c>
      <c r="AW559" s="13" t="s">
        <v>29</v>
      </c>
      <c r="AX559" s="13" t="s">
        <v>73</v>
      </c>
      <c r="AY559" s="174" t="s">
        <v>130</v>
      </c>
    </row>
    <row r="560" spans="1:65" s="13" customFormat="1">
      <c r="B560" s="172"/>
      <c r="D560" s="173" t="s">
        <v>139</v>
      </c>
      <c r="E560" s="174" t="s">
        <v>1</v>
      </c>
      <c r="F560" s="175" t="s">
        <v>706</v>
      </c>
      <c r="H560" s="174" t="s">
        <v>1</v>
      </c>
      <c r="I560" s="176"/>
      <c r="L560" s="172"/>
      <c r="M560" s="177"/>
      <c r="N560" s="178"/>
      <c r="O560" s="178"/>
      <c r="P560" s="178"/>
      <c r="Q560" s="178"/>
      <c r="R560" s="178"/>
      <c r="S560" s="178"/>
      <c r="T560" s="179"/>
      <c r="AT560" s="174" t="s">
        <v>139</v>
      </c>
      <c r="AU560" s="174" t="s">
        <v>82</v>
      </c>
      <c r="AV560" s="13" t="s">
        <v>30</v>
      </c>
      <c r="AW560" s="13" t="s">
        <v>29</v>
      </c>
      <c r="AX560" s="13" t="s">
        <v>73</v>
      </c>
      <c r="AY560" s="174" t="s">
        <v>130</v>
      </c>
    </row>
    <row r="561" spans="1:65" s="14" customFormat="1">
      <c r="B561" s="180"/>
      <c r="D561" s="173" t="s">
        <v>139</v>
      </c>
      <c r="E561" s="181" t="s">
        <v>1</v>
      </c>
      <c r="F561" s="182" t="s">
        <v>707</v>
      </c>
      <c r="H561" s="183">
        <v>17</v>
      </c>
      <c r="I561" s="184"/>
      <c r="L561" s="180"/>
      <c r="M561" s="185"/>
      <c r="N561" s="186"/>
      <c r="O561" s="186"/>
      <c r="P561" s="186"/>
      <c r="Q561" s="186"/>
      <c r="R561" s="186"/>
      <c r="S561" s="186"/>
      <c r="T561" s="187"/>
      <c r="AT561" s="181" t="s">
        <v>139</v>
      </c>
      <c r="AU561" s="181" t="s">
        <v>82</v>
      </c>
      <c r="AV561" s="14" t="s">
        <v>82</v>
      </c>
      <c r="AW561" s="14" t="s">
        <v>29</v>
      </c>
      <c r="AX561" s="14" t="s">
        <v>73</v>
      </c>
      <c r="AY561" s="181" t="s">
        <v>130</v>
      </c>
    </row>
    <row r="562" spans="1:65" s="15" customFormat="1">
      <c r="B562" s="188"/>
      <c r="D562" s="173" t="s">
        <v>139</v>
      </c>
      <c r="E562" s="189" t="s">
        <v>1</v>
      </c>
      <c r="F562" s="190" t="s">
        <v>142</v>
      </c>
      <c r="H562" s="191">
        <v>42.5</v>
      </c>
      <c r="I562" s="192"/>
      <c r="L562" s="188"/>
      <c r="M562" s="193"/>
      <c r="N562" s="194"/>
      <c r="O562" s="194"/>
      <c r="P562" s="194"/>
      <c r="Q562" s="194"/>
      <c r="R562" s="194"/>
      <c r="S562" s="194"/>
      <c r="T562" s="195"/>
      <c r="AT562" s="189" t="s">
        <v>139</v>
      </c>
      <c r="AU562" s="189" t="s">
        <v>82</v>
      </c>
      <c r="AV562" s="15" t="s">
        <v>137</v>
      </c>
      <c r="AW562" s="15" t="s">
        <v>29</v>
      </c>
      <c r="AX562" s="15" t="s">
        <v>30</v>
      </c>
      <c r="AY562" s="189" t="s">
        <v>130</v>
      </c>
    </row>
    <row r="563" spans="1:65" s="2" customFormat="1" ht="24.15" customHeight="1">
      <c r="A563" s="33"/>
      <c r="B563" s="125"/>
      <c r="C563" s="196" t="s">
        <v>708</v>
      </c>
      <c r="D563" s="196" t="s">
        <v>256</v>
      </c>
      <c r="E563" s="197" t="s">
        <v>709</v>
      </c>
      <c r="F563" s="198" t="s">
        <v>710</v>
      </c>
      <c r="G563" s="199" t="s">
        <v>677</v>
      </c>
      <c r="H563" s="200">
        <v>10</v>
      </c>
      <c r="I563" s="201"/>
      <c r="J563" s="202">
        <f>ROUND(I563*H563,2)</f>
        <v>0</v>
      </c>
      <c r="K563" s="198" t="s">
        <v>136</v>
      </c>
      <c r="L563" s="203"/>
      <c r="M563" s="204" t="s">
        <v>1</v>
      </c>
      <c r="N563" s="205" t="s">
        <v>38</v>
      </c>
      <c r="O563" s="59"/>
      <c r="P563" s="168">
        <f>O563*H563</f>
        <v>0</v>
      </c>
      <c r="Q563" s="168">
        <v>1E-3</v>
      </c>
      <c r="R563" s="168">
        <f>Q563*H563</f>
        <v>0.01</v>
      </c>
      <c r="S563" s="168">
        <v>0</v>
      </c>
      <c r="T563" s="169">
        <f>S563*H563</f>
        <v>0</v>
      </c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R563" s="170" t="s">
        <v>323</v>
      </c>
      <c r="AT563" s="170" t="s">
        <v>256</v>
      </c>
      <c r="AU563" s="170" t="s">
        <v>82</v>
      </c>
      <c r="AY563" s="18" t="s">
        <v>130</v>
      </c>
      <c r="BE563" s="171">
        <f>IF(N563="základní",J563,0)</f>
        <v>0</v>
      </c>
      <c r="BF563" s="171">
        <f>IF(N563="snížená",J563,0)</f>
        <v>0</v>
      </c>
      <c r="BG563" s="171">
        <f>IF(N563="zákl. přenesená",J563,0)</f>
        <v>0</v>
      </c>
      <c r="BH563" s="171">
        <f>IF(N563="sníž. přenesená",J563,0)</f>
        <v>0</v>
      </c>
      <c r="BI563" s="171">
        <f>IF(N563="nulová",J563,0)</f>
        <v>0</v>
      </c>
      <c r="BJ563" s="18" t="s">
        <v>30</v>
      </c>
      <c r="BK563" s="171">
        <f>ROUND(I563*H563,2)</f>
        <v>0</v>
      </c>
      <c r="BL563" s="18" t="s">
        <v>323</v>
      </c>
      <c r="BM563" s="170" t="s">
        <v>711</v>
      </c>
    </row>
    <row r="564" spans="1:65" s="14" customFormat="1">
      <c r="B564" s="180"/>
      <c r="D564" s="173" t="s">
        <v>139</v>
      </c>
      <c r="E564" s="181" t="s">
        <v>1</v>
      </c>
      <c r="F564" s="182" t="s">
        <v>201</v>
      </c>
      <c r="H564" s="183">
        <v>10</v>
      </c>
      <c r="I564" s="184"/>
      <c r="L564" s="180"/>
      <c r="M564" s="185"/>
      <c r="N564" s="186"/>
      <c r="O564" s="186"/>
      <c r="P564" s="186"/>
      <c r="Q564" s="186"/>
      <c r="R564" s="186"/>
      <c r="S564" s="186"/>
      <c r="T564" s="187"/>
      <c r="AT564" s="181" t="s">
        <v>139</v>
      </c>
      <c r="AU564" s="181" t="s">
        <v>82</v>
      </c>
      <c r="AV564" s="14" t="s">
        <v>82</v>
      </c>
      <c r="AW564" s="14" t="s">
        <v>29</v>
      </c>
      <c r="AX564" s="14" t="s">
        <v>30</v>
      </c>
      <c r="AY564" s="181" t="s">
        <v>130</v>
      </c>
    </row>
    <row r="565" spans="1:65" s="2" customFormat="1" ht="21.75" customHeight="1">
      <c r="A565" s="33"/>
      <c r="B565" s="125"/>
      <c r="C565" s="159" t="s">
        <v>712</v>
      </c>
      <c r="D565" s="159" t="s">
        <v>132</v>
      </c>
      <c r="E565" s="160" t="s">
        <v>713</v>
      </c>
      <c r="F565" s="161" t="s">
        <v>714</v>
      </c>
      <c r="G565" s="162" t="s">
        <v>245</v>
      </c>
      <c r="H565" s="163">
        <v>0.222</v>
      </c>
      <c r="I565" s="164"/>
      <c r="J565" s="165">
        <f>ROUND(I565*H565,2)</f>
        <v>0</v>
      </c>
      <c r="K565" s="161" t="s">
        <v>136</v>
      </c>
      <c r="L565" s="34"/>
      <c r="M565" s="166" t="s">
        <v>1</v>
      </c>
      <c r="N565" s="167" t="s">
        <v>38</v>
      </c>
      <c r="O565" s="59"/>
      <c r="P565" s="168">
        <f>O565*H565</f>
        <v>0</v>
      </c>
      <c r="Q565" s="168">
        <v>0</v>
      </c>
      <c r="R565" s="168">
        <f>Q565*H565</f>
        <v>0</v>
      </c>
      <c r="S565" s="168">
        <v>0</v>
      </c>
      <c r="T565" s="169">
        <f>S565*H565</f>
        <v>0</v>
      </c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R565" s="170" t="s">
        <v>233</v>
      </c>
      <c r="AT565" s="170" t="s">
        <v>132</v>
      </c>
      <c r="AU565" s="170" t="s">
        <v>82</v>
      </c>
      <c r="AY565" s="18" t="s">
        <v>130</v>
      </c>
      <c r="BE565" s="171">
        <f>IF(N565="základní",J565,0)</f>
        <v>0</v>
      </c>
      <c r="BF565" s="171">
        <f>IF(N565="snížená",J565,0)</f>
        <v>0</v>
      </c>
      <c r="BG565" s="171">
        <f>IF(N565="zákl. přenesená",J565,0)</f>
        <v>0</v>
      </c>
      <c r="BH565" s="171">
        <f>IF(N565="sníž. přenesená",J565,0)</f>
        <v>0</v>
      </c>
      <c r="BI565" s="171">
        <f>IF(N565="nulová",J565,0)</f>
        <v>0</v>
      </c>
      <c r="BJ565" s="18" t="s">
        <v>30</v>
      </c>
      <c r="BK565" s="171">
        <f>ROUND(I565*H565,2)</f>
        <v>0</v>
      </c>
      <c r="BL565" s="18" t="s">
        <v>233</v>
      </c>
      <c r="BM565" s="170" t="s">
        <v>715</v>
      </c>
    </row>
    <row r="566" spans="1:65" s="2" customFormat="1" ht="33" customHeight="1">
      <c r="A566" s="33"/>
      <c r="B566" s="125"/>
      <c r="C566" s="159" t="s">
        <v>716</v>
      </c>
      <c r="D566" s="159" t="s">
        <v>132</v>
      </c>
      <c r="E566" s="160" t="s">
        <v>717</v>
      </c>
      <c r="F566" s="161" t="s">
        <v>718</v>
      </c>
      <c r="G566" s="162" t="s">
        <v>245</v>
      </c>
      <c r="H566" s="163">
        <v>0.222</v>
      </c>
      <c r="I566" s="164"/>
      <c r="J566" s="165">
        <f>ROUND(I566*H566,2)</f>
        <v>0</v>
      </c>
      <c r="K566" s="161" t="s">
        <v>136</v>
      </c>
      <c r="L566" s="34"/>
      <c r="M566" s="206" t="s">
        <v>1</v>
      </c>
      <c r="N566" s="207" t="s">
        <v>38</v>
      </c>
      <c r="O566" s="208"/>
      <c r="P566" s="209">
        <f>O566*H566</f>
        <v>0</v>
      </c>
      <c r="Q566" s="209">
        <v>0</v>
      </c>
      <c r="R566" s="209">
        <f>Q566*H566</f>
        <v>0</v>
      </c>
      <c r="S566" s="209">
        <v>0</v>
      </c>
      <c r="T566" s="210">
        <f>S566*H566</f>
        <v>0</v>
      </c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R566" s="170" t="s">
        <v>233</v>
      </c>
      <c r="AT566" s="170" t="s">
        <v>132</v>
      </c>
      <c r="AU566" s="170" t="s">
        <v>82</v>
      </c>
      <c r="AY566" s="18" t="s">
        <v>130</v>
      </c>
      <c r="BE566" s="171">
        <f>IF(N566="základní",J566,0)</f>
        <v>0</v>
      </c>
      <c r="BF566" s="171">
        <f>IF(N566="snížená",J566,0)</f>
        <v>0</v>
      </c>
      <c r="BG566" s="171">
        <f>IF(N566="zákl. přenesená",J566,0)</f>
        <v>0</v>
      </c>
      <c r="BH566" s="171">
        <f>IF(N566="sníž. přenesená",J566,0)</f>
        <v>0</v>
      </c>
      <c r="BI566" s="171">
        <f>IF(N566="nulová",J566,0)</f>
        <v>0</v>
      </c>
      <c r="BJ566" s="18" t="s">
        <v>30</v>
      </c>
      <c r="BK566" s="171">
        <f>ROUND(I566*H566,2)</f>
        <v>0</v>
      </c>
      <c r="BL566" s="18" t="s">
        <v>233</v>
      </c>
      <c r="BM566" s="170" t="s">
        <v>719</v>
      </c>
    </row>
    <row r="567" spans="1:65" s="2" customFormat="1" ht="6.9" customHeight="1">
      <c r="A567" s="33"/>
      <c r="B567" s="48"/>
      <c r="C567" s="49"/>
      <c r="D567" s="49"/>
      <c r="E567" s="49"/>
      <c r="F567" s="49"/>
      <c r="G567" s="49"/>
      <c r="H567" s="49"/>
      <c r="I567" s="49"/>
      <c r="J567" s="49"/>
      <c r="K567" s="49"/>
      <c r="L567" s="34"/>
      <c r="M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</row>
  </sheetData>
  <autoFilter ref="C134:K566"/>
  <mergeCells count="14">
    <mergeCell ref="D113:F113"/>
    <mergeCell ref="E125:H125"/>
    <mergeCell ref="E127:H127"/>
    <mergeCell ref="L2:V2"/>
    <mergeCell ref="E87:H87"/>
    <mergeCell ref="D109:F109"/>
    <mergeCell ref="D110:F110"/>
    <mergeCell ref="D111:F111"/>
    <mergeCell ref="D112:F11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91"/>
  <sheetViews>
    <sheetView showGridLines="0" topLeftCell="A94" workbookViewId="0">
      <selection activeCell="E120" sqref="E120:H120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47" t="s">
        <v>5</v>
      </c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8" t="s">
        <v>85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" customHeight="1">
      <c r="B4" s="21"/>
      <c r="D4" s="22" t="s">
        <v>89</v>
      </c>
      <c r="L4" s="21"/>
      <c r="M4" s="94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3" t="str">
        <f>'Rekapitulace stavby'!K6</f>
        <v>Brno, Barvy - odstranění havarijního stavu</v>
      </c>
      <c r="F7" s="264"/>
      <c r="G7" s="264"/>
      <c r="H7" s="264"/>
      <c r="L7" s="21"/>
    </row>
    <row r="8" spans="1:46" s="2" customFormat="1" ht="12" customHeight="1">
      <c r="A8" s="33"/>
      <c r="B8" s="34"/>
      <c r="C8" s="33"/>
      <c r="D8" s="28" t="s">
        <v>90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8" t="s">
        <v>720</v>
      </c>
      <c r="F9" s="265"/>
      <c r="G9" s="265"/>
      <c r="H9" s="265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5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25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6" t="str">
        <f>'Rekapitulace stavby'!E14</f>
        <v>Vyplň údaj</v>
      </c>
      <c r="F18" s="228"/>
      <c r="G18" s="228"/>
      <c r="H18" s="228"/>
      <c r="I18" s="28" t="s">
        <v>25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24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28" t="s">
        <v>25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25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33" t="s">
        <v>1</v>
      </c>
      <c r="F27" s="233"/>
      <c r="G27" s="233"/>
      <c r="H27" s="233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" customHeight="1">
      <c r="A30" s="33"/>
      <c r="B30" s="34"/>
      <c r="C30" s="33"/>
      <c r="D30" s="26" t="s">
        <v>92</v>
      </c>
      <c r="E30" s="33"/>
      <c r="F30" s="33"/>
      <c r="G30" s="33"/>
      <c r="H30" s="33"/>
      <c r="I30" s="33"/>
      <c r="J30" s="98">
        <f>J96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" customHeight="1">
      <c r="A31" s="33"/>
      <c r="B31" s="34"/>
      <c r="C31" s="33"/>
      <c r="D31" s="99" t="s">
        <v>93</v>
      </c>
      <c r="E31" s="33"/>
      <c r="F31" s="33"/>
      <c r="G31" s="33"/>
      <c r="H31" s="33"/>
      <c r="I31" s="33"/>
      <c r="J31" s="98">
        <f>J101</f>
        <v>0</v>
      </c>
      <c r="K31" s="33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0" t="s">
        <v>33</v>
      </c>
      <c r="E32" s="33"/>
      <c r="F32" s="33"/>
      <c r="G32" s="33"/>
      <c r="H32" s="33"/>
      <c r="I32" s="33"/>
      <c r="J32" s="72">
        <f>ROUND(J30 + J31,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33"/>
      <c r="F34" s="37" t="s">
        <v>35</v>
      </c>
      <c r="G34" s="33"/>
      <c r="H34" s="33"/>
      <c r="I34" s="37" t="s">
        <v>34</v>
      </c>
      <c r="J34" s="37" t="s">
        <v>36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4"/>
      <c r="C35" s="33"/>
      <c r="D35" s="101" t="s">
        <v>37</v>
      </c>
      <c r="E35" s="28" t="s">
        <v>38</v>
      </c>
      <c r="F35" s="102">
        <f>ROUND((SUM(BE101:BE108) + SUM(BE128:BE190)),  0)</f>
        <v>0</v>
      </c>
      <c r="G35" s="33"/>
      <c r="H35" s="33"/>
      <c r="I35" s="103">
        <v>0.21</v>
      </c>
      <c r="J35" s="102">
        <f>ROUND(((SUM(BE101:BE108) + SUM(BE128:BE190))*I35),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28" t="s">
        <v>39</v>
      </c>
      <c r="F36" s="102">
        <f>ROUND((SUM(BF101:BF108) + SUM(BF128:BF190)),  0)</f>
        <v>0</v>
      </c>
      <c r="G36" s="33"/>
      <c r="H36" s="33"/>
      <c r="I36" s="103">
        <v>0.12</v>
      </c>
      <c r="J36" s="102">
        <f>ROUND(((SUM(BF101:BF108) + SUM(BF128:BF190))*I36),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40</v>
      </c>
      <c r="F37" s="102">
        <f>ROUND((SUM(BG101:BG108) + SUM(BG128:BG190)),  0)</f>
        <v>0</v>
      </c>
      <c r="G37" s="33"/>
      <c r="H37" s="33"/>
      <c r="I37" s="103">
        <v>0.21</v>
      </c>
      <c r="J37" s="10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4"/>
      <c r="C38" s="33"/>
      <c r="D38" s="33"/>
      <c r="E38" s="28" t="s">
        <v>41</v>
      </c>
      <c r="F38" s="102">
        <f>ROUND((SUM(BH101:BH108) + SUM(BH128:BH190)),  0)</f>
        <v>0</v>
      </c>
      <c r="G38" s="33"/>
      <c r="H38" s="33"/>
      <c r="I38" s="103">
        <v>0.12</v>
      </c>
      <c r="J38" s="10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42</v>
      </c>
      <c r="F39" s="102">
        <f>ROUND((SUM(BI101:BI108) + SUM(BI128:BI190)),  0)</f>
        <v>0</v>
      </c>
      <c r="G39" s="33"/>
      <c r="H39" s="33"/>
      <c r="I39" s="103">
        <v>0</v>
      </c>
      <c r="J39" s="10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4"/>
      <c r="D41" s="105" t="s">
        <v>43</v>
      </c>
      <c r="E41" s="61"/>
      <c r="F41" s="61"/>
      <c r="G41" s="106" t="s">
        <v>44</v>
      </c>
      <c r="H41" s="107" t="s">
        <v>45</v>
      </c>
      <c r="I41" s="61"/>
      <c r="J41" s="108">
        <f>SUM(J32:J39)</f>
        <v>0</v>
      </c>
      <c r="K41" s="109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48</v>
      </c>
      <c r="E61" s="36"/>
      <c r="F61" s="110" t="s">
        <v>49</v>
      </c>
      <c r="G61" s="46" t="s">
        <v>48</v>
      </c>
      <c r="H61" s="36"/>
      <c r="I61" s="36"/>
      <c r="J61" s="111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48</v>
      </c>
      <c r="E76" s="36"/>
      <c r="F76" s="110" t="s">
        <v>49</v>
      </c>
      <c r="G76" s="46" t="s">
        <v>48</v>
      </c>
      <c r="H76" s="36"/>
      <c r="I76" s="36"/>
      <c r="J76" s="111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94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3" t="str">
        <f>E7</f>
        <v>Brno, Barvy - odstranění havarijního stavu</v>
      </c>
      <c r="F85" s="264"/>
      <c r="G85" s="264"/>
      <c r="H85" s="264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90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8" t="str">
        <f>E9</f>
        <v>SO02 - Sanace svahu</v>
      </c>
      <c r="F87" s="265"/>
      <c r="G87" s="265"/>
      <c r="H87" s="265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23</v>
      </c>
      <c r="D91" s="33"/>
      <c r="E91" s="33"/>
      <c r="F91" s="26" t="str">
        <f>E15</f>
        <v xml:space="preserve"> </v>
      </c>
      <c r="G91" s="33"/>
      <c r="H91" s="33"/>
      <c r="I91" s="28" t="s">
        <v>28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2" t="s">
        <v>95</v>
      </c>
      <c r="D94" s="104"/>
      <c r="E94" s="104"/>
      <c r="F94" s="104"/>
      <c r="G94" s="104"/>
      <c r="H94" s="104"/>
      <c r="I94" s="104"/>
      <c r="J94" s="113" t="s">
        <v>96</v>
      </c>
      <c r="K94" s="104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5" customHeight="1">
      <c r="A96" s="33"/>
      <c r="B96" s="34"/>
      <c r="C96" s="114" t="s">
        <v>97</v>
      </c>
      <c r="D96" s="33"/>
      <c r="E96" s="33"/>
      <c r="F96" s="33"/>
      <c r="G96" s="33"/>
      <c r="H96" s="33"/>
      <c r="I96" s="33"/>
      <c r="J96" s="72">
        <f>J128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98</v>
      </c>
    </row>
    <row r="97" spans="1:65" s="9" customFormat="1" ht="24.9" customHeight="1">
      <c r="B97" s="115"/>
      <c r="D97" s="116" t="s">
        <v>99</v>
      </c>
      <c r="E97" s="117"/>
      <c r="F97" s="117"/>
      <c r="G97" s="117"/>
      <c r="H97" s="117"/>
      <c r="I97" s="117"/>
      <c r="J97" s="118">
        <f>J129</f>
        <v>0</v>
      </c>
      <c r="L97" s="115"/>
    </row>
    <row r="98" spans="1:65" s="10" customFormat="1" ht="19.95" customHeight="1">
      <c r="B98" s="119"/>
      <c r="D98" s="120" t="s">
        <v>100</v>
      </c>
      <c r="E98" s="121"/>
      <c r="F98" s="121"/>
      <c r="G98" s="121"/>
      <c r="H98" s="121"/>
      <c r="I98" s="121"/>
      <c r="J98" s="122">
        <f>J130</f>
        <v>0</v>
      </c>
      <c r="L98" s="119"/>
    </row>
    <row r="99" spans="1:65" s="2" customFormat="1" ht="21.7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65" s="2" customFormat="1" ht="6.9" customHeight="1">
      <c r="A100" s="33"/>
      <c r="B100" s="34"/>
      <c r="C100" s="33"/>
      <c r="D100" s="33"/>
      <c r="E100" s="33"/>
      <c r="F100" s="33"/>
      <c r="G100" s="33"/>
      <c r="H100" s="33"/>
      <c r="I100" s="33"/>
      <c r="J100" s="33"/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spans="1:65" s="2" customFormat="1" ht="29.25" customHeight="1">
      <c r="A101" s="33"/>
      <c r="B101" s="34"/>
      <c r="C101" s="114" t="s">
        <v>108</v>
      </c>
      <c r="D101" s="33"/>
      <c r="E101" s="33"/>
      <c r="F101" s="33"/>
      <c r="G101" s="33"/>
      <c r="H101" s="33"/>
      <c r="I101" s="33"/>
      <c r="J101" s="123">
        <f>ROUND(J102 + J103 + J104 + J105 + J106 + J107,0)</f>
        <v>0</v>
      </c>
      <c r="K101" s="33"/>
      <c r="L101" s="43"/>
      <c r="N101" s="124" t="s">
        <v>37</v>
      </c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65" s="2" customFormat="1" ht="18" customHeight="1">
      <c r="A102" s="33"/>
      <c r="B102" s="125"/>
      <c r="C102" s="126"/>
      <c r="D102" s="261" t="s">
        <v>109</v>
      </c>
      <c r="E102" s="262"/>
      <c r="F102" s="262"/>
      <c r="G102" s="126"/>
      <c r="H102" s="126"/>
      <c r="I102" s="126"/>
      <c r="J102" s="128">
        <v>0</v>
      </c>
      <c r="K102" s="126"/>
      <c r="L102" s="129"/>
      <c r="M102" s="130"/>
      <c r="N102" s="131" t="s">
        <v>38</v>
      </c>
      <c r="O102" s="130"/>
      <c r="P102" s="130"/>
      <c r="Q102" s="130"/>
      <c r="R102" s="130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2" t="s">
        <v>110</v>
      </c>
      <c r="AZ102" s="130"/>
      <c r="BA102" s="130"/>
      <c r="BB102" s="130"/>
      <c r="BC102" s="130"/>
      <c r="BD102" s="130"/>
      <c r="BE102" s="133">
        <f t="shared" ref="BE102:BE107" si="0">IF(N102="základní",J102,0)</f>
        <v>0</v>
      </c>
      <c r="BF102" s="133">
        <f t="shared" ref="BF102:BF107" si="1">IF(N102="snížená",J102,0)</f>
        <v>0</v>
      </c>
      <c r="BG102" s="133">
        <f t="shared" ref="BG102:BG107" si="2">IF(N102="zákl. přenesená",J102,0)</f>
        <v>0</v>
      </c>
      <c r="BH102" s="133">
        <f t="shared" ref="BH102:BH107" si="3">IF(N102="sníž. přenesená",J102,0)</f>
        <v>0</v>
      </c>
      <c r="BI102" s="133">
        <f t="shared" ref="BI102:BI107" si="4">IF(N102="nulová",J102,0)</f>
        <v>0</v>
      </c>
      <c r="BJ102" s="132" t="s">
        <v>30</v>
      </c>
      <c r="BK102" s="130"/>
      <c r="BL102" s="130"/>
      <c r="BM102" s="130"/>
    </row>
    <row r="103" spans="1:65" s="2" customFormat="1" ht="18" customHeight="1">
      <c r="A103" s="33"/>
      <c r="B103" s="125"/>
      <c r="C103" s="126"/>
      <c r="D103" s="261"/>
      <c r="E103" s="262"/>
      <c r="F103" s="262"/>
      <c r="G103" s="126"/>
      <c r="H103" s="126"/>
      <c r="I103" s="126"/>
      <c r="J103" s="128"/>
      <c r="K103" s="126"/>
      <c r="L103" s="129"/>
      <c r="M103" s="130"/>
      <c r="N103" s="131" t="s">
        <v>38</v>
      </c>
      <c r="O103" s="130"/>
      <c r="P103" s="130"/>
      <c r="Q103" s="130"/>
      <c r="R103" s="130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2" t="s">
        <v>110</v>
      </c>
      <c r="AZ103" s="130"/>
      <c r="BA103" s="130"/>
      <c r="BB103" s="130"/>
      <c r="BC103" s="130"/>
      <c r="BD103" s="130"/>
      <c r="BE103" s="133">
        <f t="shared" si="0"/>
        <v>0</v>
      </c>
      <c r="BF103" s="133">
        <f t="shared" si="1"/>
        <v>0</v>
      </c>
      <c r="BG103" s="133">
        <f t="shared" si="2"/>
        <v>0</v>
      </c>
      <c r="BH103" s="133">
        <f t="shared" si="3"/>
        <v>0</v>
      </c>
      <c r="BI103" s="133">
        <f t="shared" si="4"/>
        <v>0</v>
      </c>
      <c r="BJ103" s="132" t="s">
        <v>30</v>
      </c>
      <c r="BK103" s="130"/>
      <c r="BL103" s="130"/>
      <c r="BM103" s="130"/>
    </row>
    <row r="104" spans="1:65" s="2" customFormat="1" ht="18" customHeight="1">
      <c r="A104" s="33"/>
      <c r="B104" s="125"/>
      <c r="C104" s="126"/>
      <c r="D104" s="261" t="s">
        <v>111</v>
      </c>
      <c r="E104" s="262"/>
      <c r="F104" s="262"/>
      <c r="G104" s="126"/>
      <c r="H104" s="126"/>
      <c r="I104" s="126"/>
      <c r="J104" s="128">
        <v>0</v>
      </c>
      <c r="K104" s="126"/>
      <c r="L104" s="129"/>
      <c r="M104" s="130"/>
      <c r="N104" s="131" t="s">
        <v>38</v>
      </c>
      <c r="O104" s="130"/>
      <c r="P104" s="130"/>
      <c r="Q104" s="130"/>
      <c r="R104" s="130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2" t="s">
        <v>110</v>
      </c>
      <c r="AZ104" s="130"/>
      <c r="BA104" s="130"/>
      <c r="BB104" s="130"/>
      <c r="BC104" s="130"/>
      <c r="BD104" s="130"/>
      <c r="BE104" s="133">
        <f t="shared" si="0"/>
        <v>0</v>
      </c>
      <c r="BF104" s="133">
        <f t="shared" si="1"/>
        <v>0</v>
      </c>
      <c r="BG104" s="133">
        <f t="shared" si="2"/>
        <v>0</v>
      </c>
      <c r="BH104" s="133">
        <f t="shared" si="3"/>
        <v>0</v>
      </c>
      <c r="BI104" s="133">
        <f t="shared" si="4"/>
        <v>0</v>
      </c>
      <c r="BJ104" s="132" t="s">
        <v>30</v>
      </c>
      <c r="BK104" s="130"/>
      <c r="BL104" s="130"/>
      <c r="BM104" s="130"/>
    </row>
    <row r="105" spans="1:65" s="2" customFormat="1" ht="18" customHeight="1">
      <c r="A105" s="33"/>
      <c r="B105" s="125"/>
      <c r="C105" s="126"/>
      <c r="D105" s="261" t="s">
        <v>112</v>
      </c>
      <c r="E105" s="262"/>
      <c r="F105" s="262"/>
      <c r="G105" s="126"/>
      <c r="H105" s="126"/>
      <c r="I105" s="126"/>
      <c r="J105" s="128">
        <v>0</v>
      </c>
      <c r="K105" s="126"/>
      <c r="L105" s="129"/>
      <c r="M105" s="130"/>
      <c r="N105" s="131" t="s">
        <v>38</v>
      </c>
      <c r="O105" s="130"/>
      <c r="P105" s="130"/>
      <c r="Q105" s="130"/>
      <c r="R105" s="130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2" t="s">
        <v>110</v>
      </c>
      <c r="AZ105" s="130"/>
      <c r="BA105" s="130"/>
      <c r="BB105" s="130"/>
      <c r="BC105" s="130"/>
      <c r="BD105" s="130"/>
      <c r="BE105" s="133">
        <f t="shared" si="0"/>
        <v>0</v>
      </c>
      <c r="BF105" s="133">
        <f t="shared" si="1"/>
        <v>0</v>
      </c>
      <c r="BG105" s="133">
        <f t="shared" si="2"/>
        <v>0</v>
      </c>
      <c r="BH105" s="133">
        <f t="shared" si="3"/>
        <v>0</v>
      </c>
      <c r="BI105" s="133">
        <f t="shared" si="4"/>
        <v>0</v>
      </c>
      <c r="BJ105" s="132" t="s">
        <v>30</v>
      </c>
      <c r="BK105" s="130"/>
      <c r="BL105" s="130"/>
      <c r="BM105" s="130"/>
    </row>
    <row r="106" spans="1:65" s="2" customFormat="1" ht="18" customHeight="1">
      <c r="A106" s="33"/>
      <c r="B106" s="125"/>
      <c r="C106" s="126"/>
      <c r="D106" s="261"/>
      <c r="E106" s="262"/>
      <c r="F106" s="262"/>
      <c r="G106" s="126"/>
      <c r="H106" s="126"/>
      <c r="I106" s="126"/>
      <c r="J106" s="128"/>
      <c r="K106" s="126"/>
      <c r="L106" s="129"/>
      <c r="M106" s="130"/>
      <c r="N106" s="131" t="s">
        <v>38</v>
      </c>
      <c r="O106" s="130"/>
      <c r="P106" s="130"/>
      <c r="Q106" s="130"/>
      <c r="R106" s="130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2" t="s">
        <v>110</v>
      </c>
      <c r="AZ106" s="130"/>
      <c r="BA106" s="130"/>
      <c r="BB106" s="130"/>
      <c r="BC106" s="130"/>
      <c r="BD106" s="130"/>
      <c r="BE106" s="133">
        <f t="shared" si="0"/>
        <v>0</v>
      </c>
      <c r="BF106" s="133">
        <f t="shared" si="1"/>
        <v>0</v>
      </c>
      <c r="BG106" s="133">
        <f t="shared" si="2"/>
        <v>0</v>
      </c>
      <c r="BH106" s="133">
        <f t="shared" si="3"/>
        <v>0</v>
      </c>
      <c r="BI106" s="133">
        <f t="shared" si="4"/>
        <v>0</v>
      </c>
      <c r="BJ106" s="132" t="s">
        <v>30</v>
      </c>
      <c r="BK106" s="130"/>
      <c r="BL106" s="130"/>
      <c r="BM106" s="130"/>
    </row>
    <row r="107" spans="1:65" s="2" customFormat="1" ht="18" customHeight="1">
      <c r="A107" s="33"/>
      <c r="B107" s="125"/>
      <c r="C107" s="126"/>
      <c r="D107" s="127"/>
      <c r="E107" s="126"/>
      <c r="F107" s="126"/>
      <c r="G107" s="126"/>
      <c r="H107" s="126"/>
      <c r="I107" s="126"/>
      <c r="J107" s="128"/>
      <c r="K107" s="126"/>
      <c r="L107" s="129"/>
      <c r="M107" s="130"/>
      <c r="N107" s="131" t="s">
        <v>38</v>
      </c>
      <c r="O107" s="130"/>
      <c r="P107" s="130"/>
      <c r="Q107" s="130"/>
      <c r="R107" s="130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2" t="s">
        <v>113</v>
      </c>
      <c r="AZ107" s="130"/>
      <c r="BA107" s="130"/>
      <c r="BB107" s="130"/>
      <c r="BC107" s="130"/>
      <c r="BD107" s="130"/>
      <c r="BE107" s="133">
        <f t="shared" si="0"/>
        <v>0</v>
      </c>
      <c r="BF107" s="133">
        <f t="shared" si="1"/>
        <v>0</v>
      </c>
      <c r="BG107" s="133">
        <f t="shared" si="2"/>
        <v>0</v>
      </c>
      <c r="BH107" s="133">
        <f t="shared" si="3"/>
        <v>0</v>
      </c>
      <c r="BI107" s="133">
        <f t="shared" si="4"/>
        <v>0</v>
      </c>
      <c r="BJ107" s="132" t="s">
        <v>30</v>
      </c>
      <c r="BK107" s="130"/>
      <c r="BL107" s="130"/>
      <c r="BM107" s="130"/>
    </row>
    <row r="108" spans="1:65" s="2" customForma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65" s="2" customFormat="1" ht="29.25" customHeight="1">
      <c r="A109" s="33"/>
      <c r="B109" s="34"/>
      <c r="C109" s="134" t="s">
        <v>114</v>
      </c>
      <c r="D109" s="104"/>
      <c r="E109" s="104"/>
      <c r="F109" s="104"/>
      <c r="G109" s="104"/>
      <c r="H109" s="104"/>
      <c r="I109" s="104"/>
      <c r="J109" s="135">
        <f>ROUND(J96+J101,0)</f>
        <v>0</v>
      </c>
      <c r="K109" s="104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65" s="2" customFormat="1" ht="6.9" customHeight="1">
      <c r="A110" s="33"/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63" s="2" customFormat="1" ht="6.9" customHeight="1">
      <c r="A114" s="33"/>
      <c r="B114" s="50"/>
      <c r="C114" s="51"/>
      <c r="D114" s="51"/>
      <c r="E114" s="51"/>
      <c r="F114" s="51"/>
      <c r="G114" s="51"/>
      <c r="H114" s="51"/>
      <c r="I114" s="51"/>
      <c r="J114" s="51"/>
      <c r="K114" s="51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24.9" customHeight="1">
      <c r="A115" s="33"/>
      <c r="B115" s="34"/>
      <c r="C115" s="22" t="s">
        <v>115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6.9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16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3"/>
      <c r="D118" s="33"/>
      <c r="E118" s="263" t="str">
        <f>E7</f>
        <v>Brno, Barvy - odstranění havarijního stavu</v>
      </c>
      <c r="F118" s="264"/>
      <c r="G118" s="264"/>
      <c r="H118" s="264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90</v>
      </c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>
      <c r="A120" s="33"/>
      <c r="B120" s="34"/>
      <c r="C120" s="33"/>
      <c r="D120" s="33"/>
      <c r="E120" s="248" t="str">
        <f>E9</f>
        <v>SO02 - Sanace svahu</v>
      </c>
      <c r="F120" s="265"/>
      <c r="G120" s="265"/>
      <c r="H120" s="265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8" t="s">
        <v>20</v>
      </c>
      <c r="D122" s="33"/>
      <c r="E122" s="33"/>
      <c r="F122" s="26" t="str">
        <f>F12</f>
        <v xml:space="preserve"> </v>
      </c>
      <c r="G122" s="33"/>
      <c r="H122" s="33"/>
      <c r="I122" s="28" t="s">
        <v>22</v>
      </c>
      <c r="J122" s="56" t="str">
        <f>IF(J12="","",J12)</f>
        <v/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15" customHeight="1">
      <c r="A124" s="33"/>
      <c r="B124" s="34"/>
      <c r="C124" s="28" t="s">
        <v>23</v>
      </c>
      <c r="D124" s="33"/>
      <c r="E124" s="33"/>
      <c r="F124" s="26" t="str">
        <f>E15</f>
        <v xml:space="preserve"> </v>
      </c>
      <c r="G124" s="33"/>
      <c r="H124" s="33"/>
      <c r="I124" s="28" t="s">
        <v>28</v>
      </c>
      <c r="J124" s="31" t="str">
        <f>E21</f>
        <v xml:space="preserve"> 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15" customHeight="1">
      <c r="A125" s="33"/>
      <c r="B125" s="34"/>
      <c r="C125" s="28" t="s">
        <v>26</v>
      </c>
      <c r="D125" s="33"/>
      <c r="E125" s="33"/>
      <c r="F125" s="26" t="str">
        <f>IF(E18="","",E18)</f>
        <v>Vyplň údaj</v>
      </c>
      <c r="G125" s="33"/>
      <c r="H125" s="33"/>
      <c r="I125" s="28" t="s">
        <v>31</v>
      </c>
      <c r="J125" s="31" t="str">
        <f>E24</f>
        <v xml:space="preserve"> 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36"/>
      <c r="B127" s="137"/>
      <c r="C127" s="138" t="s">
        <v>116</v>
      </c>
      <c r="D127" s="139" t="s">
        <v>58</v>
      </c>
      <c r="E127" s="139" t="s">
        <v>54</v>
      </c>
      <c r="F127" s="139" t="s">
        <v>55</v>
      </c>
      <c r="G127" s="139" t="s">
        <v>117</v>
      </c>
      <c r="H127" s="139" t="s">
        <v>118</v>
      </c>
      <c r="I127" s="139" t="s">
        <v>119</v>
      </c>
      <c r="J127" s="139" t="s">
        <v>96</v>
      </c>
      <c r="K127" s="140" t="s">
        <v>120</v>
      </c>
      <c r="L127" s="141"/>
      <c r="M127" s="63" t="s">
        <v>1</v>
      </c>
      <c r="N127" s="64" t="s">
        <v>37</v>
      </c>
      <c r="O127" s="64" t="s">
        <v>121</v>
      </c>
      <c r="P127" s="64" t="s">
        <v>122</v>
      </c>
      <c r="Q127" s="64" t="s">
        <v>123</v>
      </c>
      <c r="R127" s="64" t="s">
        <v>124</v>
      </c>
      <c r="S127" s="64" t="s">
        <v>125</v>
      </c>
      <c r="T127" s="65" t="s">
        <v>126</v>
      </c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</row>
    <row r="128" spans="1:63" s="2" customFormat="1" ht="22.95" customHeight="1">
      <c r="A128" s="33"/>
      <c r="B128" s="34"/>
      <c r="C128" s="70" t="s">
        <v>127</v>
      </c>
      <c r="D128" s="33"/>
      <c r="E128" s="33"/>
      <c r="F128" s="33"/>
      <c r="G128" s="33"/>
      <c r="H128" s="33"/>
      <c r="I128" s="33"/>
      <c r="J128" s="142">
        <f>BK128</f>
        <v>0</v>
      </c>
      <c r="K128" s="33"/>
      <c r="L128" s="34"/>
      <c r="M128" s="66"/>
      <c r="N128" s="57"/>
      <c r="O128" s="67"/>
      <c r="P128" s="143">
        <f>P129</f>
        <v>0</v>
      </c>
      <c r="Q128" s="67"/>
      <c r="R128" s="143">
        <f>R129</f>
        <v>0</v>
      </c>
      <c r="S128" s="67"/>
      <c r="T128" s="144">
        <f>T129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72</v>
      </c>
      <c r="AU128" s="18" t="s">
        <v>98</v>
      </c>
      <c r="BK128" s="145">
        <f>BK129</f>
        <v>0</v>
      </c>
    </row>
    <row r="129" spans="1:65" s="12" customFormat="1" ht="25.95" customHeight="1">
      <c r="B129" s="146"/>
      <c r="D129" s="147" t="s">
        <v>72</v>
      </c>
      <c r="E129" s="148" t="s">
        <v>128</v>
      </c>
      <c r="F129" s="148" t="s">
        <v>129</v>
      </c>
      <c r="I129" s="149"/>
      <c r="J129" s="150">
        <f>BK129</f>
        <v>0</v>
      </c>
      <c r="L129" s="146"/>
      <c r="M129" s="151"/>
      <c r="N129" s="152"/>
      <c r="O129" s="152"/>
      <c r="P129" s="153">
        <f>P130</f>
        <v>0</v>
      </c>
      <c r="Q129" s="152"/>
      <c r="R129" s="153">
        <f>R130</f>
        <v>0</v>
      </c>
      <c r="S129" s="152"/>
      <c r="T129" s="154">
        <f>T130</f>
        <v>0</v>
      </c>
      <c r="AR129" s="147" t="s">
        <v>30</v>
      </c>
      <c r="AT129" s="155" t="s">
        <v>72</v>
      </c>
      <c r="AU129" s="155" t="s">
        <v>73</v>
      </c>
      <c r="AY129" s="147" t="s">
        <v>130</v>
      </c>
      <c r="BK129" s="156">
        <f>BK130</f>
        <v>0</v>
      </c>
    </row>
    <row r="130" spans="1:65" s="12" customFormat="1" ht="22.95" customHeight="1">
      <c r="B130" s="146"/>
      <c r="D130" s="147" t="s">
        <v>72</v>
      </c>
      <c r="E130" s="157" t="s">
        <v>30</v>
      </c>
      <c r="F130" s="157" t="s">
        <v>131</v>
      </c>
      <c r="I130" s="149"/>
      <c r="J130" s="158">
        <f>BK130</f>
        <v>0</v>
      </c>
      <c r="L130" s="146"/>
      <c r="M130" s="151"/>
      <c r="N130" s="152"/>
      <c r="O130" s="152"/>
      <c r="P130" s="153">
        <f>SUM(P131:P190)</f>
        <v>0</v>
      </c>
      <c r="Q130" s="152"/>
      <c r="R130" s="153">
        <f>SUM(R131:R190)</f>
        <v>0</v>
      </c>
      <c r="S130" s="152"/>
      <c r="T130" s="154">
        <f>SUM(T131:T190)</f>
        <v>0</v>
      </c>
      <c r="AR130" s="147" t="s">
        <v>30</v>
      </c>
      <c r="AT130" s="155" t="s">
        <v>72</v>
      </c>
      <c r="AU130" s="155" t="s">
        <v>30</v>
      </c>
      <c r="AY130" s="147" t="s">
        <v>130</v>
      </c>
      <c r="BK130" s="156">
        <f>SUM(BK131:BK190)</f>
        <v>0</v>
      </c>
    </row>
    <row r="131" spans="1:65" s="2" customFormat="1" ht="24.15" customHeight="1">
      <c r="A131" s="33"/>
      <c r="B131" s="125"/>
      <c r="C131" s="159" t="s">
        <v>30</v>
      </c>
      <c r="D131" s="159" t="s">
        <v>132</v>
      </c>
      <c r="E131" s="160" t="s">
        <v>143</v>
      </c>
      <c r="F131" s="161" t="s">
        <v>144</v>
      </c>
      <c r="G131" s="162" t="s">
        <v>135</v>
      </c>
      <c r="H131" s="163">
        <v>28</v>
      </c>
      <c r="I131" s="164"/>
      <c r="J131" s="165">
        <f>ROUND(I131*H131,2)</f>
        <v>0</v>
      </c>
      <c r="K131" s="161" t="s">
        <v>136</v>
      </c>
      <c r="L131" s="34"/>
      <c r="M131" s="166" t="s">
        <v>1</v>
      </c>
      <c r="N131" s="167" t="s">
        <v>38</v>
      </c>
      <c r="O131" s="59"/>
      <c r="P131" s="168">
        <f>O131*H131</f>
        <v>0</v>
      </c>
      <c r="Q131" s="168">
        <v>0</v>
      </c>
      <c r="R131" s="168">
        <f>Q131*H131</f>
        <v>0</v>
      </c>
      <c r="S131" s="168">
        <v>0</v>
      </c>
      <c r="T131" s="169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0" t="s">
        <v>137</v>
      </c>
      <c r="AT131" s="170" t="s">
        <v>132</v>
      </c>
      <c r="AU131" s="170" t="s">
        <v>82</v>
      </c>
      <c r="AY131" s="18" t="s">
        <v>130</v>
      </c>
      <c r="BE131" s="171">
        <f>IF(N131="základní",J131,0)</f>
        <v>0</v>
      </c>
      <c r="BF131" s="171">
        <f>IF(N131="snížená",J131,0)</f>
        <v>0</v>
      </c>
      <c r="BG131" s="171">
        <f>IF(N131="zákl. přenesená",J131,0)</f>
        <v>0</v>
      </c>
      <c r="BH131" s="171">
        <f>IF(N131="sníž. přenesená",J131,0)</f>
        <v>0</v>
      </c>
      <c r="BI131" s="171">
        <f>IF(N131="nulová",J131,0)</f>
        <v>0</v>
      </c>
      <c r="BJ131" s="18" t="s">
        <v>30</v>
      </c>
      <c r="BK131" s="171">
        <f>ROUND(I131*H131,2)</f>
        <v>0</v>
      </c>
      <c r="BL131" s="18" t="s">
        <v>137</v>
      </c>
      <c r="BM131" s="170" t="s">
        <v>721</v>
      </c>
    </row>
    <row r="132" spans="1:65" s="13" customFormat="1">
      <c r="B132" s="172"/>
      <c r="D132" s="173" t="s">
        <v>139</v>
      </c>
      <c r="E132" s="174" t="s">
        <v>1</v>
      </c>
      <c r="F132" s="175" t="s">
        <v>722</v>
      </c>
      <c r="H132" s="174" t="s">
        <v>1</v>
      </c>
      <c r="I132" s="176"/>
      <c r="L132" s="172"/>
      <c r="M132" s="177"/>
      <c r="N132" s="178"/>
      <c r="O132" s="178"/>
      <c r="P132" s="178"/>
      <c r="Q132" s="178"/>
      <c r="R132" s="178"/>
      <c r="S132" s="178"/>
      <c r="T132" s="179"/>
      <c r="AT132" s="174" t="s">
        <v>139</v>
      </c>
      <c r="AU132" s="174" t="s">
        <v>82</v>
      </c>
      <c r="AV132" s="13" t="s">
        <v>30</v>
      </c>
      <c r="AW132" s="13" t="s">
        <v>29</v>
      </c>
      <c r="AX132" s="13" t="s">
        <v>73</v>
      </c>
      <c r="AY132" s="174" t="s">
        <v>130</v>
      </c>
    </row>
    <row r="133" spans="1:65" s="14" customFormat="1">
      <c r="B133" s="180"/>
      <c r="D133" s="173" t="s">
        <v>139</v>
      </c>
      <c r="E133" s="181" t="s">
        <v>1</v>
      </c>
      <c r="F133" s="182" t="s">
        <v>723</v>
      </c>
      <c r="H133" s="183">
        <v>28</v>
      </c>
      <c r="I133" s="184"/>
      <c r="L133" s="180"/>
      <c r="M133" s="185"/>
      <c r="N133" s="186"/>
      <c r="O133" s="186"/>
      <c r="P133" s="186"/>
      <c r="Q133" s="186"/>
      <c r="R133" s="186"/>
      <c r="S133" s="186"/>
      <c r="T133" s="187"/>
      <c r="AT133" s="181" t="s">
        <v>139</v>
      </c>
      <c r="AU133" s="181" t="s">
        <v>82</v>
      </c>
      <c r="AV133" s="14" t="s">
        <v>82</v>
      </c>
      <c r="AW133" s="14" t="s">
        <v>29</v>
      </c>
      <c r="AX133" s="14" t="s">
        <v>30</v>
      </c>
      <c r="AY133" s="181" t="s">
        <v>130</v>
      </c>
    </row>
    <row r="134" spans="1:65" s="2" customFormat="1" ht="24.15" customHeight="1">
      <c r="A134" s="33"/>
      <c r="B134" s="125"/>
      <c r="C134" s="159" t="s">
        <v>82</v>
      </c>
      <c r="D134" s="159" t="s">
        <v>132</v>
      </c>
      <c r="E134" s="160" t="s">
        <v>154</v>
      </c>
      <c r="F134" s="161" t="s">
        <v>155</v>
      </c>
      <c r="G134" s="162" t="s">
        <v>135</v>
      </c>
      <c r="H134" s="163">
        <v>7</v>
      </c>
      <c r="I134" s="164"/>
      <c r="J134" s="165">
        <f>ROUND(I134*H134,2)</f>
        <v>0</v>
      </c>
      <c r="K134" s="161" t="s">
        <v>136</v>
      </c>
      <c r="L134" s="34"/>
      <c r="M134" s="166" t="s">
        <v>1</v>
      </c>
      <c r="N134" s="167" t="s">
        <v>38</v>
      </c>
      <c r="O134" s="59"/>
      <c r="P134" s="168">
        <f>O134*H134</f>
        <v>0</v>
      </c>
      <c r="Q134" s="168">
        <v>0</v>
      </c>
      <c r="R134" s="168">
        <f>Q134*H134</f>
        <v>0</v>
      </c>
      <c r="S134" s="168">
        <v>0</v>
      </c>
      <c r="T134" s="169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0" t="s">
        <v>137</v>
      </c>
      <c r="AT134" s="170" t="s">
        <v>132</v>
      </c>
      <c r="AU134" s="170" t="s">
        <v>82</v>
      </c>
      <c r="AY134" s="18" t="s">
        <v>130</v>
      </c>
      <c r="BE134" s="171">
        <f>IF(N134="základní",J134,0)</f>
        <v>0</v>
      </c>
      <c r="BF134" s="171">
        <f>IF(N134="snížená",J134,0)</f>
        <v>0</v>
      </c>
      <c r="BG134" s="171">
        <f>IF(N134="zákl. přenesená",J134,0)</f>
        <v>0</v>
      </c>
      <c r="BH134" s="171">
        <f>IF(N134="sníž. přenesená",J134,0)</f>
        <v>0</v>
      </c>
      <c r="BI134" s="171">
        <f>IF(N134="nulová",J134,0)</f>
        <v>0</v>
      </c>
      <c r="BJ134" s="18" t="s">
        <v>30</v>
      </c>
      <c r="BK134" s="171">
        <f>ROUND(I134*H134,2)</f>
        <v>0</v>
      </c>
      <c r="BL134" s="18" t="s">
        <v>137</v>
      </c>
      <c r="BM134" s="170" t="s">
        <v>724</v>
      </c>
    </row>
    <row r="135" spans="1:65" s="14" customFormat="1">
      <c r="B135" s="180"/>
      <c r="D135" s="173" t="s">
        <v>139</v>
      </c>
      <c r="E135" s="181" t="s">
        <v>1</v>
      </c>
      <c r="F135" s="182" t="s">
        <v>725</v>
      </c>
      <c r="H135" s="183">
        <v>7</v>
      </c>
      <c r="I135" s="184"/>
      <c r="L135" s="180"/>
      <c r="M135" s="185"/>
      <c r="N135" s="186"/>
      <c r="O135" s="186"/>
      <c r="P135" s="186"/>
      <c r="Q135" s="186"/>
      <c r="R135" s="186"/>
      <c r="S135" s="186"/>
      <c r="T135" s="187"/>
      <c r="AT135" s="181" t="s">
        <v>139</v>
      </c>
      <c r="AU135" s="181" t="s">
        <v>82</v>
      </c>
      <c r="AV135" s="14" t="s">
        <v>82</v>
      </c>
      <c r="AW135" s="14" t="s">
        <v>29</v>
      </c>
      <c r="AX135" s="14" t="s">
        <v>30</v>
      </c>
      <c r="AY135" s="181" t="s">
        <v>130</v>
      </c>
    </row>
    <row r="136" spans="1:65" s="2" customFormat="1" ht="33" customHeight="1">
      <c r="A136" s="33"/>
      <c r="B136" s="125"/>
      <c r="C136" s="159" t="s">
        <v>153</v>
      </c>
      <c r="D136" s="159" t="s">
        <v>132</v>
      </c>
      <c r="E136" s="160" t="s">
        <v>726</v>
      </c>
      <c r="F136" s="161" t="s">
        <v>727</v>
      </c>
      <c r="G136" s="162" t="s">
        <v>135</v>
      </c>
      <c r="H136" s="163">
        <v>28</v>
      </c>
      <c r="I136" s="164"/>
      <c r="J136" s="165">
        <f>ROUND(I136*H136,2)</f>
        <v>0</v>
      </c>
      <c r="K136" s="161" t="s">
        <v>136</v>
      </c>
      <c r="L136" s="34"/>
      <c r="M136" s="166" t="s">
        <v>1</v>
      </c>
      <c r="N136" s="167" t="s">
        <v>38</v>
      </c>
      <c r="O136" s="59"/>
      <c r="P136" s="168">
        <f>O136*H136</f>
        <v>0</v>
      </c>
      <c r="Q136" s="168">
        <v>0</v>
      </c>
      <c r="R136" s="168">
        <f>Q136*H136</f>
        <v>0</v>
      </c>
      <c r="S136" s="168">
        <v>0</v>
      </c>
      <c r="T136" s="169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0" t="s">
        <v>137</v>
      </c>
      <c r="AT136" s="170" t="s">
        <v>132</v>
      </c>
      <c r="AU136" s="170" t="s">
        <v>82</v>
      </c>
      <c r="AY136" s="18" t="s">
        <v>130</v>
      </c>
      <c r="BE136" s="171">
        <f>IF(N136="základní",J136,0)</f>
        <v>0</v>
      </c>
      <c r="BF136" s="171">
        <f>IF(N136="snížená",J136,0)</f>
        <v>0</v>
      </c>
      <c r="BG136" s="171">
        <f>IF(N136="zákl. přenesená",J136,0)</f>
        <v>0</v>
      </c>
      <c r="BH136" s="171">
        <f>IF(N136="sníž. přenesená",J136,0)</f>
        <v>0</v>
      </c>
      <c r="BI136" s="171">
        <f>IF(N136="nulová",J136,0)</f>
        <v>0</v>
      </c>
      <c r="BJ136" s="18" t="s">
        <v>30</v>
      </c>
      <c r="BK136" s="171">
        <f>ROUND(I136*H136,2)</f>
        <v>0</v>
      </c>
      <c r="BL136" s="18" t="s">
        <v>137</v>
      </c>
      <c r="BM136" s="170" t="s">
        <v>728</v>
      </c>
    </row>
    <row r="137" spans="1:65" s="13" customFormat="1">
      <c r="B137" s="172"/>
      <c r="D137" s="173" t="s">
        <v>139</v>
      </c>
      <c r="E137" s="174" t="s">
        <v>1</v>
      </c>
      <c r="F137" s="175" t="s">
        <v>729</v>
      </c>
      <c r="H137" s="174" t="s">
        <v>1</v>
      </c>
      <c r="I137" s="176"/>
      <c r="L137" s="172"/>
      <c r="M137" s="177"/>
      <c r="N137" s="178"/>
      <c r="O137" s="178"/>
      <c r="P137" s="178"/>
      <c r="Q137" s="178"/>
      <c r="R137" s="178"/>
      <c r="S137" s="178"/>
      <c r="T137" s="179"/>
      <c r="AT137" s="174" t="s">
        <v>139</v>
      </c>
      <c r="AU137" s="174" t="s">
        <v>82</v>
      </c>
      <c r="AV137" s="13" t="s">
        <v>30</v>
      </c>
      <c r="AW137" s="13" t="s">
        <v>29</v>
      </c>
      <c r="AX137" s="13" t="s">
        <v>73</v>
      </c>
      <c r="AY137" s="174" t="s">
        <v>130</v>
      </c>
    </row>
    <row r="138" spans="1:65" s="14" customFormat="1">
      <c r="B138" s="180"/>
      <c r="D138" s="173" t="s">
        <v>139</v>
      </c>
      <c r="E138" s="181" t="s">
        <v>1</v>
      </c>
      <c r="F138" s="182" t="s">
        <v>305</v>
      </c>
      <c r="H138" s="183">
        <v>28</v>
      </c>
      <c r="I138" s="184"/>
      <c r="L138" s="180"/>
      <c r="M138" s="185"/>
      <c r="N138" s="186"/>
      <c r="O138" s="186"/>
      <c r="P138" s="186"/>
      <c r="Q138" s="186"/>
      <c r="R138" s="186"/>
      <c r="S138" s="186"/>
      <c r="T138" s="187"/>
      <c r="AT138" s="181" t="s">
        <v>139</v>
      </c>
      <c r="AU138" s="181" t="s">
        <v>82</v>
      </c>
      <c r="AV138" s="14" t="s">
        <v>82</v>
      </c>
      <c r="AW138" s="14" t="s">
        <v>29</v>
      </c>
      <c r="AX138" s="14" t="s">
        <v>30</v>
      </c>
      <c r="AY138" s="181" t="s">
        <v>130</v>
      </c>
    </row>
    <row r="139" spans="1:65" s="2" customFormat="1" ht="33" customHeight="1">
      <c r="A139" s="33"/>
      <c r="B139" s="125"/>
      <c r="C139" s="159" t="s">
        <v>137</v>
      </c>
      <c r="D139" s="159" t="s">
        <v>132</v>
      </c>
      <c r="E139" s="160" t="s">
        <v>730</v>
      </c>
      <c r="F139" s="161" t="s">
        <v>731</v>
      </c>
      <c r="G139" s="162" t="s">
        <v>135</v>
      </c>
      <c r="H139" s="163">
        <v>7</v>
      </c>
      <c r="I139" s="164"/>
      <c r="J139" s="165">
        <f>ROUND(I139*H139,2)</f>
        <v>0</v>
      </c>
      <c r="K139" s="161" t="s">
        <v>136</v>
      </c>
      <c r="L139" s="34"/>
      <c r="M139" s="166" t="s">
        <v>1</v>
      </c>
      <c r="N139" s="167" t="s">
        <v>38</v>
      </c>
      <c r="O139" s="59"/>
      <c r="P139" s="168">
        <f>O139*H139</f>
        <v>0</v>
      </c>
      <c r="Q139" s="168">
        <v>0</v>
      </c>
      <c r="R139" s="168">
        <f>Q139*H139</f>
        <v>0</v>
      </c>
      <c r="S139" s="168">
        <v>0</v>
      </c>
      <c r="T139" s="169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0" t="s">
        <v>137</v>
      </c>
      <c r="AT139" s="170" t="s">
        <v>132</v>
      </c>
      <c r="AU139" s="170" t="s">
        <v>82</v>
      </c>
      <c r="AY139" s="18" t="s">
        <v>130</v>
      </c>
      <c r="BE139" s="171">
        <f>IF(N139="základní",J139,0)</f>
        <v>0</v>
      </c>
      <c r="BF139" s="171">
        <f>IF(N139="snížená",J139,0)</f>
        <v>0</v>
      </c>
      <c r="BG139" s="171">
        <f>IF(N139="zákl. přenesená",J139,0)</f>
        <v>0</v>
      </c>
      <c r="BH139" s="171">
        <f>IF(N139="sníž. přenesená",J139,0)</f>
        <v>0</v>
      </c>
      <c r="BI139" s="171">
        <f>IF(N139="nulová",J139,0)</f>
        <v>0</v>
      </c>
      <c r="BJ139" s="18" t="s">
        <v>30</v>
      </c>
      <c r="BK139" s="171">
        <f>ROUND(I139*H139,2)</f>
        <v>0</v>
      </c>
      <c r="BL139" s="18" t="s">
        <v>137</v>
      </c>
      <c r="BM139" s="170" t="s">
        <v>732</v>
      </c>
    </row>
    <row r="140" spans="1:65" s="14" customFormat="1">
      <c r="B140" s="180"/>
      <c r="D140" s="173" t="s">
        <v>139</v>
      </c>
      <c r="E140" s="181" t="s">
        <v>1</v>
      </c>
      <c r="F140" s="182" t="s">
        <v>177</v>
      </c>
      <c r="H140" s="183">
        <v>7</v>
      </c>
      <c r="I140" s="184"/>
      <c r="L140" s="180"/>
      <c r="M140" s="185"/>
      <c r="N140" s="186"/>
      <c r="O140" s="186"/>
      <c r="P140" s="186"/>
      <c r="Q140" s="186"/>
      <c r="R140" s="186"/>
      <c r="S140" s="186"/>
      <c r="T140" s="187"/>
      <c r="AT140" s="181" t="s">
        <v>139</v>
      </c>
      <c r="AU140" s="181" t="s">
        <v>82</v>
      </c>
      <c r="AV140" s="14" t="s">
        <v>82</v>
      </c>
      <c r="AW140" s="14" t="s">
        <v>29</v>
      </c>
      <c r="AX140" s="14" t="s">
        <v>30</v>
      </c>
      <c r="AY140" s="181" t="s">
        <v>130</v>
      </c>
    </row>
    <row r="141" spans="1:65" s="2" customFormat="1" ht="21.75" customHeight="1">
      <c r="A141" s="33"/>
      <c r="B141" s="125"/>
      <c r="C141" s="159" t="s">
        <v>163</v>
      </c>
      <c r="D141" s="159" t="s">
        <v>132</v>
      </c>
      <c r="E141" s="160" t="s">
        <v>164</v>
      </c>
      <c r="F141" s="161" t="s">
        <v>733</v>
      </c>
      <c r="G141" s="162" t="s">
        <v>135</v>
      </c>
      <c r="H141" s="163">
        <v>35</v>
      </c>
      <c r="I141" s="164"/>
      <c r="J141" s="165">
        <f>ROUND(I141*H141,2)</f>
        <v>0</v>
      </c>
      <c r="K141" s="161" t="s">
        <v>1</v>
      </c>
      <c r="L141" s="34"/>
      <c r="M141" s="166" t="s">
        <v>1</v>
      </c>
      <c r="N141" s="167" t="s">
        <v>38</v>
      </c>
      <c r="O141" s="59"/>
      <c r="P141" s="168">
        <f>O141*H141</f>
        <v>0</v>
      </c>
      <c r="Q141" s="168">
        <v>0</v>
      </c>
      <c r="R141" s="168">
        <f>Q141*H141</f>
        <v>0</v>
      </c>
      <c r="S141" s="168">
        <v>0</v>
      </c>
      <c r="T141" s="169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0" t="s">
        <v>137</v>
      </c>
      <c r="AT141" s="170" t="s">
        <v>132</v>
      </c>
      <c r="AU141" s="170" t="s">
        <v>82</v>
      </c>
      <c r="AY141" s="18" t="s">
        <v>130</v>
      </c>
      <c r="BE141" s="171">
        <f>IF(N141="základní",J141,0)</f>
        <v>0</v>
      </c>
      <c r="BF141" s="171">
        <f>IF(N141="snížená",J141,0)</f>
        <v>0</v>
      </c>
      <c r="BG141" s="171">
        <f>IF(N141="zákl. přenesená",J141,0)</f>
        <v>0</v>
      </c>
      <c r="BH141" s="171">
        <f>IF(N141="sníž. přenesená",J141,0)</f>
        <v>0</v>
      </c>
      <c r="BI141" s="171">
        <f>IF(N141="nulová",J141,0)</f>
        <v>0</v>
      </c>
      <c r="BJ141" s="18" t="s">
        <v>30</v>
      </c>
      <c r="BK141" s="171">
        <f>ROUND(I141*H141,2)</f>
        <v>0</v>
      </c>
      <c r="BL141" s="18" t="s">
        <v>137</v>
      </c>
      <c r="BM141" s="170" t="s">
        <v>734</v>
      </c>
    </row>
    <row r="142" spans="1:65" s="13" customFormat="1">
      <c r="B142" s="172"/>
      <c r="D142" s="173" t="s">
        <v>139</v>
      </c>
      <c r="E142" s="174" t="s">
        <v>1</v>
      </c>
      <c r="F142" s="175" t="s">
        <v>735</v>
      </c>
      <c r="H142" s="174" t="s">
        <v>1</v>
      </c>
      <c r="I142" s="176"/>
      <c r="L142" s="172"/>
      <c r="M142" s="177"/>
      <c r="N142" s="178"/>
      <c r="O142" s="178"/>
      <c r="P142" s="178"/>
      <c r="Q142" s="178"/>
      <c r="R142" s="178"/>
      <c r="S142" s="178"/>
      <c r="T142" s="179"/>
      <c r="AT142" s="174" t="s">
        <v>139</v>
      </c>
      <c r="AU142" s="174" t="s">
        <v>82</v>
      </c>
      <c r="AV142" s="13" t="s">
        <v>30</v>
      </c>
      <c r="AW142" s="13" t="s">
        <v>29</v>
      </c>
      <c r="AX142" s="13" t="s">
        <v>73</v>
      </c>
      <c r="AY142" s="174" t="s">
        <v>130</v>
      </c>
    </row>
    <row r="143" spans="1:65" s="13" customFormat="1">
      <c r="B143" s="172"/>
      <c r="D143" s="173" t="s">
        <v>139</v>
      </c>
      <c r="E143" s="174" t="s">
        <v>1</v>
      </c>
      <c r="F143" s="175" t="s">
        <v>736</v>
      </c>
      <c r="H143" s="174" t="s">
        <v>1</v>
      </c>
      <c r="I143" s="176"/>
      <c r="L143" s="172"/>
      <c r="M143" s="177"/>
      <c r="N143" s="178"/>
      <c r="O143" s="178"/>
      <c r="P143" s="178"/>
      <c r="Q143" s="178"/>
      <c r="R143" s="178"/>
      <c r="S143" s="178"/>
      <c r="T143" s="179"/>
      <c r="AT143" s="174" t="s">
        <v>139</v>
      </c>
      <c r="AU143" s="174" t="s">
        <v>82</v>
      </c>
      <c r="AV143" s="13" t="s">
        <v>30</v>
      </c>
      <c r="AW143" s="13" t="s">
        <v>29</v>
      </c>
      <c r="AX143" s="13" t="s">
        <v>73</v>
      </c>
      <c r="AY143" s="174" t="s">
        <v>130</v>
      </c>
    </row>
    <row r="144" spans="1:65" s="13" customFormat="1">
      <c r="B144" s="172"/>
      <c r="D144" s="173" t="s">
        <v>139</v>
      </c>
      <c r="E144" s="174" t="s">
        <v>1</v>
      </c>
      <c r="F144" s="175" t="s">
        <v>737</v>
      </c>
      <c r="H144" s="174" t="s">
        <v>1</v>
      </c>
      <c r="I144" s="176"/>
      <c r="L144" s="172"/>
      <c r="M144" s="177"/>
      <c r="N144" s="178"/>
      <c r="O144" s="178"/>
      <c r="P144" s="178"/>
      <c r="Q144" s="178"/>
      <c r="R144" s="178"/>
      <c r="S144" s="178"/>
      <c r="T144" s="179"/>
      <c r="AT144" s="174" t="s">
        <v>139</v>
      </c>
      <c r="AU144" s="174" t="s">
        <v>82</v>
      </c>
      <c r="AV144" s="13" t="s">
        <v>30</v>
      </c>
      <c r="AW144" s="13" t="s">
        <v>29</v>
      </c>
      <c r="AX144" s="13" t="s">
        <v>73</v>
      </c>
      <c r="AY144" s="174" t="s">
        <v>130</v>
      </c>
    </row>
    <row r="145" spans="1:65" s="14" customFormat="1">
      <c r="B145" s="180"/>
      <c r="D145" s="173" t="s">
        <v>139</v>
      </c>
      <c r="E145" s="181" t="s">
        <v>1</v>
      </c>
      <c r="F145" s="182" t="s">
        <v>738</v>
      </c>
      <c r="H145" s="183">
        <v>35</v>
      </c>
      <c r="I145" s="184"/>
      <c r="L145" s="180"/>
      <c r="M145" s="185"/>
      <c r="N145" s="186"/>
      <c r="O145" s="186"/>
      <c r="P145" s="186"/>
      <c r="Q145" s="186"/>
      <c r="R145" s="186"/>
      <c r="S145" s="186"/>
      <c r="T145" s="187"/>
      <c r="AT145" s="181" t="s">
        <v>139</v>
      </c>
      <c r="AU145" s="181" t="s">
        <v>82</v>
      </c>
      <c r="AV145" s="14" t="s">
        <v>82</v>
      </c>
      <c r="AW145" s="14" t="s">
        <v>29</v>
      </c>
      <c r="AX145" s="14" t="s">
        <v>73</v>
      </c>
      <c r="AY145" s="181" t="s">
        <v>130</v>
      </c>
    </row>
    <row r="146" spans="1:65" s="15" customFormat="1">
      <c r="B146" s="188"/>
      <c r="D146" s="173" t="s">
        <v>139</v>
      </c>
      <c r="E146" s="189" t="s">
        <v>1</v>
      </c>
      <c r="F146" s="190" t="s">
        <v>142</v>
      </c>
      <c r="H146" s="191">
        <v>35</v>
      </c>
      <c r="I146" s="192"/>
      <c r="L146" s="188"/>
      <c r="M146" s="193"/>
      <c r="N146" s="194"/>
      <c r="O146" s="194"/>
      <c r="P146" s="194"/>
      <c r="Q146" s="194"/>
      <c r="R146" s="194"/>
      <c r="S146" s="194"/>
      <c r="T146" s="195"/>
      <c r="AT146" s="189" t="s">
        <v>139</v>
      </c>
      <c r="AU146" s="189" t="s">
        <v>82</v>
      </c>
      <c r="AV146" s="15" t="s">
        <v>137</v>
      </c>
      <c r="AW146" s="15" t="s">
        <v>29</v>
      </c>
      <c r="AX146" s="15" t="s">
        <v>30</v>
      </c>
      <c r="AY146" s="189" t="s">
        <v>130</v>
      </c>
    </row>
    <row r="147" spans="1:65" s="2" customFormat="1" ht="21.75" customHeight="1">
      <c r="A147" s="33"/>
      <c r="B147" s="125"/>
      <c r="C147" s="159" t="s">
        <v>171</v>
      </c>
      <c r="D147" s="159" t="s">
        <v>132</v>
      </c>
      <c r="E147" s="160" t="s">
        <v>739</v>
      </c>
      <c r="F147" s="161" t="s">
        <v>740</v>
      </c>
      <c r="G147" s="162" t="s">
        <v>135</v>
      </c>
      <c r="H147" s="163">
        <v>35</v>
      </c>
      <c r="I147" s="164"/>
      <c r="J147" s="165">
        <f>ROUND(I147*H147,2)</f>
        <v>0</v>
      </c>
      <c r="K147" s="161" t="s">
        <v>1</v>
      </c>
      <c r="L147" s="34"/>
      <c r="M147" s="166" t="s">
        <v>1</v>
      </c>
      <c r="N147" s="167" t="s">
        <v>38</v>
      </c>
      <c r="O147" s="59"/>
      <c r="P147" s="168">
        <f>O147*H147</f>
        <v>0</v>
      </c>
      <c r="Q147" s="168">
        <v>0</v>
      </c>
      <c r="R147" s="168">
        <f>Q147*H147</f>
        <v>0</v>
      </c>
      <c r="S147" s="168">
        <v>0</v>
      </c>
      <c r="T147" s="169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0" t="s">
        <v>137</v>
      </c>
      <c r="AT147" s="170" t="s">
        <v>132</v>
      </c>
      <c r="AU147" s="170" t="s">
        <v>82</v>
      </c>
      <c r="AY147" s="18" t="s">
        <v>130</v>
      </c>
      <c r="BE147" s="171">
        <f>IF(N147="základní",J147,0)</f>
        <v>0</v>
      </c>
      <c r="BF147" s="171">
        <f>IF(N147="snížená",J147,0)</f>
        <v>0</v>
      </c>
      <c r="BG147" s="171">
        <f>IF(N147="zákl. přenesená",J147,0)</f>
        <v>0</v>
      </c>
      <c r="BH147" s="171">
        <f>IF(N147="sníž. přenesená",J147,0)</f>
        <v>0</v>
      </c>
      <c r="BI147" s="171">
        <f>IF(N147="nulová",J147,0)</f>
        <v>0</v>
      </c>
      <c r="BJ147" s="18" t="s">
        <v>30</v>
      </c>
      <c r="BK147" s="171">
        <f>ROUND(I147*H147,2)</f>
        <v>0</v>
      </c>
      <c r="BL147" s="18" t="s">
        <v>137</v>
      </c>
      <c r="BM147" s="170" t="s">
        <v>741</v>
      </c>
    </row>
    <row r="148" spans="1:65" s="14" customFormat="1">
      <c r="B148" s="180"/>
      <c r="D148" s="173" t="s">
        <v>139</v>
      </c>
      <c r="E148" s="181" t="s">
        <v>1</v>
      </c>
      <c r="F148" s="182" t="s">
        <v>360</v>
      </c>
      <c r="H148" s="183">
        <v>35</v>
      </c>
      <c r="I148" s="184"/>
      <c r="L148" s="180"/>
      <c r="M148" s="185"/>
      <c r="N148" s="186"/>
      <c r="O148" s="186"/>
      <c r="P148" s="186"/>
      <c r="Q148" s="186"/>
      <c r="R148" s="186"/>
      <c r="S148" s="186"/>
      <c r="T148" s="187"/>
      <c r="AT148" s="181" t="s">
        <v>139</v>
      </c>
      <c r="AU148" s="181" t="s">
        <v>82</v>
      </c>
      <c r="AV148" s="14" t="s">
        <v>82</v>
      </c>
      <c r="AW148" s="14" t="s">
        <v>29</v>
      </c>
      <c r="AX148" s="14" t="s">
        <v>30</v>
      </c>
      <c r="AY148" s="181" t="s">
        <v>130</v>
      </c>
    </row>
    <row r="149" spans="1:65" s="2" customFormat="1" ht="37.950000000000003" customHeight="1">
      <c r="A149" s="33"/>
      <c r="B149" s="125"/>
      <c r="C149" s="159" t="s">
        <v>177</v>
      </c>
      <c r="D149" s="159" t="s">
        <v>132</v>
      </c>
      <c r="E149" s="160" t="s">
        <v>172</v>
      </c>
      <c r="F149" s="161" t="s">
        <v>173</v>
      </c>
      <c r="G149" s="162" t="s">
        <v>135</v>
      </c>
      <c r="H149" s="163">
        <v>28</v>
      </c>
      <c r="I149" s="164"/>
      <c r="J149" s="165">
        <f>ROUND(I149*H149,2)</f>
        <v>0</v>
      </c>
      <c r="K149" s="161" t="s">
        <v>136</v>
      </c>
      <c r="L149" s="34"/>
      <c r="M149" s="166" t="s">
        <v>1</v>
      </c>
      <c r="N149" s="167" t="s">
        <v>38</v>
      </c>
      <c r="O149" s="59"/>
      <c r="P149" s="168">
        <f>O149*H149</f>
        <v>0</v>
      </c>
      <c r="Q149" s="168">
        <v>0</v>
      </c>
      <c r="R149" s="168">
        <f>Q149*H149</f>
        <v>0</v>
      </c>
      <c r="S149" s="168">
        <v>0</v>
      </c>
      <c r="T149" s="169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0" t="s">
        <v>137</v>
      </c>
      <c r="AT149" s="170" t="s">
        <v>132</v>
      </c>
      <c r="AU149" s="170" t="s">
        <v>82</v>
      </c>
      <c r="AY149" s="18" t="s">
        <v>130</v>
      </c>
      <c r="BE149" s="171">
        <f>IF(N149="základní",J149,0)</f>
        <v>0</v>
      </c>
      <c r="BF149" s="171">
        <f>IF(N149="snížená",J149,0)</f>
        <v>0</v>
      </c>
      <c r="BG149" s="171">
        <f>IF(N149="zákl. přenesená",J149,0)</f>
        <v>0</v>
      </c>
      <c r="BH149" s="171">
        <f>IF(N149="sníž. přenesená",J149,0)</f>
        <v>0</v>
      </c>
      <c r="BI149" s="171">
        <f>IF(N149="nulová",J149,0)</f>
        <v>0</v>
      </c>
      <c r="BJ149" s="18" t="s">
        <v>30</v>
      </c>
      <c r="BK149" s="171">
        <f>ROUND(I149*H149,2)</f>
        <v>0</v>
      </c>
      <c r="BL149" s="18" t="s">
        <v>137</v>
      </c>
      <c r="BM149" s="170" t="s">
        <v>742</v>
      </c>
    </row>
    <row r="150" spans="1:65" s="14" customFormat="1">
      <c r="B150" s="180"/>
      <c r="D150" s="173" t="s">
        <v>139</v>
      </c>
      <c r="E150" s="181" t="s">
        <v>1</v>
      </c>
      <c r="F150" s="182" t="s">
        <v>305</v>
      </c>
      <c r="H150" s="183">
        <v>28</v>
      </c>
      <c r="I150" s="184"/>
      <c r="L150" s="180"/>
      <c r="M150" s="185"/>
      <c r="N150" s="186"/>
      <c r="O150" s="186"/>
      <c r="P150" s="186"/>
      <c r="Q150" s="186"/>
      <c r="R150" s="186"/>
      <c r="S150" s="186"/>
      <c r="T150" s="187"/>
      <c r="AT150" s="181" t="s">
        <v>139</v>
      </c>
      <c r="AU150" s="181" t="s">
        <v>82</v>
      </c>
      <c r="AV150" s="14" t="s">
        <v>82</v>
      </c>
      <c r="AW150" s="14" t="s">
        <v>29</v>
      </c>
      <c r="AX150" s="14" t="s">
        <v>30</v>
      </c>
      <c r="AY150" s="181" t="s">
        <v>130</v>
      </c>
    </row>
    <row r="151" spans="1:65" s="2" customFormat="1" ht="37.950000000000003" customHeight="1">
      <c r="A151" s="33"/>
      <c r="B151" s="125"/>
      <c r="C151" s="159" t="s">
        <v>185</v>
      </c>
      <c r="D151" s="159" t="s">
        <v>132</v>
      </c>
      <c r="E151" s="160" t="s">
        <v>178</v>
      </c>
      <c r="F151" s="161" t="s">
        <v>179</v>
      </c>
      <c r="G151" s="162" t="s">
        <v>135</v>
      </c>
      <c r="H151" s="163">
        <v>490</v>
      </c>
      <c r="I151" s="164"/>
      <c r="J151" s="165">
        <f>ROUND(I151*H151,2)</f>
        <v>0</v>
      </c>
      <c r="K151" s="161" t="s">
        <v>136</v>
      </c>
      <c r="L151" s="34"/>
      <c r="M151" s="166" t="s">
        <v>1</v>
      </c>
      <c r="N151" s="167" t="s">
        <v>38</v>
      </c>
      <c r="O151" s="59"/>
      <c r="P151" s="168">
        <f>O151*H151</f>
        <v>0</v>
      </c>
      <c r="Q151" s="168">
        <v>0</v>
      </c>
      <c r="R151" s="168">
        <f>Q151*H151</f>
        <v>0</v>
      </c>
      <c r="S151" s="168">
        <v>0</v>
      </c>
      <c r="T151" s="169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0" t="s">
        <v>137</v>
      </c>
      <c r="AT151" s="170" t="s">
        <v>132</v>
      </c>
      <c r="AU151" s="170" t="s">
        <v>82</v>
      </c>
      <c r="AY151" s="18" t="s">
        <v>130</v>
      </c>
      <c r="BE151" s="171">
        <f>IF(N151="základní",J151,0)</f>
        <v>0</v>
      </c>
      <c r="BF151" s="171">
        <f>IF(N151="snížená",J151,0)</f>
        <v>0</v>
      </c>
      <c r="BG151" s="171">
        <f>IF(N151="zákl. přenesená",J151,0)</f>
        <v>0</v>
      </c>
      <c r="BH151" s="171">
        <f>IF(N151="sníž. přenesená",J151,0)</f>
        <v>0</v>
      </c>
      <c r="BI151" s="171">
        <f>IF(N151="nulová",J151,0)</f>
        <v>0</v>
      </c>
      <c r="BJ151" s="18" t="s">
        <v>30</v>
      </c>
      <c r="BK151" s="171">
        <f>ROUND(I151*H151,2)</f>
        <v>0</v>
      </c>
      <c r="BL151" s="18" t="s">
        <v>137</v>
      </c>
      <c r="BM151" s="170" t="s">
        <v>743</v>
      </c>
    </row>
    <row r="152" spans="1:65" s="13" customFormat="1">
      <c r="B152" s="172"/>
      <c r="D152" s="173" t="s">
        <v>139</v>
      </c>
      <c r="E152" s="174" t="s">
        <v>1</v>
      </c>
      <c r="F152" s="175" t="s">
        <v>744</v>
      </c>
      <c r="H152" s="174" t="s">
        <v>1</v>
      </c>
      <c r="I152" s="176"/>
      <c r="L152" s="172"/>
      <c r="M152" s="177"/>
      <c r="N152" s="178"/>
      <c r="O152" s="178"/>
      <c r="P152" s="178"/>
      <c r="Q152" s="178"/>
      <c r="R152" s="178"/>
      <c r="S152" s="178"/>
      <c r="T152" s="179"/>
      <c r="AT152" s="174" t="s">
        <v>139</v>
      </c>
      <c r="AU152" s="174" t="s">
        <v>82</v>
      </c>
      <c r="AV152" s="13" t="s">
        <v>30</v>
      </c>
      <c r="AW152" s="13" t="s">
        <v>29</v>
      </c>
      <c r="AX152" s="13" t="s">
        <v>73</v>
      </c>
      <c r="AY152" s="174" t="s">
        <v>130</v>
      </c>
    </row>
    <row r="153" spans="1:65" s="13" customFormat="1">
      <c r="B153" s="172"/>
      <c r="D153" s="173" t="s">
        <v>139</v>
      </c>
      <c r="E153" s="174" t="s">
        <v>1</v>
      </c>
      <c r="F153" s="175" t="s">
        <v>745</v>
      </c>
      <c r="H153" s="174" t="s">
        <v>1</v>
      </c>
      <c r="I153" s="176"/>
      <c r="L153" s="172"/>
      <c r="M153" s="177"/>
      <c r="N153" s="178"/>
      <c r="O153" s="178"/>
      <c r="P153" s="178"/>
      <c r="Q153" s="178"/>
      <c r="R153" s="178"/>
      <c r="S153" s="178"/>
      <c r="T153" s="179"/>
      <c r="AT153" s="174" t="s">
        <v>139</v>
      </c>
      <c r="AU153" s="174" t="s">
        <v>82</v>
      </c>
      <c r="AV153" s="13" t="s">
        <v>30</v>
      </c>
      <c r="AW153" s="13" t="s">
        <v>29</v>
      </c>
      <c r="AX153" s="13" t="s">
        <v>73</v>
      </c>
      <c r="AY153" s="174" t="s">
        <v>130</v>
      </c>
    </row>
    <row r="154" spans="1:65" s="13" customFormat="1">
      <c r="B154" s="172"/>
      <c r="D154" s="173" t="s">
        <v>139</v>
      </c>
      <c r="E154" s="174" t="s">
        <v>1</v>
      </c>
      <c r="F154" s="175" t="s">
        <v>746</v>
      </c>
      <c r="H154" s="174" t="s">
        <v>1</v>
      </c>
      <c r="I154" s="176"/>
      <c r="L154" s="172"/>
      <c r="M154" s="177"/>
      <c r="N154" s="178"/>
      <c r="O154" s="178"/>
      <c r="P154" s="178"/>
      <c r="Q154" s="178"/>
      <c r="R154" s="178"/>
      <c r="S154" s="178"/>
      <c r="T154" s="179"/>
      <c r="AT154" s="174" t="s">
        <v>139</v>
      </c>
      <c r="AU154" s="174" t="s">
        <v>82</v>
      </c>
      <c r="AV154" s="13" t="s">
        <v>30</v>
      </c>
      <c r="AW154" s="13" t="s">
        <v>29</v>
      </c>
      <c r="AX154" s="13" t="s">
        <v>73</v>
      </c>
      <c r="AY154" s="174" t="s">
        <v>130</v>
      </c>
    </row>
    <row r="155" spans="1:65" s="14" customFormat="1">
      <c r="B155" s="180"/>
      <c r="D155" s="173" t="s">
        <v>139</v>
      </c>
      <c r="E155" s="181" t="s">
        <v>1</v>
      </c>
      <c r="F155" s="182" t="s">
        <v>747</v>
      </c>
      <c r="H155" s="183">
        <v>490</v>
      </c>
      <c r="I155" s="184"/>
      <c r="L155" s="180"/>
      <c r="M155" s="185"/>
      <c r="N155" s="186"/>
      <c r="O155" s="186"/>
      <c r="P155" s="186"/>
      <c r="Q155" s="186"/>
      <c r="R155" s="186"/>
      <c r="S155" s="186"/>
      <c r="T155" s="187"/>
      <c r="AT155" s="181" t="s">
        <v>139</v>
      </c>
      <c r="AU155" s="181" t="s">
        <v>82</v>
      </c>
      <c r="AV155" s="14" t="s">
        <v>82</v>
      </c>
      <c r="AW155" s="14" t="s">
        <v>29</v>
      </c>
      <c r="AX155" s="14" t="s">
        <v>73</v>
      </c>
      <c r="AY155" s="181" t="s">
        <v>130</v>
      </c>
    </row>
    <row r="156" spans="1:65" s="15" customFormat="1">
      <c r="B156" s="188"/>
      <c r="D156" s="173" t="s">
        <v>139</v>
      </c>
      <c r="E156" s="189" t="s">
        <v>1</v>
      </c>
      <c r="F156" s="190" t="s">
        <v>142</v>
      </c>
      <c r="H156" s="191">
        <v>490</v>
      </c>
      <c r="I156" s="192"/>
      <c r="L156" s="188"/>
      <c r="M156" s="193"/>
      <c r="N156" s="194"/>
      <c r="O156" s="194"/>
      <c r="P156" s="194"/>
      <c r="Q156" s="194"/>
      <c r="R156" s="194"/>
      <c r="S156" s="194"/>
      <c r="T156" s="195"/>
      <c r="AT156" s="189" t="s">
        <v>139</v>
      </c>
      <c r="AU156" s="189" t="s">
        <v>82</v>
      </c>
      <c r="AV156" s="15" t="s">
        <v>137</v>
      </c>
      <c r="AW156" s="15" t="s">
        <v>29</v>
      </c>
      <c r="AX156" s="15" t="s">
        <v>30</v>
      </c>
      <c r="AY156" s="189" t="s">
        <v>130</v>
      </c>
    </row>
    <row r="157" spans="1:65" s="2" customFormat="1" ht="37.950000000000003" customHeight="1">
      <c r="A157" s="33"/>
      <c r="B157" s="125"/>
      <c r="C157" s="159" t="s">
        <v>192</v>
      </c>
      <c r="D157" s="159" t="s">
        <v>132</v>
      </c>
      <c r="E157" s="160" t="s">
        <v>186</v>
      </c>
      <c r="F157" s="161" t="s">
        <v>187</v>
      </c>
      <c r="G157" s="162" t="s">
        <v>135</v>
      </c>
      <c r="H157" s="163">
        <v>7</v>
      </c>
      <c r="I157" s="164"/>
      <c r="J157" s="165">
        <f>ROUND(I157*H157,2)</f>
        <v>0</v>
      </c>
      <c r="K157" s="161" t="s">
        <v>136</v>
      </c>
      <c r="L157" s="34"/>
      <c r="M157" s="166" t="s">
        <v>1</v>
      </c>
      <c r="N157" s="167" t="s">
        <v>38</v>
      </c>
      <c r="O157" s="59"/>
      <c r="P157" s="168">
        <f>O157*H157</f>
        <v>0</v>
      </c>
      <c r="Q157" s="168">
        <v>0</v>
      </c>
      <c r="R157" s="168">
        <f>Q157*H157</f>
        <v>0</v>
      </c>
      <c r="S157" s="168">
        <v>0</v>
      </c>
      <c r="T157" s="169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0" t="s">
        <v>137</v>
      </c>
      <c r="AT157" s="170" t="s">
        <v>132</v>
      </c>
      <c r="AU157" s="170" t="s">
        <v>82</v>
      </c>
      <c r="AY157" s="18" t="s">
        <v>130</v>
      </c>
      <c r="BE157" s="171">
        <f>IF(N157="základní",J157,0)</f>
        <v>0</v>
      </c>
      <c r="BF157" s="171">
        <f>IF(N157="snížená",J157,0)</f>
        <v>0</v>
      </c>
      <c r="BG157" s="171">
        <f>IF(N157="zákl. přenesená",J157,0)</f>
        <v>0</v>
      </c>
      <c r="BH157" s="171">
        <f>IF(N157="sníž. přenesená",J157,0)</f>
        <v>0</v>
      </c>
      <c r="BI157" s="171">
        <f>IF(N157="nulová",J157,0)</f>
        <v>0</v>
      </c>
      <c r="BJ157" s="18" t="s">
        <v>30</v>
      </c>
      <c r="BK157" s="171">
        <f>ROUND(I157*H157,2)</f>
        <v>0</v>
      </c>
      <c r="BL157" s="18" t="s">
        <v>137</v>
      </c>
      <c r="BM157" s="170" t="s">
        <v>748</v>
      </c>
    </row>
    <row r="158" spans="1:65" s="14" customFormat="1">
      <c r="B158" s="180"/>
      <c r="D158" s="173" t="s">
        <v>139</v>
      </c>
      <c r="E158" s="181" t="s">
        <v>1</v>
      </c>
      <c r="F158" s="182" t="s">
        <v>177</v>
      </c>
      <c r="H158" s="183">
        <v>7</v>
      </c>
      <c r="I158" s="184"/>
      <c r="L158" s="180"/>
      <c r="M158" s="185"/>
      <c r="N158" s="186"/>
      <c r="O158" s="186"/>
      <c r="P158" s="186"/>
      <c r="Q158" s="186"/>
      <c r="R158" s="186"/>
      <c r="S158" s="186"/>
      <c r="T158" s="187"/>
      <c r="AT158" s="181" t="s">
        <v>139</v>
      </c>
      <c r="AU158" s="181" t="s">
        <v>82</v>
      </c>
      <c r="AV158" s="14" t="s">
        <v>82</v>
      </c>
      <c r="AW158" s="14" t="s">
        <v>29</v>
      </c>
      <c r="AX158" s="14" t="s">
        <v>30</v>
      </c>
      <c r="AY158" s="181" t="s">
        <v>130</v>
      </c>
    </row>
    <row r="159" spans="1:65" s="2" customFormat="1" ht="37.950000000000003" customHeight="1">
      <c r="A159" s="33"/>
      <c r="B159" s="125"/>
      <c r="C159" s="159" t="s">
        <v>201</v>
      </c>
      <c r="D159" s="159" t="s">
        <v>132</v>
      </c>
      <c r="E159" s="160" t="s">
        <v>193</v>
      </c>
      <c r="F159" s="161" t="s">
        <v>194</v>
      </c>
      <c r="G159" s="162" t="s">
        <v>135</v>
      </c>
      <c r="H159" s="163">
        <v>98</v>
      </c>
      <c r="I159" s="164"/>
      <c r="J159" s="165">
        <f>ROUND(I159*H159,2)</f>
        <v>0</v>
      </c>
      <c r="K159" s="161" t="s">
        <v>136</v>
      </c>
      <c r="L159" s="34"/>
      <c r="M159" s="166" t="s">
        <v>1</v>
      </c>
      <c r="N159" s="167" t="s">
        <v>38</v>
      </c>
      <c r="O159" s="59"/>
      <c r="P159" s="168">
        <f>O159*H159</f>
        <v>0</v>
      </c>
      <c r="Q159" s="168">
        <v>0</v>
      </c>
      <c r="R159" s="168">
        <f>Q159*H159</f>
        <v>0</v>
      </c>
      <c r="S159" s="168">
        <v>0</v>
      </c>
      <c r="T159" s="169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0" t="s">
        <v>137</v>
      </c>
      <c r="AT159" s="170" t="s">
        <v>132</v>
      </c>
      <c r="AU159" s="170" t="s">
        <v>82</v>
      </c>
      <c r="AY159" s="18" t="s">
        <v>130</v>
      </c>
      <c r="BE159" s="171">
        <f>IF(N159="základní",J159,0)</f>
        <v>0</v>
      </c>
      <c r="BF159" s="171">
        <f>IF(N159="snížená",J159,0)</f>
        <v>0</v>
      </c>
      <c r="BG159" s="171">
        <f>IF(N159="zákl. přenesená",J159,0)</f>
        <v>0</v>
      </c>
      <c r="BH159" s="171">
        <f>IF(N159="sníž. přenesená",J159,0)</f>
        <v>0</v>
      </c>
      <c r="BI159" s="171">
        <f>IF(N159="nulová",J159,0)</f>
        <v>0</v>
      </c>
      <c r="BJ159" s="18" t="s">
        <v>30</v>
      </c>
      <c r="BK159" s="171">
        <f>ROUND(I159*H159,2)</f>
        <v>0</v>
      </c>
      <c r="BL159" s="18" t="s">
        <v>137</v>
      </c>
      <c r="BM159" s="170" t="s">
        <v>749</v>
      </c>
    </row>
    <row r="160" spans="1:65" s="14" customFormat="1">
      <c r="B160" s="180"/>
      <c r="D160" s="173" t="s">
        <v>139</v>
      </c>
      <c r="E160" s="181" t="s">
        <v>1</v>
      </c>
      <c r="F160" s="182" t="s">
        <v>750</v>
      </c>
      <c r="H160" s="183">
        <v>98</v>
      </c>
      <c r="I160" s="184"/>
      <c r="L160" s="180"/>
      <c r="M160" s="185"/>
      <c r="N160" s="186"/>
      <c r="O160" s="186"/>
      <c r="P160" s="186"/>
      <c r="Q160" s="186"/>
      <c r="R160" s="186"/>
      <c r="S160" s="186"/>
      <c r="T160" s="187"/>
      <c r="AT160" s="181" t="s">
        <v>139</v>
      </c>
      <c r="AU160" s="181" t="s">
        <v>82</v>
      </c>
      <c r="AV160" s="14" t="s">
        <v>82</v>
      </c>
      <c r="AW160" s="14" t="s">
        <v>29</v>
      </c>
      <c r="AX160" s="14" t="s">
        <v>30</v>
      </c>
      <c r="AY160" s="181" t="s">
        <v>130</v>
      </c>
    </row>
    <row r="161" spans="1:65" s="2" customFormat="1" ht="37.950000000000003" customHeight="1">
      <c r="A161" s="33"/>
      <c r="B161" s="125"/>
      <c r="C161" s="159" t="s">
        <v>206</v>
      </c>
      <c r="D161" s="159" t="s">
        <v>132</v>
      </c>
      <c r="E161" s="160" t="s">
        <v>202</v>
      </c>
      <c r="F161" s="161" t="s">
        <v>203</v>
      </c>
      <c r="G161" s="162" t="s">
        <v>135</v>
      </c>
      <c r="H161" s="163">
        <v>28</v>
      </c>
      <c r="I161" s="164"/>
      <c r="J161" s="165">
        <f>ROUND(I161*H161,2)</f>
        <v>0</v>
      </c>
      <c r="K161" s="161" t="s">
        <v>136</v>
      </c>
      <c r="L161" s="34"/>
      <c r="M161" s="166" t="s">
        <v>1</v>
      </c>
      <c r="N161" s="167" t="s">
        <v>38</v>
      </c>
      <c r="O161" s="59"/>
      <c r="P161" s="168">
        <f>O161*H161</f>
        <v>0</v>
      </c>
      <c r="Q161" s="168">
        <v>0</v>
      </c>
      <c r="R161" s="168">
        <f>Q161*H161</f>
        <v>0</v>
      </c>
      <c r="S161" s="168">
        <v>0</v>
      </c>
      <c r="T161" s="169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0" t="s">
        <v>137</v>
      </c>
      <c r="AT161" s="170" t="s">
        <v>132</v>
      </c>
      <c r="AU161" s="170" t="s">
        <v>82</v>
      </c>
      <c r="AY161" s="18" t="s">
        <v>130</v>
      </c>
      <c r="BE161" s="171">
        <f>IF(N161="základní",J161,0)</f>
        <v>0</v>
      </c>
      <c r="BF161" s="171">
        <f>IF(N161="snížená",J161,0)</f>
        <v>0</v>
      </c>
      <c r="BG161" s="171">
        <f>IF(N161="zákl. přenesená",J161,0)</f>
        <v>0</v>
      </c>
      <c r="BH161" s="171">
        <f>IF(N161="sníž. přenesená",J161,0)</f>
        <v>0</v>
      </c>
      <c r="BI161" s="171">
        <f>IF(N161="nulová",J161,0)</f>
        <v>0</v>
      </c>
      <c r="BJ161" s="18" t="s">
        <v>30</v>
      </c>
      <c r="BK161" s="171">
        <f>ROUND(I161*H161,2)</f>
        <v>0</v>
      </c>
      <c r="BL161" s="18" t="s">
        <v>137</v>
      </c>
      <c r="BM161" s="170" t="s">
        <v>751</v>
      </c>
    </row>
    <row r="162" spans="1:65" s="14" customFormat="1">
      <c r="B162" s="180"/>
      <c r="D162" s="173" t="s">
        <v>139</v>
      </c>
      <c r="E162" s="181" t="s">
        <v>1</v>
      </c>
      <c r="F162" s="182" t="s">
        <v>305</v>
      </c>
      <c r="H162" s="183">
        <v>28</v>
      </c>
      <c r="I162" s="184"/>
      <c r="L162" s="180"/>
      <c r="M162" s="185"/>
      <c r="N162" s="186"/>
      <c r="O162" s="186"/>
      <c r="P162" s="186"/>
      <c r="Q162" s="186"/>
      <c r="R162" s="186"/>
      <c r="S162" s="186"/>
      <c r="T162" s="187"/>
      <c r="AT162" s="181" t="s">
        <v>139</v>
      </c>
      <c r="AU162" s="181" t="s">
        <v>82</v>
      </c>
      <c r="AV162" s="14" t="s">
        <v>82</v>
      </c>
      <c r="AW162" s="14" t="s">
        <v>29</v>
      </c>
      <c r="AX162" s="14" t="s">
        <v>30</v>
      </c>
      <c r="AY162" s="181" t="s">
        <v>130</v>
      </c>
    </row>
    <row r="163" spans="1:65" s="2" customFormat="1" ht="37.950000000000003" customHeight="1">
      <c r="A163" s="33"/>
      <c r="B163" s="125"/>
      <c r="C163" s="159" t="s">
        <v>8</v>
      </c>
      <c r="D163" s="159" t="s">
        <v>132</v>
      </c>
      <c r="E163" s="160" t="s">
        <v>207</v>
      </c>
      <c r="F163" s="161" t="s">
        <v>208</v>
      </c>
      <c r="G163" s="162" t="s">
        <v>135</v>
      </c>
      <c r="H163" s="163">
        <v>56</v>
      </c>
      <c r="I163" s="164"/>
      <c r="J163" s="165">
        <f>ROUND(I163*H163,2)</f>
        <v>0</v>
      </c>
      <c r="K163" s="161" t="s">
        <v>136</v>
      </c>
      <c r="L163" s="34"/>
      <c r="M163" s="166" t="s">
        <v>1</v>
      </c>
      <c r="N163" s="167" t="s">
        <v>38</v>
      </c>
      <c r="O163" s="59"/>
      <c r="P163" s="168">
        <f>O163*H163</f>
        <v>0</v>
      </c>
      <c r="Q163" s="168">
        <v>0</v>
      </c>
      <c r="R163" s="168">
        <f>Q163*H163</f>
        <v>0</v>
      </c>
      <c r="S163" s="168">
        <v>0</v>
      </c>
      <c r="T163" s="169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0" t="s">
        <v>137</v>
      </c>
      <c r="AT163" s="170" t="s">
        <v>132</v>
      </c>
      <c r="AU163" s="170" t="s">
        <v>82</v>
      </c>
      <c r="AY163" s="18" t="s">
        <v>130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8" t="s">
        <v>30</v>
      </c>
      <c r="BK163" s="171">
        <f>ROUND(I163*H163,2)</f>
        <v>0</v>
      </c>
      <c r="BL163" s="18" t="s">
        <v>137</v>
      </c>
      <c r="BM163" s="170" t="s">
        <v>752</v>
      </c>
    </row>
    <row r="164" spans="1:65" s="14" customFormat="1">
      <c r="B164" s="180"/>
      <c r="D164" s="173" t="s">
        <v>139</v>
      </c>
      <c r="E164" s="181" t="s">
        <v>1</v>
      </c>
      <c r="F164" s="182" t="s">
        <v>753</v>
      </c>
      <c r="H164" s="183">
        <v>56</v>
      </c>
      <c r="I164" s="184"/>
      <c r="L164" s="180"/>
      <c r="M164" s="185"/>
      <c r="N164" s="186"/>
      <c r="O164" s="186"/>
      <c r="P164" s="186"/>
      <c r="Q164" s="186"/>
      <c r="R164" s="186"/>
      <c r="S164" s="186"/>
      <c r="T164" s="187"/>
      <c r="AT164" s="181" t="s">
        <v>139</v>
      </c>
      <c r="AU164" s="181" t="s">
        <v>82</v>
      </c>
      <c r="AV164" s="14" t="s">
        <v>82</v>
      </c>
      <c r="AW164" s="14" t="s">
        <v>29</v>
      </c>
      <c r="AX164" s="14" t="s">
        <v>73</v>
      </c>
      <c r="AY164" s="181" t="s">
        <v>130</v>
      </c>
    </row>
    <row r="165" spans="1:65" s="15" customFormat="1">
      <c r="B165" s="188"/>
      <c r="D165" s="173" t="s">
        <v>139</v>
      </c>
      <c r="E165" s="189" t="s">
        <v>1</v>
      </c>
      <c r="F165" s="190" t="s">
        <v>142</v>
      </c>
      <c r="H165" s="191">
        <v>56</v>
      </c>
      <c r="I165" s="192"/>
      <c r="L165" s="188"/>
      <c r="M165" s="193"/>
      <c r="N165" s="194"/>
      <c r="O165" s="194"/>
      <c r="P165" s="194"/>
      <c r="Q165" s="194"/>
      <c r="R165" s="194"/>
      <c r="S165" s="194"/>
      <c r="T165" s="195"/>
      <c r="AT165" s="189" t="s">
        <v>139</v>
      </c>
      <c r="AU165" s="189" t="s">
        <v>82</v>
      </c>
      <c r="AV165" s="15" t="s">
        <v>137</v>
      </c>
      <c r="AW165" s="15" t="s">
        <v>29</v>
      </c>
      <c r="AX165" s="15" t="s">
        <v>30</v>
      </c>
      <c r="AY165" s="189" t="s">
        <v>130</v>
      </c>
    </row>
    <row r="166" spans="1:65" s="2" customFormat="1" ht="37.950000000000003" customHeight="1">
      <c r="A166" s="33"/>
      <c r="B166" s="125"/>
      <c r="C166" s="159" t="s">
        <v>215</v>
      </c>
      <c r="D166" s="159" t="s">
        <v>132</v>
      </c>
      <c r="E166" s="160" t="s">
        <v>211</v>
      </c>
      <c r="F166" s="161" t="s">
        <v>212</v>
      </c>
      <c r="G166" s="162" t="s">
        <v>135</v>
      </c>
      <c r="H166" s="163">
        <v>7</v>
      </c>
      <c r="I166" s="164"/>
      <c r="J166" s="165">
        <f>ROUND(I166*H166,2)</f>
        <v>0</v>
      </c>
      <c r="K166" s="161" t="s">
        <v>136</v>
      </c>
      <c r="L166" s="34"/>
      <c r="M166" s="166" t="s">
        <v>1</v>
      </c>
      <c r="N166" s="167" t="s">
        <v>38</v>
      </c>
      <c r="O166" s="59"/>
      <c r="P166" s="168">
        <f>O166*H166</f>
        <v>0</v>
      </c>
      <c r="Q166" s="168">
        <v>0</v>
      </c>
      <c r="R166" s="168">
        <f>Q166*H166</f>
        <v>0</v>
      </c>
      <c r="S166" s="168">
        <v>0</v>
      </c>
      <c r="T166" s="169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0" t="s">
        <v>137</v>
      </c>
      <c r="AT166" s="170" t="s">
        <v>132</v>
      </c>
      <c r="AU166" s="170" t="s">
        <v>82</v>
      </c>
      <c r="AY166" s="18" t="s">
        <v>130</v>
      </c>
      <c r="BE166" s="171">
        <f>IF(N166="základní",J166,0)</f>
        <v>0</v>
      </c>
      <c r="BF166" s="171">
        <f>IF(N166="snížená",J166,0)</f>
        <v>0</v>
      </c>
      <c r="BG166" s="171">
        <f>IF(N166="zákl. přenesená",J166,0)</f>
        <v>0</v>
      </c>
      <c r="BH166" s="171">
        <f>IF(N166="sníž. přenesená",J166,0)</f>
        <v>0</v>
      </c>
      <c r="BI166" s="171">
        <f>IF(N166="nulová",J166,0)</f>
        <v>0</v>
      </c>
      <c r="BJ166" s="18" t="s">
        <v>30</v>
      </c>
      <c r="BK166" s="171">
        <f>ROUND(I166*H166,2)</f>
        <v>0</v>
      </c>
      <c r="BL166" s="18" t="s">
        <v>137</v>
      </c>
      <c r="BM166" s="170" t="s">
        <v>754</v>
      </c>
    </row>
    <row r="167" spans="1:65" s="14" customFormat="1">
      <c r="B167" s="180"/>
      <c r="D167" s="173" t="s">
        <v>139</v>
      </c>
      <c r="E167" s="181" t="s">
        <v>1</v>
      </c>
      <c r="F167" s="182" t="s">
        <v>177</v>
      </c>
      <c r="H167" s="183">
        <v>7</v>
      </c>
      <c r="I167" s="184"/>
      <c r="L167" s="180"/>
      <c r="M167" s="185"/>
      <c r="N167" s="186"/>
      <c r="O167" s="186"/>
      <c r="P167" s="186"/>
      <c r="Q167" s="186"/>
      <c r="R167" s="186"/>
      <c r="S167" s="186"/>
      <c r="T167" s="187"/>
      <c r="AT167" s="181" t="s">
        <v>139</v>
      </c>
      <c r="AU167" s="181" t="s">
        <v>82</v>
      </c>
      <c r="AV167" s="14" t="s">
        <v>82</v>
      </c>
      <c r="AW167" s="14" t="s">
        <v>29</v>
      </c>
      <c r="AX167" s="14" t="s">
        <v>30</v>
      </c>
      <c r="AY167" s="181" t="s">
        <v>130</v>
      </c>
    </row>
    <row r="168" spans="1:65" s="2" customFormat="1" ht="37.950000000000003" customHeight="1">
      <c r="A168" s="33"/>
      <c r="B168" s="125"/>
      <c r="C168" s="159" t="s">
        <v>222</v>
      </c>
      <c r="D168" s="159" t="s">
        <v>132</v>
      </c>
      <c r="E168" s="160" t="s">
        <v>216</v>
      </c>
      <c r="F168" s="161" t="s">
        <v>217</v>
      </c>
      <c r="G168" s="162" t="s">
        <v>135</v>
      </c>
      <c r="H168" s="163">
        <v>14</v>
      </c>
      <c r="I168" s="164"/>
      <c r="J168" s="165">
        <f>ROUND(I168*H168,2)</f>
        <v>0</v>
      </c>
      <c r="K168" s="161" t="s">
        <v>136</v>
      </c>
      <c r="L168" s="34"/>
      <c r="M168" s="166" t="s">
        <v>1</v>
      </c>
      <c r="N168" s="167" t="s">
        <v>38</v>
      </c>
      <c r="O168" s="59"/>
      <c r="P168" s="168">
        <f>O168*H168</f>
        <v>0</v>
      </c>
      <c r="Q168" s="168">
        <v>0</v>
      </c>
      <c r="R168" s="168">
        <f>Q168*H168</f>
        <v>0</v>
      </c>
      <c r="S168" s="168">
        <v>0</v>
      </c>
      <c r="T168" s="169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0" t="s">
        <v>137</v>
      </c>
      <c r="AT168" s="170" t="s">
        <v>132</v>
      </c>
      <c r="AU168" s="170" t="s">
        <v>82</v>
      </c>
      <c r="AY168" s="18" t="s">
        <v>130</v>
      </c>
      <c r="BE168" s="171">
        <f>IF(N168="základní",J168,0)</f>
        <v>0</v>
      </c>
      <c r="BF168" s="171">
        <f>IF(N168="snížená",J168,0)</f>
        <v>0</v>
      </c>
      <c r="BG168" s="171">
        <f>IF(N168="zákl. přenesená",J168,0)</f>
        <v>0</v>
      </c>
      <c r="BH168" s="171">
        <f>IF(N168="sníž. přenesená",J168,0)</f>
        <v>0</v>
      </c>
      <c r="BI168" s="171">
        <f>IF(N168="nulová",J168,0)</f>
        <v>0</v>
      </c>
      <c r="BJ168" s="18" t="s">
        <v>30</v>
      </c>
      <c r="BK168" s="171">
        <f>ROUND(I168*H168,2)</f>
        <v>0</v>
      </c>
      <c r="BL168" s="18" t="s">
        <v>137</v>
      </c>
      <c r="BM168" s="170" t="s">
        <v>755</v>
      </c>
    </row>
    <row r="169" spans="1:65" s="14" customFormat="1">
      <c r="B169" s="180"/>
      <c r="D169" s="173" t="s">
        <v>139</v>
      </c>
      <c r="E169" s="181" t="s">
        <v>1</v>
      </c>
      <c r="F169" s="182" t="s">
        <v>756</v>
      </c>
      <c r="H169" s="183">
        <v>14</v>
      </c>
      <c r="I169" s="184"/>
      <c r="L169" s="180"/>
      <c r="M169" s="185"/>
      <c r="N169" s="186"/>
      <c r="O169" s="186"/>
      <c r="P169" s="186"/>
      <c r="Q169" s="186"/>
      <c r="R169" s="186"/>
      <c r="S169" s="186"/>
      <c r="T169" s="187"/>
      <c r="AT169" s="181" t="s">
        <v>139</v>
      </c>
      <c r="AU169" s="181" t="s">
        <v>82</v>
      </c>
      <c r="AV169" s="14" t="s">
        <v>82</v>
      </c>
      <c r="AW169" s="14" t="s">
        <v>29</v>
      </c>
      <c r="AX169" s="14" t="s">
        <v>73</v>
      </c>
      <c r="AY169" s="181" t="s">
        <v>130</v>
      </c>
    </row>
    <row r="170" spans="1:65" s="15" customFormat="1">
      <c r="B170" s="188"/>
      <c r="D170" s="173" t="s">
        <v>139</v>
      </c>
      <c r="E170" s="189" t="s">
        <v>1</v>
      </c>
      <c r="F170" s="190" t="s">
        <v>142</v>
      </c>
      <c r="H170" s="191">
        <v>14</v>
      </c>
      <c r="I170" s="192"/>
      <c r="L170" s="188"/>
      <c r="M170" s="193"/>
      <c r="N170" s="194"/>
      <c r="O170" s="194"/>
      <c r="P170" s="194"/>
      <c r="Q170" s="194"/>
      <c r="R170" s="194"/>
      <c r="S170" s="194"/>
      <c r="T170" s="195"/>
      <c r="AT170" s="189" t="s">
        <v>139</v>
      </c>
      <c r="AU170" s="189" t="s">
        <v>82</v>
      </c>
      <c r="AV170" s="15" t="s">
        <v>137</v>
      </c>
      <c r="AW170" s="15" t="s">
        <v>29</v>
      </c>
      <c r="AX170" s="15" t="s">
        <v>30</v>
      </c>
      <c r="AY170" s="189" t="s">
        <v>130</v>
      </c>
    </row>
    <row r="171" spans="1:65" s="2" customFormat="1" ht="16.5" customHeight="1">
      <c r="A171" s="33"/>
      <c r="B171" s="125"/>
      <c r="C171" s="159" t="s">
        <v>228</v>
      </c>
      <c r="D171" s="159" t="s">
        <v>132</v>
      </c>
      <c r="E171" s="160" t="s">
        <v>223</v>
      </c>
      <c r="F171" s="161" t="s">
        <v>224</v>
      </c>
      <c r="G171" s="162" t="s">
        <v>135</v>
      </c>
      <c r="H171" s="163">
        <v>35</v>
      </c>
      <c r="I171" s="164"/>
      <c r="J171" s="165">
        <f>ROUND(I171*H171,2)</f>
        <v>0</v>
      </c>
      <c r="K171" s="161" t="s">
        <v>136</v>
      </c>
      <c r="L171" s="34"/>
      <c r="M171" s="166" t="s">
        <v>1</v>
      </c>
      <c r="N171" s="167" t="s">
        <v>38</v>
      </c>
      <c r="O171" s="59"/>
      <c r="P171" s="168">
        <f>O171*H171</f>
        <v>0</v>
      </c>
      <c r="Q171" s="168">
        <v>0</v>
      </c>
      <c r="R171" s="168">
        <f>Q171*H171</f>
        <v>0</v>
      </c>
      <c r="S171" s="168">
        <v>0</v>
      </c>
      <c r="T171" s="169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0" t="s">
        <v>137</v>
      </c>
      <c r="AT171" s="170" t="s">
        <v>132</v>
      </c>
      <c r="AU171" s="170" t="s">
        <v>82</v>
      </c>
      <c r="AY171" s="18" t="s">
        <v>130</v>
      </c>
      <c r="BE171" s="171">
        <f>IF(N171="základní",J171,0)</f>
        <v>0</v>
      </c>
      <c r="BF171" s="171">
        <f>IF(N171="snížená",J171,0)</f>
        <v>0</v>
      </c>
      <c r="BG171" s="171">
        <f>IF(N171="zákl. přenesená",J171,0)</f>
        <v>0</v>
      </c>
      <c r="BH171" s="171">
        <f>IF(N171="sníž. přenesená",J171,0)</f>
        <v>0</v>
      </c>
      <c r="BI171" s="171">
        <f>IF(N171="nulová",J171,0)</f>
        <v>0</v>
      </c>
      <c r="BJ171" s="18" t="s">
        <v>30</v>
      </c>
      <c r="BK171" s="171">
        <f>ROUND(I171*H171,2)</f>
        <v>0</v>
      </c>
      <c r="BL171" s="18" t="s">
        <v>137</v>
      </c>
      <c r="BM171" s="170" t="s">
        <v>757</v>
      </c>
    </row>
    <row r="172" spans="1:65" s="14" customFormat="1">
      <c r="B172" s="180"/>
      <c r="D172" s="173" t="s">
        <v>139</v>
      </c>
      <c r="E172" s="181" t="s">
        <v>1</v>
      </c>
      <c r="F172" s="182" t="s">
        <v>738</v>
      </c>
      <c r="H172" s="183">
        <v>35</v>
      </c>
      <c r="I172" s="184"/>
      <c r="L172" s="180"/>
      <c r="M172" s="185"/>
      <c r="N172" s="186"/>
      <c r="O172" s="186"/>
      <c r="P172" s="186"/>
      <c r="Q172" s="186"/>
      <c r="R172" s="186"/>
      <c r="S172" s="186"/>
      <c r="T172" s="187"/>
      <c r="AT172" s="181" t="s">
        <v>139</v>
      </c>
      <c r="AU172" s="181" t="s">
        <v>82</v>
      </c>
      <c r="AV172" s="14" t="s">
        <v>82</v>
      </c>
      <c r="AW172" s="14" t="s">
        <v>29</v>
      </c>
      <c r="AX172" s="14" t="s">
        <v>73</v>
      </c>
      <c r="AY172" s="181" t="s">
        <v>130</v>
      </c>
    </row>
    <row r="173" spans="1:65" s="15" customFormat="1">
      <c r="B173" s="188"/>
      <c r="D173" s="173" t="s">
        <v>139</v>
      </c>
      <c r="E173" s="189" t="s">
        <v>1</v>
      </c>
      <c r="F173" s="190" t="s">
        <v>142</v>
      </c>
      <c r="H173" s="191">
        <v>35</v>
      </c>
      <c r="I173" s="192"/>
      <c r="L173" s="188"/>
      <c r="M173" s="193"/>
      <c r="N173" s="194"/>
      <c r="O173" s="194"/>
      <c r="P173" s="194"/>
      <c r="Q173" s="194"/>
      <c r="R173" s="194"/>
      <c r="S173" s="194"/>
      <c r="T173" s="195"/>
      <c r="AT173" s="189" t="s">
        <v>139</v>
      </c>
      <c r="AU173" s="189" t="s">
        <v>82</v>
      </c>
      <c r="AV173" s="15" t="s">
        <v>137</v>
      </c>
      <c r="AW173" s="15" t="s">
        <v>29</v>
      </c>
      <c r="AX173" s="15" t="s">
        <v>30</v>
      </c>
      <c r="AY173" s="189" t="s">
        <v>130</v>
      </c>
    </row>
    <row r="174" spans="1:65" s="2" customFormat="1" ht="16.5" customHeight="1">
      <c r="A174" s="33"/>
      <c r="B174" s="125"/>
      <c r="C174" s="159" t="s">
        <v>233</v>
      </c>
      <c r="D174" s="159" t="s">
        <v>132</v>
      </c>
      <c r="E174" s="160" t="s">
        <v>229</v>
      </c>
      <c r="F174" s="161" t="s">
        <v>230</v>
      </c>
      <c r="G174" s="162" t="s">
        <v>135</v>
      </c>
      <c r="H174" s="163">
        <v>33.25</v>
      </c>
      <c r="I174" s="164"/>
      <c r="J174" s="165">
        <f>ROUND(I174*H174,2)</f>
        <v>0</v>
      </c>
      <c r="K174" s="161" t="s">
        <v>1</v>
      </c>
      <c r="L174" s="34"/>
      <c r="M174" s="166" t="s">
        <v>1</v>
      </c>
      <c r="N174" s="167" t="s">
        <v>38</v>
      </c>
      <c r="O174" s="59"/>
      <c r="P174" s="168">
        <f>O174*H174</f>
        <v>0</v>
      </c>
      <c r="Q174" s="168">
        <v>0</v>
      </c>
      <c r="R174" s="168">
        <f>Q174*H174</f>
        <v>0</v>
      </c>
      <c r="S174" s="168">
        <v>0</v>
      </c>
      <c r="T174" s="169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0" t="s">
        <v>137</v>
      </c>
      <c r="AT174" s="170" t="s">
        <v>132</v>
      </c>
      <c r="AU174" s="170" t="s">
        <v>82</v>
      </c>
      <c r="AY174" s="18" t="s">
        <v>130</v>
      </c>
      <c r="BE174" s="171">
        <f>IF(N174="základní",J174,0)</f>
        <v>0</v>
      </c>
      <c r="BF174" s="171">
        <f>IF(N174="snížená",J174,0)</f>
        <v>0</v>
      </c>
      <c r="BG174" s="171">
        <f>IF(N174="zákl. přenesená",J174,0)</f>
        <v>0</v>
      </c>
      <c r="BH174" s="171">
        <f>IF(N174="sníž. přenesená",J174,0)</f>
        <v>0</v>
      </c>
      <c r="BI174" s="171">
        <f>IF(N174="nulová",J174,0)</f>
        <v>0</v>
      </c>
      <c r="BJ174" s="18" t="s">
        <v>30</v>
      </c>
      <c r="BK174" s="171">
        <f>ROUND(I174*H174,2)</f>
        <v>0</v>
      </c>
      <c r="BL174" s="18" t="s">
        <v>137</v>
      </c>
      <c r="BM174" s="170" t="s">
        <v>758</v>
      </c>
    </row>
    <row r="175" spans="1:65" s="14" customFormat="1">
      <c r="B175" s="180"/>
      <c r="D175" s="173" t="s">
        <v>139</v>
      </c>
      <c r="E175" s="181" t="s">
        <v>1</v>
      </c>
      <c r="F175" s="182" t="s">
        <v>759</v>
      </c>
      <c r="H175" s="183">
        <v>33.25</v>
      </c>
      <c r="I175" s="184"/>
      <c r="L175" s="180"/>
      <c r="M175" s="185"/>
      <c r="N175" s="186"/>
      <c r="O175" s="186"/>
      <c r="P175" s="186"/>
      <c r="Q175" s="186"/>
      <c r="R175" s="186"/>
      <c r="S175" s="186"/>
      <c r="T175" s="187"/>
      <c r="AT175" s="181" t="s">
        <v>139</v>
      </c>
      <c r="AU175" s="181" t="s">
        <v>82</v>
      </c>
      <c r="AV175" s="14" t="s">
        <v>82</v>
      </c>
      <c r="AW175" s="14" t="s">
        <v>29</v>
      </c>
      <c r="AX175" s="14" t="s">
        <v>30</v>
      </c>
      <c r="AY175" s="181" t="s">
        <v>130</v>
      </c>
    </row>
    <row r="176" spans="1:65" s="2" customFormat="1" ht="16.5" customHeight="1">
      <c r="A176" s="33"/>
      <c r="B176" s="125"/>
      <c r="C176" s="159" t="s">
        <v>237</v>
      </c>
      <c r="D176" s="159" t="s">
        <v>132</v>
      </c>
      <c r="E176" s="160" t="s">
        <v>238</v>
      </c>
      <c r="F176" s="161" t="s">
        <v>239</v>
      </c>
      <c r="G176" s="162" t="s">
        <v>135</v>
      </c>
      <c r="H176" s="163">
        <v>1.75</v>
      </c>
      <c r="I176" s="164"/>
      <c r="J176" s="165">
        <f>ROUND(I176*H176,2)</f>
        <v>0</v>
      </c>
      <c r="K176" s="161" t="s">
        <v>1</v>
      </c>
      <c r="L176" s="34"/>
      <c r="M176" s="166" t="s">
        <v>1</v>
      </c>
      <c r="N176" s="167" t="s">
        <v>38</v>
      </c>
      <c r="O176" s="59"/>
      <c r="P176" s="168">
        <f>O176*H176</f>
        <v>0</v>
      </c>
      <c r="Q176" s="168">
        <v>0</v>
      </c>
      <c r="R176" s="168">
        <f>Q176*H176</f>
        <v>0</v>
      </c>
      <c r="S176" s="168">
        <v>0</v>
      </c>
      <c r="T176" s="169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0" t="s">
        <v>137</v>
      </c>
      <c r="AT176" s="170" t="s">
        <v>132</v>
      </c>
      <c r="AU176" s="170" t="s">
        <v>82</v>
      </c>
      <c r="AY176" s="18" t="s">
        <v>130</v>
      </c>
      <c r="BE176" s="171">
        <f>IF(N176="základní",J176,0)</f>
        <v>0</v>
      </c>
      <c r="BF176" s="171">
        <f>IF(N176="snížená",J176,0)</f>
        <v>0</v>
      </c>
      <c r="BG176" s="171">
        <f>IF(N176="zákl. přenesená",J176,0)</f>
        <v>0</v>
      </c>
      <c r="BH176" s="171">
        <f>IF(N176="sníž. přenesená",J176,0)</f>
        <v>0</v>
      </c>
      <c r="BI176" s="171">
        <f>IF(N176="nulová",J176,0)</f>
        <v>0</v>
      </c>
      <c r="BJ176" s="18" t="s">
        <v>30</v>
      </c>
      <c r="BK176" s="171">
        <f>ROUND(I176*H176,2)</f>
        <v>0</v>
      </c>
      <c r="BL176" s="18" t="s">
        <v>137</v>
      </c>
      <c r="BM176" s="170" t="s">
        <v>760</v>
      </c>
    </row>
    <row r="177" spans="1:65" s="14" customFormat="1">
      <c r="B177" s="180"/>
      <c r="D177" s="173" t="s">
        <v>139</v>
      </c>
      <c r="E177" s="181" t="s">
        <v>1</v>
      </c>
      <c r="F177" s="182" t="s">
        <v>761</v>
      </c>
      <c r="H177" s="183">
        <v>1.75</v>
      </c>
      <c r="I177" s="184"/>
      <c r="L177" s="180"/>
      <c r="M177" s="185"/>
      <c r="N177" s="186"/>
      <c r="O177" s="186"/>
      <c r="P177" s="186"/>
      <c r="Q177" s="186"/>
      <c r="R177" s="186"/>
      <c r="S177" s="186"/>
      <c r="T177" s="187"/>
      <c r="AT177" s="181" t="s">
        <v>139</v>
      </c>
      <c r="AU177" s="181" t="s">
        <v>82</v>
      </c>
      <c r="AV177" s="14" t="s">
        <v>82</v>
      </c>
      <c r="AW177" s="14" t="s">
        <v>29</v>
      </c>
      <c r="AX177" s="14" t="s">
        <v>73</v>
      </c>
      <c r="AY177" s="181" t="s">
        <v>130</v>
      </c>
    </row>
    <row r="178" spans="1:65" s="15" customFormat="1">
      <c r="B178" s="188"/>
      <c r="D178" s="173" t="s">
        <v>139</v>
      </c>
      <c r="E178" s="189" t="s">
        <v>1</v>
      </c>
      <c r="F178" s="190" t="s">
        <v>142</v>
      </c>
      <c r="H178" s="191">
        <v>1.75</v>
      </c>
      <c r="I178" s="192"/>
      <c r="L178" s="188"/>
      <c r="M178" s="193"/>
      <c r="N178" s="194"/>
      <c r="O178" s="194"/>
      <c r="P178" s="194"/>
      <c r="Q178" s="194"/>
      <c r="R178" s="194"/>
      <c r="S178" s="194"/>
      <c r="T178" s="195"/>
      <c r="AT178" s="189" t="s">
        <v>139</v>
      </c>
      <c r="AU178" s="189" t="s">
        <v>82</v>
      </c>
      <c r="AV178" s="15" t="s">
        <v>137</v>
      </c>
      <c r="AW178" s="15" t="s">
        <v>29</v>
      </c>
      <c r="AX178" s="15" t="s">
        <v>30</v>
      </c>
      <c r="AY178" s="189" t="s">
        <v>130</v>
      </c>
    </row>
    <row r="179" spans="1:65" s="2" customFormat="1" ht="16.5" customHeight="1">
      <c r="A179" s="33"/>
      <c r="B179" s="125"/>
      <c r="C179" s="159" t="s">
        <v>242</v>
      </c>
      <c r="D179" s="159" t="s">
        <v>132</v>
      </c>
      <c r="E179" s="160" t="s">
        <v>562</v>
      </c>
      <c r="F179" s="161" t="s">
        <v>563</v>
      </c>
      <c r="G179" s="162" t="s">
        <v>564</v>
      </c>
      <c r="H179" s="163">
        <v>220</v>
      </c>
      <c r="I179" s="164"/>
      <c r="J179" s="165">
        <f>ROUND(I179*H179,2)</f>
        <v>0</v>
      </c>
      <c r="K179" s="161" t="s">
        <v>762</v>
      </c>
      <c r="L179" s="34"/>
      <c r="M179" s="166" t="s">
        <v>1</v>
      </c>
      <c r="N179" s="167" t="s">
        <v>38</v>
      </c>
      <c r="O179" s="59"/>
      <c r="P179" s="168">
        <f>O179*H179</f>
        <v>0</v>
      </c>
      <c r="Q179" s="168">
        <v>0</v>
      </c>
      <c r="R179" s="168">
        <f>Q179*H179</f>
        <v>0</v>
      </c>
      <c r="S179" s="168">
        <v>0</v>
      </c>
      <c r="T179" s="169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0" t="s">
        <v>137</v>
      </c>
      <c r="AT179" s="170" t="s">
        <v>132</v>
      </c>
      <c r="AU179" s="170" t="s">
        <v>82</v>
      </c>
      <c r="AY179" s="18" t="s">
        <v>130</v>
      </c>
      <c r="BE179" s="171">
        <f>IF(N179="základní",J179,0)</f>
        <v>0</v>
      </c>
      <c r="BF179" s="171">
        <f>IF(N179="snížená",J179,0)</f>
        <v>0</v>
      </c>
      <c r="BG179" s="171">
        <f>IF(N179="zákl. přenesená",J179,0)</f>
        <v>0</v>
      </c>
      <c r="BH179" s="171">
        <f>IF(N179="sníž. přenesená",J179,0)</f>
        <v>0</v>
      </c>
      <c r="BI179" s="171">
        <f>IF(N179="nulová",J179,0)</f>
        <v>0</v>
      </c>
      <c r="BJ179" s="18" t="s">
        <v>30</v>
      </c>
      <c r="BK179" s="171">
        <f>ROUND(I179*H179,2)</f>
        <v>0</v>
      </c>
      <c r="BL179" s="18" t="s">
        <v>137</v>
      </c>
      <c r="BM179" s="170" t="s">
        <v>763</v>
      </c>
    </row>
    <row r="180" spans="1:65" s="13" customFormat="1">
      <c r="B180" s="172"/>
      <c r="D180" s="173" t="s">
        <v>139</v>
      </c>
      <c r="E180" s="174" t="s">
        <v>1</v>
      </c>
      <c r="F180" s="175" t="s">
        <v>764</v>
      </c>
      <c r="H180" s="174" t="s">
        <v>1</v>
      </c>
      <c r="I180" s="176"/>
      <c r="L180" s="172"/>
      <c r="M180" s="177"/>
      <c r="N180" s="178"/>
      <c r="O180" s="178"/>
      <c r="P180" s="178"/>
      <c r="Q180" s="178"/>
      <c r="R180" s="178"/>
      <c r="S180" s="178"/>
      <c r="T180" s="179"/>
      <c r="AT180" s="174" t="s">
        <v>139</v>
      </c>
      <c r="AU180" s="174" t="s">
        <v>82</v>
      </c>
      <c r="AV180" s="13" t="s">
        <v>30</v>
      </c>
      <c r="AW180" s="13" t="s">
        <v>29</v>
      </c>
      <c r="AX180" s="13" t="s">
        <v>73</v>
      </c>
      <c r="AY180" s="174" t="s">
        <v>130</v>
      </c>
    </row>
    <row r="181" spans="1:65" s="14" customFormat="1">
      <c r="B181" s="180"/>
      <c r="D181" s="173" t="s">
        <v>139</v>
      </c>
      <c r="E181" s="181" t="s">
        <v>1</v>
      </c>
      <c r="F181" s="182" t="s">
        <v>765</v>
      </c>
      <c r="H181" s="183">
        <v>220</v>
      </c>
      <c r="I181" s="184"/>
      <c r="L181" s="180"/>
      <c r="M181" s="185"/>
      <c r="N181" s="186"/>
      <c r="O181" s="186"/>
      <c r="P181" s="186"/>
      <c r="Q181" s="186"/>
      <c r="R181" s="186"/>
      <c r="S181" s="186"/>
      <c r="T181" s="187"/>
      <c r="AT181" s="181" t="s">
        <v>139</v>
      </c>
      <c r="AU181" s="181" t="s">
        <v>82</v>
      </c>
      <c r="AV181" s="14" t="s">
        <v>82</v>
      </c>
      <c r="AW181" s="14" t="s">
        <v>29</v>
      </c>
      <c r="AX181" s="14" t="s">
        <v>30</v>
      </c>
      <c r="AY181" s="181" t="s">
        <v>130</v>
      </c>
    </row>
    <row r="182" spans="1:65" s="2" customFormat="1" ht="16.5" customHeight="1">
      <c r="A182" s="33"/>
      <c r="B182" s="125"/>
      <c r="C182" s="159" t="s">
        <v>248</v>
      </c>
      <c r="D182" s="159" t="s">
        <v>132</v>
      </c>
      <c r="E182" s="160" t="s">
        <v>570</v>
      </c>
      <c r="F182" s="161" t="s">
        <v>571</v>
      </c>
      <c r="G182" s="162" t="s">
        <v>308</v>
      </c>
      <c r="H182" s="163">
        <v>500</v>
      </c>
      <c r="I182" s="164"/>
      <c r="J182" s="165">
        <f>ROUND(I182*H182,2)</f>
        <v>0</v>
      </c>
      <c r="K182" s="161" t="s">
        <v>136</v>
      </c>
      <c r="L182" s="34"/>
      <c r="M182" s="166" t="s">
        <v>1</v>
      </c>
      <c r="N182" s="167" t="s">
        <v>38</v>
      </c>
      <c r="O182" s="59"/>
      <c r="P182" s="168">
        <f>O182*H182</f>
        <v>0</v>
      </c>
      <c r="Q182" s="168">
        <v>0</v>
      </c>
      <c r="R182" s="168">
        <f>Q182*H182</f>
        <v>0</v>
      </c>
      <c r="S182" s="168">
        <v>0</v>
      </c>
      <c r="T182" s="169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0" t="s">
        <v>323</v>
      </c>
      <c r="AT182" s="170" t="s">
        <v>132</v>
      </c>
      <c r="AU182" s="170" t="s">
        <v>82</v>
      </c>
      <c r="AY182" s="18" t="s">
        <v>130</v>
      </c>
      <c r="BE182" s="171">
        <f>IF(N182="základní",J182,0)</f>
        <v>0</v>
      </c>
      <c r="BF182" s="171">
        <f>IF(N182="snížená",J182,0)</f>
        <v>0</v>
      </c>
      <c r="BG182" s="171">
        <f>IF(N182="zákl. přenesená",J182,0)</f>
        <v>0</v>
      </c>
      <c r="BH182" s="171">
        <f>IF(N182="sníž. přenesená",J182,0)</f>
        <v>0</v>
      </c>
      <c r="BI182" s="171">
        <f>IF(N182="nulová",J182,0)</f>
        <v>0</v>
      </c>
      <c r="BJ182" s="18" t="s">
        <v>30</v>
      </c>
      <c r="BK182" s="171">
        <f>ROUND(I182*H182,2)</f>
        <v>0</v>
      </c>
      <c r="BL182" s="18" t="s">
        <v>323</v>
      </c>
      <c r="BM182" s="170" t="s">
        <v>766</v>
      </c>
    </row>
    <row r="183" spans="1:65" s="13" customFormat="1">
      <c r="B183" s="172"/>
      <c r="D183" s="173" t="s">
        <v>139</v>
      </c>
      <c r="E183" s="174" t="s">
        <v>1</v>
      </c>
      <c r="F183" s="175" t="s">
        <v>767</v>
      </c>
      <c r="H183" s="174" t="s">
        <v>1</v>
      </c>
      <c r="I183" s="176"/>
      <c r="L183" s="172"/>
      <c r="M183" s="177"/>
      <c r="N183" s="178"/>
      <c r="O183" s="178"/>
      <c r="P183" s="178"/>
      <c r="Q183" s="178"/>
      <c r="R183" s="178"/>
      <c r="S183" s="178"/>
      <c r="T183" s="179"/>
      <c r="AT183" s="174" t="s">
        <v>139</v>
      </c>
      <c r="AU183" s="174" t="s">
        <v>82</v>
      </c>
      <c r="AV183" s="13" t="s">
        <v>30</v>
      </c>
      <c r="AW183" s="13" t="s">
        <v>29</v>
      </c>
      <c r="AX183" s="13" t="s">
        <v>73</v>
      </c>
      <c r="AY183" s="174" t="s">
        <v>130</v>
      </c>
    </row>
    <row r="184" spans="1:65" s="13" customFormat="1">
      <c r="B184" s="172"/>
      <c r="D184" s="173" t="s">
        <v>139</v>
      </c>
      <c r="E184" s="174" t="s">
        <v>1</v>
      </c>
      <c r="F184" s="175" t="s">
        <v>768</v>
      </c>
      <c r="H184" s="174" t="s">
        <v>1</v>
      </c>
      <c r="I184" s="176"/>
      <c r="L184" s="172"/>
      <c r="M184" s="177"/>
      <c r="N184" s="178"/>
      <c r="O184" s="178"/>
      <c r="P184" s="178"/>
      <c r="Q184" s="178"/>
      <c r="R184" s="178"/>
      <c r="S184" s="178"/>
      <c r="T184" s="179"/>
      <c r="AT184" s="174" t="s">
        <v>139</v>
      </c>
      <c r="AU184" s="174" t="s">
        <v>82</v>
      </c>
      <c r="AV184" s="13" t="s">
        <v>30</v>
      </c>
      <c r="AW184" s="13" t="s">
        <v>29</v>
      </c>
      <c r="AX184" s="13" t="s">
        <v>73</v>
      </c>
      <c r="AY184" s="174" t="s">
        <v>130</v>
      </c>
    </row>
    <row r="185" spans="1:65" s="13" customFormat="1">
      <c r="B185" s="172"/>
      <c r="D185" s="173" t="s">
        <v>139</v>
      </c>
      <c r="E185" s="174" t="s">
        <v>1</v>
      </c>
      <c r="F185" s="175" t="s">
        <v>769</v>
      </c>
      <c r="H185" s="174" t="s">
        <v>1</v>
      </c>
      <c r="I185" s="176"/>
      <c r="L185" s="172"/>
      <c r="M185" s="177"/>
      <c r="N185" s="178"/>
      <c r="O185" s="178"/>
      <c r="P185" s="178"/>
      <c r="Q185" s="178"/>
      <c r="R185" s="178"/>
      <c r="S185" s="178"/>
      <c r="T185" s="179"/>
      <c r="AT185" s="174" t="s">
        <v>139</v>
      </c>
      <c r="AU185" s="174" t="s">
        <v>82</v>
      </c>
      <c r="AV185" s="13" t="s">
        <v>30</v>
      </c>
      <c r="AW185" s="13" t="s">
        <v>29</v>
      </c>
      <c r="AX185" s="13" t="s">
        <v>73</v>
      </c>
      <c r="AY185" s="174" t="s">
        <v>130</v>
      </c>
    </row>
    <row r="186" spans="1:65" s="13" customFormat="1">
      <c r="B186" s="172"/>
      <c r="D186" s="173" t="s">
        <v>139</v>
      </c>
      <c r="E186" s="174" t="s">
        <v>1</v>
      </c>
      <c r="F186" s="175" t="s">
        <v>770</v>
      </c>
      <c r="H186" s="174" t="s">
        <v>1</v>
      </c>
      <c r="I186" s="176"/>
      <c r="L186" s="172"/>
      <c r="M186" s="177"/>
      <c r="N186" s="178"/>
      <c r="O186" s="178"/>
      <c r="P186" s="178"/>
      <c r="Q186" s="178"/>
      <c r="R186" s="178"/>
      <c r="S186" s="178"/>
      <c r="T186" s="179"/>
      <c r="AT186" s="174" t="s">
        <v>139</v>
      </c>
      <c r="AU186" s="174" t="s">
        <v>82</v>
      </c>
      <c r="AV186" s="13" t="s">
        <v>30</v>
      </c>
      <c r="AW186" s="13" t="s">
        <v>29</v>
      </c>
      <c r="AX186" s="13" t="s">
        <v>73</v>
      </c>
      <c r="AY186" s="174" t="s">
        <v>130</v>
      </c>
    </row>
    <row r="187" spans="1:65" s="14" customFormat="1">
      <c r="B187" s="180"/>
      <c r="D187" s="173" t="s">
        <v>139</v>
      </c>
      <c r="E187" s="181" t="s">
        <v>1</v>
      </c>
      <c r="F187" s="182" t="s">
        <v>771</v>
      </c>
      <c r="H187" s="183">
        <v>500</v>
      </c>
      <c r="I187" s="184"/>
      <c r="L187" s="180"/>
      <c r="M187" s="185"/>
      <c r="N187" s="186"/>
      <c r="O187" s="186"/>
      <c r="P187" s="186"/>
      <c r="Q187" s="186"/>
      <c r="R187" s="186"/>
      <c r="S187" s="186"/>
      <c r="T187" s="187"/>
      <c r="AT187" s="181" t="s">
        <v>139</v>
      </c>
      <c r="AU187" s="181" t="s">
        <v>82</v>
      </c>
      <c r="AV187" s="14" t="s">
        <v>82</v>
      </c>
      <c r="AW187" s="14" t="s">
        <v>29</v>
      </c>
      <c r="AX187" s="14" t="s">
        <v>30</v>
      </c>
      <c r="AY187" s="181" t="s">
        <v>130</v>
      </c>
    </row>
    <row r="188" spans="1:65" s="2" customFormat="1" ht="16.5" customHeight="1">
      <c r="A188" s="33"/>
      <c r="B188" s="125"/>
      <c r="C188" s="159" t="s">
        <v>255</v>
      </c>
      <c r="D188" s="159" t="s">
        <v>132</v>
      </c>
      <c r="E188" s="160" t="s">
        <v>605</v>
      </c>
      <c r="F188" s="161" t="s">
        <v>606</v>
      </c>
      <c r="G188" s="162" t="s">
        <v>308</v>
      </c>
      <c r="H188" s="163">
        <v>24</v>
      </c>
      <c r="I188" s="164"/>
      <c r="J188" s="165">
        <f>ROUND(I188*H188,2)</f>
        <v>0</v>
      </c>
      <c r="K188" s="161" t="s">
        <v>136</v>
      </c>
      <c r="L188" s="34"/>
      <c r="M188" s="166" t="s">
        <v>1</v>
      </c>
      <c r="N188" s="167" t="s">
        <v>38</v>
      </c>
      <c r="O188" s="59"/>
      <c r="P188" s="168">
        <f>O188*H188</f>
        <v>0</v>
      </c>
      <c r="Q188" s="168">
        <v>0</v>
      </c>
      <c r="R188" s="168">
        <f>Q188*H188</f>
        <v>0</v>
      </c>
      <c r="S188" s="168">
        <v>0</v>
      </c>
      <c r="T188" s="169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0" t="s">
        <v>323</v>
      </c>
      <c r="AT188" s="170" t="s">
        <v>132</v>
      </c>
      <c r="AU188" s="170" t="s">
        <v>82</v>
      </c>
      <c r="AY188" s="18" t="s">
        <v>130</v>
      </c>
      <c r="BE188" s="171">
        <f>IF(N188="základní",J188,0)</f>
        <v>0</v>
      </c>
      <c r="BF188" s="171">
        <f>IF(N188="snížená",J188,0)</f>
        <v>0</v>
      </c>
      <c r="BG188" s="171">
        <f>IF(N188="zákl. přenesená",J188,0)</f>
        <v>0</v>
      </c>
      <c r="BH188" s="171">
        <f>IF(N188="sníž. přenesená",J188,0)</f>
        <v>0</v>
      </c>
      <c r="BI188" s="171">
        <f>IF(N188="nulová",J188,0)</f>
        <v>0</v>
      </c>
      <c r="BJ188" s="18" t="s">
        <v>30</v>
      </c>
      <c r="BK188" s="171">
        <f>ROUND(I188*H188,2)</f>
        <v>0</v>
      </c>
      <c r="BL188" s="18" t="s">
        <v>323</v>
      </c>
      <c r="BM188" s="170" t="s">
        <v>772</v>
      </c>
    </row>
    <row r="189" spans="1:65" s="13" customFormat="1" ht="20.399999999999999">
      <c r="B189" s="172"/>
      <c r="D189" s="173" t="s">
        <v>139</v>
      </c>
      <c r="E189" s="174" t="s">
        <v>1</v>
      </c>
      <c r="F189" s="175" t="s">
        <v>773</v>
      </c>
      <c r="H189" s="174" t="s">
        <v>1</v>
      </c>
      <c r="I189" s="176"/>
      <c r="L189" s="172"/>
      <c r="M189" s="177"/>
      <c r="N189" s="178"/>
      <c r="O189" s="178"/>
      <c r="P189" s="178"/>
      <c r="Q189" s="178"/>
      <c r="R189" s="178"/>
      <c r="S189" s="178"/>
      <c r="T189" s="179"/>
      <c r="AT189" s="174" t="s">
        <v>139</v>
      </c>
      <c r="AU189" s="174" t="s">
        <v>82</v>
      </c>
      <c r="AV189" s="13" t="s">
        <v>30</v>
      </c>
      <c r="AW189" s="13" t="s">
        <v>29</v>
      </c>
      <c r="AX189" s="13" t="s">
        <v>73</v>
      </c>
      <c r="AY189" s="174" t="s">
        <v>130</v>
      </c>
    </row>
    <row r="190" spans="1:65" s="14" customFormat="1">
      <c r="B190" s="180"/>
      <c r="D190" s="173" t="s">
        <v>139</v>
      </c>
      <c r="E190" s="181" t="s">
        <v>1</v>
      </c>
      <c r="F190" s="182" t="s">
        <v>276</v>
      </c>
      <c r="H190" s="183">
        <v>24</v>
      </c>
      <c r="I190" s="184"/>
      <c r="L190" s="180"/>
      <c r="M190" s="211"/>
      <c r="N190" s="212"/>
      <c r="O190" s="212"/>
      <c r="P190" s="212"/>
      <c r="Q190" s="212"/>
      <c r="R190" s="212"/>
      <c r="S190" s="212"/>
      <c r="T190" s="213"/>
      <c r="AT190" s="181" t="s">
        <v>139</v>
      </c>
      <c r="AU190" s="181" t="s">
        <v>82</v>
      </c>
      <c r="AV190" s="14" t="s">
        <v>82</v>
      </c>
      <c r="AW190" s="14" t="s">
        <v>29</v>
      </c>
      <c r="AX190" s="14" t="s">
        <v>30</v>
      </c>
      <c r="AY190" s="181" t="s">
        <v>130</v>
      </c>
    </row>
    <row r="191" spans="1:65" s="2" customFormat="1" ht="6.9" customHeight="1">
      <c r="A191" s="33"/>
      <c r="B191" s="48"/>
      <c r="C191" s="49"/>
      <c r="D191" s="49"/>
      <c r="E191" s="49"/>
      <c r="F191" s="49"/>
      <c r="G191" s="49"/>
      <c r="H191" s="49"/>
      <c r="I191" s="49"/>
      <c r="J191" s="49"/>
      <c r="K191" s="49"/>
      <c r="L191" s="34"/>
      <c r="M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</row>
  </sheetData>
  <autoFilter ref="C127:K190"/>
  <mergeCells count="14">
    <mergeCell ref="D106:F106"/>
    <mergeCell ref="E118:H118"/>
    <mergeCell ref="E120:H120"/>
    <mergeCell ref="L2:V2"/>
    <mergeCell ref="E87:H87"/>
    <mergeCell ref="D102:F102"/>
    <mergeCell ref="D103:F103"/>
    <mergeCell ref="D104:F104"/>
    <mergeCell ref="D105:F105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807"/>
  <sheetViews>
    <sheetView showGridLines="0" topLeftCell="A97" workbookViewId="0">
      <selection activeCell="I143" sqref="I143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47" t="s">
        <v>5</v>
      </c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8" t="s">
        <v>88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" customHeight="1">
      <c r="B4" s="21"/>
      <c r="D4" s="22" t="s">
        <v>89</v>
      </c>
      <c r="L4" s="21"/>
      <c r="M4" s="94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3" t="str">
        <f>'Rekapitulace stavby'!K6</f>
        <v>Brno, Barvy - odstranění havarijního stavu</v>
      </c>
      <c r="F7" s="264"/>
      <c r="G7" s="264"/>
      <c r="H7" s="264"/>
      <c r="L7" s="21"/>
    </row>
    <row r="8" spans="1:46" s="2" customFormat="1" ht="12" customHeight="1">
      <c r="A8" s="33"/>
      <c r="B8" s="34"/>
      <c r="C8" s="33"/>
      <c r="D8" s="28" t="s">
        <v>90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8" t="s">
        <v>774</v>
      </c>
      <c r="F9" s="265"/>
      <c r="G9" s="265"/>
      <c r="H9" s="265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5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25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6" t="str">
        <f>'Rekapitulace stavby'!E14</f>
        <v>Vyplň údaj</v>
      </c>
      <c r="F18" s="228"/>
      <c r="G18" s="228"/>
      <c r="H18" s="228"/>
      <c r="I18" s="28" t="s">
        <v>25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24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28" t="s">
        <v>25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25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33" t="s">
        <v>1</v>
      </c>
      <c r="F27" s="233"/>
      <c r="G27" s="233"/>
      <c r="H27" s="233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" customHeight="1">
      <c r="A30" s="33"/>
      <c r="B30" s="34"/>
      <c r="C30" s="33"/>
      <c r="D30" s="26" t="s">
        <v>92</v>
      </c>
      <c r="E30" s="33"/>
      <c r="F30" s="33"/>
      <c r="G30" s="33"/>
      <c r="H30" s="33"/>
      <c r="I30" s="33"/>
      <c r="J30" s="98">
        <f>J96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" customHeight="1">
      <c r="A31" s="33"/>
      <c r="B31" s="34"/>
      <c r="C31" s="33"/>
      <c r="D31" s="99" t="s">
        <v>93</v>
      </c>
      <c r="E31" s="33"/>
      <c r="F31" s="33"/>
      <c r="G31" s="33"/>
      <c r="H31" s="33"/>
      <c r="I31" s="33"/>
      <c r="J31" s="98">
        <f>J110</f>
        <v>0</v>
      </c>
      <c r="K31" s="33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0" t="s">
        <v>33</v>
      </c>
      <c r="E32" s="33"/>
      <c r="F32" s="33"/>
      <c r="G32" s="33"/>
      <c r="H32" s="33"/>
      <c r="I32" s="33"/>
      <c r="J32" s="72">
        <f>ROUND(J30 + J31,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33"/>
      <c r="F34" s="37" t="s">
        <v>35</v>
      </c>
      <c r="G34" s="33"/>
      <c r="H34" s="33"/>
      <c r="I34" s="37" t="s">
        <v>34</v>
      </c>
      <c r="J34" s="37" t="s">
        <v>36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4"/>
      <c r="C35" s="33"/>
      <c r="D35" s="101" t="s">
        <v>37</v>
      </c>
      <c r="E35" s="28" t="s">
        <v>38</v>
      </c>
      <c r="F35" s="102">
        <f>ROUND((SUM(BE110:BE117) + SUM(BE137:BE806)),  0)</f>
        <v>0</v>
      </c>
      <c r="G35" s="33"/>
      <c r="H35" s="33"/>
      <c r="I35" s="103">
        <v>0.21</v>
      </c>
      <c r="J35" s="102">
        <f>ROUND(((SUM(BE110:BE117) + SUM(BE137:BE806))*I35),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28" t="s">
        <v>39</v>
      </c>
      <c r="F36" s="102">
        <f>ROUND((SUM(BF110:BF117) + SUM(BF137:BF806)),  0)</f>
        <v>0</v>
      </c>
      <c r="G36" s="33"/>
      <c r="H36" s="33"/>
      <c r="I36" s="103">
        <v>0.12</v>
      </c>
      <c r="J36" s="102">
        <f>ROUND(((SUM(BF110:BF117) + SUM(BF137:BF806))*I36),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40</v>
      </c>
      <c r="F37" s="102">
        <f>ROUND((SUM(BG110:BG117) + SUM(BG137:BG806)),  0)</f>
        <v>0</v>
      </c>
      <c r="G37" s="33"/>
      <c r="H37" s="33"/>
      <c r="I37" s="103">
        <v>0.21</v>
      </c>
      <c r="J37" s="10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4"/>
      <c r="C38" s="33"/>
      <c r="D38" s="33"/>
      <c r="E38" s="28" t="s">
        <v>41</v>
      </c>
      <c r="F38" s="102">
        <f>ROUND((SUM(BH110:BH117) + SUM(BH137:BH806)),  0)</f>
        <v>0</v>
      </c>
      <c r="G38" s="33"/>
      <c r="H38" s="33"/>
      <c r="I38" s="103">
        <v>0.12</v>
      </c>
      <c r="J38" s="10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42</v>
      </c>
      <c r="F39" s="102">
        <f>ROUND((SUM(BI110:BI117) + SUM(BI137:BI806)),  0)</f>
        <v>0</v>
      </c>
      <c r="G39" s="33"/>
      <c r="H39" s="33"/>
      <c r="I39" s="103">
        <v>0</v>
      </c>
      <c r="J39" s="10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4"/>
      <c r="D41" s="105" t="s">
        <v>43</v>
      </c>
      <c r="E41" s="61"/>
      <c r="F41" s="61"/>
      <c r="G41" s="106" t="s">
        <v>44</v>
      </c>
      <c r="H41" s="107" t="s">
        <v>45</v>
      </c>
      <c r="I41" s="61"/>
      <c r="J41" s="108">
        <f>SUM(J32:J39)</f>
        <v>0</v>
      </c>
      <c r="K41" s="109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48</v>
      </c>
      <c r="E61" s="36"/>
      <c r="F61" s="110" t="s">
        <v>49</v>
      </c>
      <c r="G61" s="46" t="s">
        <v>48</v>
      </c>
      <c r="H61" s="36"/>
      <c r="I61" s="36"/>
      <c r="J61" s="111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48</v>
      </c>
      <c r="E76" s="36"/>
      <c r="F76" s="110" t="s">
        <v>49</v>
      </c>
      <c r="G76" s="46" t="s">
        <v>48</v>
      </c>
      <c r="H76" s="36"/>
      <c r="I76" s="36"/>
      <c r="J76" s="111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94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3" t="str">
        <f>E7</f>
        <v>Brno, Barvy - odstranění havarijního stavu</v>
      </c>
      <c r="F85" s="264"/>
      <c r="G85" s="264"/>
      <c r="H85" s="264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90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8" t="str">
        <f>E9</f>
        <v>SO03 - Oprava kanalizace</v>
      </c>
      <c r="F87" s="265"/>
      <c r="G87" s="265"/>
      <c r="H87" s="265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23</v>
      </c>
      <c r="D91" s="33"/>
      <c r="E91" s="33"/>
      <c r="F91" s="26" t="str">
        <f>E15</f>
        <v xml:space="preserve"> </v>
      </c>
      <c r="G91" s="33"/>
      <c r="H91" s="33"/>
      <c r="I91" s="28" t="s">
        <v>28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2" t="s">
        <v>95</v>
      </c>
      <c r="D94" s="104"/>
      <c r="E94" s="104"/>
      <c r="F94" s="104"/>
      <c r="G94" s="104"/>
      <c r="H94" s="104"/>
      <c r="I94" s="104"/>
      <c r="J94" s="113" t="s">
        <v>96</v>
      </c>
      <c r="K94" s="104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5" customHeight="1">
      <c r="A96" s="33"/>
      <c r="B96" s="34"/>
      <c r="C96" s="114" t="s">
        <v>97</v>
      </c>
      <c r="D96" s="33"/>
      <c r="E96" s="33"/>
      <c r="F96" s="33"/>
      <c r="G96" s="33"/>
      <c r="H96" s="33"/>
      <c r="I96" s="33"/>
      <c r="J96" s="72">
        <f>J137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98</v>
      </c>
    </row>
    <row r="97" spans="1:65" s="9" customFormat="1" ht="24.9" customHeight="1">
      <c r="B97" s="115"/>
      <c r="D97" s="116" t="s">
        <v>99</v>
      </c>
      <c r="E97" s="117"/>
      <c r="F97" s="117"/>
      <c r="G97" s="117"/>
      <c r="H97" s="117"/>
      <c r="I97" s="117"/>
      <c r="J97" s="118">
        <f>J138</f>
        <v>0</v>
      </c>
      <c r="L97" s="115"/>
    </row>
    <row r="98" spans="1:65" s="10" customFormat="1" ht="19.95" customHeight="1">
      <c r="B98" s="119"/>
      <c r="D98" s="120" t="s">
        <v>100</v>
      </c>
      <c r="E98" s="121"/>
      <c r="F98" s="121"/>
      <c r="G98" s="121"/>
      <c r="H98" s="121"/>
      <c r="I98" s="121"/>
      <c r="J98" s="122">
        <f>J139</f>
        <v>0</v>
      </c>
      <c r="L98" s="119"/>
    </row>
    <row r="99" spans="1:65" s="10" customFormat="1" ht="14.85" customHeight="1">
      <c r="B99" s="119"/>
      <c r="D99" s="120" t="s">
        <v>775</v>
      </c>
      <c r="E99" s="121"/>
      <c r="F99" s="121"/>
      <c r="G99" s="121"/>
      <c r="H99" s="121"/>
      <c r="I99" s="121"/>
      <c r="J99" s="122">
        <f>J140</f>
        <v>0</v>
      </c>
      <c r="L99" s="119"/>
    </row>
    <row r="100" spans="1:65" s="10" customFormat="1" ht="14.85" customHeight="1">
      <c r="B100" s="119"/>
      <c r="D100" s="120" t="s">
        <v>776</v>
      </c>
      <c r="E100" s="121"/>
      <c r="F100" s="121"/>
      <c r="G100" s="121"/>
      <c r="H100" s="121"/>
      <c r="I100" s="121"/>
      <c r="J100" s="122">
        <f>J377</f>
        <v>0</v>
      </c>
      <c r="L100" s="119"/>
    </row>
    <row r="101" spans="1:65" s="10" customFormat="1" ht="19.95" customHeight="1">
      <c r="B101" s="119"/>
      <c r="D101" s="120" t="s">
        <v>101</v>
      </c>
      <c r="E101" s="121"/>
      <c r="F101" s="121"/>
      <c r="G101" s="121"/>
      <c r="H101" s="121"/>
      <c r="I101" s="121"/>
      <c r="J101" s="122">
        <f>J494</f>
        <v>0</v>
      </c>
      <c r="L101" s="119"/>
    </row>
    <row r="102" spans="1:65" s="10" customFormat="1" ht="19.95" customHeight="1">
      <c r="B102" s="119"/>
      <c r="D102" s="120" t="s">
        <v>777</v>
      </c>
      <c r="E102" s="121"/>
      <c r="F102" s="121"/>
      <c r="G102" s="121"/>
      <c r="H102" s="121"/>
      <c r="I102" s="121"/>
      <c r="J102" s="122">
        <f>J509</f>
        <v>0</v>
      </c>
      <c r="L102" s="119"/>
    </row>
    <row r="103" spans="1:65" s="10" customFormat="1" ht="19.95" customHeight="1">
      <c r="B103" s="119"/>
      <c r="D103" s="120" t="s">
        <v>103</v>
      </c>
      <c r="E103" s="121"/>
      <c r="F103" s="121"/>
      <c r="G103" s="121"/>
      <c r="H103" s="121"/>
      <c r="I103" s="121"/>
      <c r="J103" s="122">
        <f>J560</f>
        <v>0</v>
      </c>
      <c r="L103" s="119"/>
    </row>
    <row r="104" spans="1:65" s="10" customFormat="1" ht="19.95" customHeight="1">
      <c r="B104" s="119"/>
      <c r="D104" s="120" t="s">
        <v>104</v>
      </c>
      <c r="E104" s="121"/>
      <c r="F104" s="121"/>
      <c r="G104" s="121"/>
      <c r="H104" s="121"/>
      <c r="I104" s="121"/>
      <c r="J104" s="122">
        <f>J669</f>
        <v>0</v>
      </c>
      <c r="L104" s="119"/>
    </row>
    <row r="105" spans="1:65" s="9" customFormat="1" ht="24.9" customHeight="1">
      <c r="B105" s="115"/>
      <c r="D105" s="116" t="s">
        <v>105</v>
      </c>
      <c r="E105" s="117"/>
      <c r="F105" s="117"/>
      <c r="G105" s="117"/>
      <c r="H105" s="117"/>
      <c r="I105" s="117"/>
      <c r="J105" s="118">
        <f>J760</f>
        <v>0</v>
      </c>
      <c r="L105" s="115"/>
    </row>
    <row r="106" spans="1:65" s="10" customFormat="1" ht="19.95" customHeight="1">
      <c r="B106" s="119"/>
      <c r="D106" s="120" t="s">
        <v>107</v>
      </c>
      <c r="E106" s="121"/>
      <c r="F106" s="121"/>
      <c r="G106" s="121"/>
      <c r="H106" s="121"/>
      <c r="I106" s="121"/>
      <c r="J106" s="122">
        <f>J761</f>
        <v>0</v>
      </c>
      <c r="L106" s="119"/>
    </row>
    <row r="107" spans="1:65" s="10" customFormat="1" ht="19.95" customHeight="1">
      <c r="B107" s="119"/>
      <c r="D107" s="120" t="s">
        <v>778</v>
      </c>
      <c r="E107" s="121"/>
      <c r="F107" s="121"/>
      <c r="G107" s="121"/>
      <c r="H107" s="121"/>
      <c r="I107" s="121"/>
      <c r="J107" s="122">
        <f>J769</f>
        <v>0</v>
      </c>
      <c r="L107" s="119"/>
    </row>
    <row r="108" spans="1:65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65" s="2" customFormat="1" ht="6.9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65" s="2" customFormat="1" ht="29.25" customHeight="1">
      <c r="A110" s="33"/>
      <c r="B110" s="34"/>
      <c r="C110" s="114" t="s">
        <v>108</v>
      </c>
      <c r="D110" s="33"/>
      <c r="E110" s="33"/>
      <c r="F110" s="33"/>
      <c r="G110" s="33"/>
      <c r="H110" s="33"/>
      <c r="I110" s="33"/>
      <c r="J110" s="123">
        <f>ROUND(J111 + J112 + J113 + J114 + J115 + J116,0)</f>
        <v>0</v>
      </c>
      <c r="K110" s="33"/>
      <c r="L110" s="43"/>
      <c r="N110" s="124" t="s">
        <v>37</v>
      </c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65" s="2" customFormat="1" ht="18" customHeight="1">
      <c r="A111" s="33"/>
      <c r="B111" s="125"/>
      <c r="C111" s="126"/>
      <c r="D111" s="261" t="s">
        <v>109</v>
      </c>
      <c r="E111" s="262"/>
      <c r="F111" s="262"/>
      <c r="G111" s="126"/>
      <c r="H111" s="126"/>
      <c r="I111" s="126"/>
      <c r="J111" s="128">
        <v>0</v>
      </c>
      <c r="K111" s="126"/>
      <c r="L111" s="129"/>
      <c r="M111" s="130"/>
      <c r="N111" s="131" t="s">
        <v>38</v>
      </c>
      <c r="O111" s="130"/>
      <c r="P111" s="130"/>
      <c r="Q111" s="130"/>
      <c r="R111" s="130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2" t="s">
        <v>110</v>
      </c>
      <c r="AZ111" s="130"/>
      <c r="BA111" s="130"/>
      <c r="BB111" s="130"/>
      <c r="BC111" s="130"/>
      <c r="BD111" s="130"/>
      <c r="BE111" s="133">
        <f t="shared" ref="BE111:BE116" si="0">IF(N111="základní",J111,0)</f>
        <v>0</v>
      </c>
      <c r="BF111" s="133">
        <f t="shared" ref="BF111:BF116" si="1">IF(N111="snížená",J111,0)</f>
        <v>0</v>
      </c>
      <c r="BG111" s="133">
        <f t="shared" ref="BG111:BG116" si="2">IF(N111="zákl. přenesená",J111,0)</f>
        <v>0</v>
      </c>
      <c r="BH111" s="133">
        <f t="shared" ref="BH111:BH116" si="3">IF(N111="sníž. přenesená",J111,0)</f>
        <v>0</v>
      </c>
      <c r="BI111" s="133">
        <f t="shared" ref="BI111:BI116" si="4">IF(N111="nulová",J111,0)</f>
        <v>0</v>
      </c>
      <c r="BJ111" s="132" t="s">
        <v>30</v>
      </c>
      <c r="BK111" s="130"/>
      <c r="BL111" s="130"/>
      <c r="BM111" s="130"/>
    </row>
    <row r="112" spans="1:65" s="2" customFormat="1" ht="18" customHeight="1">
      <c r="A112" s="33"/>
      <c r="B112" s="125"/>
      <c r="C112" s="126"/>
      <c r="D112" s="261"/>
      <c r="E112" s="262"/>
      <c r="F112" s="262"/>
      <c r="G112" s="126"/>
      <c r="H112" s="126"/>
      <c r="I112" s="126"/>
      <c r="J112" s="128"/>
      <c r="K112" s="126"/>
      <c r="L112" s="129"/>
      <c r="M112" s="130"/>
      <c r="N112" s="131" t="s">
        <v>38</v>
      </c>
      <c r="O112" s="130"/>
      <c r="P112" s="130"/>
      <c r="Q112" s="130"/>
      <c r="R112" s="130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2" t="s">
        <v>110</v>
      </c>
      <c r="AZ112" s="130"/>
      <c r="BA112" s="130"/>
      <c r="BB112" s="130"/>
      <c r="BC112" s="130"/>
      <c r="BD112" s="130"/>
      <c r="BE112" s="133">
        <f t="shared" si="0"/>
        <v>0</v>
      </c>
      <c r="BF112" s="133">
        <f t="shared" si="1"/>
        <v>0</v>
      </c>
      <c r="BG112" s="133">
        <f t="shared" si="2"/>
        <v>0</v>
      </c>
      <c r="BH112" s="133">
        <f t="shared" si="3"/>
        <v>0</v>
      </c>
      <c r="BI112" s="133">
        <f t="shared" si="4"/>
        <v>0</v>
      </c>
      <c r="BJ112" s="132" t="s">
        <v>30</v>
      </c>
      <c r="BK112" s="130"/>
      <c r="BL112" s="130"/>
      <c r="BM112" s="130"/>
    </row>
    <row r="113" spans="1:65" s="2" customFormat="1" ht="18" customHeight="1">
      <c r="A113" s="33"/>
      <c r="B113" s="125"/>
      <c r="C113" s="126"/>
      <c r="D113" s="261" t="s">
        <v>111</v>
      </c>
      <c r="E113" s="262"/>
      <c r="F113" s="262"/>
      <c r="G113" s="126"/>
      <c r="H113" s="126"/>
      <c r="I113" s="126"/>
      <c r="J113" s="128">
        <v>0</v>
      </c>
      <c r="K113" s="126"/>
      <c r="L113" s="129"/>
      <c r="M113" s="130"/>
      <c r="N113" s="131" t="s">
        <v>38</v>
      </c>
      <c r="O113" s="130"/>
      <c r="P113" s="130"/>
      <c r="Q113" s="130"/>
      <c r="R113" s="130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2" t="s">
        <v>110</v>
      </c>
      <c r="AZ113" s="130"/>
      <c r="BA113" s="130"/>
      <c r="BB113" s="130"/>
      <c r="BC113" s="130"/>
      <c r="BD113" s="130"/>
      <c r="BE113" s="133">
        <f t="shared" si="0"/>
        <v>0</v>
      </c>
      <c r="BF113" s="133">
        <f t="shared" si="1"/>
        <v>0</v>
      </c>
      <c r="BG113" s="133">
        <f t="shared" si="2"/>
        <v>0</v>
      </c>
      <c r="BH113" s="133">
        <f t="shared" si="3"/>
        <v>0</v>
      </c>
      <c r="BI113" s="133">
        <f t="shared" si="4"/>
        <v>0</v>
      </c>
      <c r="BJ113" s="132" t="s">
        <v>30</v>
      </c>
      <c r="BK113" s="130"/>
      <c r="BL113" s="130"/>
      <c r="BM113" s="130"/>
    </row>
    <row r="114" spans="1:65" s="2" customFormat="1" ht="18" customHeight="1">
      <c r="A114" s="33"/>
      <c r="B114" s="125"/>
      <c r="C114" s="126"/>
      <c r="D114" s="261" t="s">
        <v>112</v>
      </c>
      <c r="E114" s="262"/>
      <c r="F114" s="262"/>
      <c r="G114" s="126"/>
      <c r="H114" s="126"/>
      <c r="I114" s="126"/>
      <c r="J114" s="128">
        <v>0</v>
      </c>
      <c r="K114" s="126"/>
      <c r="L114" s="129"/>
      <c r="M114" s="130"/>
      <c r="N114" s="131" t="s">
        <v>38</v>
      </c>
      <c r="O114" s="130"/>
      <c r="P114" s="130"/>
      <c r="Q114" s="130"/>
      <c r="R114" s="130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2" t="s">
        <v>110</v>
      </c>
      <c r="AZ114" s="130"/>
      <c r="BA114" s="130"/>
      <c r="BB114" s="130"/>
      <c r="BC114" s="130"/>
      <c r="BD114" s="130"/>
      <c r="BE114" s="133">
        <f t="shared" si="0"/>
        <v>0</v>
      </c>
      <c r="BF114" s="133">
        <f t="shared" si="1"/>
        <v>0</v>
      </c>
      <c r="BG114" s="133">
        <f t="shared" si="2"/>
        <v>0</v>
      </c>
      <c r="BH114" s="133">
        <f t="shared" si="3"/>
        <v>0</v>
      </c>
      <c r="BI114" s="133">
        <f t="shared" si="4"/>
        <v>0</v>
      </c>
      <c r="BJ114" s="132" t="s">
        <v>30</v>
      </c>
      <c r="BK114" s="130"/>
      <c r="BL114" s="130"/>
      <c r="BM114" s="130"/>
    </row>
    <row r="115" spans="1:65" s="2" customFormat="1" ht="18" customHeight="1">
      <c r="A115" s="33"/>
      <c r="B115" s="125"/>
      <c r="C115" s="126"/>
      <c r="D115" s="261"/>
      <c r="E115" s="262"/>
      <c r="F115" s="262"/>
      <c r="G115" s="126"/>
      <c r="H115" s="126"/>
      <c r="I115" s="126"/>
      <c r="J115" s="128"/>
      <c r="K115" s="126"/>
      <c r="L115" s="129"/>
      <c r="M115" s="130"/>
      <c r="N115" s="131" t="s">
        <v>38</v>
      </c>
      <c r="O115" s="130"/>
      <c r="P115" s="130"/>
      <c r="Q115" s="130"/>
      <c r="R115" s="130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2" t="s">
        <v>110</v>
      </c>
      <c r="AZ115" s="130"/>
      <c r="BA115" s="130"/>
      <c r="BB115" s="130"/>
      <c r="BC115" s="130"/>
      <c r="BD115" s="130"/>
      <c r="BE115" s="133">
        <f t="shared" si="0"/>
        <v>0</v>
      </c>
      <c r="BF115" s="133">
        <f t="shared" si="1"/>
        <v>0</v>
      </c>
      <c r="BG115" s="133">
        <f t="shared" si="2"/>
        <v>0</v>
      </c>
      <c r="BH115" s="133">
        <f t="shared" si="3"/>
        <v>0</v>
      </c>
      <c r="BI115" s="133">
        <f t="shared" si="4"/>
        <v>0</v>
      </c>
      <c r="BJ115" s="132" t="s">
        <v>30</v>
      </c>
      <c r="BK115" s="130"/>
      <c r="BL115" s="130"/>
      <c r="BM115" s="130"/>
    </row>
    <row r="116" spans="1:65" s="2" customFormat="1" ht="18" customHeight="1">
      <c r="A116" s="33"/>
      <c r="B116" s="125"/>
      <c r="C116" s="126"/>
      <c r="D116" s="127"/>
      <c r="E116" s="126"/>
      <c r="F116" s="126"/>
      <c r="G116" s="126"/>
      <c r="H116" s="126"/>
      <c r="I116" s="126"/>
      <c r="J116" s="128"/>
      <c r="K116" s="126"/>
      <c r="L116" s="129"/>
      <c r="M116" s="130"/>
      <c r="N116" s="131" t="s">
        <v>38</v>
      </c>
      <c r="O116" s="130"/>
      <c r="P116" s="130"/>
      <c r="Q116" s="130"/>
      <c r="R116" s="130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2" t="s">
        <v>113</v>
      </c>
      <c r="AZ116" s="130"/>
      <c r="BA116" s="130"/>
      <c r="BB116" s="130"/>
      <c r="BC116" s="130"/>
      <c r="BD116" s="130"/>
      <c r="BE116" s="133">
        <f t="shared" si="0"/>
        <v>0</v>
      </c>
      <c r="BF116" s="133">
        <f t="shared" si="1"/>
        <v>0</v>
      </c>
      <c r="BG116" s="133">
        <f t="shared" si="2"/>
        <v>0</v>
      </c>
      <c r="BH116" s="133">
        <f t="shared" si="3"/>
        <v>0</v>
      </c>
      <c r="BI116" s="133">
        <f t="shared" si="4"/>
        <v>0</v>
      </c>
      <c r="BJ116" s="132" t="s">
        <v>30</v>
      </c>
      <c r="BK116" s="130"/>
      <c r="BL116" s="130"/>
      <c r="BM116" s="130"/>
    </row>
    <row r="117" spans="1:65" s="2" customForma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29.25" customHeight="1">
      <c r="A118" s="33"/>
      <c r="B118" s="34"/>
      <c r="C118" s="134" t="s">
        <v>114</v>
      </c>
      <c r="D118" s="104"/>
      <c r="E118" s="104"/>
      <c r="F118" s="104"/>
      <c r="G118" s="104"/>
      <c r="H118" s="104"/>
      <c r="I118" s="104"/>
      <c r="J118" s="135">
        <f>ROUND(J96+J110,0)</f>
        <v>0</v>
      </c>
      <c r="K118" s="104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" customHeight="1">
      <c r="A119" s="33"/>
      <c r="B119" s="48"/>
      <c r="C119" s="49"/>
      <c r="D119" s="49"/>
      <c r="E119" s="49"/>
      <c r="F119" s="49"/>
      <c r="G119" s="49"/>
      <c r="H119" s="49"/>
      <c r="I119" s="49"/>
      <c r="J119" s="49"/>
      <c r="K119" s="49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3" spans="1:65" s="2" customFormat="1" ht="6.9" customHeight="1">
      <c r="A123" s="33"/>
      <c r="B123" s="50"/>
      <c r="C123" s="51"/>
      <c r="D123" s="51"/>
      <c r="E123" s="51"/>
      <c r="F123" s="51"/>
      <c r="G123" s="51"/>
      <c r="H123" s="51"/>
      <c r="I123" s="51"/>
      <c r="J123" s="51"/>
      <c r="K123" s="51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24.9" customHeight="1">
      <c r="A124" s="33"/>
      <c r="B124" s="34"/>
      <c r="C124" s="22" t="s">
        <v>115</v>
      </c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2" customFormat="1" ht="6.9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5" s="2" customFormat="1" ht="12" customHeight="1">
      <c r="A126" s="33"/>
      <c r="B126" s="34"/>
      <c r="C126" s="28" t="s">
        <v>16</v>
      </c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5" s="2" customFormat="1" ht="16.5" customHeight="1">
      <c r="A127" s="33"/>
      <c r="B127" s="34"/>
      <c r="C127" s="33"/>
      <c r="D127" s="33"/>
      <c r="E127" s="263" t="str">
        <f>E7</f>
        <v>Brno, Barvy - odstranění havarijního stavu</v>
      </c>
      <c r="F127" s="264"/>
      <c r="G127" s="264"/>
      <c r="H127" s="264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65" s="2" customFormat="1" ht="12" customHeight="1">
      <c r="A128" s="33"/>
      <c r="B128" s="34"/>
      <c r="C128" s="28" t="s">
        <v>90</v>
      </c>
      <c r="D128" s="33"/>
      <c r="E128" s="33"/>
      <c r="F128" s="33"/>
      <c r="G128" s="33"/>
      <c r="H128" s="33"/>
      <c r="I128" s="3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6.5" customHeight="1">
      <c r="A129" s="33"/>
      <c r="B129" s="34"/>
      <c r="C129" s="33"/>
      <c r="D129" s="33"/>
      <c r="E129" s="248" t="str">
        <f>E9</f>
        <v>SO03 - Oprava kanalizace</v>
      </c>
      <c r="F129" s="265"/>
      <c r="G129" s="265"/>
      <c r="H129" s="265"/>
      <c r="I129" s="3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6.9" customHeight="1">
      <c r="A130" s="33"/>
      <c r="B130" s="34"/>
      <c r="C130" s="33"/>
      <c r="D130" s="33"/>
      <c r="E130" s="33"/>
      <c r="F130" s="33"/>
      <c r="G130" s="33"/>
      <c r="H130" s="33"/>
      <c r="I130" s="3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2" customHeight="1">
      <c r="A131" s="33"/>
      <c r="B131" s="34"/>
      <c r="C131" s="28" t="s">
        <v>20</v>
      </c>
      <c r="D131" s="33"/>
      <c r="E131" s="33"/>
      <c r="F131" s="26" t="str">
        <f>F12</f>
        <v xml:space="preserve"> </v>
      </c>
      <c r="G131" s="33"/>
      <c r="H131" s="33"/>
      <c r="I131" s="28" t="s">
        <v>22</v>
      </c>
      <c r="J131" s="56" t="str">
        <f>IF(J12="","",J12)</f>
        <v/>
      </c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6.9" customHeight="1">
      <c r="A132" s="33"/>
      <c r="B132" s="34"/>
      <c r="C132" s="33"/>
      <c r="D132" s="33"/>
      <c r="E132" s="33"/>
      <c r="F132" s="33"/>
      <c r="G132" s="33"/>
      <c r="H132" s="33"/>
      <c r="I132" s="33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15" customHeight="1">
      <c r="A133" s="33"/>
      <c r="B133" s="34"/>
      <c r="C133" s="28" t="s">
        <v>23</v>
      </c>
      <c r="D133" s="33"/>
      <c r="E133" s="33"/>
      <c r="F133" s="26" t="str">
        <f>E15</f>
        <v xml:space="preserve"> </v>
      </c>
      <c r="G133" s="33"/>
      <c r="H133" s="33"/>
      <c r="I133" s="28" t="s">
        <v>28</v>
      </c>
      <c r="J133" s="31" t="str">
        <f>E21</f>
        <v xml:space="preserve"> </v>
      </c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5.15" customHeight="1">
      <c r="A134" s="33"/>
      <c r="B134" s="34"/>
      <c r="C134" s="28" t="s">
        <v>26</v>
      </c>
      <c r="D134" s="33"/>
      <c r="E134" s="33"/>
      <c r="F134" s="26" t="str">
        <f>IF(E18="","",E18)</f>
        <v>Vyplň údaj</v>
      </c>
      <c r="G134" s="33"/>
      <c r="H134" s="33"/>
      <c r="I134" s="28" t="s">
        <v>31</v>
      </c>
      <c r="J134" s="31" t="str">
        <f>E24</f>
        <v xml:space="preserve"> </v>
      </c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10.35" customHeight="1">
      <c r="A135" s="33"/>
      <c r="B135" s="34"/>
      <c r="C135" s="33"/>
      <c r="D135" s="33"/>
      <c r="E135" s="33"/>
      <c r="F135" s="33"/>
      <c r="G135" s="33"/>
      <c r="H135" s="33"/>
      <c r="I135" s="33"/>
      <c r="J135" s="33"/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11" customFormat="1" ht="29.25" customHeight="1">
      <c r="A136" s="136"/>
      <c r="B136" s="137"/>
      <c r="C136" s="138" t="s">
        <v>116</v>
      </c>
      <c r="D136" s="139" t="s">
        <v>58</v>
      </c>
      <c r="E136" s="139" t="s">
        <v>54</v>
      </c>
      <c r="F136" s="139" t="s">
        <v>55</v>
      </c>
      <c r="G136" s="139" t="s">
        <v>117</v>
      </c>
      <c r="H136" s="139" t="s">
        <v>118</v>
      </c>
      <c r="I136" s="139" t="s">
        <v>119</v>
      </c>
      <c r="J136" s="139" t="s">
        <v>96</v>
      </c>
      <c r="K136" s="140" t="s">
        <v>120</v>
      </c>
      <c r="L136" s="141"/>
      <c r="M136" s="63" t="s">
        <v>1</v>
      </c>
      <c r="N136" s="64" t="s">
        <v>37</v>
      </c>
      <c r="O136" s="64" t="s">
        <v>121</v>
      </c>
      <c r="P136" s="64" t="s">
        <v>122</v>
      </c>
      <c r="Q136" s="64" t="s">
        <v>123</v>
      </c>
      <c r="R136" s="64" t="s">
        <v>124</v>
      </c>
      <c r="S136" s="64" t="s">
        <v>125</v>
      </c>
      <c r="T136" s="65" t="s">
        <v>126</v>
      </c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</row>
    <row r="137" spans="1:65" s="2" customFormat="1" ht="22.95" customHeight="1">
      <c r="A137" s="33"/>
      <c r="B137" s="34"/>
      <c r="C137" s="70" t="s">
        <v>127</v>
      </c>
      <c r="D137" s="33"/>
      <c r="E137" s="33"/>
      <c r="F137" s="33"/>
      <c r="G137" s="33"/>
      <c r="H137" s="33"/>
      <c r="I137" s="33"/>
      <c r="J137" s="142">
        <f>BK137</f>
        <v>0</v>
      </c>
      <c r="K137" s="33"/>
      <c r="L137" s="34"/>
      <c r="M137" s="66"/>
      <c r="N137" s="57"/>
      <c r="O137" s="67"/>
      <c r="P137" s="143">
        <f>P138+P760</f>
        <v>0</v>
      </c>
      <c r="Q137" s="67"/>
      <c r="R137" s="143">
        <f>R138+R760</f>
        <v>613.40097379000008</v>
      </c>
      <c r="S137" s="67"/>
      <c r="T137" s="144">
        <f>T138+T760</f>
        <v>2.5637999999999996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8" t="s">
        <v>72</v>
      </c>
      <c r="AU137" s="18" t="s">
        <v>98</v>
      </c>
      <c r="BK137" s="145">
        <f>BK138+BK760</f>
        <v>0</v>
      </c>
    </row>
    <row r="138" spans="1:65" s="12" customFormat="1" ht="25.95" customHeight="1">
      <c r="B138" s="146"/>
      <c r="D138" s="147" t="s">
        <v>72</v>
      </c>
      <c r="E138" s="148" t="s">
        <v>128</v>
      </c>
      <c r="F138" s="148" t="s">
        <v>129</v>
      </c>
      <c r="I138" s="149"/>
      <c r="J138" s="150">
        <f>BK138</f>
        <v>0</v>
      </c>
      <c r="L138" s="146"/>
      <c r="M138" s="151"/>
      <c r="N138" s="152"/>
      <c r="O138" s="152"/>
      <c r="P138" s="153">
        <f>P139+P494+P509+P560+P669</f>
        <v>0</v>
      </c>
      <c r="Q138" s="152"/>
      <c r="R138" s="153">
        <f>R139+R494+R509+R560+R669</f>
        <v>611.44002679000005</v>
      </c>
      <c r="S138" s="152"/>
      <c r="T138" s="154">
        <f>T139+T494+T509+T560+T669</f>
        <v>2.5637999999999996</v>
      </c>
      <c r="AR138" s="147" t="s">
        <v>30</v>
      </c>
      <c r="AT138" s="155" t="s">
        <v>72</v>
      </c>
      <c r="AU138" s="155" t="s">
        <v>73</v>
      </c>
      <c r="AY138" s="147" t="s">
        <v>130</v>
      </c>
      <c r="BK138" s="156">
        <f>BK139+BK494+BK509+BK560+BK669</f>
        <v>0</v>
      </c>
    </row>
    <row r="139" spans="1:65" s="12" customFormat="1" ht="22.95" customHeight="1">
      <c r="B139" s="146"/>
      <c r="D139" s="147" t="s">
        <v>72</v>
      </c>
      <c r="E139" s="157" t="s">
        <v>30</v>
      </c>
      <c r="F139" s="157" t="s">
        <v>131</v>
      </c>
      <c r="I139" s="149"/>
      <c r="J139" s="158">
        <f>BK139</f>
        <v>0</v>
      </c>
      <c r="L139" s="146"/>
      <c r="M139" s="151"/>
      <c r="N139" s="152"/>
      <c r="O139" s="152"/>
      <c r="P139" s="153">
        <f>P140+P377</f>
        <v>0</v>
      </c>
      <c r="Q139" s="152"/>
      <c r="R139" s="153">
        <f>R140+R377</f>
        <v>479.53613278000006</v>
      </c>
      <c r="S139" s="152"/>
      <c r="T139" s="154">
        <f>T140+T377</f>
        <v>2.3596399999999997</v>
      </c>
      <c r="AR139" s="147" t="s">
        <v>30</v>
      </c>
      <c r="AT139" s="155" t="s">
        <v>72</v>
      </c>
      <c r="AU139" s="155" t="s">
        <v>30</v>
      </c>
      <c r="AY139" s="147" t="s">
        <v>130</v>
      </c>
      <c r="BK139" s="156">
        <f>BK140+BK377</f>
        <v>0</v>
      </c>
    </row>
    <row r="140" spans="1:65" s="12" customFormat="1" ht="20.85" customHeight="1">
      <c r="B140" s="146"/>
      <c r="D140" s="147" t="s">
        <v>72</v>
      </c>
      <c r="E140" s="157" t="s">
        <v>206</v>
      </c>
      <c r="F140" s="157" t="s">
        <v>779</v>
      </c>
      <c r="I140" s="149"/>
      <c r="J140" s="158">
        <f>BK140</f>
        <v>0</v>
      </c>
      <c r="L140" s="146"/>
      <c r="M140" s="151"/>
      <c r="N140" s="152"/>
      <c r="O140" s="152"/>
      <c r="P140" s="153">
        <f>SUM(P141:P376)</f>
        <v>0</v>
      </c>
      <c r="Q140" s="152"/>
      <c r="R140" s="153">
        <f>SUM(R141:R376)</f>
        <v>479.53613278000006</v>
      </c>
      <c r="S140" s="152"/>
      <c r="T140" s="154">
        <f>SUM(T141:T376)</f>
        <v>2.3596399999999997</v>
      </c>
      <c r="AR140" s="147" t="s">
        <v>30</v>
      </c>
      <c r="AT140" s="155" t="s">
        <v>72</v>
      </c>
      <c r="AU140" s="155" t="s">
        <v>82</v>
      </c>
      <c r="AY140" s="147" t="s">
        <v>130</v>
      </c>
      <c r="BK140" s="156">
        <f>SUM(BK141:BK376)</f>
        <v>0</v>
      </c>
    </row>
    <row r="141" spans="1:65" s="2" customFormat="1" ht="16.5" customHeight="1">
      <c r="A141" s="33"/>
      <c r="B141" s="125"/>
      <c r="C141" s="159" t="s">
        <v>30</v>
      </c>
      <c r="D141" s="159" t="s">
        <v>132</v>
      </c>
      <c r="E141" s="160" t="s">
        <v>780</v>
      </c>
      <c r="F141" s="161" t="s">
        <v>781</v>
      </c>
      <c r="G141" s="162" t="s">
        <v>1</v>
      </c>
      <c r="H141" s="163">
        <v>0</v>
      </c>
      <c r="I141" s="164"/>
      <c r="J141" s="165">
        <f>ROUND(I141*H141,2)</f>
        <v>0</v>
      </c>
      <c r="K141" s="161" t="s">
        <v>1</v>
      </c>
      <c r="L141" s="34"/>
      <c r="M141" s="166" t="s">
        <v>1</v>
      </c>
      <c r="N141" s="167" t="s">
        <v>38</v>
      </c>
      <c r="O141" s="59"/>
      <c r="P141" s="168">
        <f>O141*H141</f>
        <v>0</v>
      </c>
      <c r="Q141" s="168">
        <v>0</v>
      </c>
      <c r="R141" s="168">
        <f>Q141*H141</f>
        <v>0</v>
      </c>
      <c r="S141" s="168">
        <v>0</v>
      </c>
      <c r="T141" s="169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0" t="s">
        <v>137</v>
      </c>
      <c r="AT141" s="170" t="s">
        <v>132</v>
      </c>
      <c r="AU141" s="170" t="s">
        <v>153</v>
      </c>
      <c r="AY141" s="18" t="s">
        <v>130</v>
      </c>
      <c r="BE141" s="171">
        <f>IF(N141="základní",J141,0)</f>
        <v>0</v>
      </c>
      <c r="BF141" s="171">
        <f>IF(N141="snížená",J141,0)</f>
        <v>0</v>
      </c>
      <c r="BG141" s="171">
        <f>IF(N141="zákl. přenesená",J141,0)</f>
        <v>0</v>
      </c>
      <c r="BH141" s="171">
        <f>IF(N141="sníž. přenesená",J141,0)</f>
        <v>0</v>
      </c>
      <c r="BI141" s="171">
        <f>IF(N141="nulová",J141,0)</f>
        <v>0</v>
      </c>
      <c r="BJ141" s="18" t="s">
        <v>30</v>
      </c>
      <c r="BK141" s="171">
        <f>ROUND(I141*H141,2)</f>
        <v>0</v>
      </c>
      <c r="BL141" s="18" t="s">
        <v>137</v>
      </c>
      <c r="BM141" s="170" t="s">
        <v>782</v>
      </c>
    </row>
    <row r="142" spans="1:65" s="14" customFormat="1">
      <c r="B142" s="180"/>
      <c r="D142" s="173" t="s">
        <v>139</v>
      </c>
      <c r="E142" s="181" t="s">
        <v>1</v>
      </c>
      <c r="F142" s="182" t="s">
        <v>73</v>
      </c>
      <c r="H142" s="183">
        <v>0</v>
      </c>
      <c r="I142" s="184"/>
      <c r="L142" s="180"/>
      <c r="M142" s="185"/>
      <c r="N142" s="186"/>
      <c r="O142" s="186"/>
      <c r="P142" s="186"/>
      <c r="Q142" s="186"/>
      <c r="R142" s="186"/>
      <c r="S142" s="186"/>
      <c r="T142" s="187"/>
      <c r="AT142" s="181" t="s">
        <v>139</v>
      </c>
      <c r="AU142" s="181" t="s">
        <v>153</v>
      </c>
      <c r="AV142" s="14" t="s">
        <v>82</v>
      </c>
      <c r="AW142" s="14" t="s">
        <v>29</v>
      </c>
      <c r="AX142" s="14" t="s">
        <v>30</v>
      </c>
      <c r="AY142" s="181" t="s">
        <v>130</v>
      </c>
    </row>
    <row r="143" spans="1:65" s="2" customFormat="1" ht="24.15" customHeight="1">
      <c r="A143" s="33"/>
      <c r="B143" s="125"/>
      <c r="C143" s="159" t="s">
        <v>82</v>
      </c>
      <c r="D143" s="159" t="s">
        <v>132</v>
      </c>
      <c r="E143" s="160" t="s">
        <v>783</v>
      </c>
      <c r="F143" s="161" t="s">
        <v>784</v>
      </c>
      <c r="G143" s="162" t="s">
        <v>344</v>
      </c>
      <c r="H143" s="163">
        <v>770</v>
      </c>
      <c r="I143" s="164"/>
      <c r="J143" s="165">
        <f>ROUND(I143*H143,2)</f>
        <v>0</v>
      </c>
      <c r="K143" s="161" t="s">
        <v>136</v>
      </c>
      <c r="L143" s="34"/>
      <c r="M143" s="166" t="s">
        <v>1</v>
      </c>
      <c r="N143" s="167" t="s">
        <v>38</v>
      </c>
      <c r="O143" s="59"/>
      <c r="P143" s="168">
        <f>O143*H143</f>
        <v>0</v>
      </c>
      <c r="Q143" s="168">
        <v>0</v>
      </c>
      <c r="R143" s="168">
        <f>Q143*H143</f>
        <v>0</v>
      </c>
      <c r="S143" s="168">
        <v>0</v>
      </c>
      <c r="T143" s="169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0" t="s">
        <v>137</v>
      </c>
      <c r="AT143" s="170" t="s">
        <v>132</v>
      </c>
      <c r="AU143" s="170" t="s">
        <v>153</v>
      </c>
      <c r="AY143" s="18" t="s">
        <v>130</v>
      </c>
      <c r="BE143" s="171">
        <f>IF(N143="základní",J143,0)</f>
        <v>0</v>
      </c>
      <c r="BF143" s="171">
        <f>IF(N143="snížená",J143,0)</f>
        <v>0</v>
      </c>
      <c r="BG143" s="171">
        <f>IF(N143="zákl. přenesená",J143,0)</f>
        <v>0</v>
      </c>
      <c r="BH143" s="171">
        <f>IF(N143="sníž. přenesená",J143,0)</f>
        <v>0</v>
      </c>
      <c r="BI143" s="171">
        <f>IF(N143="nulová",J143,0)</f>
        <v>0</v>
      </c>
      <c r="BJ143" s="18" t="s">
        <v>30</v>
      </c>
      <c r="BK143" s="171">
        <f>ROUND(I143*H143,2)</f>
        <v>0</v>
      </c>
      <c r="BL143" s="18" t="s">
        <v>137</v>
      </c>
      <c r="BM143" s="170" t="s">
        <v>785</v>
      </c>
    </row>
    <row r="144" spans="1:65" s="13" customFormat="1">
      <c r="B144" s="172"/>
      <c r="D144" s="173" t="s">
        <v>139</v>
      </c>
      <c r="E144" s="174" t="s">
        <v>1</v>
      </c>
      <c r="F144" s="175" t="s">
        <v>786</v>
      </c>
      <c r="H144" s="174" t="s">
        <v>1</v>
      </c>
      <c r="I144" s="176"/>
      <c r="L144" s="172"/>
      <c r="M144" s="177"/>
      <c r="N144" s="178"/>
      <c r="O144" s="178"/>
      <c r="P144" s="178"/>
      <c r="Q144" s="178"/>
      <c r="R144" s="178"/>
      <c r="S144" s="178"/>
      <c r="T144" s="179"/>
      <c r="AT144" s="174" t="s">
        <v>139</v>
      </c>
      <c r="AU144" s="174" t="s">
        <v>153</v>
      </c>
      <c r="AV144" s="13" t="s">
        <v>30</v>
      </c>
      <c r="AW144" s="13" t="s">
        <v>29</v>
      </c>
      <c r="AX144" s="13" t="s">
        <v>73</v>
      </c>
      <c r="AY144" s="174" t="s">
        <v>130</v>
      </c>
    </row>
    <row r="145" spans="1:65" s="14" customFormat="1">
      <c r="B145" s="180"/>
      <c r="D145" s="173" t="s">
        <v>139</v>
      </c>
      <c r="E145" s="181" t="s">
        <v>1</v>
      </c>
      <c r="F145" s="182" t="s">
        <v>787</v>
      </c>
      <c r="H145" s="183">
        <v>770</v>
      </c>
      <c r="I145" s="184"/>
      <c r="L145" s="180"/>
      <c r="M145" s="185"/>
      <c r="N145" s="186"/>
      <c r="O145" s="186"/>
      <c r="P145" s="186"/>
      <c r="Q145" s="186"/>
      <c r="R145" s="186"/>
      <c r="S145" s="186"/>
      <c r="T145" s="187"/>
      <c r="AT145" s="181" t="s">
        <v>139</v>
      </c>
      <c r="AU145" s="181" t="s">
        <v>153</v>
      </c>
      <c r="AV145" s="14" t="s">
        <v>82</v>
      </c>
      <c r="AW145" s="14" t="s">
        <v>29</v>
      </c>
      <c r="AX145" s="14" t="s">
        <v>73</v>
      </c>
      <c r="AY145" s="181" t="s">
        <v>130</v>
      </c>
    </row>
    <row r="146" spans="1:65" s="15" customFormat="1">
      <c r="B146" s="188"/>
      <c r="D146" s="173" t="s">
        <v>139</v>
      </c>
      <c r="E146" s="189" t="s">
        <v>1</v>
      </c>
      <c r="F146" s="190" t="s">
        <v>142</v>
      </c>
      <c r="H146" s="191">
        <v>770</v>
      </c>
      <c r="I146" s="192"/>
      <c r="L146" s="188"/>
      <c r="M146" s="193"/>
      <c r="N146" s="194"/>
      <c r="O146" s="194"/>
      <c r="P146" s="194"/>
      <c r="Q146" s="194"/>
      <c r="R146" s="194"/>
      <c r="S146" s="194"/>
      <c r="T146" s="195"/>
      <c r="AT146" s="189" t="s">
        <v>139</v>
      </c>
      <c r="AU146" s="189" t="s">
        <v>153</v>
      </c>
      <c r="AV146" s="15" t="s">
        <v>137</v>
      </c>
      <c r="AW146" s="15" t="s">
        <v>29</v>
      </c>
      <c r="AX146" s="15" t="s">
        <v>30</v>
      </c>
      <c r="AY146" s="189" t="s">
        <v>130</v>
      </c>
    </row>
    <row r="147" spans="1:65" s="2" customFormat="1" ht="24.15" customHeight="1">
      <c r="A147" s="33"/>
      <c r="B147" s="125"/>
      <c r="C147" s="159" t="s">
        <v>153</v>
      </c>
      <c r="D147" s="159" t="s">
        <v>132</v>
      </c>
      <c r="E147" s="160" t="s">
        <v>788</v>
      </c>
      <c r="F147" s="161" t="s">
        <v>789</v>
      </c>
      <c r="G147" s="162" t="s">
        <v>344</v>
      </c>
      <c r="H147" s="163">
        <v>100</v>
      </c>
      <c r="I147" s="164"/>
      <c r="J147" s="165">
        <f>ROUND(I147*H147,2)</f>
        <v>0</v>
      </c>
      <c r="K147" s="161" t="s">
        <v>136</v>
      </c>
      <c r="L147" s="34"/>
      <c r="M147" s="166" t="s">
        <v>1</v>
      </c>
      <c r="N147" s="167" t="s">
        <v>38</v>
      </c>
      <c r="O147" s="59"/>
      <c r="P147" s="168">
        <f>O147*H147</f>
        <v>0</v>
      </c>
      <c r="Q147" s="168">
        <v>0.51085999999999998</v>
      </c>
      <c r="R147" s="168">
        <f>Q147*H147</f>
        <v>51.085999999999999</v>
      </c>
      <c r="S147" s="168">
        <v>0</v>
      </c>
      <c r="T147" s="169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0" t="s">
        <v>137</v>
      </c>
      <c r="AT147" s="170" t="s">
        <v>132</v>
      </c>
      <c r="AU147" s="170" t="s">
        <v>153</v>
      </c>
      <c r="AY147" s="18" t="s">
        <v>130</v>
      </c>
      <c r="BE147" s="171">
        <f>IF(N147="základní",J147,0)</f>
        <v>0</v>
      </c>
      <c r="BF147" s="171">
        <f>IF(N147="snížená",J147,0)</f>
        <v>0</v>
      </c>
      <c r="BG147" s="171">
        <f>IF(N147="zákl. přenesená",J147,0)</f>
        <v>0</v>
      </c>
      <c r="BH147" s="171">
        <f>IF(N147="sníž. přenesená",J147,0)</f>
        <v>0</v>
      </c>
      <c r="BI147" s="171">
        <f>IF(N147="nulová",J147,0)</f>
        <v>0</v>
      </c>
      <c r="BJ147" s="18" t="s">
        <v>30</v>
      </c>
      <c r="BK147" s="171">
        <f>ROUND(I147*H147,2)</f>
        <v>0</v>
      </c>
      <c r="BL147" s="18" t="s">
        <v>137</v>
      </c>
      <c r="BM147" s="170" t="s">
        <v>790</v>
      </c>
    </row>
    <row r="148" spans="1:65" s="13" customFormat="1">
      <c r="B148" s="172"/>
      <c r="D148" s="173" t="s">
        <v>139</v>
      </c>
      <c r="E148" s="174" t="s">
        <v>1</v>
      </c>
      <c r="F148" s="175" t="s">
        <v>791</v>
      </c>
      <c r="H148" s="174" t="s">
        <v>1</v>
      </c>
      <c r="I148" s="176"/>
      <c r="L148" s="172"/>
      <c r="M148" s="177"/>
      <c r="N148" s="178"/>
      <c r="O148" s="178"/>
      <c r="P148" s="178"/>
      <c r="Q148" s="178"/>
      <c r="R148" s="178"/>
      <c r="S148" s="178"/>
      <c r="T148" s="179"/>
      <c r="AT148" s="174" t="s">
        <v>139</v>
      </c>
      <c r="AU148" s="174" t="s">
        <v>153</v>
      </c>
      <c r="AV148" s="13" t="s">
        <v>30</v>
      </c>
      <c r="AW148" s="13" t="s">
        <v>29</v>
      </c>
      <c r="AX148" s="13" t="s">
        <v>73</v>
      </c>
      <c r="AY148" s="174" t="s">
        <v>130</v>
      </c>
    </row>
    <row r="149" spans="1:65" s="14" customFormat="1">
      <c r="B149" s="180"/>
      <c r="D149" s="173" t="s">
        <v>139</v>
      </c>
      <c r="E149" s="181" t="s">
        <v>1</v>
      </c>
      <c r="F149" s="182" t="s">
        <v>792</v>
      </c>
      <c r="H149" s="183">
        <v>100</v>
      </c>
      <c r="I149" s="184"/>
      <c r="L149" s="180"/>
      <c r="M149" s="185"/>
      <c r="N149" s="186"/>
      <c r="O149" s="186"/>
      <c r="P149" s="186"/>
      <c r="Q149" s="186"/>
      <c r="R149" s="186"/>
      <c r="S149" s="186"/>
      <c r="T149" s="187"/>
      <c r="AT149" s="181" t="s">
        <v>139</v>
      </c>
      <c r="AU149" s="181" t="s">
        <v>153</v>
      </c>
      <c r="AV149" s="14" t="s">
        <v>82</v>
      </c>
      <c r="AW149" s="14" t="s">
        <v>29</v>
      </c>
      <c r="AX149" s="14" t="s">
        <v>30</v>
      </c>
      <c r="AY149" s="181" t="s">
        <v>130</v>
      </c>
    </row>
    <row r="150" spans="1:65" s="2" customFormat="1" ht="24.15" customHeight="1">
      <c r="A150" s="33"/>
      <c r="B150" s="125"/>
      <c r="C150" s="159" t="s">
        <v>137</v>
      </c>
      <c r="D150" s="159" t="s">
        <v>132</v>
      </c>
      <c r="E150" s="160" t="s">
        <v>793</v>
      </c>
      <c r="F150" s="161" t="s">
        <v>794</v>
      </c>
      <c r="G150" s="162" t="s">
        <v>344</v>
      </c>
      <c r="H150" s="163">
        <v>770</v>
      </c>
      <c r="I150" s="164"/>
      <c r="J150" s="165">
        <f>ROUND(I150*H150,2)</f>
        <v>0</v>
      </c>
      <c r="K150" s="161" t="s">
        <v>136</v>
      </c>
      <c r="L150" s="34"/>
      <c r="M150" s="166" t="s">
        <v>1</v>
      </c>
      <c r="N150" s="167" t="s">
        <v>38</v>
      </c>
      <c r="O150" s="59"/>
      <c r="P150" s="168">
        <f>O150*H150</f>
        <v>0</v>
      </c>
      <c r="Q150" s="168">
        <v>0.216</v>
      </c>
      <c r="R150" s="168">
        <f>Q150*H150</f>
        <v>166.32</v>
      </c>
      <c r="S150" s="168">
        <v>0</v>
      </c>
      <c r="T150" s="169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0" t="s">
        <v>137</v>
      </c>
      <c r="AT150" s="170" t="s">
        <v>132</v>
      </c>
      <c r="AU150" s="170" t="s">
        <v>153</v>
      </c>
      <c r="AY150" s="18" t="s">
        <v>130</v>
      </c>
      <c r="BE150" s="171">
        <f>IF(N150="základní",J150,0)</f>
        <v>0</v>
      </c>
      <c r="BF150" s="171">
        <f>IF(N150="snížená",J150,0)</f>
        <v>0</v>
      </c>
      <c r="BG150" s="171">
        <f>IF(N150="zákl. přenesená",J150,0)</f>
        <v>0</v>
      </c>
      <c r="BH150" s="171">
        <f>IF(N150="sníž. přenesená",J150,0)</f>
        <v>0</v>
      </c>
      <c r="BI150" s="171">
        <f>IF(N150="nulová",J150,0)</f>
        <v>0</v>
      </c>
      <c r="BJ150" s="18" t="s">
        <v>30</v>
      </c>
      <c r="BK150" s="171">
        <f>ROUND(I150*H150,2)</f>
        <v>0</v>
      </c>
      <c r="BL150" s="18" t="s">
        <v>137</v>
      </c>
      <c r="BM150" s="170" t="s">
        <v>795</v>
      </c>
    </row>
    <row r="151" spans="1:65" s="13" customFormat="1">
      <c r="B151" s="172"/>
      <c r="D151" s="173" t="s">
        <v>139</v>
      </c>
      <c r="E151" s="174" t="s">
        <v>1</v>
      </c>
      <c r="F151" s="175" t="s">
        <v>796</v>
      </c>
      <c r="H151" s="174" t="s">
        <v>1</v>
      </c>
      <c r="I151" s="176"/>
      <c r="L151" s="172"/>
      <c r="M151" s="177"/>
      <c r="N151" s="178"/>
      <c r="O151" s="178"/>
      <c r="P151" s="178"/>
      <c r="Q151" s="178"/>
      <c r="R151" s="178"/>
      <c r="S151" s="178"/>
      <c r="T151" s="179"/>
      <c r="AT151" s="174" t="s">
        <v>139</v>
      </c>
      <c r="AU151" s="174" t="s">
        <v>153</v>
      </c>
      <c r="AV151" s="13" t="s">
        <v>30</v>
      </c>
      <c r="AW151" s="13" t="s">
        <v>29</v>
      </c>
      <c r="AX151" s="13" t="s">
        <v>73</v>
      </c>
      <c r="AY151" s="174" t="s">
        <v>130</v>
      </c>
    </row>
    <row r="152" spans="1:65" s="14" customFormat="1">
      <c r="B152" s="180"/>
      <c r="D152" s="173" t="s">
        <v>139</v>
      </c>
      <c r="E152" s="181" t="s">
        <v>1</v>
      </c>
      <c r="F152" s="182" t="s">
        <v>797</v>
      </c>
      <c r="H152" s="183">
        <v>770</v>
      </c>
      <c r="I152" s="184"/>
      <c r="L152" s="180"/>
      <c r="M152" s="185"/>
      <c r="N152" s="186"/>
      <c r="O152" s="186"/>
      <c r="P152" s="186"/>
      <c r="Q152" s="186"/>
      <c r="R152" s="186"/>
      <c r="S152" s="186"/>
      <c r="T152" s="187"/>
      <c r="AT152" s="181" t="s">
        <v>139</v>
      </c>
      <c r="AU152" s="181" t="s">
        <v>153</v>
      </c>
      <c r="AV152" s="14" t="s">
        <v>82</v>
      </c>
      <c r="AW152" s="14" t="s">
        <v>29</v>
      </c>
      <c r="AX152" s="14" t="s">
        <v>30</v>
      </c>
      <c r="AY152" s="181" t="s">
        <v>130</v>
      </c>
    </row>
    <row r="153" spans="1:65" s="2" customFormat="1" ht="16.5" customHeight="1">
      <c r="A153" s="33"/>
      <c r="B153" s="125"/>
      <c r="C153" s="159" t="s">
        <v>163</v>
      </c>
      <c r="D153" s="159" t="s">
        <v>132</v>
      </c>
      <c r="E153" s="160" t="s">
        <v>570</v>
      </c>
      <c r="F153" s="161" t="s">
        <v>571</v>
      </c>
      <c r="G153" s="162" t="s">
        <v>308</v>
      </c>
      <c r="H153" s="163">
        <v>127.5</v>
      </c>
      <c r="I153" s="164"/>
      <c r="J153" s="165">
        <f>ROUND(I153*H153,2)</f>
        <v>0</v>
      </c>
      <c r="K153" s="161" t="s">
        <v>136</v>
      </c>
      <c r="L153" s="34"/>
      <c r="M153" s="166" t="s">
        <v>1</v>
      </c>
      <c r="N153" s="167" t="s">
        <v>38</v>
      </c>
      <c r="O153" s="59"/>
      <c r="P153" s="168">
        <f>O153*H153</f>
        <v>0</v>
      </c>
      <c r="Q153" s="168">
        <v>0</v>
      </c>
      <c r="R153" s="168">
        <f>Q153*H153</f>
        <v>0</v>
      </c>
      <c r="S153" s="168">
        <v>0</v>
      </c>
      <c r="T153" s="169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0" t="s">
        <v>323</v>
      </c>
      <c r="AT153" s="170" t="s">
        <v>132</v>
      </c>
      <c r="AU153" s="170" t="s">
        <v>153</v>
      </c>
      <c r="AY153" s="18" t="s">
        <v>130</v>
      </c>
      <c r="BE153" s="171">
        <f>IF(N153="základní",J153,0)</f>
        <v>0</v>
      </c>
      <c r="BF153" s="171">
        <f>IF(N153="snížená",J153,0)</f>
        <v>0</v>
      </c>
      <c r="BG153" s="171">
        <f>IF(N153="zákl. přenesená",J153,0)</f>
        <v>0</v>
      </c>
      <c r="BH153" s="171">
        <f>IF(N153="sníž. přenesená",J153,0)</f>
        <v>0</v>
      </c>
      <c r="BI153" s="171">
        <f>IF(N153="nulová",J153,0)</f>
        <v>0</v>
      </c>
      <c r="BJ153" s="18" t="s">
        <v>30</v>
      </c>
      <c r="BK153" s="171">
        <f>ROUND(I153*H153,2)</f>
        <v>0</v>
      </c>
      <c r="BL153" s="18" t="s">
        <v>323</v>
      </c>
      <c r="BM153" s="170" t="s">
        <v>798</v>
      </c>
    </row>
    <row r="154" spans="1:65" s="13" customFormat="1">
      <c r="B154" s="172"/>
      <c r="D154" s="173" t="s">
        <v>139</v>
      </c>
      <c r="E154" s="174" t="s">
        <v>1</v>
      </c>
      <c r="F154" s="175" t="s">
        <v>799</v>
      </c>
      <c r="H154" s="174" t="s">
        <v>1</v>
      </c>
      <c r="I154" s="176"/>
      <c r="L154" s="172"/>
      <c r="M154" s="177"/>
      <c r="N154" s="178"/>
      <c r="O154" s="178"/>
      <c r="P154" s="178"/>
      <c r="Q154" s="178"/>
      <c r="R154" s="178"/>
      <c r="S154" s="178"/>
      <c r="T154" s="179"/>
      <c r="AT154" s="174" t="s">
        <v>139</v>
      </c>
      <c r="AU154" s="174" t="s">
        <v>153</v>
      </c>
      <c r="AV154" s="13" t="s">
        <v>30</v>
      </c>
      <c r="AW154" s="13" t="s">
        <v>29</v>
      </c>
      <c r="AX154" s="13" t="s">
        <v>73</v>
      </c>
      <c r="AY154" s="174" t="s">
        <v>130</v>
      </c>
    </row>
    <row r="155" spans="1:65" s="13" customFormat="1">
      <c r="B155" s="172"/>
      <c r="D155" s="173" t="s">
        <v>139</v>
      </c>
      <c r="E155" s="174" t="s">
        <v>1</v>
      </c>
      <c r="F155" s="175" t="s">
        <v>800</v>
      </c>
      <c r="H155" s="174" t="s">
        <v>1</v>
      </c>
      <c r="I155" s="176"/>
      <c r="L155" s="172"/>
      <c r="M155" s="177"/>
      <c r="N155" s="178"/>
      <c r="O155" s="178"/>
      <c r="P155" s="178"/>
      <c r="Q155" s="178"/>
      <c r="R155" s="178"/>
      <c r="S155" s="178"/>
      <c r="T155" s="179"/>
      <c r="AT155" s="174" t="s">
        <v>139</v>
      </c>
      <c r="AU155" s="174" t="s">
        <v>153</v>
      </c>
      <c r="AV155" s="13" t="s">
        <v>30</v>
      </c>
      <c r="AW155" s="13" t="s">
        <v>29</v>
      </c>
      <c r="AX155" s="13" t="s">
        <v>73</v>
      </c>
      <c r="AY155" s="174" t="s">
        <v>130</v>
      </c>
    </row>
    <row r="156" spans="1:65" s="13" customFormat="1">
      <c r="B156" s="172"/>
      <c r="D156" s="173" t="s">
        <v>139</v>
      </c>
      <c r="E156" s="174" t="s">
        <v>1</v>
      </c>
      <c r="F156" s="175" t="s">
        <v>801</v>
      </c>
      <c r="H156" s="174" t="s">
        <v>1</v>
      </c>
      <c r="I156" s="176"/>
      <c r="L156" s="172"/>
      <c r="M156" s="177"/>
      <c r="N156" s="178"/>
      <c r="O156" s="178"/>
      <c r="P156" s="178"/>
      <c r="Q156" s="178"/>
      <c r="R156" s="178"/>
      <c r="S156" s="178"/>
      <c r="T156" s="179"/>
      <c r="AT156" s="174" t="s">
        <v>139</v>
      </c>
      <c r="AU156" s="174" t="s">
        <v>153</v>
      </c>
      <c r="AV156" s="13" t="s">
        <v>30</v>
      </c>
      <c r="AW156" s="13" t="s">
        <v>29</v>
      </c>
      <c r="AX156" s="13" t="s">
        <v>73</v>
      </c>
      <c r="AY156" s="174" t="s">
        <v>130</v>
      </c>
    </row>
    <row r="157" spans="1:65" s="13" customFormat="1">
      <c r="B157" s="172"/>
      <c r="D157" s="173" t="s">
        <v>139</v>
      </c>
      <c r="E157" s="174" t="s">
        <v>1</v>
      </c>
      <c r="F157" s="175" t="s">
        <v>575</v>
      </c>
      <c r="H157" s="174" t="s">
        <v>1</v>
      </c>
      <c r="I157" s="176"/>
      <c r="L157" s="172"/>
      <c r="M157" s="177"/>
      <c r="N157" s="178"/>
      <c r="O157" s="178"/>
      <c r="P157" s="178"/>
      <c r="Q157" s="178"/>
      <c r="R157" s="178"/>
      <c r="S157" s="178"/>
      <c r="T157" s="179"/>
      <c r="AT157" s="174" t="s">
        <v>139</v>
      </c>
      <c r="AU157" s="174" t="s">
        <v>153</v>
      </c>
      <c r="AV157" s="13" t="s">
        <v>30</v>
      </c>
      <c r="AW157" s="13" t="s">
        <v>29</v>
      </c>
      <c r="AX157" s="13" t="s">
        <v>73</v>
      </c>
      <c r="AY157" s="174" t="s">
        <v>130</v>
      </c>
    </row>
    <row r="158" spans="1:65" s="14" customFormat="1">
      <c r="B158" s="180"/>
      <c r="D158" s="173" t="s">
        <v>139</v>
      </c>
      <c r="E158" s="181" t="s">
        <v>1</v>
      </c>
      <c r="F158" s="182" t="s">
        <v>576</v>
      </c>
      <c r="H158" s="183">
        <v>127.5</v>
      </c>
      <c r="I158" s="184"/>
      <c r="L158" s="180"/>
      <c r="M158" s="185"/>
      <c r="N158" s="186"/>
      <c r="O158" s="186"/>
      <c r="P158" s="186"/>
      <c r="Q158" s="186"/>
      <c r="R158" s="186"/>
      <c r="S158" s="186"/>
      <c r="T158" s="187"/>
      <c r="AT158" s="181" t="s">
        <v>139</v>
      </c>
      <c r="AU158" s="181" t="s">
        <v>153</v>
      </c>
      <c r="AV158" s="14" t="s">
        <v>82</v>
      </c>
      <c r="AW158" s="14" t="s">
        <v>29</v>
      </c>
      <c r="AX158" s="14" t="s">
        <v>73</v>
      </c>
      <c r="AY158" s="181" t="s">
        <v>130</v>
      </c>
    </row>
    <row r="159" spans="1:65" s="15" customFormat="1">
      <c r="B159" s="188"/>
      <c r="D159" s="173" t="s">
        <v>139</v>
      </c>
      <c r="E159" s="189" t="s">
        <v>1</v>
      </c>
      <c r="F159" s="190" t="s">
        <v>142</v>
      </c>
      <c r="H159" s="191">
        <v>127.5</v>
      </c>
      <c r="I159" s="192"/>
      <c r="L159" s="188"/>
      <c r="M159" s="193"/>
      <c r="N159" s="194"/>
      <c r="O159" s="194"/>
      <c r="P159" s="194"/>
      <c r="Q159" s="194"/>
      <c r="R159" s="194"/>
      <c r="S159" s="194"/>
      <c r="T159" s="195"/>
      <c r="AT159" s="189" t="s">
        <v>139</v>
      </c>
      <c r="AU159" s="189" t="s">
        <v>153</v>
      </c>
      <c r="AV159" s="15" t="s">
        <v>137</v>
      </c>
      <c r="AW159" s="15" t="s">
        <v>29</v>
      </c>
      <c r="AX159" s="15" t="s">
        <v>30</v>
      </c>
      <c r="AY159" s="189" t="s">
        <v>130</v>
      </c>
    </row>
    <row r="160" spans="1:65" s="2" customFormat="1" ht="16.5" customHeight="1">
      <c r="A160" s="33"/>
      <c r="B160" s="125"/>
      <c r="C160" s="159" t="s">
        <v>171</v>
      </c>
      <c r="D160" s="159" t="s">
        <v>132</v>
      </c>
      <c r="E160" s="160" t="s">
        <v>802</v>
      </c>
      <c r="F160" s="161" t="s">
        <v>803</v>
      </c>
      <c r="G160" s="162" t="s">
        <v>804</v>
      </c>
      <c r="H160" s="163">
        <v>5.5</v>
      </c>
      <c r="I160" s="164"/>
      <c r="J160" s="165">
        <f>ROUND(I160*H160,2)</f>
        <v>0</v>
      </c>
      <c r="K160" s="161" t="s">
        <v>1</v>
      </c>
      <c r="L160" s="34"/>
      <c r="M160" s="166" t="s">
        <v>1</v>
      </c>
      <c r="N160" s="167" t="s">
        <v>38</v>
      </c>
      <c r="O160" s="59"/>
      <c r="P160" s="168">
        <f>O160*H160</f>
        <v>0</v>
      </c>
      <c r="Q160" s="168">
        <v>0</v>
      </c>
      <c r="R160" s="168">
        <f>Q160*H160</f>
        <v>0</v>
      </c>
      <c r="S160" s="168">
        <v>0</v>
      </c>
      <c r="T160" s="169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0" t="s">
        <v>137</v>
      </c>
      <c r="AT160" s="170" t="s">
        <v>132</v>
      </c>
      <c r="AU160" s="170" t="s">
        <v>153</v>
      </c>
      <c r="AY160" s="18" t="s">
        <v>130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8" t="s">
        <v>30</v>
      </c>
      <c r="BK160" s="171">
        <f>ROUND(I160*H160,2)</f>
        <v>0</v>
      </c>
      <c r="BL160" s="18" t="s">
        <v>137</v>
      </c>
      <c r="BM160" s="170" t="s">
        <v>805</v>
      </c>
    </row>
    <row r="161" spans="1:65" s="13" customFormat="1">
      <c r="B161" s="172"/>
      <c r="D161" s="173" t="s">
        <v>139</v>
      </c>
      <c r="E161" s="174" t="s">
        <v>1</v>
      </c>
      <c r="F161" s="175" t="s">
        <v>806</v>
      </c>
      <c r="H161" s="174" t="s">
        <v>1</v>
      </c>
      <c r="I161" s="176"/>
      <c r="L161" s="172"/>
      <c r="M161" s="177"/>
      <c r="N161" s="178"/>
      <c r="O161" s="178"/>
      <c r="P161" s="178"/>
      <c r="Q161" s="178"/>
      <c r="R161" s="178"/>
      <c r="S161" s="178"/>
      <c r="T161" s="179"/>
      <c r="AT161" s="174" t="s">
        <v>139</v>
      </c>
      <c r="AU161" s="174" t="s">
        <v>153</v>
      </c>
      <c r="AV161" s="13" t="s">
        <v>30</v>
      </c>
      <c r="AW161" s="13" t="s">
        <v>29</v>
      </c>
      <c r="AX161" s="13" t="s">
        <v>73</v>
      </c>
      <c r="AY161" s="174" t="s">
        <v>130</v>
      </c>
    </row>
    <row r="162" spans="1:65" s="14" customFormat="1">
      <c r="B162" s="180"/>
      <c r="D162" s="173" t="s">
        <v>139</v>
      </c>
      <c r="E162" s="181" t="s">
        <v>1</v>
      </c>
      <c r="F162" s="182" t="s">
        <v>807</v>
      </c>
      <c r="H162" s="183">
        <v>5.5</v>
      </c>
      <c r="I162" s="184"/>
      <c r="L162" s="180"/>
      <c r="M162" s="185"/>
      <c r="N162" s="186"/>
      <c r="O162" s="186"/>
      <c r="P162" s="186"/>
      <c r="Q162" s="186"/>
      <c r="R162" s="186"/>
      <c r="S162" s="186"/>
      <c r="T162" s="187"/>
      <c r="AT162" s="181" t="s">
        <v>139</v>
      </c>
      <c r="AU162" s="181" t="s">
        <v>153</v>
      </c>
      <c r="AV162" s="14" t="s">
        <v>82</v>
      </c>
      <c r="AW162" s="14" t="s">
        <v>29</v>
      </c>
      <c r="AX162" s="14" t="s">
        <v>30</v>
      </c>
      <c r="AY162" s="181" t="s">
        <v>130</v>
      </c>
    </row>
    <row r="163" spans="1:65" s="2" customFormat="1" ht="44.25" customHeight="1">
      <c r="A163" s="33"/>
      <c r="B163" s="125"/>
      <c r="C163" s="159" t="s">
        <v>177</v>
      </c>
      <c r="D163" s="159" t="s">
        <v>132</v>
      </c>
      <c r="E163" s="160" t="s">
        <v>540</v>
      </c>
      <c r="F163" s="161" t="s">
        <v>808</v>
      </c>
      <c r="G163" s="162" t="s">
        <v>279</v>
      </c>
      <c r="H163" s="163">
        <v>8</v>
      </c>
      <c r="I163" s="164"/>
      <c r="J163" s="165">
        <f>ROUND(I163*H163,2)</f>
        <v>0</v>
      </c>
      <c r="K163" s="161" t="s">
        <v>136</v>
      </c>
      <c r="L163" s="34"/>
      <c r="M163" s="166" t="s">
        <v>1</v>
      </c>
      <c r="N163" s="167" t="s">
        <v>38</v>
      </c>
      <c r="O163" s="59"/>
      <c r="P163" s="168">
        <f>O163*H163</f>
        <v>0</v>
      </c>
      <c r="Q163" s="168">
        <v>0</v>
      </c>
      <c r="R163" s="168">
        <f>Q163*H163</f>
        <v>0</v>
      </c>
      <c r="S163" s="168">
        <v>2.48E-3</v>
      </c>
      <c r="T163" s="169">
        <f>S163*H163</f>
        <v>1.984E-2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0" t="s">
        <v>137</v>
      </c>
      <c r="AT163" s="170" t="s">
        <v>132</v>
      </c>
      <c r="AU163" s="170" t="s">
        <v>153</v>
      </c>
      <c r="AY163" s="18" t="s">
        <v>130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8" t="s">
        <v>30</v>
      </c>
      <c r="BK163" s="171">
        <f>ROUND(I163*H163,2)</f>
        <v>0</v>
      </c>
      <c r="BL163" s="18" t="s">
        <v>137</v>
      </c>
      <c r="BM163" s="170" t="s">
        <v>809</v>
      </c>
    </row>
    <row r="164" spans="1:65" s="13" customFormat="1">
      <c r="B164" s="172"/>
      <c r="D164" s="173" t="s">
        <v>139</v>
      </c>
      <c r="E164" s="174" t="s">
        <v>1</v>
      </c>
      <c r="F164" s="175" t="s">
        <v>810</v>
      </c>
      <c r="H164" s="174" t="s">
        <v>1</v>
      </c>
      <c r="I164" s="176"/>
      <c r="L164" s="172"/>
      <c r="M164" s="177"/>
      <c r="N164" s="178"/>
      <c r="O164" s="178"/>
      <c r="P164" s="178"/>
      <c r="Q164" s="178"/>
      <c r="R164" s="178"/>
      <c r="S164" s="178"/>
      <c r="T164" s="179"/>
      <c r="AT164" s="174" t="s">
        <v>139</v>
      </c>
      <c r="AU164" s="174" t="s">
        <v>153</v>
      </c>
      <c r="AV164" s="13" t="s">
        <v>30</v>
      </c>
      <c r="AW164" s="13" t="s">
        <v>29</v>
      </c>
      <c r="AX164" s="13" t="s">
        <v>73</v>
      </c>
      <c r="AY164" s="174" t="s">
        <v>130</v>
      </c>
    </row>
    <row r="165" spans="1:65" s="13" customFormat="1">
      <c r="B165" s="172"/>
      <c r="D165" s="173" t="s">
        <v>139</v>
      </c>
      <c r="E165" s="174" t="s">
        <v>1</v>
      </c>
      <c r="F165" s="175" t="s">
        <v>811</v>
      </c>
      <c r="H165" s="174" t="s">
        <v>1</v>
      </c>
      <c r="I165" s="176"/>
      <c r="L165" s="172"/>
      <c r="M165" s="177"/>
      <c r="N165" s="178"/>
      <c r="O165" s="178"/>
      <c r="P165" s="178"/>
      <c r="Q165" s="178"/>
      <c r="R165" s="178"/>
      <c r="S165" s="178"/>
      <c r="T165" s="179"/>
      <c r="AT165" s="174" t="s">
        <v>139</v>
      </c>
      <c r="AU165" s="174" t="s">
        <v>153</v>
      </c>
      <c r="AV165" s="13" t="s">
        <v>30</v>
      </c>
      <c r="AW165" s="13" t="s">
        <v>29</v>
      </c>
      <c r="AX165" s="13" t="s">
        <v>73</v>
      </c>
      <c r="AY165" s="174" t="s">
        <v>130</v>
      </c>
    </row>
    <row r="166" spans="1:65" s="14" customFormat="1">
      <c r="B166" s="180"/>
      <c r="D166" s="173" t="s">
        <v>139</v>
      </c>
      <c r="E166" s="181" t="s">
        <v>1</v>
      </c>
      <c r="F166" s="182" t="s">
        <v>812</v>
      </c>
      <c r="H166" s="183">
        <v>8</v>
      </c>
      <c r="I166" s="184"/>
      <c r="L166" s="180"/>
      <c r="M166" s="185"/>
      <c r="N166" s="186"/>
      <c r="O166" s="186"/>
      <c r="P166" s="186"/>
      <c r="Q166" s="186"/>
      <c r="R166" s="186"/>
      <c r="S166" s="186"/>
      <c r="T166" s="187"/>
      <c r="AT166" s="181" t="s">
        <v>139</v>
      </c>
      <c r="AU166" s="181" t="s">
        <v>153</v>
      </c>
      <c r="AV166" s="14" t="s">
        <v>82</v>
      </c>
      <c r="AW166" s="14" t="s">
        <v>29</v>
      </c>
      <c r="AX166" s="14" t="s">
        <v>73</v>
      </c>
      <c r="AY166" s="181" t="s">
        <v>130</v>
      </c>
    </row>
    <row r="167" spans="1:65" s="15" customFormat="1">
      <c r="B167" s="188"/>
      <c r="D167" s="173" t="s">
        <v>139</v>
      </c>
      <c r="E167" s="189" t="s">
        <v>1</v>
      </c>
      <c r="F167" s="190" t="s">
        <v>142</v>
      </c>
      <c r="H167" s="191">
        <v>8</v>
      </c>
      <c r="I167" s="192"/>
      <c r="L167" s="188"/>
      <c r="M167" s="193"/>
      <c r="N167" s="194"/>
      <c r="O167" s="194"/>
      <c r="P167" s="194"/>
      <c r="Q167" s="194"/>
      <c r="R167" s="194"/>
      <c r="S167" s="194"/>
      <c r="T167" s="195"/>
      <c r="AT167" s="189" t="s">
        <v>139</v>
      </c>
      <c r="AU167" s="189" t="s">
        <v>153</v>
      </c>
      <c r="AV167" s="15" t="s">
        <v>137</v>
      </c>
      <c r="AW167" s="15" t="s">
        <v>29</v>
      </c>
      <c r="AX167" s="15" t="s">
        <v>30</v>
      </c>
      <c r="AY167" s="189" t="s">
        <v>130</v>
      </c>
    </row>
    <row r="168" spans="1:65" s="2" customFormat="1" ht="37.950000000000003" customHeight="1">
      <c r="A168" s="33"/>
      <c r="B168" s="125"/>
      <c r="C168" s="159" t="s">
        <v>185</v>
      </c>
      <c r="D168" s="159" t="s">
        <v>132</v>
      </c>
      <c r="E168" s="160" t="s">
        <v>813</v>
      </c>
      <c r="F168" s="161" t="s">
        <v>814</v>
      </c>
      <c r="G168" s="162" t="s">
        <v>516</v>
      </c>
      <c r="H168" s="163">
        <v>1</v>
      </c>
      <c r="I168" s="164"/>
      <c r="J168" s="165">
        <f>ROUND(I168*H168,2)</f>
        <v>0</v>
      </c>
      <c r="K168" s="161" t="s">
        <v>1</v>
      </c>
      <c r="L168" s="34"/>
      <c r="M168" s="166" t="s">
        <v>1</v>
      </c>
      <c r="N168" s="167" t="s">
        <v>38</v>
      </c>
      <c r="O168" s="59"/>
      <c r="P168" s="168">
        <f>O168*H168</f>
        <v>0</v>
      </c>
      <c r="Q168" s="168">
        <v>0</v>
      </c>
      <c r="R168" s="168">
        <f>Q168*H168</f>
        <v>0</v>
      </c>
      <c r="S168" s="168">
        <v>0.28499999999999998</v>
      </c>
      <c r="T168" s="169">
        <f>S168*H168</f>
        <v>0.28499999999999998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0" t="s">
        <v>137</v>
      </c>
      <c r="AT168" s="170" t="s">
        <v>132</v>
      </c>
      <c r="AU168" s="170" t="s">
        <v>153</v>
      </c>
      <c r="AY168" s="18" t="s">
        <v>130</v>
      </c>
      <c r="BE168" s="171">
        <f>IF(N168="základní",J168,0)</f>
        <v>0</v>
      </c>
      <c r="BF168" s="171">
        <f>IF(N168="snížená",J168,0)</f>
        <v>0</v>
      </c>
      <c r="BG168" s="171">
        <f>IF(N168="zákl. přenesená",J168,0)</f>
        <v>0</v>
      </c>
      <c r="BH168" s="171">
        <f>IF(N168="sníž. přenesená",J168,0)</f>
        <v>0</v>
      </c>
      <c r="BI168" s="171">
        <f>IF(N168="nulová",J168,0)</f>
        <v>0</v>
      </c>
      <c r="BJ168" s="18" t="s">
        <v>30</v>
      </c>
      <c r="BK168" s="171">
        <f>ROUND(I168*H168,2)</f>
        <v>0</v>
      </c>
      <c r="BL168" s="18" t="s">
        <v>137</v>
      </c>
      <c r="BM168" s="170" t="s">
        <v>815</v>
      </c>
    </row>
    <row r="169" spans="1:65" s="14" customFormat="1">
      <c r="B169" s="180"/>
      <c r="D169" s="173" t="s">
        <v>139</v>
      </c>
      <c r="E169" s="181" t="s">
        <v>1</v>
      </c>
      <c r="F169" s="182" t="s">
        <v>30</v>
      </c>
      <c r="H169" s="183">
        <v>1</v>
      </c>
      <c r="I169" s="184"/>
      <c r="L169" s="180"/>
      <c r="M169" s="185"/>
      <c r="N169" s="186"/>
      <c r="O169" s="186"/>
      <c r="P169" s="186"/>
      <c r="Q169" s="186"/>
      <c r="R169" s="186"/>
      <c r="S169" s="186"/>
      <c r="T169" s="187"/>
      <c r="AT169" s="181" t="s">
        <v>139</v>
      </c>
      <c r="AU169" s="181" t="s">
        <v>153</v>
      </c>
      <c r="AV169" s="14" t="s">
        <v>82</v>
      </c>
      <c r="AW169" s="14" t="s">
        <v>29</v>
      </c>
      <c r="AX169" s="14" t="s">
        <v>30</v>
      </c>
      <c r="AY169" s="181" t="s">
        <v>130</v>
      </c>
    </row>
    <row r="170" spans="1:65" s="2" customFormat="1" ht="16.5" customHeight="1">
      <c r="A170" s="33"/>
      <c r="B170" s="125"/>
      <c r="C170" s="159" t="s">
        <v>192</v>
      </c>
      <c r="D170" s="159" t="s">
        <v>132</v>
      </c>
      <c r="E170" s="160" t="s">
        <v>570</v>
      </c>
      <c r="F170" s="161" t="s">
        <v>571</v>
      </c>
      <c r="G170" s="162" t="s">
        <v>308</v>
      </c>
      <c r="H170" s="163">
        <v>25.5</v>
      </c>
      <c r="I170" s="164"/>
      <c r="J170" s="165">
        <f>ROUND(I170*H170,2)</f>
        <v>0</v>
      </c>
      <c r="K170" s="161" t="s">
        <v>136</v>
      </c>
      <c r="L170" s="34"/>
      <c r="M170" s="166" t="s">
        <v>1</v>
      </c>
      <c r="N170" s="167" t="s">
        <v>38</v>
      </c>
      <c r="O170" s="59"/>
      <c r="P170" s="168">
        <f>O170*H170</f>
        <v>0</v>
      </c>
      <c r="Q170" s="168">
        <v>0</v>
      </c>
      <c r="R170" s="168">
        <f>Q170*H170</f>
        <v>0</v>
      </c>
      <c r="S170" s="168">
        <v>0</v>
      </c>
      <c r="T170" s="169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0" t="s">
        <v>323</v>
      </c>
      <c r="AT170" s="170" t="s">
        <v>132</v>
      </c>
      <c r="AU170" s="170" t="s">
        <v>153</v>
      </c>
      <c r="AY170" s="18" t="s">
        <v>130</v>
      </c>
      <c r="BE170" s="171">
        <f>IF(N170="základní",J170,0)</f>
        <v>0</v>
      </c>
      <c r="BF170" s="171">
        <f>IF(N170="snížená",J170,0)</f>
        <v>0</v>
      </c>
      <c r="BG170" s="171">
        <f>IF(N170="zákl. přenesená",J170,0)</f>
        <v>0</v>
      </c>
      <c r="BH170" s="171">
        <f>IF(N170="sníž. přenesená",J170,0)</f>
        <v>0</v>
      </c>
      <c r="BI170" s="171">
        <f>IF(N170="nulová",J170,0)</f>
        <v>0</v>
      </c>
      <c r="BJ170" s="18" t="s">
        <v>30</v>
      </c>
      <c r="BK170" s="171">
        <f>ROUND(I170*H170,2)</f>
        <v>0</v>
      </c>
      <c r="BL170" s="18" t="s">
        <v>323</v>
      </c>
      <c r="BM170" s="170" t="s">
        <v>816</v>
      </c>
    </row>
    <row r="171" spans="1:65" s="13" customFormat="1">
      <c r="B171" s="172"/>
      <c r="D171" s="173" t="s">
        <v>139</v>
      </c>
      <c r="E171" s="174" t="s">
        <v>1</v>
      </c>
      <c r="F171" s="175" t="s">
        <v>817</v>
      </c>
      <c r="H171" s="174" t="s">
        <v>1</v>
      </c>
      <c r="I171" s="176"/>
      <c r="L171" s="172"/>
      <c r="M171" s="177"/>
      <c r="N171" s="178"/>
      <c r="O171" s="178"/>
      <c r="P171" s="178"/>
      <c r="Q171" s="178"/>
      <c r="R171" s="178"/>
      <c r="S171" s="178"/>
      <c r="T171" s="179"/>
      <c r="AT171" s="174" t="s">
        <v>139</v>
      </c>
      <c r="AU171" s="174" t="s">
        <v>153</v>
      </c>
      <c r="AV171" s="13" t="s">
        <v>30</v>
      </c>
      <c r="AW171" s="13" t="s">
        <v>29</v>
      </c>
      <c r="AX171" s="13" t="s">
        <v>73</v>
      </c>
      <c r="AY171" s="174" t="s">
        <v>130</v>
      </c>
    </row>
    <row r="172" spans="1:65" s="13" customFormat="1">
      <c r="B172" s="172"/>
      <c r="D172" s="173" t="s">
        <v>139</v>
      </c>
      <c r="E172" s="174" t="s">
        <v>1</v>
      </c>
      <c r="F172" s="175" t="s">
        <v>800</v>
      </c>
      <c r="H172" s="174" t="s">
        <v>1</v>
      </c>
      <c r="I172" s="176"/>
      <c r="L172" s="172"/>
      <c r="M172" s="177"/>
      <c r="N172" s="178"/>
      <c r="O172" s="178"/>
      <c r="P172" s="178"/>
      <c r="Q172" s="178"/>
      <c r="R172" s="178"/>
      <c r="S172" s="178"/>
      <c r="T172" s="179"/>
      <c r="AT172" s="174" t="s">
        <v>139</v>
      </c>
      <c r="AU172" s="174" t="s">
        <v>153</v>
      </c>
      <c r="AV172" s="13" t="s">
        <v>30</v>
      </c>
      <c r="AW172" s="13" t="s">
        <v>29</v>
      </c>
      <c r="AX172" s="13" t="s">
        <v>73</v>
      </c>
      <c r="AY172" s="174" t="s">
        <v>130</v>
      </c>
    </row>
    <row r="173" spans="1:65" s="13" customFormat="1">
      <c r="B173" s="172"/>
      <c r="D173" s="173" t="s">
        <v>139</v>
      </c>
      <c r="E173" s="174" t="s">
        <v>1</v>
      </c>
      <c r="F173" s="175" t="s">
        <v>801</v>
      </c>
      <c r="H173" s="174" t="s">
        <v>1</v>
      </c>
      <c r="I173" s="176"/>
      <c r="L173" s="172"/>
      <c r="M173" s="177"/>
      <c r="N173" s="178"/>
      <c r="O173" s="178"/>
      <c r="P173" s="178"/>
      <c r="Q173" s="178"/>
      <c r="R173" s="178"/>
      <c r="S173" s="178"/>
      <c r="T173" s="179"/>
      <c r="AT173" s="174" t="s">
        <v>139</v>
      </c>
      <c r="AU173" s="174" t="s">
        <v>153</v>
      </c>
      <c r="AV173" s="13" t="s">
        <v>30</v>
      </c>
      <c r="AW173" s="13" t="s">
        <v>29</v>
      </c>
      <c r="AX173" s="13" t="s">
        <v>73</v>
      </c>
      <c r="AY173" s="174" t="s">
        <v>130</v>
      </c>
    </row>
    <row r="174" spans="1:65" s="13" customFormat="1">
      <c r="B174" s="172"/>
      <c r="D174" s="173" t="s">
        <v>139</v>
      </c>
      <c r="E174" s="174" t="s">
        <v>1</v>
      </c>
      <c r="F174" s="175" t="s">
        <v>818</v>
      </c>
      <c r="H174" s="174" t="s">
        <v>1</v>
      </c>
      <c r="I174" s="176"/>
      <c r="L174" s="172"/>
      <c r="M174" s="177"/>
      <c r="N174" s="178"/>
      <c r="O174" s="178"/>
      <c r="P174" s="178"/>
      <c r="Q174" s="178"/>
      <c r="R174" s="178"/>
      <c r="S174" s="178"/>
      <c r="T174" s="179"/>
      <c r="AT174" s="174" t="s">
        <v>139</v>
      </c>
      <c r="AU174" s="174" t="s">
        <v>153</v>
      </c>
      <c r="AV174" s="13" t="s">
        <v>30</v>
      </c>
      <c r="AW174" s="13" t="s">
        <v>29</v>
      </c>
      <c r="AX174" s="13" t="s">
        <v>73</v>
      </c>
      <c r="AY174" s="174" t="s">
        <v>130</v>
      </c>
    </row>
    <row r="175" spans="1:65" s="13" customFormat="1">
      <c r="B175" s="172"/>
      <c r="D175" s="173" t="s">
        <v>139</v>
      </c>
      <c r="E175" s="174" t="s">
        <v>1</v>
      </c>
      <c r="F175" s="175" t="s">
        <v>819</v>
      </c>
      <c r="H175" s="174" t="s">
        <v>1</v>
      </c>
      <c r="I175" s="176"/>
      <c r="L175" s="172"/>
      <c r="M175" s="177"/>
      <c r="N175" s="178"/>
      <c r="O175" s="178"/>
      <c r="P175" s="178"/>
      <c r="Q175" s="178"/>
      <c r="R175" s="178"/>
      <c r="S175" s="178"/>
      <c r="T175" s="179"/>
      <c r="AT175" s="174" t="s">
        <v>139</v>
      </c>
      <c r="AU175" s="174" t="s">
        <v>153</v>
      </c>
      <c r="AV175" s="13" t="s">
        <v>30</v>
      </c>
      <c r="AW175" s="13" t="s">
        <v>29</v>
      </c>
      <c r="AX175" s="13" t="s">
        <v>73</v>
      </c>
      <c r="AY175" s="174" t="s">
        <v>130</v>
      </c>
    </row>
    <row r="176" spans="1:65" s="14" customFormat="1">
      <c r="B176" s="180"/>
      <c r="D176" s="173" t="s">
        <v>139</v>
      </c>
      <c r="E176" s="181" t="s">
        <v>1</v>
      </c>
      <c r="F176" s="182" t="s">
        <v>820</v>
      </c>
      <c r="H176" s="183">
        <v>25.5</v>
      </c>
      <c r="I176" s="184"/>
      <c r="L176" s="180"/>
      <c r="M176" s="185"/>
      <c r="N176" s="186"/>
      <c r="O176" s="186"/>
      <c r="P176" s="186"/>
      <c r="Q176" s="186"/>
      <c r="R176" s="186"/>
      <c r="S176" s="186"/>
      <c r="T176" s="187"/>
      <c r="AT176" s="181" t="s">
        <v>139</v>
      </c>
      <c r="AU176" s="181" t="s">
        <v>153</v>
      </c>
      <c r="AV176" s="14" t="s">
        <v>82</v>
      </c>
      <c r="AW176" s="14" t="s">
        <v>29</v>
      </c>
      <c r="AX176" s="14" t="s">
        <v>30</v>
      </c>
      <c r="AY176" s="181" t="s">
        <v>130</v>
      </c>
    </row>
    <row r="177" spans="1:65" s="2" customFormat="1" ht="16.5" customHeight="1">
      <c r="A177" s="33"/>
      <c r="B177" s="125"/>
      <c r="C177" s="159" t="s">
        <v>201</v>
      </c>
      <c r="D177" s="159" t="s">
        <v>132</v>
      </c>
      <c r="E177" s="160" t="s">
        <v>802</v>
      </c>
      <c r="F177" s="161" t="s">
        <v>803</v>
      </c>
      <c r="G177" s="162" t="s">
        <v>804</v>
      </c>
      <c r="H177" s="163">
        <v>1.5</v>
      </c>
      <c r="I177" s="164"/>
      <c r="J177" s="165">
        <f>ROUND(I177*H177,2)</f>
        <v>0</v>
      </c>
      <c r="K177" s="161" t="s">
        <v>1</v>
      </c>
      <c r="L177" s="34"/>
      <c r="M177" s="166" t="s">
        <v>1</v>
      </c>
      <c r="N177" s="167" t="s">
        <v>38</v>
      </c>
      <c r="O177" s="59"/>
      <c r="P177" s="168">
        <f>O177*H177</f>
        <v>0</v>
      </c>
      <c r="Q177" s="168">
        <v>0</v>
      </c>
      <c r="R177" s="168">
        <f>Q177*H177</f>
        <v>0</v>
      </c>
      <c r="S177" s="168">
        <v>0</v>
      </c>
      <c r="T177" s="169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0" t="s">
        <v>137</v>
      </c>
      <c r="AT177" s="170" t="s">
        <v>132</v>
      </c>
      <c r="AU177" s="170" t="s">
        <v>153</v>
      </c>
      <c r="AY177" s="18" t="s">
        <v>130</v>
      </c>
      <c r="BE177" s="171">
        <f>IF(N177="základní",J177,0)</f>
        <v>0</v>
      </c>
      <c r="BF177" s="171">
        <f>IF(N177="snížená",J177,0)</f>
        <v>0</v>
      </c>
      <c r="BG177" s="171">
        <f>IF(N177="zákl. přenesená",J177,0)</f>
        <v>0</v>
      </c>
      <c r="BH177" s="171">
        <f>IF(N177="sníž. přenesená",J177,0)</f>
        <v>0</v>
      </c>
      <c r="BI177" s="171">
        <f>IF(N177="nulová",J177,0)</f>
        <v>0</v>
      </c>
      <c r="BJ177" s="18" t="s">
        <v>30</v>
      </c>
      <c r="BK177" s="171">
        <f>ROUND(I177*H177,2)</f>
        <v>0</v>
      </c>
      <c r="BL177" s="18" t="s">
        <v>137</v>
      </c>
      <c r="BM177" s="170" t="s">
        <v>821</v>
      </c>
    </row>
    <row r="178" spans="1:65" s="14" customFormat="1">
      <c r="B178" s="180"/>
      <c r="D178" s="173" t="s">
        <v>139</v>
      </c>
      <c r="E178" s="181" t="s">
        <v>1</v>
      </c>
      <c r="F178" s="182" t="s">
        <v>822</v>
      </c>
      <c r="H178" s="183">
        <v>1.5</v>
      </c>
      <c r="I178" s="184"/>
      <c r="L178" s="180"/>
      <c r="M178" s="185"/>
      <c r="N178" s="186"/>
      <c r="O178" s="186"/>
      <c r="P178" s="186"/>
      <c r="Q178" s="186"/>
      <c r="R178" s="186"/>
      <c r="S178" s="186"/>
      <c r="T178" s="187"/>
      <c r="AT178" s="181" t="s">
        <v>139</v>
      </c>
      <c r="AU178" s="181" t="s">
        <v>153</v>
      </c>
      <c r="AV178" s="14" t="s">
        <v>82</v>
      </c>
      <c r="AW178" s="14" t="s">
        <v>29</v>
      </c>
      <c r="AX178" s="14" t="s">
        <v>30</v>
      </c>
      <c r="AY178" s="181" t="s">
        <v>130</v>
      </c>
    </row>
    <row r="179" spans="1:65" s="2" customFormat="1" ht="33" customHeight="1">
      <c r="A179" s="33"/>
      <c r="B179" s="125"/>
      <c r="C179" s="159" t="s">
        <v>206</v>
      </c>
      <c r="D179" s="159" t="s">
        <v>132</v>
      </c>
      <c r="E179" s="160" t="s">
        <v>823</v>
      </c>
      <c r="F179" s="161" t="s">
        <v>824</v>
      </c>
      <c r="G179" s="162" t="s">
        <v>135</v>
      </c>
      <c r="H179" s="163">
        <v>12</v>
      </c>
      <c r="I179" s="164"/>
      <c r="J179" s="165">
        <f>ROUND(I179*H179,2)</f>
        <v>0</v>
      </c>
      <c r="K179" s="161" t="s">
        <v>136</v>
      </c>
      <c r="L179" s="34"/>
      <c r="M179" s="166" t="s">
        <v>1</v>
      </c>
      <c r="N179" s="167" t="s">
        <v>38</v>
      </c>
      <c r="O179" s="59"/>
      <c r="P179" s="168">
        <f>O179*H179</f>
        <v>0</v>
      </c>
      <c r="Q179" s="168">
        <v>2.3010199999999998</v>
      </c>
      <c r="R179" s="168">
        <f>Q179*H179</f>
        <v>27.61224</v>
      </c>
      <c r="S179" s="168">
        <v>0</v>
      </c>
      <c r="T179" s="169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0" t="s">
        <v>137</v>
      </c>
      <c r="AT179" s="170" t="s">
        <v>132</v>
      </c>
      <c r="AU179" s="170" t="s">
        <v>153</v>
      </c>
      <c r="AY179" s="18" t="s">
        <v>130</v>
      </c>
      <c r="BE179" s="171">
        <f>IF(N179="základní",J179,0)</f>
        <v>0</v>
      </c>
      <c r="BF179" s="171">
        <f>IF(N179="snížená",J179,0)</f>
        <v>0</v>
      </c>
      <c r="BG179" s="171">
        <f>IF(N179="zákl. přenesená",J179,0)</f>
        <v>0</v>
      </c>
      <c r="BH179" s="171">
        <f>IF(N179="sníž. přenesená",J179,0)</f>
        <v>0</v>
      </c>
      <c r="BI179" s="171">
        <f>IF(N179="nulová",J179,0)</f>
        <v>0</v>
      </c>
      <c r="BJ179" s="18" t="s">
        <v>30</v>
      </c>
      <c r="BK179" s="171">
        <f>ROUND(I179*H179,2)</f>
        <v>0</v>
      </c>
      <c r="BL179" s="18" t="s">
        <v>137</v>
      </c>
      <c r="BM179" s="170" t="s">
        <v>825</v>
      </c>
    </row>
    <row r="180" spans="1:65" s="13" customFormat="1">
      <c r="B180" s="172"/>
      <c r="D180" s="173" t="s">
        <v>139</v>
      </c>
      <c r="E180" s="174" t="s">
        <v>1</v>
      </c>
      <c r="F180" s="175" t="s">
        <v>826</v>
      </c>
      <c r="H180" s="174" t="s">
        <v>1</v>
      </c>
      <c r="I180" s="176"/>
      <c r="L180" s="172"/>
      <c r="M180" s="177"/>
      <c r="N180" s="178"/>
      <c r="O180" s="178"/>
      <c r="P180" s="178"/>
      <c r="Q180" s="178"/>
      <c r="R180" s="178"/>
      <c r="S180" s="178"/>
      <c r="T180" s="179"/>
      <c r="AT180" s="174" t="s">
        <v>139</v>
      </c>
      <c r="AU180" s="174" t="s">
        <v>153</v>
      </c>
      <c r="AV180" s="13" t="s">
        <v>30</v>
      </c>
      <c r="AW180" s="13" t="s">
        <v>29</v>
      </c>
      <c r="AX180" s="13" t="s">
        <v>73</v>
      </c>
      <c r="AY180" s="174" t="s">
        <v>130</v>
      </c>
    </row>
    <row r="181" spans="1:65" s="13" customFormat="1">
      <c r="B181" s="172"/>
      <c r="D181" s="173" t="s">
        <v>139</v>
      </c>
      <c r="E181" s="174" t="s">
        <v>1</v>
      </c>
      <c r="F181" s="175" t="s">
        <v>827</v>
      </c>
      <c r="H181" s="174" t="s">
        <v>1</v>
      </c>
      <c r="I181" s="176"/>
      <c r="L181" s="172"/>
      <c r="M181" s="177"/>
      <c r="N181" s="178"/>
      <c r="O181" s="178"/>
      <c r="P181" s="178"/>
      <c r="Q181" s="178"/>
      <c r="R181" s="178"/>
      <c r="S181" s="178"/>
      <c r="T181" s="179"/>
      <c r="AT181" s="174" t="s">
        <v>139</v>
      </c>
      <c r="AU181" s="174" t="s">
        <v>153</v>
      </c>
      <c r="AV181" s="13" t="s">
        <v>30</v>
      </c>
      <c r="AW181" s="13" t="s">
        <v>29</v>
      </c>
      <c r="AX181" s="13" t="s">
        <v>73</v>
      </c>
      <c r="AY181" s="174" t="s">
        <v>130</v>
      </c>
    </row>
    <row r="182" spans="1:65" s="13" customFormat="1">
      <c r="B182" s="172"/>
      <c r="D182" s="173" t="s">
        <v>139</v>
      </c>
      <c r="E182" s="174" t="s">
        <v>1</v>
      </c>
      <c r="F182" s="175" t="s">
        <v>828</v>
      </c>
      <c r="H182" s="174" t="s">
        <v>1</v>
      </c>
      <c r="I182" s="176"/>
      <c r="L182" s="172"/>
      <c r="M182" s="177"/>
      <c r="N182" s="178"/>
      <c r="O182" s="178"/>
      <c r="P182" s="178"/>
      <c r="Q182" s="178"/>
      <c r="R182" s="178"/>
      <c r="S182" s="178"/>
      <c r="T182" s="179"/>
      <c r="AT182" s="174" t="s">
        <v>139</v>
      </c>
      <c r="AU182" s="174" t="s">
        <v>153</v>
      </c>
      <c r="AV182" s="13" t="s">
        <v>30</v>
      </c>
      <c r="AW182" s="13" t="s">
        <v>29</v>
      </c>
      <c r="AX182" s="13" t="s">
        <v>73</v>
      </c>
      <c r="AY182" s="174" t="s">
        <v>130</v>
      </c>
    </row>
    <row r="183" spans="1:65" s="14" customFormat="1">
      <c r="B183" s="180"/>
      <c r="D183" s="173" t="s">
        <v>139</v>
      </c>
      <c r="E183" s="181" t="s">
        <v>1</v>
      </c>
      <c r="F183" s="182" t="s">
        <v>8</v>
      </c>
      <c r="H183" s="183">
        <v>12</v>
      </c>
      <c r="I183" s="184"/>
      <c r="L183" s="180"/>
      <c r="M183" s="185"/>
      <c r="N183" s="186"/>
      <c r="O183" s="186"/>
      <c r="P183" s="186"/>
      <c r="Q183" s="186"/>
      <c r="R183" s="186"/>
      <c r="S183" s="186"/>
      <c r="T183" s="187"/>
      <c r="AT183" s="181" t="s">
        <v>139</v>
      </c>
      <c r="AU183" s="181" t="s">
        <v>153</v>
      </c>
      <c r="AV183" s="14" t="s">
        <v>82</v>
      </c>
      <c r="AW183" s="14" t="s">
        <v>29</v>
      </c>
      <c r="AX183" s="14" t="s">
        <v>30</v>
      </c>
      <c r="AY183" s="181" t="s">
        <v>130</v>
      </c>
    </row>
    <row r="184" spans="1:65" s="2" customFormat="1" ht="24.15" customHeight="1">
      <c r="A184" s="33"/>
      <c r="B184" s="125"/>
      <c r="C184" s="159" t="s">
        <v>8</v>
      </c>
      <c r="D184" s="159" t="s">
        <v>132</v>
      </c>
      <c r="E184" s="160" t="s">
        <v>783</v>
      </c>
      <c r="F184" s="161" t="s">
        <v>784</v>
      </c>
      <c r="G184" s="162" t="s">
        <v>344</v>
      </c>
      <c r="H184" s="163">
        <v>80</v>
      </c>
      <c r="I184" s="164"/>
      <c r="J184" s="165">
        <f>ROUND(I184*H184,2)</f>
        <v>0</v>
      </c>
      <c r="K184" s="161" t="s">
        <v>136</v>
      </c>
      <c r="L184" s="34"/>
      <c r="M184" s="166" t="s">
        <v>1</v>
      </c>
      <c r="N184" s="167" t="s">
        <v>38</v>
      </c>
      <c r="O184" s="59"/>
      <c r="P184" s="168">
        <f>O184*H184</f>
        <v>0</v>
      </c>
      <c r="Q184" s="168">
        <v>0</v>
      </c>
      <c r="R184" s="168">
        <f>Q184*H184</f>
        <v>0</v>
      </c>
      <c r="S184" s="168">
        <v>0</v>
      </c>
      <c r="T184" s="169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0" t="s">
        <v>137</v>
      </c>
      <c r="AT184" s="170" t="s">
        <v>132</v>
      </c>
      <c r="AU184" s="170" t="s">
        <v>153</v>
      </c>
      <c r="AY184" s="18" t="s">
        <v>130</v>
      </c>
      <c r="BE184" s="171">
        <f>IF(N184="základní",J184,0)</f>
        <v>0</v>
      </c>
      <c r="BF184" s="171">
        <f>IF(N184="snížená",J184,0)</f>
        <v>0</v>
      </c>
      <c r="BG184" s="171">
        <f>IF(N184="zákl. přenesená",J184,0)</f>
        <v>0</v>
      </c>
      <c r="BH184" s="171">
        <f>IF(N184="sníž. přenesená",J184,0)</f>
        <v>0</v>
      </c>
      <c r="BI184" s="171">
        <f>IF(N184="nulová",J184,0)</f>
        <v>0</v>
      </c>
      <c r="BJ184" s="18" t="s">
        <v>30</v>
      </c>
      <c r="BK184" s="171">
        <f>ROUND(I184*H184,2)</f>
        <v>0</v>
      </c>
      <c r="BL184" s="18" t="s">
        <v>137</v>
      </c>
      <c r="BM184" s="170" t="s">
        <v>829</v>
      </c>
    </row>
    <row r="185" spans="1:65" s="14" customFormat="1">
      <c r="B185" s="180"/>
      <c r="D185" s="173" t="s">
        <v>139</v>
      </c>
      <c r="E185" s="181" t="s">
        <v>1</v>
      </c>
      <c r="F185" s="182" t="s">
        <v>830</v>
      </c>
      <c r="H185" s="183">
        <v>80</v>
      </c>
      <c r="I185" s="184"/>
      <c r="L185" s="180"/>
      <c r="M185" s="185"/>
      <c r="N185" s="186"/>
      <c r="O185" s="186"/>
      <c r="P185" s="186"/>
      <c r="Q185" s="186"/>
      <c r="R185" s="186"/>
      <c r="S185" s="186"/>
      <c r="T185" s="187"/>
      <c r="AT185" s="181" t="s">
        <v>139</v>
      </c>
      <c r="AU185" s="181" t="s">
        <v>153</v>
      </c>
      <c r="AV185" s="14" t="s">
        <v>82</v>
      </c>
      <c r="AW185" s="14" t="s">
        <v>29</v>
      </c>
      <c r="AX185" s="14" t="s">
        <v>73</v>
      </c>
      <c r="AY185" s="181" t="s">
        <v>130</v>
      </c>
    </row>
    <row r="186" spans="1:65" s="15" customFormat="1">
      <c r="B186" s="188"/>
      <c r="D186" s="173" t="s">
        <v>139</v>
      </c>
      <c r="E186" s="189" t="s">
        <v>1</v>
      </c>
      <c r="F186" s="190" t="s">
        <v>142</v>
      </c>
      <c r="H186" s="191">
        <v>80</v>
      </c>
      <c r="I186" s="192"/>
      <c r="L186" s="188"/>
      <c r="M186" s="193"/>
      <c r="N186" s="194"/>
      <c r="O186" s="194"/>
      <c r="P186" s="194"/>
      <c r="Q186" s="194"/>
      <c r="R186" s="194"/>
      <c r="S186" s="194"/>
      <c r="T186" s="195"/>
      <c r="AT186" s="189" t="s">
        <v>139</v>
      </c>
      <c r="AU186" s="189" t="s">
        <v>153</v>
      </c>
      <c r="AV186" s="15" t="s">
        <v>137</v>
      </c>
      <c r="AW186" s="15" t="s">
        <v>29</v>
      </c>
      <c r="AX186" s="15" t="s">
        <v>30</v>
      </c>
      <c r="AY186" s="189" t="s">
        <v>130</v>
      </c>
    </row>
    <row r="187" spans="1:65" s="2" customFormat="1" ht="37.950000000000003" customHeight="1">
      <c r="A187" s="33"/>
      <c r="B187" s="125"/>
      <c r="C187" s="159" t="s">
        <v>215</v>
      </c>
      <c r="D187" s="159" t="s">
        <v>132</v>
      </c>
      <c r="E187" s="160" t="s">
        <v>831</v>
      </c>
      <c r="F187" s="161" t="s">
        <v>832</v>
      </c>
      <c r="G187" s="162" t="s">
        <v>516</v>
      </c>
      <c r="H187" s="163">
        <v>2</v>
      </c>
      <c r="I187" s="164"/>
      <c r="J187" s="165">
        <f>ROUND(I187*H187,2)</f>
        <v>0</v>
      </c>
      <c r="K187" s="161" t="s">
        <v>1</v>
      </c>
      <c r="L187" s="34"/>
      <c r="M187" s="166" t="s">
        <v>1</v>
      </c>
      <c r="N187" s="167" t="s">
        <v>38</v>
      </c>
      <c r="O187" s="59"/>
      <c r="P187" s="168">
        <f>O187*H187</f>
        <v>0</v>
      </c>
      <c r="Q187" s="168">
        <v>0.42764999999999997</v>
      </c>
      <c r="R187" s="168">
        <f>Q187*H187</f>
        <v>0.85529999999999995</v>
      </c>
      <c r="S187" s="168">
        <v>0.35</v>
      </c>
      <c r="T187" s="169">
        <f>S187*H187</f>
        <v>0.7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0" t="s">
        <v>137</v>
      </c>
      <c r="AT187" s="170" t="s">
        <v>132</v>
      </c>
      <c r="AU187" s="170" t="s">
        <v>153</v>
      </c>
      <c r="AY187" s="18" t="s">
        <v>130</v>
      </c>
      <c r="BE187" s="171">
        <f>IF(N187="základní",J187,0)</f>
        <v>0</v>
      </c>
      <c r="BF187" s="171">
        <f>IF(N187="snížená",J187,0)</f>
        <v>0</v>
      </c>
      <c r="BG187" s="171">
        <f>IF(N187="zákl. přenesená",J187,0)</f>
        <v>0</v>
      </c>
      <c r="BH187" s="171">
        <f>IF(N187="sníž. přenesená",J187,0)</f>
        <v>0</v>
      </c>
      <c r="BI187" s="171">
        <f>IF(N187="nulová",J187,0)</f>
        <v>0</v>
      </c>
      <c r="BJ187" s="18" t="s">
        <v>30</v>
      </c>
      <c r="BK187" s="171">
        <f>ROUND(I187*H187,2)</f>
        <v>0</v>
      </c>
      <c r="BL187" s="18" t="s">
        <v>137</v>
      </c>
      <c r="BM187" s="170" t="s">
        <v>833</v>
      </c>
    </row>
    <row r="188" spans="1:65" s="13" customFormat="1">
      <c r="B188" s="172"/>
      <c r="D188" s="173" t="s">
        <v>139</v>
      </c>
      <c r="E188" s="174" t="s">
        <v>1</v>
      </c>
      <c r="F188" s="175" t="s">
        <v>834</v>
      </c>
      <c r="H188" s="174" t="s">
        <v>1</v>
      </c>
      <c r="I188" s="176"/>
      <c r="L188" s="172"/>
      <c r="M188" s="177"/>
      <c r="N188" s="178"/>
      <c r="O188" s="178"/>
      <c r="P188" s="178"/>
      <c r="Q188" s="178"/>
      <c r="R188" s="178"/>
      <c r="S188" s="178"/>
      <c r="T188" s="179"/>
      <c r="AT188" s="174" t="s">
        <v>139</v>
      </c>
      <c r="AU188" s="174" t="s">
        <v>153</v>
      </c>
      <c r="AV188" s="13" t="s">
        <v>30</v>
      </c>
      <c r="AW188" s="13" t="s">
        <v>29</v>
      </c>
      <c r="AX188" s="13" t="s">
        <v>73</v>
      </c>
      <c r="AY188" s="174" t="s">
        <v>130</v>
      </c>
    </row>
    <row r="189" spans="1:65" s="13" customFormat="1">
      <c r="B189" s="172"/>
      <c r="D189" s="173" t="s">
        <v>139</v>
      </c>
      <c r="E189" s="174" t="s">
        <v>1</v>
      </c>
      <c r="F189" s="175" t="s">
        <v>835</v>
      </c>
      <c r="H189" s="174" t="s">
        <v>1</v>
      </c>
      <c r="I189" s="176"/>
      <c r="L189" s="172"/>
      <c r="M189" s="177"/>
      <c r="N189" s="178"/>
      <c r="O189" s="178"/>
      <c r="P189" s="178"/>
      <c r="Q189" s="178"/>
      <c r="R189" s="178"/>
      <c r="S189" s="178"/>
      <c r="T189" s="179"/>
      <c r="AT189" s="174" t="s">
        <v>139</v>
      </c>
      <c r="AU189" s="174" t="s">
        <v>153</v>
      </c>
      <c r="AV189" s="13" t="s">
        <v>30</v>
      </c>
      <c r="AW189" s="13" t="s">
        <v>29</v>
      </c>
      <c r="AX189" s="13" t="s">
        <v>73</v>
      </c>
      <c r="AY189" s="174" t="s">
        <v>130</v>
      </c>
    </row>
    <row r="190" spans="1:65" s="13" customFormat="1">
      <c r="B190" s="172"/>
      <c r="D190" s="173" t="s">
        <v>139</v>
      </c>
      <c r="E190" s="174" t="s">
        <v>1</v>
      </c>
      <c r="F190" s="175" t="s">
        <v>836</v>
      </c>
      <c r="H190" s="174" t="s">
        <v>1</v>
      </c>
      <c r="I190" s="176"/>
      <c r="L190" s="172"/>
      <c r="M190" s="177"/>
      <c r="N190" s="178"/>
      <c r="O190" s="178"/>
      <c r="P190" s="178"/>
      <c r="Q190" s="178"/>
      <c r="R190" s="178"/>
      <c r="S190" s="178"/>
      <c r="T190" s="179"/>
      <c r="AT190" s="174" t="s">
        <v>139</v>
      </c>
      <c r="AU190" s="174" t="s">
        <v>153</v>
      </c>
      <c r="AV190" s="13" t="s">
        <v>30</v>
      </c>
      <c r="AW190" s="13" t="s">
        <v>29</v>
      </c>
      <c r="AX190" s="13" t="s">
        <v>73</v>
      </c>
      <c r="AY190" s="174" t="s">
        <v>130</v>
      </c>
    </row>
    <row r="191" spans="1:65" s="13" customFormat="1">
      <c r="B191" s="172"/>
      <c r="D191" s="173" t="s">
        <v>139</v>
      </c>
      <c r="E191" s="174" t="s">
        <v>1</v>
      </c>
      <c r="F191" s="175" t="s">
        <v>837</v>
      </c>
      <c r="H191" s="174" t="s">
        <v>1</v>
      </c>
      <c r="I191" s="176"/>
      <c r="L191" s="172"/>
      <c r="M191" s="177"/>
      <c r="N191" s="178"/>
      <c r="O191" s="178"/>
      <c r="P191" s="178"/>
      <c r="Q191" s="178"/>
      <c r="R191" s="178"/>
      <c r="S191" s="178"/>
      <c r="T191" s="179"/>
      <c r="AT191" s="174" t="s">
        <v>139</v>
      </c>
      <c r="AU191" s="174" t="s">
        <v>153</v>
      </c>
      <c r="AV191" s="13" t="s">
        <v>30</v>
      </c>
      <c r="AW191" s="13" t="s">
        <v>29</v>
      </c>
      <c r="AX191" s="13" t="s">
        <v>73</v>
      </c>
      <c r="AY191" s="174" t="s">
        <v>130</v>
      </c>
    </row>
    <row r="192" spans="1:65" s="14" customFormat="1">
      <c r="B192" s="180"/>
      <c r="D192" s="173" t="s">
        <v>139</v>
      </c>
      <c r="E192" s="181" t="s">
        <v>1</v>
      </c>
      <c r="F192" s="182" t="s">
        <v>838</v>
      </c>
      <c r="H192" s="183">
        <v>2</v>
      </c>
      <c r="I192" s="184"/>
      <c r="L192" s="180"/>
      <c r="M192" s="185"/>
      <c r="N192" s="186"/>
      <c r="O192" s="186"/>
      <c r="P192" s="186"/>
      <c r="Q192" s="186"/>
      <c r="R192" s="186"/>
      <c r="S192" s="186"/>
      <c r="T192" s="187"/>
      <c r="AT192" s="181" t="s">
        <v>139</v>
      </c>
      <c r="AU192" s="181" t="s">
        <v>153</v>
      </c>
      <c r="AV192" s="14" t="s">
        <v>82</v>
      </c>
      <c r="AW192" s="14" t="s">
        <v>29</v>
      </c>
      <c r="AX192" s="14" t="s">
        <v>73</v>
      </c>
      <c r="AY192" s="181" t="s">
        <v>130</v>
      </c>
    </row>
    <row r="193" spans="1:65" s="15" customFormat="1">
      <c r="B193" s="188"/>
      <c r="D193" s="173" t="s">
        <v>139</v>
      </c>
      <c r="E193" s="189" t="s">
        <v>1</v>
      </c>
      <c r="F193" s="190" t="s">
        <v>142</v>
      </c>
      <c r="H193" s="191">
        <v>2</v>
      </c>
      <c r="I193" s="192"/>
      <c r="L193" s="188"/>
      <c r="M193" s="193"/>
      <c r="N193" s="194"/>
      <c r="O193" s="194"/>
      <c r="P193" s="194"/>
      <c r="Q193" s="194"/>
      <c r="R193" s="194"/>
      <c r="S193" s="194"/>
      <c r="T193" s="195"/>
      <c r="AT193" s="189" t="s">
        <v>139</v>
      </c>
      <c r="AU193" s="189" t="s">
        <v>153</v>
      </c>
      <c r="AV193" s="15" t="s">
        <v>137</v>
      </c>
      <c r="AW193" s="15" t="s">
        <v>29</v>
      </c>
      <c r="AX193" s="15" t="s">
        <v>30</v>
      </c>
      <c r="AY193" s="189" t="s">
        <v>130</v>
      </c>
    </row>
    <row r="194" spans="1:65" s="2" customFormat="1" ht="24.15" customHeight="1">
      <c r="A194" s="33"/>
      <c r="B194" s="125"/>
      <c r="C194" s="196" t="s">
        <v>222</v>
      </c>
      <c r="D194" s="196" t="s">
        <v>256</v>
      </c>
      <c r="E194" s="197" t="s">
        <v>839</v>
      </c>
      <c r="F194" s="198" t="s">
        <v>840</v>
      </c>
      <c r="G194" s="199" t="s">
        <v>516</v>
      </c>
      <c r="H194" s="200">
        <v>2</v>
      </c>
      <c r="I194" s="201"/>
      <c r="J194" s="202">
        <f>ROUND(I194*H194,2)</f>
        <v>0</v>
      </c>
      <c r="K194" s="198" t="s">
        <v>1</v>
      </c>
      <c r="L194" s="203"/>
      <c r="M194" s="204" t="s">
        <v>1</v>
      </c>
      <c r="N194" s="205" t="s">
        <v>38</v>
      </c>
      <c r="O194" s="59"/>
      <c r="P194" s="168">
        <f>O194*H194</f>
        <v>0</v>
      </c>
      <c r="Q194" s="168">
        <v>6.9000000000000006E-2</v>
      </c>
      <c r="R194" s="168">
        <f>Q194*H194</f>
        <v>0.13800000000000001</v>
      </c>
      <c r="S194" s="168">
        <v>0</v>
      </c>
      <c r="T194" s="169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0" t="s">
        <v>185</v>
      </c>
      <c r="AT194" s="170" t="s">
        <v>256</v>
      </c>
      <c r="AU194" s="170" t="s">
        <v>153</v>
      </c>
      <c r="AY194" s="18" t="s">
        <v>130</v>
      </c>
      <c r="BE194" s="171">
        <f>IF(N194="základní",J194,0)</f>
        <v>0</v>
      </c>
      <c r="BF194" s="171">
        <f>IF(N194="snížená",J194,0)</f>
        <v>0</v>
      </c>
      <c r="BG194" s="171">
        <f>IF(N194="zákl. přenesená",J194,0)</f>
        <v>0</v>
      </c>
      <c r="BH194" s="171">
        <f>IF(N194="sníž. přenesená",J194,0)</f>
        <v>0</v>
      </c>
      <c r="BI194" s="171">
        <f>IF(N194="nulová",J194,0)</f>
        <v>0</v>
      </c>
      <c r="BJ194" s="18" t="s">
        <v>30</v>
      </c>
      <c r="BK194" s="171">
        <f>ROUND(I194*H194,2)</f>
        <v>0</v>
      </c>
      <c r="BL194" s="18" t="s">
        <v>137</v>
      </c>
      <c r="BM194" s="170" t="s">
        <v>841</v>
      </c>
    </row>
    <row r="195" spans="1:65" s="14" customFormat="1">
      <c r="B195" s="180"/>
      <c r="D195" s="173" t="s">
        <v>139</v>
      </c>
      <c r="E195" s="181" t="s">
        <v>1</v>
      </c>
      <c r="F195" s="182" t="s">
        <v>838</v>
      </c>
      <c r="H195" s="183">
        <v>2</v>
      </c>
      <c r="I195" s="184"/>
      <c r="L195" s="180"/>
      <c r="M195" s="185"/>
      <c r="N195" s="186"/>
      <c r="O195" s="186"/>
      <c r="P195" s="186"/>
      <c r="Q195" s="186"/>
      <c r="R195" s="186"/>
      <c r="S195" s="186"/>
      <c r="T195" s="187"/>
      <c r="AT195" s="181" t="s">
        <v>139</v>
      </c>
      <c r="AU195" s="181" t="s">
        <v>153</v>
      </c>
      <c r="AV195" s="14" t="s">
        <v>82</v>
      </c>
      <c r="AW195" s="14" t="s">
        <v>29</v>
      </c>
      <c r="AX195" s="14" t="s">
        <v>30</v>
      </c>
      <c r="AY195" s="181" t="s">
        <v>130</v>
      </c>
    </row>
    <row r="196" spans="1:65" s="2" customFormat="1" ht="24.15" customHeight="1">
      <c r="A196" s="33"/>
      <c r="B196" s="125"/>
      <c r="C196" s="159" t="s">
        <v>228</v>
      </c>
      <c r="D196" s="159" t="s">
        <v>132</v>
      </c>
      <c r="E196" s="160" t="s">
        <v>842</v>
      </c>
      <c r="F196" s="161" t="s">
        <v>843</v>
      </c>
      <c r="G196" s="162" t="s">
        <v>516</v>
      </c>
      <c r="H196" s="163">
        <v>1</v>
      </c>
      <c r="I196" s="164"/>
      <c r="J196" s="165">
        <f>ROUND(I196*H196,2)</f>
        <v>0</v>
      </c>
      <c r="K196" s="161" t="s">
        <v>136</v>
      </c>
      <c r="L196" s="34"/>
      <c r="M196" s="166" t="s">
        <v>1</v>
      </c>
      <c r="N196" s="167" t="s">
        <v>38</v>
      </c>
      <c r="O196" s="59"/>
      <c r="P196" s="168">
        <f>O196*H196</f>
        <v>0</v>
      </c>
      <c r="Q196" s="168">
        <v>0.15056</v>
      </c>
      <c r="R196" s="168">
        <f>Q196*H196</f>
        <v>0.15056</v>
      </c>
      <c r="S196" s="168">
        <v>0.15</v>
      </c>
      <c r="T196" s="169">
        <f>S196*H196</f>
        <v>0.15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0" t="s">
        <v>137</v>
      </c>
      <c r="AT196" s="170" t="s">
        <v>132</v>
      </c>
      <c r="AU196" s="170" t="s">
        <v>153</v>
      </c>
      <c r="AY196" s="18" t="s">
        <v>130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8" t="s">
        <v>30</v>
      </c>
      <c r="BK196" s="171">
        <f>ROUND(I196*H196,2)</f>
        <v>0</v>
      </c>
      <c r="BL196" s="18" t="s">
        <v>137</v>
      </c>
      <c r="BM196" s="170" t="s">
        <v>844</v>
      </c>
    </row>
    <row r="197" spans="1:65" s="13" customFormat="1">
      <c r="B197" s="172"/>
      <c r="D197" s="173" t="s">
        <v>139</v>
      </c>
      <c r="E197" s="174" t="s">
        <v>1</v>
      </c>
      <c r="F197" s="175" t="s">
        <v>845</v>
      </c>
      <c r="H197" s="174" t="s">
        <v>1</v>
      </c>
      <c r="I197" s="176"/>
      <c r="L197" s="172"/>
      <c r="M197" s="177"/>
      <c r="N197" s="178"/>
      <c r="O197" s="178"/>
      <c r="P197" s="178"/>
      <c r="Q197" s="178"/>
      <c r="R197" s="178"/>
      <c r="S197" s="178"/>
      <c r="T197" s="179"/>
      <c r="AT197" s="174" t="s">
        <v>139</v>
      </c>
      <c r="AU197" s="174" t="s">
        <v>153</v>
      </c>
      <c r="AV197" s="13" t="s">
        <v>30</v>
      </c>
      <c r="AW197" s="13" t="s">
        <v>29</v>
      </c>
      <c r="AX197" s="13" t="s">
        <v>73</v>
      </c>
      <c r="AY197" s="174" t="s">
        <v>130</v>
      </c>
    </row>
    <row r="198" spans="1:65" s="14" customFormat="1">
      <c r="B198" s="180"/>
      <c r="D198" s="173" t="s">
        <v>139</v>
      </c>
      <c r="E198" s="181" t="s">
        <v>1</v>
      </c>
      <c r="F198" s="182" t="s">
        <v>30</v>
      </c>
      <c r="H198" s="183">
        <v>1</v>
      </c>
      <c r="I198" s="184"/>
      <c r="L198" s="180"/>
      <c r="M198" s="185"/>
      <c r="N198" s="186"/>
      <c r="O198" s="186"/>
      <c r="P198" s="186"/>
      <c r="Q198" s="186"/>
      <c r="R198" s="186"/>
      <c r="S198" s="186"/>
      <c r="T198" s="187"/>
      <c r="AT198" s="181" t="s">
        <v>139</v>
      </c>
      <c r="AU198" s="181" t="s">
        <v>153</v>
      </c>
      <c r="AV198" s="14" t="s">
        <v>82</v>
      </c>
      <c r="AW198" s="14" t="s">
        <v>29</v>
      </c>
      <c r="AX198" s="14" t="s">
        <v>30</v>
      </c>
      <c r="AY198" s="181" t="s">
        <v>130</v>
      </c>
    </row>
    <row r="199" spans="1:65" s="2" customFormat="1" ht="33" customHeight="1">
      <c r="A199" s="33"/>
      <c r="B199" s="125"/>
      <c r="C199" s="159" t="s">
        <v>233</v>
      </c>
      <c r="D199" s="159" t="s">
        <v>132</v>
      </c>
      <c r="E199" s="160" t="s">
        <v>846</v>
      </c>
      <c r="F199" s="161" t="s">
        <v>847</v>
      </c>
      <c r="G199" s="162" t="s">
        <v>135</v>
      </c>
      <c r="H199" s="163">
        <v>7.68</v>
      </c>
      <c r="I199" s="164"/>
      <c r="J199" s="165">
        <f>ROUND(I199*H199,2)</f>
        <v>0</v>
      </c>
      <c r="K199" s="161" t="s">
        <v>136</v>
      </c>
      <c r="L199" s="34"/>
      <c r="M199" s="166" t="s">
        <v>1</v>
      </c>
      <c r="N199" s="167" t="s">
        <v>38</v>
      </c>
      <c r="O199" s="59"/>
      <c r="P199" s="168">
        <f>O199*H199</f>
        <v>0</v>
      </c>
      <c r="Q199" s="168">
        <v>2.3010199999999998</v>
      </c>
      <c r="R199" s="168">
        <f>Q199*H199</f>
        <v>17.671833599999999</v>
      </c>
      <c r="S199" s="168">
        <v>0</v>
      </c>
      <c r="T199" s="169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0" t="s">
        <v>137</v>
      </c>
      <c r="AT199" s="170" t="s">
        <v>132</v>
      </c>
      <c r="AU199" s="170" t="s">
        <v>153</v>
      </c>
      <c r="AY199" s="18" t="s">
        <v>130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8" t="s">
        <v>30</v>
      </c>
      <c r="BK199" s="171">
        <f>ROUND(I199*H199,2)</f>
        <v>0</v>
      </c>
      <c r="BL199" s="18" t="s">
        <v>137</v>
      </c>
      <c r="BM199" s="170" t="s">
        <v>848</v>
      </c>
    </row>
    <row r="200" spans="1:65" s="13" customFormat="1">
      <c r="B200" s="172"/>
      <c r="D200" s="173" t="s">
        <v>139</v>
      </c>
      <c r="E200" s="174" t="s">
        <v>1</v>
      </c>
      <c r="F200" s="175" t="s">
        <v>849</v>
      </c>
      <c r="H200" s="174" t="s">
        <v>1</v>
      </c>
      <c r="I200" s="176"/>
      <c r="L200" s="172"/>
      <c r="M200" s="177"/>
      <c r="N200" s="178"/>
      <c r="O200" s="178"/>
      <c r="P200" s="178"/>
      <c r="Q200" s="178"/>
      <c r="R200" s="178"/>
      <c r="S200" s="178"/>
      <c r="T200" s="179"/>
      <c r="AT200" s="174" t="s">
        <v>139</v>
      </c>
      <c r="AU200" s="174" t="s">
        <v>153</v>
      </c>
      <c r="AV200" s="13" t="s">
        <v>30</v>
      </c>
      <c r="AW200" s="13" t="s">
        <v>29</v>
      </c>
      <c r="AX200" s="13" t="s">
        <v>73</v>
      </c>
      <c r="AY200" s="174" t="s">
        <v>130</v>
      </c>
    </row>
    <row r="201" spans="1:65" s="13" customFormat="1">
      <c r="B201" s="172"/>
      <c r="D201" s="173" t="s">
        <v>139</v>
      </c>
      <c r="E201" s="174" t="s">
        <v>1</v>
      </c>
      <c r="F201" s="175" t="s">
        <v>850</v>
      </c>
      <c r="H201" s="174" t="s">
        <v>1</v>
      </c>
      <c r="I201" s="176"/>
      <c r="L201" s="172"/>
      <c r="M201" s="177"/>
      <c r="N201" s="178"/>
      <c r="O201" s="178"/>
      <c r="P201" s="178"/>
      <c r="Q201" s="178"/>
      <c r="R201" s="178"/>
      <c r="S201" s="178"/>
      <c r="T201" s="179"/>
      <c r="AT201" s="174" t="s">
        <v>139</v>
      </c>
      <c r="AU201" s="174" t="s">
        <v>153</v>
      </c>
      <c r="AV201" s="13" t="s">
        <v>30</v>
      </c>
      <c r="AW201" s="13" t="s">
        <v>29</v>
      </c>
      <c r="AX201" s="13" t="s">
        <v>73</v>
      </c>
      <c r="AY201" s="174" t="s">
        <v>130</v>
      </c>
    </row>
    <row r="202" spans="1:65" s="14" customFormat="1">
      <c r="B202" s="180"/>
      <c r="D202" s="173" t="s">
        <v>139</v>
      </c>
      <c r="E202" s="181" t="s">
        <v>1</v>
      </c>
      <c r="F202" s="182" t="s">
        <v>851</v>
      </c>
      <c r="H202" s="183">
        <v>7.68</v>
      </c>
      <c r="I202" s="184"/>
      <c r="L202" s="180"/>
      <c r="M202" s="185"/>
      <c r="N202" s="186"/>
      <c r="O202" s="186"/>
      <c r="P202" s="186"/>
      <c r="Q202" s="186"/>
      <c r="R202" s="186"/>
      <c r="S202" s="186"/>
      <c r="T202" s="187"/>
      <c r="AT202" s="181" t="s">
        <v>139</v>
      </c>
      <c r="AU202" s="181" t="s">
        <v>153</v>
      </c>
      <c r="AV202" s="14" t="s">
        <v>82</v>
      </c>
      <c r="AW202" s="14" t="s">
        <v>29</v>
      </c>
      <c r="AX202" s="14" t="s">
        <v>73</v>
      </c>
      <c r="AY202" s="181" t="s">
        <v>130</v>
      </c>
    </row>
    <row r="203" spans="1:65" s="15" customFormat="1">
      <c r="B203" s="188"/>
      <c r="D203" s="173" t="s">
        <v>139</v>
      </c>
      <c r="E203" s="189" t="s">
        <v>1</v>
      </c>
      <c r="F203" s="190" t="s">
        <v>142</v>
      </c>
      <c r="H203" s="191">
        <v>7.68</v>
      </c>
      <c r="I203" s="192"/>
      <c r="L203" s="188"/>
      <c r="M203" s="193"/>
      <c r="N203" s="194"/>
      <c r="O203" s="194"/>
      <c r="P203" s="194"/>
      <c r="Q203" s="194"/>
      <c r="R203" s="194"/>
      <c r="S203" s="194"/>
      <c r="T203" s="195"/>
      <c r="AT203" s="189" t="s">
        <v>139</v>
      </c>
      <c r="AU203" s="189" t="s">
        <v>153</v>
      </c>
      <c r="AV203" s="15" t="s">
        <v>137</v>
      </c>
      <c r="AW203" s="15" t="s">
        <v>29</v>
      </c>
      <c r="AX203" s="15" t="s">
        <v>30</v>
      </c>
      <c r="AY203" s="189" t="s">
        <v>130</v>
      </c>
    </row>
    <row r="204" spans="1:65" s="2" customFormat="1" ht="16.5" customHeight="1">
      <c r="A204" s="33"/>
      <c r="B204" s="125"/>
      <c r="C204" s="159" t="s">
        <v>237</v>
      </c>
      <c r="D204" s="159" t="s">
        <v>132</v>
      </c>
      <c r="E204" s="160" t="s">
        <v>852</v>
      </c>
      <c r="F204" s="161" t="s">
        <v>853</v>
      </c>
      <c r="G204" s="162" t="s">
        <v>245</v>
      </c>
      <c r="H204" s="163">
        <v>0.25600000000000001</v>
      </c>
      <c r="I204" s="164"/>
      <c r="J204" s="165">
        <f>ROUND(I204*H204,2)</f>
        <v>0</v>
      </c>
      <c r="K204" s="161" t="s">
        <v>136</v>
      </c>
      <c r="L204" s="34"/>
      <c r="M204" s="166" t="s">
        <v>1</v>
      </c>
      <c r="N204" s="167" t="s">
        <v>38</v>
      </c>
      <c r="O204" s="59"/>
      <c r="P204" s="168">
        <f>O204*H204</f>
        <v>0</v>
      </c>
      <c r="Q204" s="168">
        <v>1.06277</v>
      </c>
      <c r="R204" s="168">
        <f>Q204*H204</f>
        <v>0.27206912</v>
      </c>
      <c r="S204" s="168">
        <v>0</v>
      </c>
      <c r="T204" s="169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0" t="s">
        <v>137</v>
      </c>
      <c r="AT204" s="170" t="s">
        <v>132</v>
      </c>
      <c r="AU204" s="170" t="s">
        <v>153</v>
      </c>
      <c r="AY204" s="18" t="s">
        <v>130</v>
      </c>
      <c r="BE204" s="171">
        <f>IF(N204="základní",J204,0)</f>
        <v>0</v>
      </c>
      <c r="BF204" s="171">
        <f>IF(N204="snížená",J204,0)</f>
        <v>0</v>
      </c>
      <c r="BG204" s="171">
        <f>IF(N204="zákl. přenesená",J204,0)</f>
        <v>0</v>
      </c>
      <c r="BH204" s="171">
        <f>IF(N204="sníž. přenesená",J204,0)</f>
        <v>0</v>
      </c>
      <c r="BI204" s="171">
        <f>IF(N204="nulová",J204,0)</f>
        <v>0</v>
      </c>
      <c r="BJ204" s="18" t="s">
        <v>30</v>
      </c>
      <c r="BK204" s="171">
        <f>ROUND(I204*H204,2)</f>
        <v>0</v>
      </c>
      <c r="BL204" s="18" t="s">
        <v>137</v>
      </c>
      <c r="BM204" s="170" t="s">
        <v>854</v>
      </c>
    </row>
    <row r="205" spans="1:65" s="13" customFormat="1">
      <c r="B205" s="172"/>
      <c r="D205" s="173" t="s">
        <v>139</v>
      </c>
      <c r="E205" s="174" t="s">
        <v>1</v>
      </c>
      <c r="F205" s="175" t="s">
        <v>855</v>
      </c>
      <c r="H205" s="174" t="s">
        <v>1</v>
      </c>
      <c r="I205" s="176"/>
      <c r="L205" s="172"/>
      <c r="M205" s="177"/>
      <c r="N205" s="178"/>
      <c r="O205" s="178"/>
      <c r="P205" s="178"/>
      <c r="Q205" s="178"/>
      <c r="R205" s="178"/>
      <c r="S205" s="178"/>
      <c r="T205" s="179"/>
      <c r="AT205" s="174" t="s">
        <v>139</v>
      </c>
      <c r="AU205" s="174" t="s">
        <v>153</v>
      </c>
      <c r="AV205" s="13" t="s">
        <v>30</v>
      </c>
      <c r="AW205" s="13" t="s">
        <v>29</v>
      </c>
      <c r="AX205" s="13" t="s">
        <v>73</v>
      </c>
      <c r="AY205" s="174" t="s">
        <v>130</v>
      </c>
    </row>
    <row r="206" spans="1:65" s="14" customFormat="1">
      <c r="B206" s="180"/>
      <c r="D206" s="173" t="s">
        <v>139</v>
      </c>
      <c r="E206" s="181" t="s">
        <v>1</v>
      </c>
      <c r="F206" s="182" t="s">
        <v>856</v>
      </c>
      <c r="H206" s="183">
        <v>0.25600000000000001</v>
      </c>
      <c r="I206" s="184"/>
      <c r="L206" s="180"/>
      <c r="M206" s="185"/>
      <c r="N206" s="186"/>
      <c r="O206" s="186"/>
      <c r="P206" s="186"/>
      <c r="Q206" s="186"/>
      <c r="R206" s="186"/>
      <c r="S206" s="186"/>
      <c r="T206" s="187"/>
      <c r="AT206" s="181" t="s">
        <v>139</v>
      </c>
      <c r="AU206" s="181" t="s">
        <v>153</v>
      </c>
      <c r="AV206" s="14" t="s">
        <v>82</v>
      </c>
      <c r="AW206" s="14" t="s">
        <v>29</v>
      </c>
      <c r="AX206" s="14" t="s">
        <v>73</v>
      </c>
      <c r="AY206" s="181" t="s">
        <v>130</v>
      </c>
    </row>
    <row r="207" spans="1:65" s="15" customFormat="1">
      <c r="B207" s="188"/>
      <c r="D207" s="173" t="s">
        <v>139</v>
      </c>
      <c r="E207" s="189" t="s">
        <v>1</v>
      </c>
      <c r="F207" s="190" t="s">
        <v>142</v>
      </c>
      <c r="H207" s="191">
        <v>0.25600000000000001</v>
      </c>
      <c r="I207" s="192"/>
      <c r="L207" s="188"/>
      <c r="M207" s="193"/>
      <c r="N207" s="194"/>
      <c r="O207" s="194"/>
      <c r="P207" s="194"/>
      <c r="Q207" s="194"/>
      <c r="R207" s="194"/>
      <c r="S207" s="194"/>
      <c r="T207" s="195"/>
      <c r="AT207" s="189" t="s">
        <v>139</v>
      </c>
      <c r="AU207" s="189" t="s">
        <v>153</v>
      </c>
      <c r="AV207" s="15" t="s">
        <v>137</v>
      </c>
      <c r="AW207" s="15" t="s">
        <v>29</v>
      </c>
      <c r="AX207" s="15" t="s">
        <v>30</v>
      </c>
      <c r="AY207" s="189" t="s">
        <v>130</v>
      </c>
    </row>
    <row r="208" spans="1:65" s="2" customFormat="1" ht="33" customHeight="1">
      <c r="A208" s="33"/>
      <c r="B208" s="125"/>
      <c r="C208" s="159" t="s">
        <v>242</v>
      </c>
      <c r="D208" s="159" t="s">
        <v>132</v>
      </c>
      <c r="E208" s="160" t="s">
        <v>857</v>
      </c>
      <c r="F208" s="161" t="s">
        <v>858</v>
      </c>
      <c r="G208" s="162" t="s">
        <v>135</v>
      </c>
      <c r="H208" s="163">
        <v>7.68</v>
      </c>
      <c r="I208" s="164"/>
      <c r="J208" s="165">
        <f>ROUND(I208*H208,2)</f>
        <v>0</v>
      </c>
      <c r="K208" s="161" t="s">
        <v>136</v>
      </c>
      <c r="L208" s="34"/>
      <c r="M208" s="166" t="s">
        <v>1</v>
      </c>
      <c r="N208" s="167" t="s">
        <v>38</v>
      </c>
      <c r="O208" s="59"/>
      <c r="P208" s="168">
        <f>O208*H208</f>
        <v>0</v>
      </c>
      <c r="Q208" s="168">
        <v>0</v>
      </c>
      <c r="R208" s="168">
        <f>Q208*H208</f>
        <v>0</v>
      </c>
      <c r="S208" s="168">
        <v>0</v>
      </c>
      <c r="T208" s="169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0" t="s">
        <v>137</v>
      </c>
      <c r="AT208" s="170" t="s">
        <v>132</v>
      </c>
      <c r="AU208" s="170" t="s">
        <v>153</v>
      </c>
      <c r="AY208" s="18" t="s">
        <v>130</v>
      </c>
      <c r="BE208" s="171">
        <f>IF(N208="základní",J208,0)</f>
        <v>0</v>
      </c>
      <c r="BF208" s="171">
        <f>IF(N208="snížená",J208,0)</f>
        <v>0</v>
      </c>
      <c r="BG208" s="171">
        <f>IF(N208="zákl. přenesená",J208,0)</f>
        <v>0</v>
      </c>
      <c r="BH208" s="171">
        <f>IF(N208="sníž. přenesená",J208,0)</f>
        <v>0</v>
      </c>
      <c r="BI208" s="171">
        <f>IF(N208="nulová",J208,0)</f>
        <v>0</v>
      </c>
      <c r="BJ208" s="18" t="s">
        <v>30</v>
      </c>
      <c r="BK208" s="171">
        <f>ROUND(I208*H208,2)</f>
        <v>0</v>
      </c>
      <c r="BL208" s="18" t="s">
        <v>137</v>
      </c>
      <c r="BM208" s="170" t="s">
        <v>859</v>
      </c>
    </row>
    <row r="209" spans="1:65" s="14" customFormat="1">
      <c r="B209" s="180"/>
      <c r="D209" s="173" t="s">
        <v>139</v>
      </c>
      <c r="E209" s="181" t="s">
        <v>1</v>
      </c>
      <c r="F209" s="182" t="s">
        <v>860</v>
      </c>
      <c r="H209" s="183">
        <v>7.68</v>
      </c>
      <c r="I209" s="184"/>
      <c r="L209" s="180"/>
      <c r="M209" s="185"/>
      <c r="N209" s="186"/>
      <c r="O209" s="186"/>
      <c r="P209" s="186"/>
      <c r="Q209" s="186"/>
      <c r="R209" s="186"/>
      <c r="S209" s="186"/>
      <c r="T209" s="187"/>
      <c r="AT209" s="181" t="s">
        <v>139</v>
      </c>
      <c r="AU209" s="181" t="s">
        <v>153</v>
      </c>
      <c r="AV209" s="14" t="s">
        <v>82</v>
      </c>
      <c r="AW209" s="14" t="s">
        <v>29</v>
      </c>
      <c r="AX209" s="14" t="s">
        <v>30</v>
      </c>
      <c r="AY209" s="181" t="s">
        <v>130</v>
      </c>
    </row>
    <row r="210" spans="1:65" s="2" customFormat="1" ht="44.25" customHeight="1">
      <c r="A210" s="33"/>
      <c r="B210" s="125"/>
      <c r="C210" s="159" t="s">
        <v>248</v>
      </c>
      <c r="D210" s="159" t="s">
        <v>132</v>
      </c>
      <c r="E210" s="160" t="s">
        <v>491</v>
      </c>
      <c r="F210" s="161" t="s">
        <v>492</v>
      </c>
      <c r="G210" s="162" t="s">
        <v>493</v>
      </c>
      <c r="H210" s="163">
        <v>8</v>
      </c>
      <c r="I210" s="164"/>
      <c r="J210" s="165">
        <f>ROUND(I210*H210,2)</f>
        <v>0</v>
      </c>
      <c r="K210" s="161" t="s">
        <v>1</v>
      </c>
      <c r="L210" s="34"/>
      <c r="M210" s="166" t="s">
        <v>1</v>
      </c>
      <c r="N210" s="167" t="s">
        <v>38</v>
      </c>
      <c r="O210" s="59"/>
      <c r="P210" s="168">
        <f>O210*H210</f>
        <v>0</v>
      </c>
      <c r="Q210" s="168">
        <v>0</v>
      </c>
      <c r="R210" s="168">
        <f>Q210*H210</f>
        <v>0</v>
      </c>
      <c r="S210" s="168">
        <v>0</v>
      </c>
      <c r="T210" s="169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0" t="s">
        <v>137</v>
      </c>
      <c r="AT210" s="170" t="s">
        <v>132</v>
      </c>
      <c r="AU210" s="170" t="s">
        <v>153</v>
      </c>
      <c r="AY210" s="18" t="s">
        <v>130</v>
      </c>
      <c r="BE210" s="171">
        <f>IF(N210="základní",J210,0)</f>
        <v>0</v>
      </c>
      <c r="BF210" s="171">
        <f>IF(N210="snížená",J210,0)</f>
        <v>0</v>
      </c>
      <c r="BG210" s="171">
        <f>IF(N210="zákl. přenesená",J210,0)</f>
        <v>0</v>
      </c>
      <c r="BH210" s="171">
        <f>IF(N210="sníž. přenesená",J210,0)</f>
        <v>0</v>
      </c>
      <c r="BI210" s="171">
        <f>IF(N210="nulová",J210,0)</f>
        <v>0</v>
      </c>
      <c r="BJ210" s="18" t="s">
        <v>30</v>
      </c>
      <c r="BK210" s="171">
        <f>ROUND(I210*H210,2)</f>
        <v>0</v>
      </c>
      <c r="BL210" s="18" t="s">
        <v>137</v>
      </c>
      <c r="BM210" s="170" t="s">
        <v>861</v>
      </c>
    </row>
    <row r="211" spans="1:65" s="13" customFormat="1">
      <c r="B211" s="172"/>
      <c r="D211" s="173" t="s">
        <v>139</v>
      </c>
      <c r="E211" s="174" t="s">
        <v>1</v>
      </c>
      <c r="F211" s="175" t="s">
        <v>862</v>
      </c>
      <c r="H211" s="174" t="s">
        <v>1</v>
      </c>
      <c r="I211" s="176"/>
      <c r="L211" s="172"/>
      <c r="M211" s="177"/>
      <c r="N211" s="178"/>
      <c r="O211" s="178"/>
      <c r="P211" s="178"/>
      <c r="Q211" s="178"/>
      <c r="R211" s="178"/>
      <c r="S211" s="178"/>
      <c r="T211" s="179"/>
      <c r="AT211" s="174" t="s">
        <v>139</v>
      </c>
      <c r="AU211" s="174" t="s">
        <v>153</v>
      </c>
      <c r="AV211" s="13" t="s">
        <v>30</v>
      </c>
      <c r="AW211" s="13" t="s">
        <v>29</v>
      </c>
      <c r="AX211" s="13" t="s">
        <v>73</v>
      </c>
      <c r="AY211" s="174" t="s">
        <v>130</v>
      </c>
    </row>
    <row r="212" spans="1:65" s="14" customFormat="1">
      <c r="B212" s="180"/>
      <c r="D212" s="173" t="s">
        <v>139</v>
      </c>
      <c r="E212" s="181" t="s">
        <v>1</v>
      </c>
      <c r="F212" s="182" t="s">
        <v>812</v>
      </c>
      <c r="H212" s="183">
        <v>8</v>
      </c>
      <c r="I212" s="184"/>
      <c r="L212" s="180"/>
      <c r="M212" s="185"/>
      <c r="N212" s="186"/>
      <c r="O212" s="186"/>
      <c r="P212" s="186"/>
      <c r="Q212" s="186"/>
      <c r="R212" s="186"/>
      <c r="S212" s="186"/>
      <c r="T212" s="187"/>
      <c r="AT212" s="181" t="s">
        <v>139</v>
      </c>
      <c r="AU212" s="181" t="s">
        <v>153</v>
      </c>
      <c r="AV212" s="14" t="s">
        <v>82</v>
      </c>
      <c r="AW212" s="14" t="s">
        <v>29</v>
      </c>
      <c r="AX212" s="14" t="s">
        <v>73</v>
      </c>
      <c r="AY212" s="181" t="s">
        <v>130</v>
      </c>
    </row>
    <row r="213" spans="1:65" s="15" customFormat="1">
      <c r="B213" s="188"/>
      <c r="D213" s="173" t="s">
        <v>139</v>
      </c>
      <c r="E213" s="189" t="s">
        <v>1</v>
      </c>
      <c r="F213" s="190" t="s">
        <v>142</v>
      </c>
      <c r="H213" s="191">
        <v>8</v>
      </c>
      <c r="I213" s="192"/>
      <c r="L213" s="188"/>
      <c r="M213" s="193"/>
      <c r="N213" s="194"/>
      <c r="O213" s="194"/>
      <c r="P213" s="194"/>
      <c r="Q213" s="194"/>
      <c r="R213" s="194"/>
      <c r="S213" s="194"/>
      <c r="T213" s="195"/>
      <c r="AT213" s="189" t="s">
        <v>139</v>
      </c>
      <c r="AU213" s="189" t="s">
        <v>153</v>
      </c>
      <c r="AV213" s="15" t="s">
        <v>137</v>
      </c>
      <c r="AW213" s="15" t="s">
        <v>29</v>
      </c>
      <c r="AX213" s="15" t="s">
        <v>30</v>
      </c>
      <c r="AY213" s="189" t="s">
        <v>130</v>
      </c>
    </row>
    <row r="214" spans="1:65" s="2" customFormat="1" ht="33" customHeight="1">
      <c r="A214" s="33"/>
      <c r="B214" s="125"/>
      <c r="C214" s="159" t="s">
        <v>255</v>
      </c>
      <c r="D214" s="159" t="s">
        <v>132</v>
      </c>
      <c r="E214" s="160" t="s">
        <v>863</v>
      </c>
      <c r="F214" s="161" t="s">
        <v>864</v>
      </c>
      <c r="G214" s="162" t="s">
        <v>516</v>
      </c>
      <c r="H214" s="163">
        <v>1</v>
      </c>
      <c r="I214" s="164"/>
      <c r="J214" s="165">
        <f>ROUND(I214*H214,2)</f>
        <v>0</v>
      </c>
      <c r="K214" s="161" t="s">
        <v>1</v>
      </c>
      <c r="L214" s="34"/>
      <c r="M214" s="166" t="s">
        <v>1</v>
      </c>
      <c r="N214" s="167" t="s">
        <v>38</v>
      </c>
      <c r="O214" s="59"/>
      <c r="P214" s="168">
        <f>O214*H214</f>
        <v>0</v>
      </c>
      <c r="Q214" s="168">
        <v>0</v>
      </c>
      <c r="R214" s="168">
        <f>Q214*H214</f>
        <v>0</v>
      </c>
      <c r="S214" s="168">
        <v>0</v>
      </c>
      <c r="T214" s="169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0" t="s">
        <v>137</v>
      </c>
      <c r="AT214" s="170" t="s">
        <v>132</v>
      </c>
      <c r="AU214" s="170" t="s">
        <v>153</v>
      </c>
      <c r="AY214" s="18" t="s">
        <v>130</v>
      </c>
      <c r="BE214" s="171">
        <f>IF(N214="základní",J214,0)</f>
        <v>0</v>
      </c>
      <c r="BF214" s="171">
        <f>IF(N214="snížená",J214,0)</f>
        <v>0</v>
      </c>
      <c r="BG214" s="171">
        <f>IF(N214="zákl. přenesená",J214,0)</f>
        <v>0</v>
      </c>
      <c r="BH214" s="171">
        <f>IF(N214="sníž. přenesená",J214,0)</f>
        <v>0</v>
      </c>
      <c r="BI214" s="171">
        <f>IF(N214="nulová",J214,0)</f>
        <v>0</v>
      </c>
      <c r="BJ214" s="18" t="s">
        <v>30</v>
      </c>
      <c r="BK214" s="171">
        <f>ROUND(I214*H214,2)</f>
        <v>0</v>
      </c>
      <c r="BL214" s="18" t="s">
        <v>137</v>
      </c>
      <c r="BM214" s="170" t="s">
        <v>865</v>
      </c>
    </row>
    <row r="215" spans="1:65" s="14" customFormat="1">
      <c r="B215" s="180"/>
      <c r="D215" s="173" t="s">
        <v>139</v>
      </c>
      <c r="E215" s="181" t="s">
        <v>1</v>
      </c>
      <c r="F215" s="182" t="s">
        <v>30</v>
      </c>
      <c r="H215" s="183">
        <v>1</v>
      </c>
      <c r="I215" s="184"/>
      <c r="L215" s="180"/>
      <c r="M215" s="185"/>
      <c r="N215" s="186"/>
      <c r="O215" s="186"/>
      <c r="P215" s="186"/>
      <c r="Q215" s="186"/>
      <c r="R215" s="186"/>
      <c r="S215" s="186"/>
      <c r="T215" s="187"/>
      <c r="AT215" s="181" t="s">
        <v>139</v>
      </c>
      <c r="AU215" s="181" t="s">
        <v>153</v>
      </c>
      <c r="AV215" s="14" t="s">
        <v>82</v>
      </c>
      <c r="AW215" s="14" t="s">
        <v>29</v>
      </c>
      <c r="AX215" s="14" t="s">
        <v>30</v>
      </c>
      <c r="AY215" s="181" t="s">
        <v>130</v>
      </c>
    </row>
    <row r="216" spans="1:65" s="2" customFormat="1" ht="16.5" customHeight="1">
      <c r="A216" s="33"/>
      <c r="B216" s="125"/>
      <c r="C216" s="196" t="s">
        <v>7</v>
      </c>
      <c r="D216" s="196" t="s">
        <v>256</v>
      </c>
      <c r="E216" s="197" t="s">
        <v>866</v>
      </c>
      <c r="F216" s="198" t="s">
        <v>867</v>
      </c>
      <c r="G216" s="199" t="s">
        <v>516</v>
      </c>
      <c r="H216" s="200">
        <v>1</v>
      </c>
      <c r="I216" s="201"/>
      <c r="J216" s="202">
        <f>ROUND(I216*H216,2)</f>
        <v>0</v>
      </c>
      <c r="K216" s="198" t="s">
        <v>136</v>
      </c>
      <c r="L216" s="203"/>
      <c r="M216" s="204" t="s">
        <v>1</v>
      </c>
      <c r="N216" s="205" t="s">
        <v>38</v>
      </c>
      <c r="O216" s="59"/>
      <c r="P216" s="168">
        <f>O216*H216</f>
        <v>0</v>
      </c>
      <c r="Q216" s="168">
        <v>9.9220000000000003E-2</v>
      </c>
      <c r="R216" s="168">
        <f>Q216*H216</f>
        <v>9.9220000000000003E-2</v>
      </c>
      <c r="S216" s="168">
        <v>0</v>
      </c>
      <c r="T216" s="169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0" t="s">
        <v>185</v>
      </c>
      <c r="AT216" s="170" t="s">
        <v>256</v>
      </c>
      <c r="AU216" s="170" t="s">
        <v>153</v>
      </c>
      <c r="AY216" s="18" t="s">
        <v>130</v>
      </c>
      <c r="BE216" s="171">
        <f>IF(N216="základní",J216,0)</f>
        <v>0</v>
      </c>
      <c r="BF216" s="171">
        <f>IF(N216="snížená",J216,0)</f>
        <v>0</v>
      </c>
      <c r="BG216" s="171">
        <f>IF(N216="zákl. přenesená",J216,0)</f>
        <v>0</v>
      </c>
      <c r="BH216" s="171">
        <f>IF(N216="sníž. přenesená",J216,0)</f>
        <v>0</v>
      </c>
      <c r="BI216" s="171">
        <f>IF(N216="nulová",J216,0)</f>
        <v>0</v>
      </c>
      <c r="BJ216" s="18" t="s">
        <v>30</v>
      </c>
      <c r="BK216" s="171">
        <f>ROUND(I216*H216,2)</f>
        <v>0</v>
      </c>
      <c r="BL216" s="18" t="s">
        <v>137</v>
      </c>
      <c r="BM216" s="170" t="s">
        <v>868</v>
      </c>
    </row>
    <row r="217" spans="1:65" s="14" customFormat="1">
      <c r="B217" s="180"/>
      <c r="D217" s="173" t="s">
        <v>139</v>
      </c>
      <c r="E217" s="181" t="s">
        <v>1</v>
      </c>
      <c r="F217" s="182" t="s">
        <v>30</v>
      </c>
      <c r="H217" s="183">
        <v>1</v>
      </c>
      <c r="I217" s="184"/>
      <c r="L217" s="180"/>
      <c r="M217" s="185"/>
      <c r="N217" s="186"/>
      <c r="O217" s="186"/>
      <c r="P217" s="186"/>
      <c r="Q217" s="186"/>
      <c r="R217" s="186"/>
      <c r="S217" s="186"/>
      <c r="T217" s="187"/>
      <c r="AT217" s="181" t="s">
        <v>139</v>
      </c>
      <c r="AU217" s="181" t="s">
        <v>153</v>
      </c>
      <c r="AV217" s="14" t="s">
        <v>82</v>
      </c>
      <c r="AW217" s="14" t="s">
        <v>29</v>
      </c>
      <c r="AX217" s="14" t="s">
        <v>30</v>
      </c>
      <c r="AY217" s="181" t="s">
        <v>130</v>
      </c>
    </row>
    <row r="218" spans="1:65" s="2" customFormat="1" ht="24.15" customHeight="1">
      <c r="A218" s="33"/>
      <c r="B218" s="125"/>
      <c r="C218" s="159" t="s">
        <v>266</v>
      </c>
      <c r="D218" s="159" t="s">
        <v>132</v>
      </c>
      <c r="E218" s="160" t="s">
        <v>783</v>
      </c>
      <c r="F218" s="161" t="s">
        <v>784</v>
      </c>
      <c r="G218" s="162" t="s">
        <v>344</v>
      </c>
      <c r="H218" s="163">
        <v>420</v>
      </c>
      <c r="I218" s="164"/>
      <c r="J218" s="165">
        <f>ROUND(I218*H218,2)</f>
        <v>0</v>
      </c>
      <c r="K218" s="161" t="s">
        <v>136</v>
      </c>
      <c r="L218" s="34"/>
      <c r="M218" s="166" t="s">
        <v>1</v>
      </c>
      <c r="N218" s="167" t="s">
        <v>38</v>
      </c>
      <c r="O218" s="59"/>
      <c r="P218" s="168">
        <f>O218*H218</f>
        <v>0</v>
      </c>
      <c r="Q218" s="168">
        <v>0</v>
      </c>
      <c r="R218" s="168">
        <f>Q218*H218</f>
        <v>0</v>
      </c>
      <c r="S218" s="168">
        <v>0</v>
      </c>
      <c r="T218" s="169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0" t="s">
        <v>137</v>
      </c>
      <c r="AT218" s="170" t="s">
        <v>132</v>
      </c>
      <c r="AU218" s="170" t="s">
        <v>153</v>
      </c>
      <c r="AY218" s="18" t="s">
        <v>130</v>
      </c>
      <c r="BE218" s="171">
        <f>IF(N218="základní",J218,0)</f>
        <v>0</v>
      </c>
      <c r="BF218" s="171">
        <f>IF(N218="snížená",J218,0)</f>
        <v>0</v>
      </c>
      <c r="BG218" s="171">
        <f>IF(N218="zákl. přenesená",J218,0)</f>
        <v>0</v>
      </c>
      <c r="BH218" s="171">
        <f>IF(N218="sníž. přenesená",J218,0)</f>
        <v>0</v>
      </c>
      <c r="BI218" s="171">
        <f>IF(N218="nulová",J218,0)</f>
        <v>0</v>
      </c>
      <c r="BJ218" s="18" t="s">
        <v>30</v>
      </c>
      <c r="BK218" s="171">
        <f>ROUND(I218*H218,2)</f>
        <v>0</v>
      </c>
      <c r="BL218" s="18" t="s">
        <v>137</v>
      </c>
      <c r="BM218" s="170" t="s">
        <v>869</v>
      </c>
    </row>
    <row r="219" spans="1:65" s="13" customFormat="1">
      <c r="B219" s="172"/>
      <c r="D219" s="173" t="s">
        <v>139</v>
      </c>
      <c r="E219" s="174" t="s">
        <v>1</v>
      </c>
      <c r="F219" s="175" t="s">
        <v>870</v>
      </c>
      <c r="H219" s="174" t="s">
        <v>1</v>
      </c>
      <c r="I219" s="176"/>
      <c r="L219" s="172"/>
      <c r="M219" s="177"/>
      <c r="N219" s="178"/>
      <c r="O219" s="178"/>
      <c r="P219" s="178"/>
      <c r="Q219" s="178"/>
      <c r="R219" s="178"/>
      <c r="S219" s="178"/>
      <c r="T219" s="179"/>
      <c r="AT219" s="174" t="s">
        <v>139</v>
      </c>
      <c r="AU219" s="174" t="s">
        <v>153</v>
      </c>
      <c r="AV219" s="13" t="s">
        <v>30</v>
      </c>
      <c r="AW219" s="13" t="s">
        <v>29</v>
      </c>
      <c r="AX219" s="13" t="s">
        <v>73</v>
      </c>
      <c r="AY219" s="174" t="s">
        <v>130</v>
      </c>
    </row>
    <row r="220" spans="1:65" s="14" customFormat="1">
      <c r="B220" s="180"/>
      <c r="D220" s="173" t="s">
        <v>139</v>
      </c>
      <c r="E220" s="181" t="s">
        <v>1</v>
      </c>
      <c r="F220" s="182" t="s">
        <v>871</v>
      </c>
      <c r="H220" s="183">
        <v>420</v>
      </c>
      <c r="I220" s="184"/>
      <c r="L220" s="180"/>
      <c r="M220" s="185"/>
      <c r="N220" s="186"/>
      <c r="O220" s="186"/>
      <c r="P220" s="186"/>
      <c r="Q220" s="186"/>
      <c r="R220" s="186"/>
      <c r="S220" s="186"/>
      <c r="T220" s="187"/>
      <c r="AT220" s="181" t="s">
        <v>139</v>
      </c>
      <c r="AU220" s="181" t="s">
        <v>153</v>
      </c>
      <c r="AV220" s="14" t="s">
        <v>82</v>
      </c>
      <c r="AW220" s="14" t="s">
        <v>29</v>
      </c>
      <c r="AX220" s="14" t="s">
        <v>73</v>
      </c>
      <c r="AY220" s="181" t="s">
        <v>130</v>
      </c>
    </row>
    <row r="221" spans="1:65" s="15" customFormat="1">
      <c r="B221" s="188"/>
      <c r="D221" s="173" t="s">
        <v>139</v>
      </c>
      <c r="E221" s="189" t="s">
        <v>1</v>
      </c>
      <c r="F221" s="190" t="s">
        <v>142</v>
      </c>
      <c r="H221" s="191">
        <v>420</v>
      </c>
      <c r="I221" s="192"/>
      <c r="L221" s="188"/>
      <c r="M221" s="193"/>
      <c r="N221" s="194"/>
      <c r="O221" s="194"/>
      <c r="P221" s="194"/>
      <c r="Q221" s="194"/>
      <c r="R221" s="194"/>
      <c r="S221" s="194"/>
      <c r="T221" s="195"/>
      <c r="AT221" s="189" t="s">
        <v>139</v>
      </c>
      <c r="AU221" s="189" t="s">
        <v>153</v>
      </c>
      <c r="AV221" s="15" t="s">
        <v>137</v>
      </c>
      <c r="AW221" s="15" t="s">
        <v>29</v>
      </c>
      <c r="AX221" s="15" t="s">
        <v>30</v>
      </c>
      <c r="AY221" s="189" t="s">
        <v>130</v>
      </c>
    </row>
    <row r="222" spans="1:65" s="2" customFormat="1" ht="24.15" customHeight="1">
      <c r="A222" s="33"/>
      <c r="B222" s="125"/>
      <c r="C222" s="159" t="s">
        <v>271</v>
      </c>
      <c r="D222" s="159" t="s">
        <v>132</v>
      </c>
      <c r="E222" s="160" t="s">
        <v>872</v>
      </c>
      <c r="F222" s="161" t="s">
        <v>873</v>
      </c>
      <c r="G222" s="162" t="s">
        <v>516</v>
      </c>
      <c r="H222" s="163">
        <v>1</v>
      </c>
      <c r="I222" s="164"/>
      <c r="J222" s="165">
        <f>ROUND(I222*H222,2)</f>
        <v>0</v>
      </c>
      <c r="K222" s="161" t="s">
        <v>1</v>
      </c>
      <c r="L222" s="34"/>
      <c r="M222" s="166" t="s">
        <v>1</v>
      </c>
      <c r="N222" s="167" t="s">
        <v>38</v>
      </c>
      <c r="O222" s="59"/>
      <c r="P222" s="168">
        <f>O222*H222</f>
        <v>0</v>
      </c>
      <c r="Q222" s="168">
        <v>0.62248000000000003</v>
      </c>
      <c r="R222" s="168">
        <f>Q222*H222</f>
        <v>0.62248000000000003</v>
      </c>
      <c r="S222" s="168">
        <v>0.62</v>
      </c>
      <c r="T222" s="169">
        <f>S222*H222</f>
        <v>0.62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70" t="s">
        <v>137</v>
      </c>
      <c r="AT222" s="170" t="s">
        <v>132</v>
      </c>
      <c r="AU222" s="170" t="s">
        <v>153</v>
      </c>
      <c r="AY222" s="18" t="s">
        <v>130</v>
      </c>
      <c r="BE222" s="171">
        <f>IF(N222="základní",J222,0)</f>
        <v>0</v>
      </c>
      <c r="BF222" s="171">
        <f>IF(N222="snížená",J222,0)</f>
        <v>0</v>
      </c>
      <c r="BG222" s="171">
        <f>IF(N222="zákl. přenesená",J222,0)</f>
        <v>0</v>
      </c>
      <c r="BH222" s="171">
        <f>IF(N222="sníž. přenesená",J222,0)</f>
        <v>0</v>
      </c>
      <c r="BI222" s="171">
        <f>IF(N222="nulová",J222,0)</f>
        <v>0</v>
      </c>
      <c r="BJ222" s="18" t="s">
        <v>30</v>
      </c>
      <c r="BK222" s="171">
        <f>ROUND(I222*H222,2)</f>
        <v>0</v>
      </c>
      <c r="BL222" s="18" t="s">
        <v>137</v>
      </c>
      <c r="BM222" s="170" t="s">
        <v>874</v>
      </c>
    </row>
    <row r="223" spans="1:65" s="13" customFormat="1">
      <c r="B223" s="172"/>
      <c r="D223" s="173" t="s">
        <v>139</v>
      </c>
      <c r="E223" s="174" t="s">
        <v>1</v>
      </c>
      <c r="F223" s="175" t="s">
        <v>875</v>
      </c>
      <c r="H223" s="174" t="s">
        <v>1</v>
      </c>
      <c r="I223" s="176"/>
      <c r="L223" s="172"/>
      <c r="M223" s="177"/>
      <c r="N223" s="178"/>
      <c r="O223" s="178"/>
      <c r="P223" s="178"/>
      <c r="Q223" s="178"/>
      <c r="R223" s="178"/>
      <c r="S223" s="178"/>
      <c r="T223" s="179"/>
      <c r="AT223" s="174" t="s">
        <v>139</v>
      </c>
      <c r="AU223" s="174" t="s">
        <v>153</v>
      </c>
      <c r="AV223" s="13" t="s">
        <v>30</v>
      </c>
      <c r="AW223" s="13" t="s">
        <v>29</v>
      </c>
      <c r="AX223" s="13" t="s">
        <v>73</v>
      </c>
      <c r="AY223" s="174" t="s">
        <v>130</v>
      </c>
    </row>
    <row r="224" spans="1:65" s="13" customFormat="1">
      <c r="B224" s="172"/>
      <c r="D224" s="173" t="s">
        <v>139</v>
      </c>
      <c r="E224" s="174" t="s">
        <v>1</v>
      </c>
      <c r="F224" s="175" t="s">
        <v>876</v>
      </c>
      <c r="H224" s="174" t="s">
        <v>1</v>
      </c>
      <c r="I224" s="176"/>
      <c r="L224" s="172"/>
      <c r="M224" s="177"/>
      <c r="N224" s="178"/>
      <c r="O224" s="178"/>
      <c r="P224" s="178"/>
      <c r="Q224" s="178"/>
      <c r="R224" s="178"/>
      <c r="S224" s="178"/>
      <c r="T224" s="179"/>
      <c r="AT224" s="174" t="s">
        <v>139</v>
      </c>
      <c r="AU224" s="174" t="s">
        <v>153</v>
      </c>
      <c r="AV224" s="13" t="s">
        <v>30</v>
      </c>
      <c r="AW224" s="13" t="s">
        <v>29</v>
      </c>
      <c r="AX224" s="13" t="s">
        <v>73</v>
      </c>
      <c r="AY224" s="174" t="s">
        <v>130</v>
      </c>
    </row>
    <row r="225" spans="1:65" s="13" customFormat="1">
      <c r="B225" s="172"/>
      <c r="D225" s="173" t="s">
        <v>139</v>
      </c>
      <c r="E225" s="174" t="s">
        <v>1</v>
      </c>
      <c r="F225" s="175" t="s">
        <v>877</v>
      </c>
      <c r="H225" s="174" t="s">
        <v>1</v>
      </c>
      <c r="I225" s="176"/>
      <c r="L225" s="172"/>
      <c r="M225" s="177"/>
      <c r="N225" s="178"/>
      <c r="O225" s="178"/>
      <c r="P225" s="178"/>
      <c r="Q225" s="178"/>
      <c r="R225" s="178"/>
      <c r="S225" s="178"/>
      <c r="T225" s="179"/>
      <c r="AT225" s="174" t="s">
        <v>139</v>
      </c>
      <c r="AU225" s="174" t="s">
        <v>153</v>
      </c>
      <c r="AV225" s="13" t="s">
        <v>30</v>
      </c>
      <c r="AW225" s="13" t="s">
        <v>29</v>
      </c>
      <c r="AX225" s="13" t="s">
        <v>73</v>
      </c>
      <c r="AY225" s="174" t="s">
        <v>130</v>
      </c>
    </row>
    <row r="226" spans="1:65" s="13" customFormat="1">
      <c r="B226" s="172"/>
      <c r="D226" s="173" t="s">
        <v>139</v>
      </c>
      <c r="E226" s="174" t="s">
        <v>1</v>
      </c>
      <c r="F226" s="175" t="s">
        <v>878</v>
      </c>
      <c r="H226" s="174" t="s">
        <v>1</v>
      </c>
      <c r="I226" s="176"/>
      <c r="L226" s="172"/>
      <c r="M226" s="177"/>
      <c r="N226" s="178"/>
      <c r="O226" s="178"/>
      <c r="P226" s="178"/>
      <c r="Q226" s="178"/>
      <c r="R226" s="178"/>
      <c r="S226" s="178"/>
      <c r="T226" s="179"/>
      <c r="AT226" s="174" t="s">
        <v>139</v>
      </c>
      <c r="AU226" s="174" t="s">
        <v>153</v>
      </c>
      <c r="AV226" s="13" t="s">
        <v>30</v>
      </c>
      <c r="AW226" s="13" t="s">
        <v>29</v>
      </c>
      <c r="AX226" s="13" t="s">
        <v>73</v>
      </c>
      <c r="AY226" s="174" t="s">
        <v>130</v>
      </c>
    </row>
    <row r="227" spans="1:65" s="13" customFormat="1">
      <c r="B227" s="172"/>
      <c r="D227" s="173" t="s">
        <v>139</v>
      </c>
      <c r="E227" s="174" t="s">
        <v>1</v>
      </c>
      <c r="F227" s="175" t="s">
        <v>879</v>
      </c>
      <c r="H227" s="174" t="s">
        <v>1</v>
      </c>
      <c r="I227" s="176"/>
      <c r="L227" s="172"/>
      <c r="M227" s="177"/>
      <c r="N227" s="178"/>
      <c r="O227" s="178"/>
      <c r="P227" s="178"/>
      <c r="Q227" s="178"/>
      <c r="R227" s="178"/>
      <c r="S227" s="178"/>
      <c r="T227" s="179"/>
      <c r="AT227" s="174" t="s">
        <v>139</v>
      </c>
      <c r="AU227" s="174" t="s">
        <v>153</v>
      </c>
      <c r="AV227" s="13" t="s">
        <v>30</v>
      </c>
      <c r="AW227" s="13" t="s">
        <v>29</v>
      </c>
      <c r="AX227" s="13" t="s">
        <v>73</v>
      </c>
      <c r="AY227" s="174" t="s">
        <v>130</v>
      </c>
    </row>
    <row r="228" spans="1:65" s="13" customFormat="1">
      <c r="B228" s="172"/>
      <c r="D228" s="173" t="s">
        <v>139</v>
      </c>
      <c r="E228" s="174" t="s">
        <v>1</v>
      </c>
      <c r="F228" s="175" t="s">
        <v>880</v>
      </c>
      <c r="H228" s="174" t="s">
        <v>1</v>
      </c>
      <c r="I228" s="176"/>
      <c r="L228" s="172"/>
      <c r="M228" s="177"/>
      <c r="N228" s="178"/>
      <c r="O228" s="178"/>
      <c r="P228" s="178"/>
      <c r="Q228" s="178"/>
      <c r="R228" s="178"/>
      <c r="S228" s="178"/>
      <c r="T228" s="179"/>
      <c r="AT228" s="174" t="s">
        <v>139</v>
      </c>
      <c r="AU228" s="174" t="s">
        <v>153</v>
      </c>
      <c r="AV228" s="13" t="s">
        <v>30</v>
      </c>
      <c r="AW228" s="13" t="s">
        <v>29</v>
      </c>
      <c r="AX228" s="13" t="s">
        <v>73</v>
      </c>
      <c r="AY228" s="174" t="s">
        <v>130</v>
      </c>
    </row>
    <row r="229" spans="1:65" s="14" customFormat="1">
      <c r="B229" s="180"/>
      <c r="D229" s="173" t="s">
        <v>139</v>
      </c>
      <c r="E229" s="181" t="s">
        <v>1</v>
      </c>
      <c r="F229" s="182" t="s">
        <v>30</v>
      </c>
      <c r="H229" s="183">
        <v>1</v>
      </c>
      <c r="I229" s="184"/>
      <c r="L229" s="180"/>
      <c r="M229" s="185"/>
      <c r="N229" s="186"/>
      <c r="O229" s="186"/>
      <c r="P229" s="186"/>
      <c r="Q229" s="186"/>
      <c r="R229" s="186"/>
      <c r="S229" s="186"/>
      <c r="T229" s="187"/>
      <c r="AT229" s="181" t="s">
        <v>139</v>
      </c>
      <c r="AU229" s="181" t="s">
        <v>153</v>
      </c>
      <c r="AV229" s="14" t="s">
        <v>82</v>
      </c>
      <c r="AW229" s="14" t="s">
        <v>29</v>
      </c>
      <c r="AX229" s="14" t="s">
        <v>30</v>
      </c>
      <c r="AY229" s="181" t="s">
        <v>130</v>
      </c>
    </row>
    <row r="230" spans="1:65" s="2" customFormat="1" ht="16.5" customHeight="1">
      <c r="A230" s="33"/>
      <c r="B230" s="125"/>
      <c r="C230" s="196" t="s">
        <v>276</v>
      </c>
      <c r="D230" s="196" t="s">
        <v>256</v>
      </c>
      <c r="E230" s="197" t="s">
        <v>881</v>
      </c>
      <c r="F230" s="198" t="s">
        <v>882</v>
      </c>
      <c r="G230" s="199" t="s">
        <v>516</v>
      </c>
      <c r="H230" s="200">
        <v>1</v>
      </c>
      <c r="I230" s="201"/>
      <c r="J230" s="202">
        <f>ROUND(I230*H230,2)</f>
        <v>0</v>
      </c>
      <c r="K230" s="198" t="s">
        <v>1</v>
      </c>
      <c r="L230" s="203"/>
      <c r="M230" s="204" t="s">
        <v>1</v>
      </c>
      <c r="N230" s="205" t="s">
        <v>38</v>
      </c>
      <c r="O230" s="59"/>
      <c r="P230" s="168">
        <f>O230*H230</f>
        <v>0</v>
      </c>
      <c r="Q230" s="168">
        <v>9.1999999999999998E-2</v>
      </c>
      <c r="R230" s="168">
        <f>Q230*H230</f>
        <v>9.1999999999999998E-2</v>
      </c>
      <c r="S230" s="168">
        <v>0</v>
      </c>
      <c r="T230" s="169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0" t="s">
        <v>185</v>
      </c>
      <c r="AT230" s="170" t="s">
        <v>256</v>
      </c>
      <c r="AU230" s="170" t="s">
        <v>153</v>
      </c>
      <c r="AY230" s="18" t="s">
        <v>130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8" t="s">
        <v>30</v>
      </c>
      <c r="BK230" s="171">
        <f>ROUND(I230*H230,2)</f>
        <v>0</v>
      </c>
      <c r="BL230" s="18" t="s">
        <v>137</v>
      </c>
      <c r="BM230" s="170" t="s">
        <v>883</v>
      </c>
    </row>
    <row r="231" spans="1:65" s="14" customFormat="1">
      <c r="B231" s="180"/>
      <c r="D231" s="173" t="s">
        <v>139</v>
      </c>
      <c r="E231" s="181" t="s">
        <v>1</v>
      </c>
      <c r="F231" s="182" t="s">
        <v>30</v>
      </c>
      <c r="H231" s="183">
        <v>1</v>
      </c>
      <c r="I231" s="184"/>
      <c r="L231" s="180"/>
      <c r="M231" s="185"/>
      <c r="N231" s="186"/>
      <c r="O231" s="186"/>
      <c r="P231" s="186"/>
      <c r="Q231" s="186"/>
      <c r="R231" s="186"/>
      <c r="S231" s="186"/>
      <c r="T231" s="187"/>
      <c r="AT231" s="181" t="s">
        <v>139</v>
      </c>
      <c r="AU231" s="181" t="s">
        <v>153</v>
      </c>
      <c r="AV231" s="14" t="s">
        <v>82</v>
      </c>
      <c r="AW231" s="14" t="s">
        <v>29</v>
      </c>
      <c r="AX231" s="14" t="s">
        <v>30</v>
      </c>
      <c r="AY231" s="181" t="s">
        <v>130</v>
      </c>
    </row>
    <row r="232" spans="1:65" s="2" customFormat="1" ht="24.15" customHeight="1">
      <c r="A232" s="33"/>
      <c r="B232" s="125"/>
      <c r="C232" s="159" t="s">
        <v>288</v>
      </c>
      <c r="D232" s="159" t="s">
        <v>132</v>
      </c>
      <c r="E232" s="160" t="s">
        <v>884</v>
      </c>
      <c r="F232" s="161" t="s">
        <v>885</v>
      </c>
      <c r="G232" s="162" t="s">
        <v>516</v>
      </c>
      <c r="H232" s="163">
        <v>2</v>
      </c>
      <c r="I232" s="164"/>
      <c r="J232" s="165">
        <f>ROUND(I232*H232,2)</f>
        <v>0</v>
      </c>
      <c r="K232" s="161" t="s">
        <v>136</v>
      </c>
      <c r="L232" s="34"/>
      <c r="M232" s="166" t="s">
        <v>1</v>
      </c>
      <c r="N232" s="167" t="s">
        <v>38</v>
      </c>
      <c r="O232" s="59"/>
      <c r="P232" s="168">
        <f>O232*H232</f>
        <v>0</v>
      </c>
      <c r="Q232" s="168">
        <v>0</v>
      </c>
      <c r="R232" s="168">
        <f>Q232*H232</f>
        <v>0</v>
      </c>
      <c r="S232" s="168">
        <v>0.1</v>
      </c>
      <c r="T232" s="169">
        <f>S232*H232</f>
        <v>0.2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0" t="s">
        <v>137</v>
      </c>
      <c r="AT232" s="170" t="s">
        <v>132</v>
      </c>
      <c r="AU232" s="170" t="s">
        <v>153</v>
      </c>
      <c r="AY232" s="18" t="s">
        <v>130</v>
      </c>
      <c r="BE232" s="171">
        <f>IF(N232="základní",J232,0)</f>
        <v>0</v>
      </c>
      <c r="BF232" s="171">
        <f>IF(N232="snížená",J232,0)</f>
        <v>0</v>
      </c>
      <c r="BG232" s="171">
        <f>IF(N232="zákl. přenesená",J232,0)</f>
        <v>0</v>
      </c>
      <c r="BH232" s="171">
        <f>IF(N232="sníž. přenesená",J232,0)</f>
        <v>0</v>
      </c>
      <c r="BI232" s="171">
        <f>IF(N232="nulová",J232,0)</f>
        <v>0</v>
      </c>
      <c r="BJ232" s="18" t="s">
        <v>30</v>
      </c>
      <c r="BK232" s="171">
        <f>ROUND(I232*H232,2)</f>
        <v>0</v>
      </c>
      <c r="BL232" s="18" t="s">
        <v>137</v>
      </c>
      <c r="BM232" s="170" t="s">
        <v>886</v>
      </c>
    </row>
    <row r="233" spans="1:65" s="13" customFormat="1">
      <c r="B233" s="172"/>
      <c r="D233" s="173" t="s">
        <v>139</v>
      </c>
      <c r="E233" s="174" t="s">
        <v>1</v>
      </c>
      <c r="F233" s="175" t="s">
        <v>887</v>
      </c>
      <c r="H233" s="174" t="s">
        <v>1</v>
      </c>
      <c r="I233" s="176"/>
      <c r="L233" s="172"/>
      <c r="M233" s="177"/>
      <c r="N233" s="178"/>
      <c r="O233" s="178"/>
      <c r="P233" s="178"/>
      <c r="Q233" s="178"/>
      <c r="R233" s="178"/>
      <c r="S233" s="178"/>
      <c r="T233" s="179"/>
      <c r="AT233" s="174" t="s">
        <v>139</v>
      </c>
      <c r="AU233" s="174" t="s">
        <v>153</v>
      </c>
      <c r="AV233" s="13" t="s">
        <v>30</v>
      </c>
      <c r="AW233" s="13" t="s">
        <v>29</v>
      </c>
      <c r="AX233" s="13" t="s">
        <v>73</v>
      </c>
      <c r="AY233" s="174" t="s">
        <v>130</v>
      </c>
    </row>
    <row r="234" spans="1:65" s="14" customFormat="1">
      <c r="B234" s="180"/>
      <c r="D234" s="173" t="s">
        <v>139</v>
      </c>
      <c r="E234" s="181" t="s">
        <v>1</v>
      </c>
      <c r="F234" s="182" t="s">
        <v>82</v>
      </c>
      <c r="H234" s="183">
        <v>2</v>
      </c>
      <c r="I234" s="184"/>
      <c r="L234" s="180"/>
      <c r="M234" s="185"/>
      <c r="N234" s="186"/>
      <c r="O234" s="186"/>
      <c r="P234" s="186"/>
      <c r="Q234" s="186"/>
      <c r="R234" s="186"/>
      <c r="S234" s="186"/>
      <c r="T234" s="187"/>
      <c r="AT234" s="181" t="s">
        <v>139</v>
      </c>
      <c r="AU234" s="181" t="s">
        <v>153</v>
      </c>
      <c r="AV234" s="14" t="s">
        <v>82</v>
      </c>
      <c r="AW234" s="14" t="s">
        <v>29</v>
      </c>
      <c r="AX234" s="14" t="s">
        <v>30</v>
      </c>
      <c r="AY234" s="181" t="s">
        <v>130</v>
      </c>
    </row>
    <row r="235" spans="1:65" s="2" customFormat="1" ht="24.15" customHeight="1">
      <c r="A235" s="33"/>
      <c r="B235" s="125"/>
      <c r="C235" s="159" t="s">
        <v>293</v>
      </c>
      <c r="D235" s="159" t="s">
        <v>132</v>
      </c>
      <c r="E235" s="160" t="s">
        <v>888</v>
      </c>
      <c r="F235" s="161" t="s">
        <v>889</v>
      </c>
      <c r="G235" s="162" t="s">
        <v>516</v>
      </c>
      <c r="H235" s="163">
        <v>2</v>
      </c>
      <c r="I235" s="164"/>
      <c r="J235" s="165">
        <f>ROUND(I235*H235,2)</f>
        <v>0</v>
      </c>
      <c r="K235" s="161" t="s">
        <v>136</v>
      </c>
      <c r="L235" s="34"/>
      <c r="M235" s="166" t="s">
        <v>1</v>
      </c>
      <c r="N235" s="167" t="s">
        <v>38</v>
      </c>
      <c r="O235" s="59"/>
      <c r="P235" s="168">
        <f>O235*H235</f>
        <v>0</v>
      </c>
      <c r="Q235" s="168">
        <v>8.7419999999999998E-2</v>
      </c>
      <c r="R235" s="168">
        <f>Q235*H235</f>
        <v>0.17484</v>
      </c>
      <c r="S235" s="168">
        <v>0</v>
      </c>
      <c r="T235" s="169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70" t="s">
        <v>137</v>
      </c>
      <c r="AT235" s="170" t="s">
        <v>132</v>
      </c>
      <c r="AU235" s="170" t="s">
        <v>153</v>
      </c>
      <c r="AY235" s="18" t="s">
        <v>130</v>
      </c>
      <c r="BE235" s="171">
        <f>IF(N235="základní",J235,0)</f>
        <v>0</v>
      </c>
      <c r="BF235" s="171">
        <f>IF(N235="snížená",J235,0)</f>
        <v>0</v>
      </c>
      <c r="BG235" s="171">
        <f>IF(N235="zákl. přenesená",J235,0)</f>
        <v>0</v>
      </c>
      <c r="BH235" s="171">
        <f>IF(N235="sníž. přenesená",J235,0)</f>
        <v>0</v>
      </c>
      <c r="BI235" s="171">
        <f>IF(N235="nulová",J235,0)</f>
        <v>0</v>
      </c>
      <c r="BJ235" s="18" t="s">
        <v>30</v>
      </c>
      <c r="BK235" s="171">
        <f>ROUND(I235*H235,2)</f>
        <v>0</v>
      </c>
      <c r="BL235" s="18" t="s">
        <v>137</v>
      </c>
      <c r="BM235" s="170" t="s">
        <v>890</v>
      </c>
    </row>
    <row r="236" spans="1:65" s="13" customFormat="1">
      <c r="B236" s="172"/>
      <c r="D236" s="173" t="s">
        <v>139</v>
      </c>
      <c r="E236" s="174" t="s">
        <v>1</v>
      </c>
      <c r="F236" s="175" t="s">
        <v>887</v>
      </c>
      <c r="H236" s="174" t="s">
        <v>1</v>
      </c>
      <c r="I236" s="176"/>
      <c r="L236" s="172"/>
      <c r="M236" s="177"/>
      <c r="N236" s="178"/>
      <c r="O236" s="178"/>
      <c r="P236" s="178"/>
      <c r="Q236" s="178"/>
      <c r="R236" s="178"/>
      <c r="S236" s="178"/>
      <c r="T236" s="179"/>
      <c r="AT236" s="174" t="s">
        <v>139</v>
      </c>
      <c r="AU236" s="174" t="s">
        <v>153</v>
      </c>
      <c r="AV236" s="13" t="s">
        <v>30</v>
      </c>
      <c r="AW236" s="13" t="s">
        <v>29</v>
      </c>
      <c r="AX236" s="13" t="s">
        <v>73</v>
      </c>
      <c r="AY236" s="174" t="s">
        <v>130</v>
      </c>
    </row>
    <row r="237" spans="1:65" s="14" customFormat="1">
      <c r="B237" s="180"/>
      <c r="D237" s="173" t="s">
        <v>139</v>
      </c>
      <c r="E237" s="181" t="s">
        <v>1</v>
      </c>
      <c r="F237" s="182" t="s">
        <v>82</v>
      </c>
      <c r="H237" s="183">
        <v>2</v>
      </c>
      <c r="I237" s="184"/>
      <c r="L237" s="180"/>
      <c r="M237" s="185"/>
      <c r="N237" s="186"/>
      <c r="O237" s="186"/>
      <c r="P237" s="186"/>
      <c r="Q237" s="186"/>
      <c r="R237" s="186"/>
      <c r="S237" s="186"/>
      <c r="T237" s="187"/>
      <c r="AT237" s="181" t="s">
        <v>139</v>
      </c>
      <c r="AU237" s="181" t="s">
        <v>153</v>
      </c>
      <c r="AV237" s="14" t="s">
        <v>82</v>
      </c>
      <c r="AW237" s="14" t="s">
        <v>29</v>
      </c>
      <c r="AX237" s="14" t="s">
        <v>30</v>
      </c>
      <c r="AY237" s="181" t="s">
        <v>130</v>
      </c>
    </row>
    <row r="238" spans="1:65" s="2" customFormat="1" ht="24.15" customHeight="1">
      <c r="A238" s="33"/>
      <c r="B238" s="125"/>
      <c r="C238" s="196" t="s">
        <v>300</v>
      </c>
      <c r="D238" s="196" t="s">
        <v>256</v>
      </c>
      <c r="E238" s="197" t="s">
        <v>891</v>
      </c>
      <c r="F238" s="198" t="s">
        <v>892</v>
      </c>
      <c r="G238" s="199" t="s">
        <v>516</v>
      </c>
      <c r="H238" s="200">
        <v>2.02</v>
      </c>
      <c r="I238" s="201"/>
      <c r="J238" s="202">
        <f>ROUND(I238*H238,2)</f>
        <v>0</v>
      </c>
      <c r="K238" s="198" t="s">
        <v>136</v>
      </c>
      <c r="L238" s="203"/>
      <c r="M238" s="204" t="s">
        <v>1</v>
      </c>
      <c r="N238" s="205" t="s">
        <v>38</v>
      </c>
      <c r="O238" s="59"/>
      <c r="P238" s="168">
        <f>O238*H238</f>
        <v>0</v>
      </c>
      <c r="Q238" s="168">
        <v>6.8000000000000005E-2</v>
      </c>
      <c r="R238" s="168">
        <f>Q238*H238</f>
        <v>0.13736000000000001</v>
      </c>
      <c r="S238" s="168">
        <v>0</v>
      </c>
      <c r="T238" s="169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0" t="s">
        <v>185</v>
      </c>
      <c r="AT238" s="170" t="s">
        <v>256</v>
      </c>
      <c r="AU238" s="170" t="s">
        <v>153</v>
      </c>
      <c r="AY238" s="18" t="s">
        <v>130</v>
      </c>
      <c r="BE238" s="171">
        <f>IF(N238="základní",J238,0)</f>
        <v>0</v>
      </c>
      <c r="BF238" s="171">
        <f>IF(N238="snížená",J238,0)</f>
        <v>0</v>
      </c>
      <c r="BG238" s="171">
        <f>IF(N238="zákl. přenesená",J238,0)</f>
        <v>0</v>
      </c>
      <c r="BH238" s="171">
        <f>IF(N238="sníž. přenesená",J238,0)</f>
        <v>0</v>
      </c>
      <c r="BI238" s="171">
        <f>IF(N238="nulová",J238,0)</f>
        <v>0</v>
      </c>
      <c r="BJ238" s="18" t="s">
        <v>30</v>
      </c>
      <c r="BK238" s="171">
        <f>ROUND(I238*H238,2)</f>
        <v>0</v>
      </c>
      <c r="BL238" s="18" t="s">
        <v>137</v>
      </c>
      <c r="BM238" s="170" t="s">
        <v>893</v>
      </c>
    </row>
    <row r="239" spans="1:65" s="14" customFormat="1">
      <c r="B239" s="180"/>
      <c r="D239" s="173" t="s">
        <v>139</v>
      </c>
      <c r="E239" s="181" t="s">
        <v>1</v>
      </c>
      <c r="F239" s="182" t="s">
        <v>894</v>
      </c>
      <c r="H239" s="183">
        <v>2.02</v>
      </c>
      <c r="I239" s="184"/>
      <c r="L239" s="180"/>
      <c r="M239" s="185"/>
      <c r="N239" s="186"/>
      <c r="O239" s="186"/>
      <c r="P239" s="186"/>
      <c r="Q239" s="186"/>
      <c r="R239" s="186"/>
      <c r="S239" s="186"/>
      <c r="T239" s="187"/>
      <c r="AT239" s="181" t="s">
        <v>139</v>
      </c>
      <c r="AU239" s="181" t="s">
        <v>153</v>
      </c>
      <c r="AV239" s="14" t="s">
        <v>82</v>
      </c>
      <c r="AW239" s="14" t="s">
        <v>29</v>
      </c>
      <c r="AX239" s="14" t="s">
        <v>73</v>
      </c>
      <c r="AY239" s="181" t="s">
        <v>130</v>
      </c>
    </row>
    <row r="240" spans="1:65" s="15" customFormat="1">
      <c r="B240" s="188"/>
      <c r="D240" s="173" t="s">
        <v>139</v>
      </c>
      <c r="E240" s="189" t="s">
        <v>1</v>
      </c>
      <c r="F240" s="190" t="s">
        <v>142</v>
      </c>
      <c r="H240" s="191">
        <v>2.02</v>
      </c>
      <c r="I240" s="192"/>
      <c r="L240" s="188"/>
      <c r="M240" s="193"/>
      <c r="N240" s="194"/>
      <c r="O240" s="194"/>
      <c r="P240" s="194"/>
      <c r="Q240" s="194"/>
      <c r="R240" s="194"/>
      <c r="S240" s="194"/>
      <c r="T240" s="195"/>
      <c r="AT240" s="189" t="s">
        <v>139</v>
      </c>
      <c r="AU240" s="189" t="s">
        <v>153</v>
      </c>
      <c r="AV240" s="15" t="s">
        <v>137</v>
      </c>
      <c r="AW240" s="15" t="s">
        <v>29</v>
      </c>
      <c r="AX240" s="15" t="s">
        <v>30</v>
      </c>
      <c r="AY240" s="189" t="s">
        <v>130</v>
      </c>
    </row>
    <row r="241" spans="1:65" s="2" customFormat="1" ht="24.15" customHeight="1">
      <c r="A241" s="33"/>
      <c r="B241" s="125"/>
      <c r="C241" s="159" t="s">
        <v>305</v>
      </c>
      <c r="D241" s="159" t="s">
        <v>132</v>
      </c>
      <c r="E241" s="160" t="s">
        <v>895</v>
      </c>
      <c r="F241" s="161" t="s">
        <v>896</v>
      </c>
      <c r="G241" s="162" t="s">
        <v>516</v>
      </c>
      <c r="H241" s="163">
        <v>2</v>
      </c>
      <c r="I241" s="164"/>
      <c r="J241" s="165">
        <f>ROUND(I241*H241,2)</f>
        <v>0</v>
      </c>
      <c r="K241" s="161" t="s">
        <v>136</v>
      </c>
      <c r="L241" s="34"/>
      <c r="M241" s="166" t="s">
        <v>1</v>
      </c>
      <c r="N241" s="167" t="s">
        <v>38</v>
      </c>
      <c r="O241" s="59"/>
      <c r="P241" s="168">
        <f>O241*H241</f>
        <v>0</v>
      </c>
      <c r="Q241" s="168">
        <v>8.7419999999999998E-2</v>
      </c>
      <c r="R241" s="168">
        <f>Q241*H241</f>
        <v>0.17484</v>
      </c>
      <c r="S241" s="168">
        <v>0</v>
      </c>
      <c r="T241" s="169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0" t="s">
        <v>137</v>
      </c>
      <c r="AT241" s="170" t="s">
        <v>132</v>
      </c>
      <c r="AU241" s="170" t="s">
        <v>153</v>
      </c>
      <c r="AY241" s="18" t="s">
        <v>130</v>
      </c>
      <c r="BE241" s="171">
        <f>IF(N241="základní",J241,0)</f>
        <v>0</v>
      </c>
      <c r="BF241" s="171">
        <f>IF(N241="snížená",J241,0)</f>
        <v>0</v>
      </c>
      <c r="BG241" s="171">
        <f>IF(N241="zákl. přenesená",J241,0)</f>
        <v>0</v>
      </c>
      <c r="BH241" s="171">
        <f>IF(N241="sníž. přenesená",J241,0)</f>
        <v>0</v>
      </c>
      <c r="BI241" s="171">
        <f>IF(N241="nulová",J241,0)</f>
        <v>0</v>
      </c>
      <c r="BJ241" s="18" t="s">
        <v>30</v>
      </c>
      <c r="BK241" s="171">
        <f>ROUND(I241*H241,2)</f>
        <v>0</v>
      </c>
      <c r="BL241" s="18" t="s">
        <v>137</v>
      </c>
      <c r="BM241" s="170" t="s">
        <v>897</v>
      </c>
    </row>
    <row r="242" spans="1:65" s="13" customFormat="1">
      <c r="B242" s="172"/>
      <c r="D242" s="173" t="s">
        <v>139</v>
      </c>
      <c r="E242" s="174" t="s">
        <v>1</v>
      </c>
      <c r="F242" s="175" t="s">
        <v>887</v>
      </c>
      <c r="H242" s="174" t="s">
        <v>1</v>
      </c>
      <c r="I242" s="176"/>
      <c r="L242" s="172"/>
      <c r="M242" s="177"/>
      <c r="N242" s="178"/>
      <c r="O242" s="178"/>
      <c r="P242" s="178"/>
      <c r="Q242" s="178"/>
      <c r="R242" s="178"/>
      <c r="S242" s="178"/>
      <c r="T242" s="179"/>
      <c r="AT242" s="174" t="s">
        <v>139</v>
      </c>
      <c r="AU242" s="174" t="s">
        <v>153</v>
      </c>
      <c r="AV242" s="13" t="s">
        <v>30</v>
      </c>
      <c r="AW242" s="13" t="s">
        <v>29</v>
      </c>
      <c r="AX242" s="13" t="s">
        <v>73</v>
      </c>
      <c r="AY242" s="174" t="s">
        <v>130</v>
      </c>
    </row>
    <row r="243" spans="1:65" s="14" customFormat="1">
      <c r="B243" s="180"/>
      <c r="D243" s="173" t="s">
        <v>139</v>
      </c>
      <c r="E243" s="181" t="s">
        <v>1</v>
      </c>
      <c r="F243" s="182" t="s">
        <v>82</v>
      </c>
      <c r="H243" s="183">
        <v>2</v>
      </c>
      <c r="I243" s="184"/>
      <c r="L243" s="180"/>
      <c r="M243" s="185"/>
      <c r="N243" s="186"/>
      <c r="O243" s="186"/>
      <c r="P243" s="186"/>
      <c r="Q243" s="186"/>
      <c r="R243" s="186"/>
      <c r="S243" s="186"/>
      <c r="T243" s="187"/>
      <c r="AT243" s="181" t="s">
        <v>139</v>
      </c>
      <c r="AU243" s="181" t="s">
        <v>153</v>
      </c>
      <c r="AV243" s="14" t="s">
        <v>82</v>
      </c>
      <c r="AW243" s="14" t="s">
        <v>29</v>
      </c>
      <c r="AX243" s="14" t="s">
        <v>30</v>
      </c>
      <c r="AY243" s="181" t="s">
        <v>130</v>
      </c>
    </row>
    <row r="244" spans="1:65" s="2" customFormat="1" ht="24.15" customHeight="1">
      <c r="A244" s="33"/>
      <c r="B244" s="125"/>
      <c r="C244" s="196" t="s">
        <v>312</v>
      </c>
      <c r="D244" s="196" t="s">
        <v>256</v>
      </c>
      <c r="E244" s="197" t="s">
        <v>898</v>
      </c>
      <c r="F244" s="198" t="s">
        <v>899</v>
      </c>
      <c r="G244" s="199" t="s">
        <v>516</v>
      </c>
      <c r="H244" s="200">
        <v>2.02</v>
      </c>
      <c r="I244" s="201"/>
      <c r="J244" s="202">
        <f>ROUND(I244*H244,2)</f>
        <v>0</v>
      </c>
      <c r="K244" s="198" t="s">
        <v>136</v>
      </c>
      <c r="L244" s="203"/>
      <c r="M244" s="204" t="s">
        <v>1</v>
      </c>
      <c r="N244" s="205" t="s">
        <v>38</v>
      </c>
      <c r="O244" s="59"/>
      <c r="P244" s="168">
        <f>O244*H244</f>
        <v>0</v>
      </c>
      <c r="Q244" s="168">
        <v>8.1000000000000003E-2</v>
      </c>
      <c r="R244" s="168">
        <f>Q244*H244</f>
        <v>0.16362000000000002</v>
      </c>
      <c r="S244" s="168">
        <v>0</v>
      </c>
      <c r="T244" s="169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70" t="s">
        <v>185</v>
      </c>
      <c r="AT244" s="170" t="s">
        <v>256</v>
      </c>
      <c r="AU244" s="170" t="s">
        <v>153</v>
      </c>
      <c r="AY244" s="18" t="s">
        <v>130</v>
      </c>
      <c r="BE244" s="171">
        <f>IF(N244="základní",J244,0)</f>
        <v>0</v>
      </c>
      <c r="BF244" s="171">
        <f>IF(N244="snížená",J244,0)</f>
        <v>0</v>
      </c>
      <c r="BG244" s="171">
        <f>IF(N244="zákl. přenesená",J244,0)</f>
        <v>0</v>
      </c>
      <c r="BH244" s="171">
        <f>IF(N244="sníž. přenesená",J244,0)</f>
        <v>0</v>
      </c>
      <c r="BI244" s="171">
        <f>IF(N244="nulová",J244,0)</f>
        <v>0</v>
      </c>
      <c r="BJ244" s="18" t="s">
        <v>30</v>
      </c>
      <c r="BK244" s="171">
        <f>ROUND(I244*H244,2)</f>
        <v>0</v>
      </c>
      <c r="BL244" s="18" t="s">
        <v>137</v>
      </c>
      <c r="BM244" s="170" t="s">
        <v>900</v>
      </c>
    </row>
    <row r="245" spans="1:65" s="14" customFormat="1">
      <c r="B245" s="180"/>
      <c r="D245" s="173" t="s">
        <v>139</v>
      </c>
      <c r="E245" s="181" t="s">
        <v>1</v>
      </c>
      <c r="F245" s="182" t="s">
        <v>894</v>
      </c>
      <c r="H245" s="183">
        <v>2.02</v>
      </c>
      <c r="I245" s="184"/>
      <c r="L245" s="180"/>
      <c r="M245" s="185"/>
      <c r="N245" s="186"/>
      <c r="O245" s="186"/>
      <c r="P245" s="186"/>
      <c r="Q245" s="186"/>
      <c r="R245" s="186"/>
      <c r="S245" s="186"/>
      <c r="T245" s="187"/>
      <c r="AT245" s="181" t="s">
        <v>139</v>
      </c>
      <c r="AU245" s="181" t="s">
        <v>153</v>
      </c>
      <c r="AV245" s="14" t="s">
        <v>82</v>
      </c>
      <c r="AW245" s="14" t="s">
        <v>29</v>
      </c>
      <c r="AX245" s="14" t="s">
        <v>73</v>
      </c>
      <c r="AY245" s="181" t="s">
        <v>130</v>
      </c>
    </row>
    <row r="246" spans="1:65" s="15" customFormat="1">
      <c r="B246" s="188"/>
      <c r="D246" s="173" t="s">
        <v>139</v>
      </c>
      <c r="E246" s="189" t="s">
        <v>1</v>
      </c>
      <c r="F246" s="190" t="s">
        <v>142</v>
      </c>
      <c r="H246" s="191">
        <v>2.02</v>
      </c>
      <c r="I246" s="192"/>
      <c r="L246" s="188"/>
      <c r="M246" s="193"/>
      <c r="N246" s="194"/>
      <c r="O246" s="194"/>
      <c r="P246" s="194"/>
      <c r="Q246" s="194"/>
      <c r="R246" s="194"/>
      <c r="S246" s="194"/>
      <c r="T246" s="195"/>
      <c r="AT246" s="189" t="s">
        <v>139</v>
      </c>
      <c r="AU246" s="189" t="s">
        <v>153</v>
      </c>
      <c r="AV246" s="15" t="s">
        <v>137</v>
      </c>
      <c r="AW246" s="15" t="s">
        <v>29</v>
      </c>
      <c r="AX246" s="15" t="s">
        <v>30</v>
      </c>
      <c r="AY246" s="189" t="s">
        <v>130</v>
      </c>
    </row>
    <row r="247" spans="1:65" s="2" customFormat="1" ht="37.950000000000003" customHeight="1">
      <c r="A247" s="33"/>
      <c r="B247" s="125"/>
      <c r="C247" s="159" t="s">
        <v>320</v>
      </c>
      <c r="D247" s="159" t="s">
        <v>132</v>
      </c>
      <c r="E247" s="160" t="s">
        <v>901</v>
      </c>
      <c r="F247" s="161" t="s">
        <v>902</v>
      </c>
      <c r="G247" s="162" t="s">
        <v>516</v>
      </c>
      <c r="H247" s="163">
        <v>2</v>
      </c>
      <c r="I247" s="164"/>
      <c r="J247" s="165">
        <f>ROUND(I247*H247,2)</f>
        <v>0</v>
      </c>
      <c r="K247" s="161" t="s">
        <v>136</v>
      </c>
      <c r="L247" s="34"/>
      <c r="M247" s="166" t="s">
        <v>1</v>
      </c>
      <c r="N247" s="167" t="s">
        <v>38</v>
      </c>
      <c r="O247" s="59"/>
      <c r="P247" s="168">
        <f>O247*H247</f>
        <v>0</v>
      </c>
      <c r="Q247" s="168">
        <v>0.09</v>
      </c>
      <c r="R247" s="168">
        <f>Q247*H247</f>
        <v>0.18</v>
      </c>
      <c r="S247" s="168">
        <v>0</v>
      </c>
      <c r="T247" s="169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0" t="s">
        <v>137</v>
      </c>
      <c r="AT247" s="170" t="s">
        <v>132</v>
      </c>
      <c r="AU247" s="170" t="s">
        <v>153</v>
      </c>
      <c r="AY247" s="18" t="s">
        <v>130</v>
      </c>
      <c r="BE247" s="171">
        <f>IF(N247="základní",J247,0)</f>
        <v>0</v>
      </c>
      <c r="BF247" s="171">
        <f>IF(N247="snížená",J247,0)</f>
        <v>0</v>
      </c>
      <c r="BG247" s="171">
        <f>IF(N247="zákl. přenesená",J247,0)</f>
        <v>0</v>
      </c>
      <c r="BH247" s="171">
        <f>IF(N247="sníž. přenesená",J247,0)</f>
        <v>0</v>
      </c>
      <c r="BI247" s="171">
        <f>IF(N247="nulová",J247,0)</f>
        <v>0</v>
      </c>
      <c r="BJ247" s="18" t="s">
        <v>30</v>
      </c>
      <c r="BK247" s="171">
        <f>ROUND(I247*H247,2)</f>
        <v>0</v>
      </c>
      <c r="BL247" s="18" t="s">
        <v>137</v>
      </c>
      <c r="BM247" s="170" t="s">
        <v>903</v>
      </c>
    </row>
    <row r="248" spans="1:65" s="13" customFormat="1">
      <c r="B248" s="172"/>
      <c r="D248" s="173" t="s">
        <v>139</v>
      </c>
      <c r="E248" s="174" t="s">
        <v>1</v>
      </c>
      <c r="F248" s="175" t="s">
        <v>887</v>
      </c>
      <c r="H248" s="174" t="s">
        <v>1</v>
      </c>
      <c r="I248" s="176"/>
      <c r="L248" s="172"/>
      <c r="M248" s="177"/>
      <c r="N248" s="178"/>
      <c r="O248" s="178"/>
      <c r="P248" s="178"/>
      <c r="Q248" s="178"/>
      <c r="R248" s="178"/>
      <c r="S248" s="178"/>
      <c r="T248" s="179"/>
      <c r="AT248" s="174" t="s">
        <v>139</v>
      </c>
      <c r="AU248" s="174" t="s">
        <v>153</v>
      </c>
      <c r="AV248" s="13" t="s">
        <v>30</v>
      </c>
      <c r="AW248" s="13" t="s">
        <v>29</v>
      </c>
      <c r="AX248" s="13" t="s">
        <v>73</v>
      </c>
      <c r="AY248" s="174" t="s">
        <v>130</v>
      </c>
    </row>
    <row r="249" spans="1:65" s="13" customFormat="1">
      <c r="B249" s="172"/>
      <c r="D249" s="173" t="s">
        <v>139</v>
      </c>
      <c r="E249" s="174" t="s">
        <v>1</v>
      </c>
      <c r="F249" s="175" t="s">
        <v>904</v>
      </c>
      <c r="H249" s="174" t="s">
        <v>1</v>
      </c>
      <c r="I249" s="176"/>
      <c r="L249" s="172"/>
      <c r="M249" s="177"/>
      <c r="N249" s="178"/>
      <c r="O249" s="178"/>
      <c r="P249" s="178"/>
      <c r="Q249" s="178"/>
      <c r="R249" s="178"/>
      <c r="S249" s="178"/>
      <c r="T249" s="179"/>
      <c r="AT249" s="174" t="s">
        <v>139</v>
      </c>
      <c r="AU249" s="174" t="s">
        <v>153</v>
      </c>
      <c r="AV249" s="13" t="s">
        <v>30</v>
      </c>
      <c r="AW249" s="13" t="s">
        <v>29</v>
      </c>
      <c r="AX249" s="13" t="s">
        <v>73</v>
      </c>
      <c r="AY249" s="174" t="s">
        <v>130</v>
      </c>
    </row>
    <row r="250" spans="1:65" s="14" customFormat="1">
      <c r="B250" s="180"/>
      <c r="D250" s="173" t="s">
        <v>139</v>
      </c>
      <c r="E250" s="181" t="s">
        <v>1</v>
      </c>
      <c r="F250" s="182" t="s">
        <v>838</v>
      </c>
      <c r="H250" s="183">
        <v>2</v>
      </c>
      <c r="I250" s="184"/>
      <c r="L250" s="180"/>
      <c r="M250" s="185"/>
      <c r="N250" s="186"/>
      <c r="O250" s="186"/>
      <c r="P250" s="186"/>
      <c r="Q250" s="186"/>
      <c r="R250" s="186"/>
      <c r="S250" s="186"/>
      <c r="T250" s="187"/>
      <c r="AT250" s="181" t="s">
        <v>139</v>
      </c>
      <c r="AU250" s="181" t="s">
        <v>153</v>
      </c>
      <c r="AV250" s="14" t="s">
        <v>82</v>
      </c>
      <c r="AW250" s="14" t="s">
        <v>29</v>
      </c>
      <c r="AX250" s="14" t="s">
        <v>73</v>
      </c>
      <c r="AY250" s="181" t="s">
        <v>130</v>
      </c>
    </row>
    <row r="251" spans="1:65" s="15" customFormat="1">
      <c r="B251" s="188"/>
      <c r="D251" s="173" t="s">
        <v>139</v>
      </c>
      <c r="E251" s="189" t="s">
        <v>1</v>
      </c>
      <c r="F251" s="190" t="s">
        <v>142</v>
      </c>
      <c r="H251" s="191">
        <v>2</v>
      </c>
      <c r="I251" s="192"/>
      <c r="L251" s="188"/>
      <c r="M251" s="193"/>
      <c r="N251" s="194"/>
      <c r="O251" s="194"/>
      <c r="P251" s="194"/>
      <c r="Q251" s="194"/>
      <c r="R251" s="194"/>
      <c r="S251" s="194"/>
      <c r="T251" s="195"/>
      <c r="AT251" s="189" t="s">
        <v>139</v>
      </c>
      <c r="AU251" s="189" t="s">
        <v>153</v>
      </c>
      <c r="AV251" s="15" t="s">
        <v>137</v>
      </c>
      <c r="AW251" s="15" t="s">
        <v>29</v>
      </c>
      <c r="AX251" s="15" t="s">
        <v>30</v>
      </c>
      <c r="AY251" s="189" t="s">
        <v>130</v>
      </c>
    </row>
    <row r="252" spans="1:65" s="2" customFormat="1" ht="24.15" customHeight="1">
      <c r="A252" s="33"/>
      <c r="B252" s="125"/>
      <c r="C252" s="159" t="s">
        <v>331</v>
      </c>
      <c r="D252" s="159" t="s">
        <v>132</v>
      </c>
      <c r="E252" s="160" t="s">
        <v>905</v>
      </c>
      <c r="F252" s="161" t="s">
        <v>906</v>
      </c>
      <c r="G252" s="162" t="s">
        <v>516</v>
      </c>
      <c r="H252" s="163">
        <v>1</v>
      </c>
      <c r="I252" s="164"/>
      <c r="J252" s="165">
        <f>ROUND(I252*H252,2)</f>
        <v>0</v>
      </c>
      <c r="K252" s="161" t="s">
        <v>136</v>
      </c>
      <c r="L252" s="34"/>
      <c r="M252" s="166" t="s">
        <v>1</v>
      </c>
      <c r="N252" s="167" t="s">
        <v>38</v>
      </c>
      <c r="O252" s="59"/>
      <c r="P252" s="168">
        <f>O252*H252</f>
        <v>0</v>
      </c>
      <c r="Q252" s="168">
        <v>0</v>
      </c>
      <c r="R252" s="168">
        <f>Q252*H252</f>
        <v>0</v>
      </c>
      <c r="S252" s="168">
        <v>0</v>
      </c>
      <c r="T252" s="169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70" t="s">
        <v>137</v>
      </c>
      <c r="AT252" s="170" t="s">
        <v>132</v>
      </c>
      <c r="AU252" s="170" t="s">
        <v>153</v>
      </c>
      <c r="AY252" s="18" t="s">
        <v>130</v>
      </c>
      <c r="BE252" s="171">
        <f>IF(N252="základní",J252,0)</f>
        <v>0</v>
      </c>
      <c r="BF252" s="171">
        <f>IF(N252="snížená",J252,0)</f>
        <v>0</v>
      </c>
      <c r="BG252" s="171">
        <f>IF(N252="zákl. přenesená",J252,0)</f>
        <v>0</v>
      </c>
      <c r="BH252" s="171">
        <f>IF(N252="sníž. přenesená",J252,0)</f>
        <v>0</v>
      </c>
      <c r="BI252" s="171">
        <f>IF(N252="nulová",J252,0)</f>
        <v>0</v>
      </c>
      <c r="BJ252" s="18" t="s">
        <v>30</v>
      </c>
      <c r="BK252" s="171">
        <f>ROUND(I252*H252,2)</f>
        <v>0</v>
      </c>
      <c r="BL252" s="18" t="s">
        <v>137</v>
      </c>
      <c r="BM252" s="170" t="s">
        <v>907</v>
      </c>
    </row>
    <row r="253" spans="1:65" s="14" customFormat="1">
      <c r="B253" s="180"/>
      <c r="D253" s="173" t="s">
        <v>139</v>
      </c>
      <c r="E253" s="181" t="s">
        <v>1</v>
      </c>
      <c r="F253" s="182" t="s">
        <v>30</v>
      </c>
      <c r="H253" s="183">
        <v>1</v>
      </c>
      <c r="I253" s="184"/>
      <c r="L253" s="180"/>
      <c r="M253" s="185"/>
      <c r="N253" s="186"/>
      <c r="O253" s="186"/>
      <c r="P253" s="186"/>
      <c r="Q253" s="186"/>
      <c r="R253" s="186"/>
      <c r="S253" s="186"/>
      <c r="T253" s="187"/>
      <c r="AT253" s="181" t="s">
        <v>139</v>
      </c>
      <c r="AU253" s="181" t="s">
        <v>153</v>
      </c>
      <c r="AV253" s="14" t="s">
        <v>82</v>
      </c>
      <c r="AW253" s="14" t="s">
        <v>29</v>
      </c>
      <c r="AX253" s="14" t="s">
        <v>30</v>
      </c>
      <c r="AY253" s="181" t="s">
        <v>130</v>
      </c>
    </row>
    <row r="254" spans="1:65" s="2" customFormat="1" ht="33" customHeight="1">
      <c r="A254" s="33"/>
      <c r="B254" s="125"/>
      <c r="C254" s="159" t="s">
        <v>341</v>
      </c>
      <c r="D254" s="159" t="s">
        <v>132</v>
      </c>
      <c r="E254" s="160" t="s">
        <v>908</v>
      </c>
      <c r="F254" s="161" t="s">
        <v>909</v>
      </c>
      <c r="G254" s="162" t="s">
        <v>516</v>
      </c>
      <c r="H254" s="163">
        <v>1</v>
      </c>
      <c r="I254" s="164"/>
      <c r="J254" s="165">
        <f>ROUND(I254*H254,2)</f>
        <v>0</v>
      </c>
      <c r="K254" s="161" t="s">
        <v>136</v>
      </c>
      <c r="L254" s="34"/>
      <c r="M254" s="166" t="s">
        <v>1</v>
      </c>
      <c r="N254" s="167" t="s">
        <v>38</v>
      </c>
      <c r="O254" s="59"/>
      <c r="P254" s="168">
        <f>O254*H254</f>
        <v>0</v>
      </c>
      <c r="Q254" s="168">
        <v>0</v>
      </c>
      <c r="R254" s="168">
        <f>Q254*H254</f>
        <v>0</v>
      </c>
      <c r="S254" s="168">
        <v>0</v>
      </c>
      <c r="T254" s="169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70" t="s">
        <v>137</v>
      </c>
      <c r="AT254" s="170" t="s">
        <v>132</v>
      </c>
      <c r="AU254" s="170" t="s">
        <v>153</v>
      </c>
      <c r="AY254" s="18" t="s">
        <v>130</v>
      </c>
      <c r="BE254" s="171">
        <f>IF(N254="základní",J254,0)</f>
        <v>0</v>
      </c>
      <c r="BF254" s="171">
        <f>IF(N254="snížená",J254,0)</f>
        <v>0</v>
      </c>
      <c r="BG254" s="171">
        <f>IF(N254="zákl. přenesená",J254,0)</f>
        <v>0</v>
      </c>
      <c r="BH254" s="171">
        <f>IF(N254="sníž. přenesená",J254,0)</f>
        <v>0</v>
      </c>
      <c r="BI254" s="171">
        <f>IF(N254="nulová",J254,0)</f>
        <v>0</v>
      </c>
      <c r="BJ254" s="18" t="s">
        <v>30</v>
      </c>
      <c r="BK254" s="171">
        <f>ROUND(I254*H254,2)</f>
        <v>0</v>
      </c>
      <c r="BL254" s="18" t="s">
        <v>137</v>
      </c>
      <c r="BM254" s="170" t="s">
        <v>910</v>
      </c>
    </row>
    <row r="255" spans="1:65" s="14" customFormat="1">
      <c r="B255" s="180"/>
      <c r="D255" s="173" t="s">
        <v>139</v>
      </c>
      <c r="E255" s="181" t="s">
        <v>1</v>
      </c>
      <c r="F255" s="182" t="s">
        <v>30</v>
      </c>
      <c r="H255" s="183">
        <v>1</v>
      </c>
      <c r="I255" s="184"/>
      <c r="L255" s="180"/>
      <c r="M255" s="185"/>
      <c r="N255" s="186"/>
      <c r="O255" s="186"/>
      <c r="P255" s="186"/>
      <c r="Q255" s="186"/>
      <c r="R255" s="186"/>
      <c r="S255" s="186"/>
      <c r="T255" s="187"/>
      <c r="AT255" s="181" t="s">
        <v>139</v>
      </c>
      <c r="AU255" s="181" t="s">
        <v>153</v>
      </c>
      <c r="AV255" s="14" t="s">
        <v>82</v>
      </c>
      <c r="AW255" s="14" t="s">
        <v>29</v>
      </c>
      <c r="AX255" s="14" t="s">
        <v>30</v>
      </c>
      <c r="AY255" s="181" t="s">
        <v>130</v>
      </c>
    </row>
    <row r="256" spans="1:65" s="2" customFormat="1" ht="24.15" customHeight="1">
      <c r="A256" s="33"/>
      <c r="B256" s="125"/>
      <c r="C256" s="159" t="s">
        <v>349</v>
      </c>
      <c r="D256" s="159" t="s">
        <v>132</v>
      </c>
      <c r="E256" s="160" t="s">
        <v>911</v>
      </c>
      <c r="F256" s="161" t="s">
        <v>912</v>
      </c>
      <c r="G256" s="162" t="s">
        <v>516</v>
      </c>
      <c r="H256" s="163">
        <v>1</v>
      </c>
      <c r="I256" s="164"/>
      <c r="J256" s="165">
        <f>ROUND(I256*H256,2)</f>
        <v>0</v>
      </c>
      <c r="K256" s="161" t="s">
        <v>136</v>
      </c>
      <c r="L256" s="34"/>
      <c r="M256" s="166" t="s">
        <v>1</v>
      </c>
      <c r="N256" s="167" t="s">
        <v>38</v>
      </c>
      <c r="O256" s="59"/>
      <c r="P256" s="168">
        <f>O256*H256</f>
        <v>0</v>
      </c>
      <c r="Q256" s="168">
        <v>0</v>
      </c>
      <c r="R256" s="168">
        <f>Q256*H256</f>
        <v>0</v>
      </c>
      <c r="S256" s="168">
        <v>0</v>
      </c>
      <c r="T256" s="169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0" t="s">
        <v>137</v>
      </c>
      <c r="AT256" s="170" t="s">
        <v>132</v>
      </c>
      <c r="AU256" s="170" t="s">
        <v>153</v>
      </c>
      <c r="AY256" s="18" t="s">
        <v>130</v>
      </c>
      <c r="BE256" s="171">
        <f>IF(N256="základní",J256,0)</f>
        <v>0</v>
      </c>
      <c r="BF256" s="171">
        <f>IF(N256="snížená",J256,0)</f>
        <v>0</v>
      </c>
      <c r="BG256" s="171">
        <f>IF(N256="zákl. přenesená",J256,0)</f>
        <v>0</v>
      </c>
      <c r="BH256" s="171">
        <f>IF(N256="sníž. přenesená",J256,0)</f>
        <v>0</v>
      </c>
      <c r="BI256" s="171">
        <f>IF(N256="nulová",J256,0)</f>
        <v>0</v>
      </c>
      <c r="BJ256" s="18" t="s">
        <v>30</v>
      </c>
      <c r="BK256" s="171">
        <f>ROUND(I256*H256,2)</f>
        <v>0</v>
      </c>
      <c r="BL256" s="18" t="s">
        <v>137</v>
      </c>
      <c r="BM256" s="170" t="s">
        <v>913</v>
      </c>
    </row>
    <row r="257" spans="1:65" s="14" customFormat="1">
      <c r="B257" s="180"/>
      <c r="D257" s="173" t="s">
        <v>139</v>
      </c>
      <c r="E257" s="181" t="s">
        <v>1</v>
      </c>
      <c r="F257" s="182" t="s">
        <v>30</v>
      </c>
      <c r="H257" s="183">
        <v>1</v>
      </c>
      <c r="I257" s="184"/>
      <c r="L257" s="180"/>
      <c r="M257" s="185"/>
      <c r="N257" s="186"/>
      <c r="O257" s="186"/>
      <c r="P257" s="186"/>
      <c r="Q257" s="186"/>
      <c r="R257" s="186"/>
      <c r="S257" s="186"/>
      <c r="T257" s="187"/>
      <c r="AT257" s="181" t="s">
        <v>139</v>
      </c>
      <c r="AU257" s="181" t="s">
        <v>153</v>
      </c>
      <c r="AV257" s="14" t="s">
        <v>82</v>
      </c>
      <c r="AW257" s="14" t="s">
        <v>29</v>
      </c>
      <c r="AX257" s="14" t="s">
        <v>30</v>
      </c>
      <c r="AY257" s="181" t="s">
        <v>130</v>
      </c>
    </row>
    <row r="258" spans="1:65" s="2" customFormat="1" ht="33" customHeight="1">
      <c r="A258" s="33"/>
      <c r="B258" s="125"/>
      <c r="C258" s="159" t="s">
        <v>354</v>
      </c>
      <c r="D258" s="159" t="s">
        <v>132</v>
      </c>
      <c r="E258" s="160" t="s">
        <v>914</v>
      </c>
      <c r="F258" s="161" t="s">
        <v>915</v>
      </c>
      <c r="G258" s="162" t="s">
        <v>516</v>
      </c>
      <c r="H258" s="163">
        <v>11</v>
      </c>
      <c r="I258" s="164"/>
      <c r="J258" s="165">
        <f>ROUND(I258*H258,2)</f>
        <v>0</v>
      </c>
      <c r="K258" s="161" t="s">
        <v>136</v>
      </c>
      <c r="L258" s="34"/>
      <c r="M258" s="166" t="s">
        <v>1</v>
      </c>
      <c r="N258" s="167" t="s">
        <v>38</v>
      </c>
      <c r="O258" s="59"/>
      <c r="P258" s="168">
        <f>O258*H258</f>
        <v>0</v>
      </c>
      <c r="Q258" s="168">
        <v>0</v>
      </c>
      <c r="R258" s="168">
        <f>Q258*H258</f>
        <v>0</v>
      </c>
      <c r="S258" s="168">
        <v>0</v>
      </c>
      <c r="T258" s="169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70" t="s">
        <v>137</v>
      </c>
      <c r="AT258" s="170" t="s">
        <v>132</v>
      </c>
      <c r="AU258" s="170" t="s">
        <v>153</v>
      </c>
      <c r="AY258" s="18" t="s">
        <v>130</v>
      </c>
      <c r="BE258" s="171">
        <f>IF(N258="základní",J258,0)</f>
        <v>0</v>
      </c>
      <c r="BF258" s="171">
        <f>IF(N258="snížená",J258,0)</f>
        <v>0</v>
      </c>
      <c r="BG258" s="171">
        <f>IF(N258="zákl. přenesená",J258,0)</f>
        <v>0</v>
      </c>
      <c r="BH258" s="171">
        <f>IF(N258="sníž. přenesená",J258,0)</f>
        <v>0</v>
      </c>
      <c r="BI258" s="171">
        <f>IF(N258="nulová",J258,0)</f>
        <v>0</v>
      </c>
      <c r="BJ258" s="18" t="s">
        <v>30</v>
      </c>
      <c r="BK258" s="171">
        <f>ROUND(I258*H258,2)</f>
        <v>0</v>
      </c>
      <c r="BL258" s="18" t="s">
        <v>137</v>
      </c>
      <c r="BM258" s="170" t="s">
        <v>916</v>
      </c>
    </row>
    <row r="259" spans="1:65" s="14" customFormat="1">
      <c r="B259" s="180"/>
      <c r="D259" s="173" t="s">
        <v>139</v>
      </c>
      <c r="E259" s="181" t="s">
        <v>1</v>
      </c>
      <c r="F259" s="182" t="s">
        <v>917</v>
      </c>
      <c r="H259" s="183">
        <v>11</v>
      </c>
      <c r="I259" s="184"/>
      <c r="L259" s="180"/>
      <c r="M259" s="185"/>
      <c r="N259" s="186"/>
      <c r="O259" s="186"/>
      <c r="P259" s="186"/>
      <c r="Q259" s="186"/>
      <c r="R259" s="186"/>
      <c r="S259" s="186"/>
      <c r="T259" s="187"/>
      <c r="AT259" s="181" t="s">
        <v>139</v>
      </c>
      <c r="AU259" s="181" t="s">
        <v>153</v>
      </c>
      <c r="AV259" s="14" t="s">
        <v>82</v>
      </c>
      <c r="AW259" s="14" t="s">
        <v>29</v>
      </c>
      <c r="AX259" s="14" t="s">
        <v>73</v>
      </c>
      <c r="AY259" s="181" t="s">
        <v>130</v>
      </c>
    </row>
    <row r="260" spans="1:65" s="15" customFormat="1">
      <c r="B260" s="188"/>
      <c r="D260" s="173" t="s">
        <v>139</v>
      </c>
      <c r="E260" s="189" t="s">
        <v>1</v>
      </c>
      <c r="F260" s="190" t="s">
        <v>142</v>
      </c>
      <c r="H260" s="191">
        <v>11</v>
      </c>
      <c r="I260" s="192"/>
      <c r="L260" s="188"/>
      <c r="M260" s="193"/>
      <c r="N260" s="194"/>
      <c r="O260" s="194"/>
      <c r="P260" s="194"/>
      <c r="Q260" s="194"/>
      <c r="R260" s="194"/>
      <c r="S260" s="194"/>
      <c r="T260" s="195"/>
      <c r="AT260" s="189" t="s">
        <v>139</v>
      </c>
      <c r="AU260" s="189" t="s">
        <v>153</v>
      </c>
      <c r="AV260" s="15" t="s">
        <v>137</v>
      </c>
      <c r="AW260" s="15" t="s">
        <v>29</v>
      </c>
      <c r="AX260" s="15" t="s">
        <v>30</v>
      </c>
      <c r="AY260" s="189" t="s">
        <v>130</v>
      </c>
    </row>
    <row r="261" spans="1:65" s="2" customFormat="1" ht="24.15" customHeight="1">
      <c r="A261" s="33"/>
      <c r="B261" s="125"/>
      <c r="C261" s="159" t="s">
        <v>360</v>
      </c>
      <c r="D261" s="159" t="s">
        <v>132</v>
      </c>
      <c r="E261" s="160" t="s">
        <v>918</v>
      </c>
      <c r="F261" s="161" t="s">
        <v>919</v>
      </c>
      <c r="G261" s="162" t="s">
        <v>516</v>
      </c>
      <c r="H261" s="163">
        <v>1</v>
      </c>
      <c r="I261" s="164"/>
      <c r="J261" s="165">
        <f>ROUND(I261*H261,2)</f>
        <v>0</v>
      </c>
      <c r="K261" s="161" t="s">
        <v>136</v>
      </c>
      <c r="L261" s="34"/>
      <c r="M261" s="166" t="s">
        <v>1</v>
      </c>
      <c r="N261" s="167" t="s">
        <v>38</v>
      </c>
      <c r="O261" s="59"/>
      <c r="P261" s="168">
        <f>O261*H261</f>
        <v>0</v>
      </c>
      <c r="Q261" s="168">
        <v>0</v>
      </c>
      <c r="R261" s="168">
        <f>Q261*H261</f>
        <v>0</v>
      </c>
      <c r="S261" s="168">
        <v>0</v>
      </c>
      <c r="T261" s="169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70" t="s">
        <v>137</v>
      </c>
      <c r="AT261" s="170" t="s">
        <v>132</v>
      </c>
      <c r="AU261" s="170" t="s">
        <v>153</v>
      </c>
      <c r="AY261" s="18" t="s">
        <v>130</v>
      </c>
      <c r="BE261" s="171">
        <f>IF(N261="základní",J261,0)</f>
        <v>0</v>
      </c>
      <c r="BF261" s="171">
        <f>IF(N261="snížená",J261,0)</f>
        <v>0</v>
      </c>
      <c r="BG261" s="171">
        <f>IF(N261="zákl. přenesená",J261,0)</f>
        <v>0</v>
      </c>
      <c r="BH261" s="171">
        <f>IF(N261="sníž. přenesená",J261,0)</f>
        <v>0</v>
      </c>
      <c r="BI261" s="171">
        <f>IF(N261="nulová",J261,0)</f>
        <v>0</v>
      </c>
      <c r="BJ261" s="18" t="s">
        <v>30</v>
      </c>
      <c r="BK261" s="171">
        <f>ROUND(I261*H261,2)</f>
        <v>0</v>
      </c>
      <c r="BL261" s="18" t="s">
        <v>137</v>
      </c>
      <c r="BM261" s="170" t="s">
        <v>920</v>
      </c>
    </row>
    <row r="262" spans="1:65" s="14" customFormat="1">
      <c r="B262" s="180"/>
      <c r="D262" s="173" t="s">
        <v>139</v>
      </c>
      <c r="E262" s="181" t="s">
        <v>1</v>
      </c>
      <c r="F262" s="182" t="s">
        <v>30</v>
      </c>
      <c r="H262" s="183">
        <v>1</v>
      </c>
      <c r="I262" s="184"/>
      <c r="L262" s="180"/>
      <c r="M262" s="185"/>
      <c r="N262" s="186"/>
      <c r="O262" s="186"/>
      <c r="P262" s="186"/>
      <c r="Q262" s="186"/>
      <c r="R262" s="186"/>
      <c r="S262" s="186"/>
      <c r="T262" s="187"/>
      <c r="AT262" s="181" t="s">
        <v>139</v>
      </c>
      <c r="AU262" s="181" t="s">
        <v>153</v>
      </c>
      <c r="AV262" s="14" t="s">
        <v>82</v>
      </c>
      <c r="AW262" s="14" t="s">
        <v>29</v>
      </c>
      <c r="AX262" s="14" t="s">
        <v>30</v>
      </c>
      <c r="AY262" s="181" t="s">
        <v>130</v>
      </c>
    </row>
    <row r="263" spans="1:65" s="2" customFormat="1" ht="33" customHeight="1">
      <c r="A263" s="33"/>
      <c r="B263" s="125"/>
      <c r="C263" s="159" t="s">
        <v>365</v>
      </c>
      <c r="D263" s="159" t="s">
        <v>132</v>
      </c>
      <c r="E263" s="160" t="s">
        <v>921</v>
      </c>
      <c r="F263" s="161" t="s">
        <v>922</v>
      </c>
      <c r="G263" s="162" t="s">
        <v>516</v>
      </c>
      <c r="H263" s="163">
        <v>11</v>
      </c>
      <c r="I263" s="164"/>
      <c r="J263" s="165">
        <f>ROUND(I263*H263,2)</f>
        <v>0</v>
      </c>
      <c r="K263" s="161" t="s">
        <v>136</v>
      </c>
      <c r="L263" s="34"/>
      <c r="M263" s="166" t="s">
        <v>1</v>
      </c>
      <c r="N263" s="167" t="s">
        <v>38</v>
      </c>
      <c r="O263" s="59"/>
      <c r="P263" s="168">
        <f>O263*H263</f>
        <v>0</v>
      </c>
      <c r="Q263" s="168">
        <v>0</v>
      </c>
      <c r="R263" s="168">
        <f>Q263*H263</f>
        <v>0</v>
      </c>
      <c r="S263" s="168">
        <v>0</v>
      </c>
      <c r="T263" s="169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70" t="s">
        <v>137</v>
      </c>
      <c r="AT263" s="170" t="s">
        <v>132</v>
      </c>
      <c r="AU263" s="170" t="s">
        <v>153</v>
      </c>
      <c r="AY263" s="18" t="s">
        <v>130</v>
      </c>
      <c r="BE263" s="171">
        <f>IF(N263="základní",J263,0)</f>
        <v>0</v>
      </c>
      <c r="BF263" s="171">
        <f>IF(N263="snížená",J263,0)</f>
        <v>0</v>
      </c>
      <c r="BG263" s="171">
        <f>IF(N263="zákl. přenesená",J263,0)</f>
        <v>0</v>
      </c>
      <c r="BH263" s="171">
        <f>IF(N263="sníž. přenesená",J263,0)</f>
        <v>0</v>
      </c>
      <c r="BI263" s="171">
        <f>IF(N263="nulová",J263,0)</f>
        <v>0</v>
      </c>
      <c r="BJ263" s="18" t="s">
        <v>30</v>
      </c>
      <c r="BK263" s="171">
        <f>ROUND(I263*H263,2)</f>
        <v>0</v>
      </c>
      <c r="BL263" s="18" t="s">
        <v>137</v>
      </c>
      <c r="BM263" s="170" t="s">
        <v>923</v>
      </c>
    </row>
    <row r="264" spans="1:65" s="14" customFormat="1">
      <c r="B264" s="180"/>
      <c r="D264" s="173" t="s">
        <v>139</v>
      </c>
      <c r="E264" s="181" t="s">
        <v>1</v>
      </c>
      <c r="F264" s="182" t="s">
        <v>917</v>
      </c>
      <c r="H264" s="183">
        <v>11</v>
      </c>
      <c r="I264" s="184"/>
      <c r="L264" s="180"/>
      <c r="M264" s="185"/>
      <c r="N264" s="186"/>
      <c r="O264" s="186"/>
      <c r="P264" s="186"/>
      <c r="Q264" s="186"/>
      <c r="R264" s="186"/>
      <c r="S264" s="186"/>
      <c r="T264" s="187"/>
      <c r="AT264" s="181" t="s">
        <v>139</v>
      </c>
      <c r="AU264" s="181" t="s">
        <v>153</v>
      </c>
      <c r="AV264" s="14" t="s">
        <v>82</v>
      </c>
      <c r="AW264" s="14" t="s">
        <v>29</v>
      </c>
      <c r="AX264" s="14" t="s">
        <v>73</v>
      </c>
      <c r="AY264" s="181" t="s">
        <v>130</v>
      </c>
    </row>
    <row r="265" spans="1:65" s="15" customFormat="1">
      <c r="B265" s="188"/>
      <c r="D265" s="173" t="s">
        <v>139</v>
      </c>
      <c r="E265" s="189" t="s">
        <v>1</v>
      </c>
      <c r="F265" s="190" t="s">
        <v>142</v>
      </c>
      <c r="H265" s="191">
        <v>11</v>
      </c>
      <c r="I265" s="192"/>
      <c r="L265" s="188"/>
      <c r="M265" s="193"/>
      <c r="N265" s="194"/>
      <c r="O265" s="194"/>
      <c r="P265" s="194"/>
      <c r="Q265" s="194"/>
      <c r="R265" s="194"/>
      <c r="S265" s="194"/>
      <c r="T265" s="195"/>
      <c r="AT265" s="189" t="s">
        <v>139</v>
      </c>
      <c r="AU265" s="189" t="s">
        <v>153</v>
      </c>
      <c r="AV265" s="15" t="s">
        <v>137</v>
      </c>
      <c r="AW265" s="15" t="s">
        <v>29</v>
      </c>
      <c r="AX265" s="15" t="s">
        <v>30</v>
      </c>
      <c r="AY265" s="189" t="s">
        <v>130</v>
      </c>
    </row>
    <row r="266" spans="1:65" s="2" customFormat="1" ht="24.15" customHeight="1">
      <c r="A266" s="33"/>
      <c r="B266" s="125"/>
      <c r="C266" s="159" t="s">
        <v>373</v>
      </c>
      <c r="D266" s="159" t="s">
        <v>132</v>
      </c>
      <c r="E266" s="160" t="s">
        <v>924</v>
      </c>
      <c r="F266" s="161" t="s">
        <v>925</v>
      </c>
      <c r="G266" s="162" t="s">
        <v>516</v>
      </c>
      <c r="H266" s="163">
        <v>1</v>
      </c>
      <c r="I266" s="164"/>
      <c r="J266" s="165">
        <f>ROUND(I266*H266,2)</f>
        <v>0</v>
      </c>
      <c r="K266" s="161" t="s">
        <v>136</v>
      </c>
      <c r="L266" s="34"/>
      <c r="M266" s="166" t="s">
        <v>1</v>
      </c>
      <c r="N266" s="167" t="s">
        <v>38</v>
      </c>
      <c r="O266" s="59"/>
      <c r="P266" s="168">
        <f>O266*H266</f>
        <v>0</v>
      </c>
      <c r="Q266" s="168">
        <v>0</v>
      </c>
      <c r="R266" s="168">
        <f>Q266*H266</f>
        <v>0</v>
      </c>
      <c r="S266" s="168">
        <v>0</v>
      </c>
      <c r="T266" s="169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70" t="s">
        <v>137</v>
      </c>
      <c r="AT266" s="170" t="s">
        <v>132</v>
      </c>
      <c r="AU266" s="170" t="s">
        <v>153</v>
      </c>
      <c r="AY266" s="18" t="s">
        <v>130</v>
      </c>
      <c r="BE266" s="171">
        <f>IF(N266="základní",J266,0)</f>
        <v>0</v>
      </c>
      <c r="BF266" s="171">
        <f>IF(N266="snížená",J266,0)</f>
        <v>0</v>
      </c>
      <c r="BG266" s="171">
        <f>IF(N266="zákl. přenesená",J266,0)</f>
        <v>0</v>
      </c>
      <c r="BH266" s="171">
        <f>IF(N266="sníž. přenesená",J266,0)</f>
        <v>0</v>
      </c>
      <c r="BI266" s="171">
        <f>IF(N266="nulová",J266,0)</f>
        <v>0</v>
      </c>
      <c r="BJ266" s="18" t="s">
        <v>30</v>
      </c>
      <c r="BK266" s="171">
        <f>ROUND(I266*H266,2)</f>
        <v>0</v>
      </c>
      <c r="BL266" s="18" t="s">
        <v>137</v>
      </c>
      <c r="BM266" s="170" t="s">
        <v>926</v>
      </c>
    </row>
    <row r="267" spans="1:65" s="14" customFormat="1">
      <c r="B267" s="180"/>
      <c r="D267" s="173" t="s">
        <v>139</v>
      </c>
      <c r="E267" s="181" t="s">
        <v>1</v>
      </c>
      <c r="F267" s="182" t="s">
        <v>30</v>
      </c>
      <c r="H267" s="183">
        <v>1</v>
      </c>
      <c r="I267" s="184"/>
      <c r="L267" s="180"/>
      <c r="M267" s="185"/>
      <c r="N267" s="186"/>
      <c r="O267" s="186"/>
      <c r="P267" s="186"/>
      <c r="Q267" s="186"/>
      <c r="R267" s="186"/>
      <c r="S267" s="186"/>
      <c r="T267" s="187"/>
      <c r="AT267" s="181" t="s">
        <v>139</v>
      </c>
      <c r="AU267" s="181" t="s">
        <v>153</v>
      </c>
      <c r="AV267" s="14" t="s">
        <v>82</v>
      </c>
      <c r="AW267" s="14" t="s">
        <v>29</v>
      </c>
      <c r="AX267" s="14" t="s">
        <v>30</v>
      </c>
      <c r="AY267" s="181" t="s">
        <v>130</v>
      </c>
    </row>
    <row r="268" spans="1:65" s="2" customFormat="1" ht="24.15" customHeight="1">
      <c r="A268" s="33"/>
      <c r="B268" s="125"/>
      <c r="C268" s="159" t="s">
        <v>389</v>
      </c>
      <c r="D268" s="159" t="s">
        <v>132</v>
      </c>
      <c r="E268" s="160" t="s">
        <v>927</v>
      </c>
      <c r="F268" s="161" t="s">
        <v>928</v>
      </c>
      <c r="G268" s="162" t="s">
        <v>516</v>
      </c>
      <c r="H268" s="163">
        <v>11</v>
      </c>
      <c r="I268" s="164"/>
      <c r="J268" s="165">
        <f>ROUND(I268*H268,2)</f>
        <v>0</v>
      </c>
      <c r="K268" s="161" t="s">
        <v>136</v>
      </c>
      <c r="L268" s="34"/>
      <c r="M268" s="166" t="s">
        <v>1</v>
      </c>
      <c r="N268" s="167" t="s">
        <v>38</v>
      </c>
      <c r="O268" s="59"/>
      <c r="P268" s="168">
        <f>O268*H268</f>
        <v>0</v>
      </c>
      <c r="Q268" s="168">
        <v>0</v>
      </c>
      <c r="R268" s="168">
        <f>Q268*H268</f>
        <v>0</v>
      </c>
      <c r="S268" s="168">
        <v>0</v>
      </c>
      <c r="T268" s="169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70" t="s">
        <v>137</v>
      </c>
      <c r="AT268" s="170" t="s">
        <v>132</v>
      </c>
      <c r="AU268" s="170" t="s">
        <v>153</v>
      </c>
      <c r="AY268" s="18" t="s">
        <v>130</v>
      </c>
      <c r="BE268" s="171">
        <f>IF(N268="základní",J268,0)</f>
        <v>0</v>
      </c>
      <c r="BF268" s="171">
        <f>IF(N268="snížená",J268,0)</f>
        <v>0</v>
      </c>
      <c r="BG268" s="171">
        <f>IF(N268="zákl. přenesená",J268,0)</f>
        <v>0</v>
      </c>
      <c r="BH268" s="171">
        <f>IF(N268="sníž. přenesená",J268,0)</f>
        <v>0</v>
      </c>
      <c r="BI268" s="171">
        <f>IF(N268="nulová",J268,0)</f>
        <v>0</v>
      </c>
      <c r="BJ268" s="18" t="s">
        <v>30</v>
      </c>
      <c r="BK268" s="171">
        <f>ROUND(I268*H268,2)</f>
        <v>0</v>
      </c>
      <c r="BL268" s="18" t="s">
        <v>137</v>
      </c>
      <c r="BM268" s="170" t="s">
        <v>929</v>
      </c>
    </row>
    <row r="269" spans="1:65" s="14" customFormat="1">
      <c r="B269" s="180"/>
      <c r="D269" s="173" t="s">
        <v>139</v>
      </c>
      <c r="E269" s="181" t="s">
        <v>1</v>
      </c>
      <c r="F269" s="182" t="s">
        <v>917</v>
      </c>
      <c r="H269" s="183">
        <v>11</v>
      </c>
      <c r="I269" s="184"/>
      <c r="L269" s="180"/>
      <c r="M269" s="185"/>
      <c r="N269" s="186"/>
      <c r="O269" s="186"/>
      <c r="P269" s="186"/>
      <c r="Q269" s="186"/>
      <c r="R269" s="186"/>
      <c r="S269" s="186"/>
      <c r="T269" s="187"/>
      <c r="AT269" s="181" t="s">
        <v>139</v>
      </c>
      <c r="AU269" s="181" t="s">
        <v>153</v>
      </c>
      <c r="AV269" s="14" t="s">
        <v>82</v>
      </c>
      <c r="AW269" s="14" t="s">
        <v>29</v>
      </c>
      <c r="AX269" s="14" t="s">
        <v>73</v>
      </c>
      <c r="AY269" s="181" t="s">
        <v>130</v>
      </c>
    </row>
    <row r="270" spans="1:65" s="15" customFormat="1">
      <c r="B270" s="188"/>
      <c r="D270" s="173" t="s">
        <v>139</v>
      </c>
      <c r="E270" s="189" t="s">
        <v>1</v>
      </c>
      <c r="F270" s="190" t="s">
        <v>142</v>
      </c>
      <c r="H270" s="191">
        <v>11</v>
      </c>
      <c r="I270" s="192"/>
      <c r="L270" s="188"/>
      <c r="M270" s="193"/>
      <c r="N270" s="194"/>
      <c r="O270" s="194"/>
      <c r="P270" s="194"/>
      <c r="Q270" s="194"/>
      <c r="R270" s="194"/>
      <c r="S270" s="194"/>
      <c r="T270" s="195"/>
      <c r="AT270" s="189" t="s">
        <v>139</v>
      </c>
      <c r="AU270" s="189" t="s">
        <v>153</v>
      </c>
      <c r="AV270" s="15" t="s">
        <v>137</v>
      </c>
      <c r="AW270" s="15" t="s">
        <v>29</v>
      </c>
      <c r="AX270" s="15" t="s">
        <v>30</v>
      </c>
      <c r="AY270" s="189" t="s">
        <v>130</v>
      </c>
    </row>
    <row r="271" spans="1:65" s="2" customFormat="1" ht="24.15" customHeight="1">
      <c r="A271" s="33"/>
      <c r="B271" s="125"/>
      <c r="C271" s="159" t="s">
        <v>402</v>
      </c>
      <c r="D271" s="159" t="s">
        <v>132</v>
      </c>
      <c r="E271" s="160" t="s">
        <v>930</v>
      </c>
      <c r="F271" s="161" t="s">
        <v>931</v>
      </c>
      <c r="G271" s="162" t="s">
        <v>516</v>
      </c>
      <c r="H271" s="163">
        <v>1</v>
      </c>
      <c r="I271" s="164"/>
      <c r="J271" s="165">
        <f>ROUND(I271*H271,2)</f>
        <v>0</v>
      </c>
      <c r="K271" s="161" t="s">
        <v>1</v>
      </c>
      <c r="L271" s="34"/>
      <c r="M271" s="166" t="s">
        <v>1</v>
      </c>
      <c r="N271" s="167" t="s">
        <v>38</v>
      </c>
      <c r="O271" s="59"/>
      <c r="P271" s="168">
        <f>O271*H271</f>
        <v>0</v>
      </c>
      <c r="Q271" s="168">
        <v>0</v>
      </c>
      <c r="R271" s="168">
        <f>Q271*H271</f>
        <v>0</v>
      </c>
      <c r="S271" s="168">
        <v>0</v>
      </c>
      <c r="T271" s="169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70" t="s">
        <v>137</v>
      </c>
      <c r="AT271" s="170" t="s">
        <v>132</v>
      </c>
      <c r="AU271" s="170" t="s">
        <v>153</v>
      </c>
      <c r="AY271" s="18" t="s">
        <v>130</v>
      </c>
      <c r="BE271" s="171">
        <f>IF(N271="základní",J271,0)</f>
        <v>0</v>
      </c>
      <c r="BF271" s="171">
        <f>IF(N271="snížená",J271,0)</f>
        <v>0</v>
      </c>
      <c r="BG271" s="171">
        <f>IF(N271="zákl. přenesená",J271,0)</f>
        <v>0</v>
      </c>
      <c r="BH271" s="171">
        <f>IF(N271="sníž. přenesená",J271,0)</f>
        <v>0</v>
      </c>
      <c r="BI271" s="171">
        <f>IF(N271="nulová",J271,0)</f>
        <v>0</v>
      </c>
      <c r="BJ271" s="18" t="s">
        <v>30</v>
      </c>
      <c r="BK271" s="171">
        <f>ROUND(I271*H271,2)</f>
        <v>0</v>
      </c>
      <c r="BL271" s="18" t="s">
        <v>137</v>
      </c>
      <c r="BM271" s="170" t="s">
        <v>932</v>
      </c>
    </row>
    <row r="272" spans="1:65" s="14" customFormat="1">
      <c r="B272" s="180"/>
      <c r="D272" s="173" t="s">
        <v>139</v>
      </c>
      <c r="E272" s="181" t="s">
        <v>1</v>
      </c>
      <c r="F272" s="182" t="s">
        <v>30</v>
      </c>
      <c r="H272" s="183">
        <v>1</v>
      </c>
      <c r="I272" s="184"/>
      <c r="L272" s="180"/>
      <c r="M272" s="185"/>
      <c r="N272" s="186"/>
      <c r="O272" s="186"/>
      <c r="P272" s="186"/>
      <c r="Q272" s="186"/>
      <c r="R272" s="186"/>
      <c r="S272" s="186"/>
      <c r="T272" s="187"/>
      <c r="AT272" s="181" t="s">
        <v>139</v>
      </c>
      <c r="AU272" s="181" t="s">
        <v>153</v>
      </c>
      <c r="AV272" s="14" t="s">
        <v>82</v>
      </c>
      <c r="AW272" s="14" t="s">
        <v>29</v>
      </c>
      <c r="AX272" s="14" t="s">
        <v>30</v>
      </c>
      <c r="AY272" s="181" t="s">
        <v>130</v>
      </c>
    </row>
    <row r="273" spans="1:65" s="2" customFormat="1" ht="24.15" customHeight="1">
      <c r="A273" s="33"/>
      <c r="B273" s="125"/>
      <c r="C273" s="159" t="s">
        <v>415</v>
      </c>
      <c r="D273" s="159" t="s">
        <v>132</v>
      </c>
      <c r="E273" s="160" t="s">
        <v>933</v>
      </c>
      <c r="F273" s="161" t="s">
        <v>934</v>
      </c>
      <c r="G273" s="162" t="s">
        <v>344</v>
      </c>
      <c r="H273" s="163">
        <v>420</v>
      </c>
      <c r="I273" s="164"/>
      <c r="J273" s="165">
        <f>ROUND(I273*H273,2)</f>
        <v>0</v>
      </c>
      <c r="K273" s="161" t="s">
        <v>136</v>
      </c>
      <c r="L273" s="34"/>
      <c r="M273" s="166" t="s">
        <v>1</v>
      </c>
      <c r="N273" s="167" t="s">
        <v>38</v>
      </c>
      <c r="O273" s="59"/>
      <c r="P273" s="168">
        <f>O273*H273</f>
        <v>0</v>
      </c>
      <c r="Q273" s="168">
        <v>0.23</v>
      </c>
      <c r="R273" s="168">
        <f>Q273*H273</f>
        <v>96.600000000000009</v>
      </c>
      <c r="S273" s="168">
        <v>0</v>
      </c>
      <c r="T273" s="169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70" t="s">
        <v>137</v>
      </c>
      <c r="AT273" s="170" t="s">
        <v>132</v>
      </c>
      <c r="AU273" s="170" t="s">
        <v>153</v>
      </c>
      <c r="AY273" s="18" t="s">
        <v>130</v>
      </c>
      <c r="BE273" s="171">
        <f>IF(N273="základní",J273,0)</f>
        <v>0</v>
      </c>
      <c r="BF273" s="171">
        <f>IF(N273="snížená",J273,0)</f>
        <v>0</v>
      </c>
      <c r="BG273" s="171">
        <f>IF(N273="zákl. přenesená",J273,0)</f>
        <v>0</v>
      </c>
      <c r="BH273" s="171">
        <f>IF(N273="sníž. přenesená",J273,0)</f>
        <v>0</v>
      </c>
      <c r="BI273" s="171">
        <f>IF(N273="nulová",J273,0)</f>
        <v>0</v>
      </c>
      <c r="BJ273" s="18" t="s">
        <v>30</v>
      </c>
      <c r="BK273" s="171">
        <f>ROUND(I273*H273,2)</f>
        <v>0</v>
      </c>
      <c r="BL273" s="18" t="s">
        <v>137</v>
      </c>
      <c r="BM273" s="170" t="s">
        <v>935</v>
      </c>
    </row>
    <row r="274" spans="1:65" s="13" customFormat="1">
      <c r="B274" s="172"/>
      <c r="D274" s="173" t="s">
        <v>139</v>
      </c>
      <c r="E274" s="174" t="s">
        <v>1</v>
      </c>
      <c r="F274" s="175" t="s">
        <v>936</v>
      </c>
      <c r="H274" s="174" t="s">
        <v>1</v>
      </c>
      <c r="I274" s="176"/>
      <c r="L274" s="172"/>
      <c r="M274" s="177"/>
      <c r="N274" s="178"/>
      <c r="O274" s="178"/>
      <c r="P274" s="178"/>
      <c r="Q274" s="178"/>
      <c r="R274" s="178"/>
      <c r="S274" s="178"/>
      <c r="T274" s="179"/>
      <c r="AT274" s="174" t="s">
        <v>139</v>
      </c>
      <c r="AU274" s="174" t="s">
        <v>153</v>
      </c>
      <c r="AV274" s="13" t="s">
        <v>30</v>
      </c>
      <c r="AW274" s="13" t="s">
        <v>29</v>
      </c>
      <c r="AX274" s="13" t="s">
        <v>73</v>
      </c>
      <c r="AY274" s="174" t="s">
        <v>130</v>
      </c>
    </row>
    <row r="275" spans="1:65" s="13" customFormat="1">
      <c r="B275" s="172"/>
      <c r="D275" s="173" t="s">
        <v>139</v>
      </c>
      <c r="E275" s="174" t="s">
        <v>1</v>
      </c>
      <c r="F275" s="175" t="s">
        <v>937</v>
      </c>
      <c r="H275" s="174" t="s">
        <v>1</v>
      </c>
      <c r="I275" s="176"/>
      <c r="L275" s="172"/>
      <c r="M275" s="177"/>
      <c r="N275" s="178"/>
      <c r="O275" s="178"/>
      <c r="P275" s="178"/>
      <c r="Q275" s="178"/>
      <c r="R275" s="178"/>
      <c r="S275" s="178"/>
      <c r="T275" s="179"/>
      <c r="AT275" s="174" t="s">
        <v>139</v>
      </c>
      <c r="AU275" s="174" t="s">
        <v>153</v>
      </c>
      <c r="AV275" s="13" t="s">
        <v>30</v>
      </c>
      <c r="AW275" s="13" t="s">
        <v>29</v>
      </c>
      <c r="AX275" s="13" t="s">
        <v>73</v>
      </c>
      <c r="AY275" s="174" t="s">
        <v>130</v>
      </c>
    </row>
    <row r="276" spans="1:65" s="13" customFormat="1">
      <c r="B276" s="172"/>
      <c r="D276" s="173" t="s">
        <v>139</v>
      </c>
      <c r="E276" s="174" t="s">
        <v>1</v>
      </c>
      <c r="F276" s="175" t="s">
        <v>938</v>
      </c>
      <c r="H276" s="174" t="s">
        <v>1</v>
      </c>
      <c r="I276" s="176"/>
      <c r="L276" s="172"/>
      <c r="M276" s="177"/>
      <c r="N276" s="178"/>
      <c r="O276" s="178"/>
      <c r="P276" s="178"/>
      <c r="Q276" s="178"/>
      <c r="R276" s="178"/>
      <c r="S276" s="178"/>
      <c r="T276" s="179"/>
      <c r="AT276" s="174" t="s">
        <v>139</v>
      </c>
      <c r="AU276" s="174" t="s">
        <v>153</v>
      </c>
      <c r="AV276" s="13" t="s">
        <v>30</v>
      </c>
      <c r="AW276" s="13" t="s">
        <v>29</v>
      </c>
      <c r="AX276" s="13" t="s">
        <v>73</v>
      </c>
      <c r="AY276" s="174" t="s">
        <v>130</v>
      </c>
    </row>
    <row r="277" spans="1:65" s="13" customFormat="1">
      <c r="B277" s="172"/>
      <c r="D277" s="173" t="s">
        <v>139</v>
      </c>
      <c r="E277" s="174" t="s">
        <v>1</v>
      </c>
      <c r="F277" s="175" t="s">
        <v>939</v>
      </c>
      <c r="H277" s="174" t="s">
        <v>1</v>
      </c>
      <c r="I277" s="176"/>
      <c r="L277" s="172"/>
      <c r="M277" s="177"/>
      <c r="N277" s="178"/>
      <c r="O277" s="178"/>
      <c r="P277" s="178"/>
      <c r="Q277" s="178"/>
      <c r="R277" s="178"/>
      <c r="S277" s="178"/>
      <c r="T277" s="179"/>
      <c r="AT277" s="174" t="s">
        <v>139</v>
      </c>
      <c r="AU277" s="174" t="s">
        <v>153</v>
      </c>
      <c r="AV277" s="13" t="s">
        <v>30</v>
      </c>
      <c r="AW277" s="13" t="s">
        <v>29</v>
      </c>
      <c r="AX277" s="13" t="s">
        <v>73</v>
      </c>
      <c r="AY277" s="174" t="s">
        <v>130</v>
      </c>
    </row>
    <row r="278" spans="1:65" s="14" customFormat="1">
      <c r="B278" s="180"/>
      <c r="D278" s="173" t="s">
        <v>139</v>
      </c>
      <c r="E278" s="181" t="s">
        <v>1</v>
      </c>
      <c r="F278" s="182" t="s">
        <v>871</v>
      </c>
      <c r="H278" s="183">
        <v>420</v>
      </c>
      <c r="I278" s="184"/>
      <c r="L278" s="180"/>
      <c r="M278" s="185"/>
      <c r="N278" s="186"/>
      <c r="O278" s="186"/>
      <c r="P278" s="186"/>
      <c r="Q278" s="186"/>
      <c r="R278" s="186"/>
      <c r="S278" s="186"/>
      <c r="T278" s="187"/>
      <c r="AT278" s="181" t="s">
        <v>139</v>
      </c>
      <c r="AU278" s="181" t="s">
        <v>153</v>
      </c>
      <c r="AV278" s="14" t="s">
        <v>82</v>
      </c>
      <c r="AW278" s="14" t="s">
        <v>29</v>
      </c>
      <c r="AX278" s="14" t="s">
        <v>73</v>
      </c>
      <c r="AY278" s="181" t="s">
        <v>130</v>
      </c>
    </row>
    <row r="279" spans="1:65" s="15" customFormat="1">
      <c r="B279" s="188"/>
      <c r="D279" s="173" t="s">
        <v>139</v>
      </c>
      <c r="E279" s="189" t="s">
        <v>1</v>
      </c>
      <c r="F279" s="190" t="s">
        <v>142</v>
      </c>
      <c r="H279" s="191">
        <v>420</v>
      </c>
      <c r="I279" s="192"/>
      <c r="L279" s="188"/>
      <c r="M279" s="193"/>
      <c r="N279" s="194"/>
      <c r="O279" s="194"/>
      <c r="P279" s="194"/>
      <c r="Q279" s="194"/>
      <c r="R279" s="194"/>
      <c r="S279" s="194"/>
      <c r="T279" s="195"/>
      <c r="AT279" s="189" t="s">
        <v>139</v>
      </c>
      <c r="AU279" s="189" t="s">
        <v>153</v>
      </c>
      <c r="AV279" s="15" t="s">
        <v>137</v>
      </c>
      <c r="AW279" s="15" t="s">
        <v>29</v>
      </c>
      <c r="AX279" s="15" t="s">
        <v>30</v>
      </c>
      <c r="AY279" s="189" t="s">
        <v>130</v>
      </c>
    </row>
    <row r="280" spans="1:65" s="2" customFormat="1" ht="33" customHeight="1">
      <c r="A280" s="33"/>
      <c r="B280" s="125"/>
      <c r="C280" s="159" t="s">
        <v>437</v>
      </c>
      <c r="D280" s="159" t="s">
        <v>132</v>
      </c>
      <c r="E280" s="160" t="s">
        <v>940</v>
      </c>
      <c r="F280" s="161" t="s">
        <v>941</v>
      </c>
      <c r="G280" s="162" t="s">
        <v>135</v>
      </c>
      <c r="H280" s="163">
        <v>50.4</v>
      </c>
      <c r="I280" s="164"/>
      <c r="J280" s="165">
        <f>ROUND(I280*H280,2)</f>
        <v>0</v>
      </c>
      <c r="K280" s="161" t="s">
        <v>136</v>
      </c>
      <c r="L280" s="34"/>
      <c r="M280" s="166" t="s">
        <v>1</v>
      </c>
      <c r="N280" s="167" t="s">
        <v>38</v>
      </c>
      <c r="O280" s="59"/>
      <c r="P280" s="168">
        <f>O280*H280</f>
        <v>0</v>
      </c>
      <c r="Q280" s="168">
        <v>2.3010199999999998</v>
      </c>
      <c r="R280" s="168">
        <f>Q280*H280</f>
        <v>115.97140799999998</v>
      </c>
      <c r="S280" s="168">
        <v>0</v>
      </c>
      <c r="T280" s="169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70" t="s">
        <v>137</v>
      </c>
      <c r="AT280" s="170" t="s">
        <v>132</v>
      </c>
      <c r="AU280" s="170" t="s">
        <v>153</v>
      </c>
      <c r="AY280" s="18" t="s">
        <v>130</v>
      </c>
      <c r="BE280" s="171">
        <f>IF(N280="základní",J280,0)</f>
        <v>0</v>
      </c>
      <c r="BF280" s="171">
        <f>IF(N280="snížená",J280,0)</f>
        <v>0</v>
      </c>
      <c r="BG280" s="171">
        <f>IF(N280="zákl. přenesená",J280,0)</f>
        <v>0</v>
      </c>
      <c r="BH280" s="171">
        <f>IF(N280="sníž. přenesená",J280,0)</f>
        <v>0</v>
      </c>
      <c r="BI280" s="171">
        <f>IF(N280="nulová",J280,0)</f>
        <v>0</v>
      </c>
      <c r="BJ280" s="18" t="s">
        <v>30</v>
      </c>
      <c r="BK280" s="171">
        <f>ROUND(I280*H280,2)</f>
        <v>0</v>
      </c>
      <c r="BL280" s="18" t="s">
        <v>137</v>
      </c>
      <c r="BM280" s="170" t="s">
        <v>942</v>
      </c>
    </row>
    <row r="281" spans="1:65" s="14" customFormat="1">
      <c r="B281" s="180"/>
      <c r="D281" s="173" t="s">
        <v>139</v>
      </c>
      <c r="E281" s="181" t="s">
        <v>1</v>
      </c>
      <c r="F281" s="182" t="s">
        <v>943</v>
      </c>
      <c r="H281" s="183">
        <v>50.4</v>
      </c>
      <c r="I281" s="184"/>
      <c r="L281" s="180"/>
      <c r="M281" s="185"/>
      <c r="N281" s="186"/>
      <c r="O281" s="186"/>
      <c r="P281" s="186"/>
      <c r="Q281" s="186"/>
      <c r="R281" s="186"/>
      <c r="S281" s="186"/>
      <c r="T281" s="187"/>
      <c r="AT281" s="181" t="s">
        <v>139</v>
      </c>
      <c r="AU281" s="181" t="s">
        <v>153</v>
      </c>
      <c r="AV281" s="14" t="s">
        <v>82</v>
      </c>
      <c r="AW281" s="14" t="s">
        <v>29</v>
      </c>
      <c r="AX281" s="14" t="s">
        <v>73</v>
      </c>
      <c r="AY281" s="181" t="s">
        <v>130</v>
      </c>
    </row>
    <row r="282" spans="1:65" s="15" customFormat="1">
      <c r="B282" s="188"/>
      <c r="D282" s="173" t="s">
        <v>139</v>
      </c>
      <c r="E282" s="189" t="s">
        <v>1</v>
      </c>
      <c r="F282" s="190" t="s">
        <v>142</v>
      </c>
      <c r="H282" s="191">
        <v>50.4</v>
      </c>
      <c r="I282" s="192"/>
      <c r="L282" s="188"/>
      <c r="M282" s="193"/>
      <c r="N282" s="194"/>
      <c r="O282" s="194"/>
      <c r="P282" s="194"/>
      <c r="Q282" s="194"/>
      <c r="R282" s="194"/>
      <c r="S282" s="194"/>
      <c r="T282" s="195"/>
      <c r="AT282" s="189" t="s">
        <v>139</v>
      </c>
      <c r="AU282" s="189" t="s">
        <v>153</v>
      </c>
      <c r="AV282" s="15" t="s">
        <v>137</v>
      </c>
      <c r="AW282" s="15" t="s">
        <v>29</v>
      </c>
      <c r="AX282" s="15" t="s">
        <v>30</v>
      </c>
      <c r="AY282" s="189" t="s">
        <v>130</v>
      </c>
    </row>
    <row r="283" spans="1:65" s="2" customFormat="1" ht="33" customHeight="1">
      <c r="A283" s="33"/>
      <c r="B283" s="125"/>
      <c r="C283" s="159" t="s">
        <v>442</v>
      </c>
      <c r="D283" s="159" t="s">
        <v>132</v>
      </c>
      <c r="E283" s="160" t="s">
        <v>944</v>
      </c>
      <c r="F283" s="161" t="s">
        <v>945</v>
      </c>
      <c r="G283" s="162" t="s">
        <v>135</v>
      </c>
      <c r="H283" s="163">
        <v>50.4</v>
      </c>
      <c r="I283" s="164"/>
      <c r="J283" s="165">
        <f>ROUND(I283*H283,2)</f>
        <v>0</v>
      </c>
      <c r="K283" s="161" t="s">
        <v>136</v>
      </c>
      <c r="L283" s="34"/>
      <c r="M283" s="166" t="s">
        <v>1</v>
      </c>
      <c r="N283" s="167" t="s">
        <v>38</v>
      </c>
      <c r="O283" s="59"/>
      <c r="P283" s="168">
        <f>O283*H283</f>
        <v>0</v>
      </c>
      <c r="Q283" s="168">
        <v>0</v>
      </c>
      <c r="R283" s="168">
        <f>Q283*H283</f>
        <v>0</v>
      </c>
      <c r="S283" s="168">
        <v>0</v>
      </c>
      <c r="T283" s="169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70" t="s">
        <v>137</v>
      </c>
      <c r="AT283" s="170" t="s">
        <v>132</v>
      </c>
      <c r="AU283" s="170" t="s">
        <v>153</v>
      </c>
      <c r="AY283" s="18" t="s">
        <v>130</v>
      </c>
      <c r="BE283" s="171">
        <f>IF(N283="základní",J283,0)</f>
        <v>0</v>
      </c>
      <c r="BF283" s="171">
        <f>IF(N283="snížená",J283,0)</f>
        <v>0</v>
      </c>
      <c r="BG283" s="171">
        <f>IF(N283="zákl. přenesená",J283,0)</f>
        <v>0</v>
      </c>
      <c r="BH283" s="171">
        <f>IF(N283="sníž. přenesená",J283,0)</f>
        <v>0</v>
      </c>
      <c r="BI283" s="171">
        <f>IF(N283="nulová",J283,0)</f>
        <v>0</v>
      </c>
      <c r="BJ283" s="18" t="s">
        <v>30</v>
      </c>
      <c r="BK283" s="171">
        <f>ROUND(I283*H283,2)</f>
        <v>0</v>
      </c>
      <c r="BL283" s="18" t="s">
        <v>137</v>
      </c>
      <c r="BM283" s="170" t="s">
        <v>946</v>
      </c>
    </row>
    <row r="284" spans="1:65" s="14" customFormat="1">
      <c r="B284" s="180"/>
      <c r="D284" s="173" t="s">
        <v>139</v>
      </c>
      <c r="E284" s="181" t="s">
        <v>1</v>
      </c>
      <c r="F284" s="182" t="s">
        <v>947</v>
      </c>
      <c r="H284" s="183">
        <v>50.4</v>
      </c>
      <c r="I284" s="184"/>
      <c r="L284" s="180"/>
      <c r="M284" s="185"/>
      <c r="N284" s="186"/>
      <c r="O284" s="186"/>
      <c r="P284" s="186"/>
      <c r="Q284" s="186"/>
      <c r="R284" s="186"/>
      <c r="S284" s="186"/>
      <c r="T284" s="187"/>
      <c r="AT284" s="181" t="s">
        <v>139</v>
      </c>
      <c r="AU284" s="181" t="s">
        <v>153</v>
      </c>
      <c r="AV284" s="14" t="s">
        <v>82</v>
      </c>
      <c r="AW284" s="14" t="s">
        <v>29</v>
      </c>
      <c r="AX284" s="14" t="s">
        <v>30</v>
      </c>
      <c r="AY284" s="181" t="s">
        <v>130</v>
      </c>
    </row>
    <row r="285" spans="1:65" s="2" customFormat="1" ht="24.15" customHeight="1">
      <c r="A285" s="33"/>
      <c r="B285" s="125"/>
      <c r="C285" s="159" t="s">
        <v>446</v>
      </c>
      <c r="D285" s="159" t="s">
        <v>132</v>
      </c>
      <c r="E285" s="160" t="s">
        <v>948</v>
      </c>
      <c r="F285" s="161" t="s">
        <v>949</v>
      </c>
      <c r="G285" s="162" t="s">
        <v>135</v>
      </c>
      <c r="H285" s="163">
        <v>50.4</v>
      </c>
      <c r="I285" s="164"/>
      <c r="J285" s="165">
        <f>ROUND(I285*H285,2)</f>
        <v>0</v>
      </c>
      <c r="K285" s="161" t="s">
        <v>136</v>
      </c>
      <c r="L285" s="34"/>
      <c r="M285" s="166" t="s">
        <v>1</v>
      </c>
      <c r="N285" s="167" t="s">
        <v>38</v>
      </c>
      <c r="O285" s="59"/>
      <c r="P285" s="168">
        <f>O285*H285</f>
        <v>0</v>
      </c>
      <c r="Q285" s="168">
        <v>0</v>
      </c>
      <c r="R285" s="168">
        <f>Q285*H285</f>
        <v>0</v>
      </c>
      <c r="S285" s="168">
        <v>0</v>
      </c>
      <c r="T285" s="169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70" t="s">
        <v>137</v>
      </c>
      <c r="AT285" s="170" t="s">
        <v>132</v>
      </c>
      <c r="AU285" s="170" t="s">
        <v>153</v>
      </c>
      <c r="AY285" s="18" t="s">
        <v>130</v>
      </c>
      <c r="BE285" s="171">
        <f>IF(N285="základní",J285,0)</f>
        <v>0</v>
      </c>
      <c r="BF285" s="171">
        <f>IF(N285="snížená",J285,0)</f>
        <v>0</v>
      </c>
      <c r="BG285" s="171">
        <f>IF(N285="zákl. přenesená",J285,0)</f>
        <v>0</v>
      </c>
      <c r="BH285" s="171">
        <f>IF(N285="sníž. přenesená",J285,0)</f>
        <v>0</v>
      </c>
      <c r="BI285" s="171">
        <f>IF(N285="nulová",J285,0)</f>
        <v>0</v>
      </c>
      <c r="BJ285" s="18" t="s">
        <v>30</v>
      </c>
      <c r="BK285" s="171">
        <f>ROUND(I285*H285,2)</f>
        <v>0</v>
      </c>
      <c r="BL285" s="18" t="s">
        <v>137</v>
      </c>
      <c r="BM285" s="170" t="s">
        <v>950</v>
      </c>
    </row>
    <row r="286" spans="1:65" s="14" customFormat="1">
      <c r="B286" s="180"/>
      <c r="D286" s="173" t="s">
        <v>139</v>
      </c>
      <c r="E286" s="181" t="s">
        <v>1</v>
      </c>
      <c r="F286" s="182" t="s">
        <v>947</v>
      </c>
      <c r="H286" s="183">
        <v>50.4</v>
      </c>
      <c r="I286" s="184"/>
      <c r="L286" s="180"/>
      <c r="M286" s="185"/>
      <c r="N286" s="186"/>
      <c r="O286" s="186"/>
      <c r="P286" s="186"/>
      <c r="Q286" s="186"/>
      <c r="R286" s="186"/>
      <c r="S286" s="186"/>
      <c r="T286" s="187"/>
      <c r="AT286" s="181" t="s">
        <v>139</v>
      </c>
      <c r="AU286" s="181" t="s">
        <v>153</v>
      </c>
      <c r="AV286" s="14" t="s">
        <v>82</v>
      </c>
      <c r="AW286" s="14" t="s">
        <v>29</v>
      </c>
      <c r="AX286" s="14" t="s">
        <v>30</v>
      </c>
      <c r="AY286" s="181" t="s">
        <v>130</v>
      </c>
    </row>
    <row r="287" spans="1:65" s="2" customFormat="1" ht="16.5" customHeight="1">
      <c r="A287" s="33"/>
      <c r="B287" s="125"/>
      <c r="C287" s="159" t="s">
        <v>451</v>
      </c>
      <c r="D287" s="159" t="s">
        <v>132</v>
      </c>
      <c r="E287" s="160" t="s">
        <v>852</v>
      </c>
      <c r="F287" s="161" t="s">
        <v>853</v>
      </c>
      <c r="G287" s="162" t="s">
        <v>245</v>
      </c>
      <c r="H287" s="163">
        <v>0.878</v>
      </c>
      <c r="I287" s="164"/>
      <c r="J287" s="165">
        <f>ROUND(I287*H287,2)</f>
        <v>0</v>
      </c>
      <c r="K287" s="161" t="s">
        <v>136</v>
      </c>
      <c r="L287" s="34"/>
      <c r="M287" s="166" t="s">
        <v>1</v>
      </c>
      <c r="N287" s="167" t="s">
        <v>38</v>
      </c>
      <c r="O287" s="59"/>
      <c r="P287" s="168">
        <f>O287*H287</f>
        <v>0</v>
      </c>
      <c r="Q287" s="168">
        <v>1.06277</v>
      </c>
      <c r="R287" s="168">
        <f>Q287*H287</f>
        <v>0.93311206000000002</v>
      </c>
      <c r="S287" s="168">
        <v>0</v>
      </c>
      <c r="T287" s="169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70" t="s">
        <v>137</v>
      </c>
      <c r="AT287" s="170" t="s">
        <v>132</v>
      </c>
      <c r="AU287" s="170" t="s">
        <v>153</v>
      </c>
      <c r="AY287" s="18" t="s">
        <v>130</v>
      </c>
      <c r="BE287" s="171">
        <f>IF(N287="základní",J287,0)</f>
        <v>0</v>
      </c>
      <c r="BF287" s="171">
        <f>IF(N287="snížená",J287,0)</f>
        <v>0</v>
      </c>
      <c r="BG287" s="171">
        <f>IF(N287="zákl. přenesená",J287,0)</f>
        <v>0</v>
      </c>
      <c r="BH287" s="171">
        <f>IF(N287="sníž. přenesená",J287,0)</f>
        <v>0</v>
      </c>
      <c r="BI287" s="171">
        <f>IF(N287="nulová",J287,0)</f>
        <v>0</v>
      </c>
      <c r="BJ287" s="18" t="s">
        <v>30</v>
      </c>
      <c r="BK287" s="171">
        <f>ROUND(I287*H287,2)</f>
        <v>0</v>
      </c>
      <c r="BL287" s="18" t="s">
        <v>137</v>
      </c>
      <c r="BM287" s="170" t="s">
        <v>951</v>
      </c>
    </row>
    <row r="288" spans="1:65" s="13" customFormat="1">
      <c r="B288" s="172"/>
      <c r="D288" s="173" t="s">
        <v>139</v>
      </c>
      <c r="E288" s="174" t="s">
        <v>1</v>
      </c>
      <c r="F288" s="175" t="s">
        <v>952</v>
      </c>
      <c r="H288" s="174" t="s">
        <v>1</v>
      </c>
      <c r="I288" s="176"/>
      <c r="L288" s="172"/>
      <c r="M288" s="177"/>
      <c r="N288" s="178"/>
      <c r="O288" s="178"/>
      <c r="P288" s="178"/>
      <c r="Q288" s="178"/>
      <c r="R288" s="178"/>
      <c r="S288" s="178"/>
      <c r="T288" s="179"/>
      <c r="AT288" s="174" t="s">
        <v>139</v>
      </c>
      <c r="AU288" s="174" t="s">
        <v>153</v>
      </c>
      <c r="AV288" s="13" t="s">
        <v>30</v>
      </c>
      <c r="AW288" s="13" t="s">
        <v>29</v>
      </c>
      <c r="AX288" s="13" t="s">
        <v>73</v>
      </c>
      <c r="AY288" s="174" t="s">
        <v>130</v>
      </c>
    </row>
    <row r="289" spans="1:65" s="14" customFormat="1">
      <c r="B289" s="180"/>
      <c r="D289" s="173" t="s">
        <v>139</v>
      </c>
      <c r="E289" s="181" t="s">
        <v>1</v>
      </c>
      <c r="F289" s="182" t="s">
        <v>953</v>
      </c>
      <c r="H289" s="183">
        <v>0.878</v>
      </c>
      <c r="I289" s="184"/>
      <c r="L289" s="180"/>
      <c r="M289" s="185"/>
      <c r="N289" s="186"/>
      <c r="O289" s="186"/>
      <c r="P289" s="186"/>
      <c r="Q289" s="186"/>
      <c r="R289" s="186"/>
      <c r="S289" s="186"/>
      <c r="T289" s="187"/>
      <c r="AT289" s="181" t="s">
        <v>139</v>
      </c>
      <c r="AU289" s="181" t="s">
        <v>153</v>
      </c>
      <c r="AV289" s="14" t="s">
        <v>82</v>
      </c>
      <c r="AW289" s="14" t="s">
        <v>29</v>
      </c>
      <c r="AX289" s="14" t="s">
        <v>73</v>
      </c>
      <c r="AY289" s="181" t="s">
        <v>130</v>
      </c>
    </row>
    <row r="290" spans="1:65" s="15" customFormat="1">
      <c r="B290" s="188"/>
      <c r="D290" s="173" t="s">
        <v>139</v>
      </c>
      <c r="E290" s="189" t="s">
        <v>1</v>
      </c>
      <c r="F290" s="190" t="s">
        <v>142</v>
      </c>
      <c r="H290" s="191">
        <v>0.878</v>
      </c>
      <c r="I290" s="192"/>
      <c r="L290" s="188"/>
      <c r="M290" s="193"/>
      <c r="N290" s="194"/>
      <c r="O290" s="194"/>
      <c r="P290" s="194"/>
      <c r="Q290" s="194"/>
      <c r="R290" s="194"/>
      <c r="S290" s="194"/>
      <c r="T290" s="195"/>
      <c r="AT290" s="189" t="s">
        <v>139</v>
      </c>
      <c r="AU290" s="189" t="s">
        <v>153</v>
      </c>
      <c r="AV290" s="15" t="s">
        <v>137</v>
      </c>
      <c r="AW290" s="15" t="s">
        <v>29</v>
      </c>
      <c r="AX290" s="15" t="s">
        <v>30</v>
      </c>
      <c r="AY290" s="189" t="s">
        <v>130</v>
      </c>
    </row>
    <row r="291" spans="1:65" s="2" customFormat="1" ht="24.15" customHeight="1">
      <c r="A291" s="33"/>
      <c r="B291" s="125"/>
      <c r="C291" s="159" t="s">
        <v>458</v>
      </c>
      <c r="D291" s="159" t="s">
        <v>132</v>
      </c>
      <c r="E291" s="160" t="s">
        <v>954</v>
      </c>
      <c r="F291" s="161" t="s">
        <v>955</v>
      </c>
      <c r="G291" s="162" t="s">
        <v>279</v>
      </c>
      <c r="H291" s="163">
        <v>15</v>
      </c>
      <c r="I291" s="164"/>
      <c r="J291" s="165">
        <f>ROUND(I291*H291,2)</f>
        <v>0</v>
      </c>
      <c r="K291" s="161" t="s">
        <v>136</v>
      </c>
      <c r="L291" s="34"/>
      <c r="M291" s="166" t="s">
        <v>1</v>
      </c>
      <c r="N291" s="167" t="s">
        <v>38</v>
      </c>
      <c r="O291" s="59"/>
      <c r="P291" s="168">
        <f>O291*H291</f>
        <v>0</v>
      </c>
      <c r="Q291" s="168">
        <v>0</v>
      </c>
      <c r="R291" s="168">
        <f>Q291*H291</f>
        <v>0</v>
      </c>
      <c r="S291" s="168">
        <v>0</v>
      </c>
      <c r="T291" s="169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70" t="s">
        <v>137</v>
      </c>
      <c r="AT291" s="170" t="s">
        <v>132</v>
      </c>
      <c r="AU291" s="170" t="s">
        <v>153</v>
      </c>
      <c r="AY291" s="18" t="s">
        <v>130</v>
      </c>
      <c r="BE291" s="171">
        <f>IF(N291="základní",J291,0)</f>
        <v>0</v>
      </c>
      <c r="BF291" s="171">
        <f>IF(N291="snížená",J291,0)</f>
        <v>0</v>
      </c>
      <c r="BG291" s="171">
        <f>IF(N291="zákl. přenesená",J291,0)</f>
        <v>0</v>
      </c>
      <c r="BH291" s="171">
        <f>IF(N291="sníž. přenesená",J291,0)</f>
        <v>0</v>
      </c>
      <c r="BI291" s="171">
        <f>IF(N291="nulová",J291,0)</f>
        <v>0</v>
      </c>
      <c r="BJ291" s="18" t="s">
        <v>30</v>
      </c>
      <c r="BK291" s="171">
        <f>ROUND(I291*H291,2)</f>
        <v>0</v>
      </c>
      <c r="BL291" s="18" t="s">
        <v>137</v>
      </c>
      <c r="BM291" s="170" t="s">
        <v>956</v>
      </c>
    </row>
    <row r="292" spans="1:65" s="14" customFormat="1">
      <c r="B292" s="180"/>
      <c r="D292" s="173" t="s">
        <v>139</v>
      </c>
      <c r="E292" s="181" t="s">
        <v>1</v>
      </c>
      <c r="F292" s="182" t="s">
        <v>957</v>
      </c>
      <c r="H292" s="183">
        <v>15</v>
      </c>
      <c r="I292" s="184"/>
      <c r="L292" s="180"/>
      <c r="M292" s="185"/>
      <c r="N292" s="186"/>
      <c r="O292" s="186"/>
      <c r="P292" s="186"/>
      <c r="Q292" s="186"/>
      <c r="R292" s="186"/>
      <c r="S292" s="186"/>
      <c r="T292" s="187"/>
      <c r="AT292" s="181" t="s">
        <v>139</v>
      </c>
      <c r="AU292" s="181" t="s">
        <v>153</v>
      </c>
      <c r="AV292" s="14" t="s">
        <v>82</v>
      </c>
      <c r="AW292" s="14" t="s">
        <v>29</v>
      </c>
      <c r="AX292" s="14" t="s">
        <v>73</v>
      </c>
      <c r="AY292" s="181" t="s">
        <v>130</v>
      </c>
    </row>
    <row r="293" spans="1:65" s="15" customFormat="1">
      <c r="B293" s="188"/>
      <c r="D293" s="173" t="s">
        <v>139</v>
      </c>
      <c r="E293" s="189" t="s">
        <v>1</v>
      </c>
      <c r="F293" s="190" t="s">
        <v>142</v>
      </c>
      <c r="H293" s="191">
        <v>15</v>
      </c>
      <c r="I293" s="192"/>
      <c r="L293" s="188"/>
      <c r="M293" s="193"/>
      <c r="N293" s="194"/>
      <c r="O293" s="194"/>
      <c r="P293" s="194"/>
      <c r="Q293" s="194"/>
      <c r="R293" s="194"/>
      <c r="S293" s="194"/>
      <c r="T293" s="195"/>
      <c r="AT293" s="189" t="s">
        <v>139</v>
      </c>
      <c r="AU293" s="189" t="s">
        <v>153</v>
      </c>
      <c r="AV293" s="15" t="s">
        <v>137</v>
      </c>
      <c r="AW293" s="15" t="s">
        <v>29</v>
      </c>
      <c r="AX293" s="15" t="s">
        <v>30</v>
      </c>
      <c r="AY293" s="189" t="s">
        <v>130</v>
      </c>
    </row>
    <row r="294" spans="1:65" s="2" customFormat="1" ht="33" customHeight="1">
      <c r="A294" s="33"/>
      <c r="B294" s="125"/>
      <c r="C294" s="159" t="s">
        <v>464</v>
      </c>
      <c r="D294" s="159" t="s">
        <v>132</v>
      </c>
      <c r="E294" s="160" t="s">
        <v>958</v>
      </c>
      <c r="F294" s="161" t="s">
        <v>959</v>
      </c>
      <c r="G294" s="162" t="s">
        <v>245</v>
      </c>
      <c r="H294" s="163">
        <v>479.536</v>
      </c>
      <c r="I294" s="164"/>
      <c r="J294" s="165">
        <f>ROUND(I294*H294,2)</f>
        <v>0</v>
      </c>
      <c r="K294" s="161" t="s">
        <v>136</v>
      </c>
      <c r="L294" s="34"/>
      <c r="M294" s="166" t="s">
        <v>1</v>
      </c>
      <c r="N294" s="167" t="s">
        <v>38</v>
      </c>
      <c r="O294" s="59"/>
      <c r="P294" s="168">
        <f>O294*H294</f>
        <v>0</v>
      </c>
      <c r="Q294" s="168">
        <v>0</v>
      </c>
      <c r="R294" s="168">
        <f>Q294*H294</f>
        <v>0</v>
      </c>
      <c r="S294" s="168">
        <v>0</v>
      </c>
      <c r="T294" s="169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70" t="s">
        <v>137</v>
      </c>
      <c r="AT294" s="170" t="s">
        <v>132</v>
      </c>
      <c r="AU294" s="170" t="s">
        <v>153</v>
      </c>
      <c r="AY294" s="18" t="s">
        <v>130</v>
      </c>
      <c r="BE294" s="171">
        <f>IF(N294="základní",J294,0)</f>
        <v>0</v>
      </c>
      <c r="BF294" s="171">
        <f>IF(N294="snížená",J294,0)</f>
        <v>0</v>
      </c>
      <c r="BG294" s="171">
        <f>IF(N294="zákl. přenesená",J294,0)</f>
        <v>0</v>
      </c>
      <c r="BH294" s="171">
        <f>IF(N294="sníž. přenesená",J294,0)</f>
        <v>0</v>
      </c>
      <c r="BI294" s="171">
        <f>IF(N294="nulová",J294,0)</f>
        <v>0</v>
      </c>
      <c r="BJ294" s="18" t="s">
        <v>30</v>
      </c>
      <c r="BK294" s="171">
        <f>ROUND(I294*H294,2)</f>
        <v>0</v>
      </c>
      <c r="BL294" s="18" t="s">
        <v>137</v>
      </c>
      <c r="BM294" s="170" t="s">
        <v>960</v>
      </c>
    </row>
    <row r="295" spans="1:65" s="14" customFormat="1">
      <c r="B295" s="180"/>
      <c r="D295" s="173" t="s">
        <v>139</v>
      </c>
      <c r="E295" s="181" t="s">
        <v>1</v>
      </c>
      <c r="F295" s="182" t="s">
        <v>961</v>
      </c>
      <c r="H295" s="183">
        <v>479.536</v>
      </c>
      <c r="I295" s="184"/>
      <c r="L295" s="180"/>
      <c r="M295" s="185"/>
      <c r="N295" s="186"/>
      <c r="O295" s="186"/>
      <c r="P295" s="186"/>
      <c r="Q295" s="186"/>
      <c r="R295" s="186"/>
      <c r="S295" s="186"/>
      <c r="T295" s="187"/>
      <c r="AT295" s="181" t="s">
        <v>139</v>
      </c>
      <c r="AU295" s="181" t="s">
        <v>153</v>
      </c>
      <c r="AV295" s="14" t="s">
        <v>82</v>
      </c>
      <c r="AW295" s="14" t="s">
        <v>29</v>
      </c>
      <c r="AX295" s="14" t="s">
        <v>30</v>
      </c>
      <c r="AY295" s="181" t="s">
        <v>130</v>
      </c>
    </row>
    <row r="296" spans="1:65" s="2" customFormat="1" ht="16.5" customHeight="1">
      <c r="A296" s="33"/>
      <c r="B296" s="125"/>
      <c r="C296" s="159" t="s">
        <v>469</v>
      </c>
      <c r="D296" s="159" t="s">
        <v>132</v>
      </c>
      <c r="E296" s="160" t="s">
        <v>962</v>
      </c>
      <c r="F296" s="161" t="s">
        <v>963</v>
      </c>
      <c r="G296" s="162" t="s">
        <v>1</v>
      </c>
      <c r="H296" s="163">
        <v>0</v>
      </c>
      <c r="I296" s="164"/>
      <c r="J296" s="165">
        <f>ROUND(I296*H296,2)</f>
        <v>0</v>
      </c>
      <c r="K296" s="161" t="s">
        <v>1</v>
      </c>
      <c r="L296" s="34"/>
      <c r="M296" s="166" t="s">
        <v>1</v>
      </c>
      <c r="N296" s="167" t="s">
        <v>38</v>
      </c>
      <c r="O296" s="59"/>
      <c r="P296" s="168">
        <f>O296*H296</f>
        <v>0</v>
      </c>
      <c r="Q296" s="168">
        <v>0</v>
      </c>
      <c r="R296" s="168">
        <f>Q296*H296</f>
        <v>0</v>
      </c>
      <c r="S296" s="168">
        <v>0</v>
      </c>
      <c r="T296" s="169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70" t="s">
        <v>137</v>
      </c>
      <c r="AT296" s="170" t="s">
        <v>132</v>
      </c>
      <c r="AU296" s="170" t="s">
        <v>153</v>
      </c>
      <c r="AY296" s="18" t="s">
        <v>130</v>
      </c>
      <c r="BE296" s="171">
        <f>IF(N296="základní",J296,0)</f>
        <v>0</v>
      </c>
      <c r="BF296" s="171">
        <f>IF(N296="snížená",J296,0)</f>
        <v>0</v>
      </c>
      <c r="BG296" s="171">
        <f>IF(N296="zákl. přenesená",J296,0)</f>
        <v>0</v>
      </c>
      <c r="BH296" s="171">
        <f>IF(N296="sníž. přenesená",J296,0)</f>
        <v>0</v>
      </c>
      <c r="BI296" s="171">
        <f>IF(N296="nulová",J296,0)</f>
        <v>0</v>
      </c>
      <c r="BJ296" s="18" t="s">
        <v>30</v>
      </c>
      <c r="BK296" s="171">
        <f>ROUND(I296*H296,2)</f>
        <v>0</v>
      </c>
      <c r="BL296" s="18" t="s">
        <v>137</v>
      </c>
      <c r="BM296" s="170" t="s">
        <v>964</v>
      </c>
    </row>
    <row r="297" spans="1:65" s="14" customFormat="1">
      <c r="B297" s="180"/>
      <c r="D297" s="173" t="s">
        <v>139</v>
      </c>
      <c r="E297" s="181" t="s">
        <v>1</v>
      </c>
      <c r="F297" s="182" t="s">
        <v>73</v>
      </c>
      <c r="H297" s="183">
        <v>0</v>
      </c>
      <c r="I297" s="184"/>
      <c r="L297" s="180"/>
      <c r="M297" s="185"/>
      <c r="N297" s="186"/>
      <c r="O297" s="186"/>
      <c r="P297" s="186"/>
      <c r="Q297" s="186"/>
      <c r="R297" s="186"/>
      <c r="S297" s="186"/>
      <c r="T297" s="187"/>
      <c r="AT297" s="181" t="s">
        <v>139</v>
      </c>
      <c r="AU297" s="181" t="s">
        <v>153</v>
      </c>
      <c r="AV297" s="14" t="s">
        <v>82</v>
      </c>
      <c r="AW297" s="14" t="s">
        <v>29</v>
      </c>
      <c r="AX297" s="14" t="s">
        <v>30</v>
      </c>
      <c r="AY297" s="181" t="s">
        <v>130</v>
      </c>
    </row>
    <row r="298" spans="1:65" s="2" customFormat="1" ht="24.15" customHeight="1">
      <c r="A298" s="33"/>
      <c r="B298" s="125"/>
      <c r="C298" s="159" t="s">
        <v>474</v>
      </c>
      <c r="D298" s="159" t="s">
        <v>132</v>
      </c>
      <c r="E298" s="160" t="s">
        <v>965</v>
      </c>
      <c r="F298" s="161" t="s">
        <v>966</v>
      </c>
      <c r="G298" s="162" t="s">
        <v>546</v>
      </c>
      <c r="H298" s="163">
        <v>2</v>
      </c>
      <c r="I298" s="164"/>
      <c r="J298" s="165">
        <f>ROUND(I298*H298,2)</f>
        <v>0</v>
      </c>
      <c r="K298" s="161" t="s">
        <v>1</v>
      </c>
      <c r="L298" s="34"/>
      <c r="M298" s="166" t="s">
        <v>1</v>
      </c>
      <c r="N298" s="167" t="s">
        <v>38</v>
      </c>
      <c r="O298" s="59"/>
      <c r="P298" s="168">
        <f>O298*H298</f>
        <v>0</v>
      </c>
      <c r="Q298" s="168">
        <v>0</v>
      </c>
      <c r="R298" s="168">
        <f>Q298*H298</f>
        <v>0</v>
      </c>
      <c r="S298" s="168">
        <v>0</v>
      </c>
      <c r="T298" s="169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70" t="s">
        <v>137</v>
      </c>
      <c r="AT298" s="170" t="s">
        <v>132</v>
      </c>
      <c r="AU298" s="170" t="s">
        <v>153</v>
      </c>
      <c r="AY298" s="18" t="s">
        <v>130</v>
      </c>
      <c r="BE298" s="171">
        <f>IF(N298="základní",J298,0)</f>
        <v>0</v>
      </c>
      <c r="BF298" s="171">
        <f>IF(N298="snížená",J298,0)</f>
        <v>0</v>
      </c>
      <c r="BG298" s="171">
        <f>IF(N298="zákl. přenesená",J298,0)</f>
        <v>0</v>
      </c>
      <c r="BH298" s="171">
        <f>IF(N298="sníž. přenesená",J298,0)</f>
        <v>0</v>
      </c>
      <c r="BI298" s="171">
        <f>IF(N298="nulová",J298,0)</f>
        <v>0</v>
      </c>
      <c r="BJ298" s="18" t="s">
        <v>30</v>
      </c>
      <c r="BK298" s="171">
        <f>ROUND(I298*H298,2)</f>
        <v>0</v>
      </c>
      <c r="BL298" s="18" t="s">
        <v>137</v>
      </c>
      <c r="BM298" s="170" t="s">
        <v>967</v>
      </c>
    </row>
    <row r="299" spans="1:65" s="13" customFormat="1">
      <c r="B299" s="172"/>
      <c r="D299" s="173" t="s">
        <v>139</v>
      </c>
      <c r="E299" s="174" t="s">
        <v>1</v>
      </c>
      <c r="F299" s="175" t="s">
        <v>968</v>
      </c>
      <c r="H299" s="174" t="s">
        <v>1</v>
      </c>
      <c r="I299" s="176"/>
      <c r="L299" s="172"/>
      <c r="M299" s="177"/>
      <c r="N299" s="178"/>
      <c r="O299" s="178"/>
      <c r="P299" s="178"/>
      <c r="Q299" s="178"/>
      <c r="R299" s="178"/>
      <c r="S299" s="178"/>
      <c r="T299" s="179"/>
      <c r="AT299" s="174" t="s">
        <v>139</v>
      </c>
      <c r="AU299" s="174" t="s">
        <v>153</v>
      </c>
      <c r="AV299" s="13" t="s">
        <v>30</v>
      </c>
      <c r="AW299" s="13" t="s">
        <v>29</v>
      </c>
      <c r="AX299" s="13" t="s">
        <v>73</v>
      </c>
      <c r="AY299" s="174" t="s">
        <v>130</v>
      </c>
    </row>
    <row r="300" spans="1:65" s="14" customFormat="1">
      <c r="B300" s="180"/>
      <c r="D300" s="173" t="s">
        <v>139</v>
      </c>
      <c r="E300" s="181" t="s">
        <v>1</v>
      </c>
      <c r="F300" s="182" t="s">
        <v>838</v>
      </c>
      <c r="H300" s="183">
        <v>2</v>
      </c>
      <c r="I300" s="184"/>
      <c r="L300" s="180"/>
      <c r="M300" s="185"/>
      <c r="N300" s="186"/>
      <c r="O300" s="186"/>
      <c r="P300" s="186"/>
      <c r="Q300" s="186"/>
      <c r="R300" s="186"/>
      <c r="S300" s="186"/>
      <c r="T300" s="187"/>
      <c r="AT300" s="181" t="s">
        <v>139</v>
      </c>
      <c r="AU300" s="181" t="s">
        <v>153</v>
      </c>
      <c r="AV300" s="14" t="s">
        <v>82</v>
      </c>
      <c r="AW300" s="14" t="s">
        <v>29</v>
      </c>
      <c r="AX300" s="14" t="s">
        <v>30</v>
      </c>
      <c r="AY300" s="181" t="s">
        <v>130</v>
      </c>
    </row>
    <row r="301" spans="1:65" s="2" customFormat="1" ht="16.5" customHeight="1">
      <c r="A301" s="33"/>
      <c r="B301" s="125"/>
      <c r="C301" s="159" t="s">
        <v>479</v>
      </c>
      <c r="D301" s="159" t="s">
        <v>132</v>
      </c>
      <c r="E301" s="160" t="s">
        <v>969</v>
      </c>
      <c r="F301" s="161" t="s">
        <v>970</v>
      </c>
      <c r="G301" s="162" t="s">
        <v>971</v>
      </c>
      <c r="H301" s="163">
        <v>227</v>
      </c>
      <c r="I301" s="164"/>
      <c r="J301" s="165">
        <f>ROUND(I301*H301,2)</f>
        <v>0</v>
      </c>
      <c r="K301" s="161" t="s">
        <v>1</v>
      </c>
      <c r="L301" s="34"/>
      <c r="M301" s="166" t="s">
        <v>1</v>
      </c>
      <c r="N301" s="167" t="s">
        <v>38</v>
      </c>
      <c r="O301" s="59"/>
      <c r="P301" s="168">
        <f>O301*H301</f>
        <v>0</v>
      </c>
      <c r="Q301" s="168">
        <v>0</v>
      </c>
      <c r="R301" s="168">
        <f>Q301*H301</f>
        <v>0</v>
      </c>
      <c r="S301" s="168">
        <v>0</v>
      </c>
      <c r="T301" s="169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70" t="s">
        <v>137</v>
      </c>
      <c r="AT301" s="170" t="s">
        <v>132</v>
      </c>
      <c r="AU301" s="170" t="s">
        <v>153</v>
      </c>
      <c r="AY301" s="18" t="s">
        <v>130</v>
      </c>
      <c r="BE301" s="171">
        <f>IF(N301="základní",J301,0)</f>
        <v>0</v>
      </c>
      <c r="BF301" s="171">
        <f>IF(N301="snížená",J301,0)</f>
        <v>0</v>
      </c>
      <c r="BG301" s="171">
        <f>IF(N301="zákl. přenesená",J301,0)</f>
        <v>0</v>
      </c>
      <c r="BH301" s="171">
        <f>IF(N301="sníž. přenesená",J301,0)</f>
        <v>0</v>
      </c>
      <c r="BI301" s="171">
        <f>IF(N301="nulová",J301,0)</f>
        <v>0</v>
      </c>
      <c r="BJ301" s="18" t="s">
        <v>30</v>
      </c>
      <c r="BK301" s="171">
        <f>ROUND(I301*H301,2)</f>
        <v>0</v>
      </c>
      <c r="BL301" s="18" t="s">
        <v>137</v>
      </c>
      <c r="BM301" s="170" t="s">
        <v>972</v>
      </c>
    </row>
    <row r="302" spans="1:65" s="13" customFormat="1">
      <c r="B302" s="172"/>
      <c r="D302" s="173" t="s">
        <v>139</v>
      </c>
      <c r="E302" s="174" t="s">
        <v>1</v>
      </c>
      <c r="F302" s="175" t="s">
        <v>973</v>
      </c>
      <c r="H302" s="174" t="s">
        <v>1</v>
      </c>
      <c r="I302" s="176"/>
      <c r="L302" s="172"/>
      <c r="M302" s="177"/>
      <c r="N302" s="178"/>
      <c r="O302" s="178"/>
      <c r="P302" s="178"/>
      <c r="Q302" s="178"/>
      <c r="R302" s="178"/>
      <c r="S302" s="178"/>
      <c r="T302" s="179"/>
      <c r="AT302" s="174" t="s">
        <v>139</v>
      </c>
      <c r="AU302" s="174" t="s">
        <v>153</v>
      </c>
      <c r="AV302" s="13" t="s">
        <v>30</v>
      </c>
      <c r="AW302" s="13" t="s">
        <v>29</v>
      </c>
      <c r="AX302" s="13" t="s">
        <v>73</v>
      </c>
      <c r="AY302" s="174" t="s">
        <v>130</v>
      </c>
    </row>
    <row r="303" spans="1:65" s="13" customFormat="1">
      <c r="B303" s="172"/>
      <c r="D303" s="173" t="s">
        <v>139</v>
      </c>
      <c r="E303" s="174" t="s">
        <v>1</v>
      </c>
      <c r="F303" s="175" t="s">
        <v>974</v>
      </c>
      <c r="H303" s="174" t="s">
        <v>1</v>
      </c>
      <c r="I303" s="176"/>
      <c r="L303" s="172"/>
      <c r="M303" s="177"/>
      <c r="N303" s="178"/>
      <c r="O303" s="178"/>
      <c r="P303" s="178"/>
      <c r="Q303" s="178"/>
      <c r="R303" s="178"/>
      <c r="S303" s="178"/>
      <c r="T303" s="179"/>
      <c r="AT303" s="174" t="s">
        <v>139</v>
      </c>
      <c r="AU303" s="174" t="s">
        <v>153</v>
      </c>
      <c r="AV303" s="13" t="s">
        <v>30</v>
      </c>
      <c r="AW303" s="13" t="s">
        <v>29</v>
      </c>
      <c r="AX303" s="13" t="s">
        <v>73</v>
      </c>
      <c r="AY303" s="174" t="s">
        <v>130</v>
      </c>
    </row>
    <row r="304" spans="1:65" s="13" customFormat="1">
      <c r="B304" s="172"/>
      <c r="D304" s="173" t="s">
        <v>139</v>
      </c>
      <c r="E304" s="174" t="s">
        <v>1</v>
      </c>
      <c r="F304" s="175" t="s">
        <v>975</v>
      </c>
      <c r="H304" s="174" t="s">
        <v>1</v>
      </c>
      <c r="I304" s="176"/>
      <c r="L304" s="172"/>
      <c r="M304" s="177"/>
      <c r="N304" s="178"/>
      <c r="O304" s="178"/>
      <c r="P304" s="178"/>
      <c r="Q304" s="178"/>
      <c r="R304" s="178"/>
      <c r="S304" s="178"/>
      <c r="T304" s="179"/>
      <c r="AT304" s="174" t="s">
        <v>139</v>
      </c>
      <c r="AU304" s="174" t="s">
        <v>153</v>
      </c>
      <c r="AV304" s="13" t="s">
        <v>30</v>
      </c>
      <c r="AW304" s="13" t="s">
        <v>29</v>
      </c>
      <c r="AX304" s="13" t="s">
        <v>73</v>
      </c>
      <c r="AY304" s="174" t="s">
        <v>130</v>
      </c>
    </row>
    <row r="305" spans="1:65" s="14" customFormat="1">
      <c r="B305" s="180"/>
      <c r="D305" s="173" t="s">
        <v>139</v>
      </c>
      <c r="E305" s="181" t="s">
        <v>1</v>
      </c>
      <c r="F305" s="182" t="s">
        <v>976</v>
      </c>
      <c r="H305" s="183">
        <v>106.5</v>
      </c>
      <c r="I305" s="184"/>
      <c r="L305" s="180"/>
      <c r="M305" s="185"/>
      <c r="N305" s="186"/>
      <c r="O305" s="186"/>
      <c r="P305" s="186"/>
      <c r="Q305" s="186"/>
      <c r="R305" s="186"/>
      <c r="S305" s="186"/>
      <c r="T305" s="187"/>
      <c r="AT305" s="181" t="s">
        <v>139</v>
      </c>
      <c r="AU305" s="181" t="s">
        <v>153</v>
      </c>
      <c r="AV305" s="14" t="s">
        <v>82</v>
      </c>
      <c r="AW305" s="14" t="s">
        <v>29</v>
      </c>
      <c r="AX305" s="14" t="s">
        <v>73</v>
      </c>
      <c r="AY305" s="181" t="s">
        <v>130</v>
      </c>
    </row>
    <row r="306" spans="1:65" s="14" customFormat="1">
      <c r="B306" s="180"/>
      <c r="D306" s="173" t="s">
        <v>139</v>
      </c>
      <c r="E306" s="181" t="s">
        <v>1</v>
      </c>
      <c r="F306" s="182" t="s">
        <v>977</v>
      </c>
      <c r="H306" s="183">
        <v>74.5</v>
      </c>
      <c r="I306" s="184"/>
      <c r="L306" s="180"/>
      <c r="M306" s="185"/>
      <c r="N306" s="186"/>
      <c r="O306" s="186"/>
      <c r="P306" s="186"/>
      <c r="Q306" s="186"/>
      <c r="R306" s="186"/>
      <c r="S306" s="186"/>
      <c r="T306" s="187"/>
      <c r="AT306" s="181" t="s">
        <v>139</v>
      </c>
      <c r="AU306" s="181" t="s">
        <v>153</v>
      </c>
      <c r="AV306" s="14" t="s">
        <v>82</v>
      </c>
      <c r="AW306" s="14" t="s">
        <v>29</v>
      </c>
      <c r="AX306" s="14" t="s">
        <v>73</v>
      </c>
      <c r="AY306" s="181" t="s">
        <v>130</v>
      </c>
    </row>
    <row r="307" spans="1:65" s="14" customFormat="1">
      <c r="B307" s="180"/>
      <c r="D307" s="173" t="s">
        <v>139</v>
      </c>
      <c r="E307" s="181" t="s">
        <v>1</v>
      </c>
      <c r="F307" s="182" t="s">
        <v>978</v>
      </c>
      <c r="H307" s="183">
        <v>46</v>
      </c>
      <c r="I307" s="184"/>
      <c r="L307" s="180"/>
      <c r="M307" s="185"/>
      <c r="N307" s="186"/>
      <c r="O307" s="186"/>
      <c r="P307" s="186"/>
      <c r="Q307" s="186"/>
      <c r="R307" s="186"/>
      <c r="S307" s="186"/>
      <c r="T307" s="187"/>
      <c r="AT307" s="181" t="s">
        <v>139</v>
      </c>
      <c r="AU307" s="181" t="s">
        <v>153</v>
      </c>
      <c r="AV307" s="14" t="s">
        <v>82</v>
      </c>
      <c r="AW307" s="14" t="s">
        <v>29</v>
      </c>
      <c r="AX307" s="14" t="s">
        <v>73</v>
      </c>
      <c r="AY307" s="181" t="s">
        <v>130</v>
      </c>
    </row>
    <row r="308" spans="1:65" s="13" customFormat="1">
      <c r="B308" s="172"/>
      <c r="D308" s="173" t="s">
        <v>139</v>
      </c>
      <c r="E308" s="174" t="s">
        <v>1</v>
      </c>
      <c r="F308" s="175" t="s">
        <v>979</v>
      </c>
      <c r="H308" s="174" t="s">
        <v>1</v>
      </c>
      <c r="I308" s="176"/>
      <c r="L308" s="172"/>
      <c r="M308" s="177"/>
      <c r="N308" s="178"/>
      <c r="O308" s="178"/>
      <c r="P308" s="178"/>
      <c r="Q308" s="178"/>
      <c r="R308" s="178"/>
      <c r="S308" s="178"/>
      <c r="T308" s="179"/>
      <c r="AT308" s="174" t="s">
        <v>139</v>
      </c>
      <c r="AU308" s="174" t="s">
        <v>153</v>
      </c>
      <c r="AV308" s="13" t="s">
        <v>30</v>
      </c>
      <c r="AW308" s="13" t="s">
        <v>29</v>
      </c>
      <c r="AX308" s="13" t="s">
        <v>73</v>
      </c>
      <c r="AY308" s="174" t="s">
        <v>130</v>
      </c>
    </row>
    <row r="309" spans="1:65" s="13" customFormat="1">
      <c r="B309" s="172"/>
      <c r="D309" s="173" t="s">
        <v>139</v>
      </c>
      <c r="E309" s="174" t="s">
        <v>1</v>
      </c>
      <c r="F309" s="175" t="s">
        <v>980</v>
      </c>
      <c r="H309" s="174" t="s">
        <v>1</v>
      </c>
      <c r="I309" s="176"/>
      <c r="L309" s="172"/>
      <c r="M309" s="177"/>
      <c r="N309" s="178"/>
      <c r="O309" s="178"/>
      <c r="P309" s="178"/>
      <c r="Q309" s="178"/>
      <c r="R309" s="178"/>
      <c r="S309" s="178"/>
      <c r="T309" s="179"/>
      <c r="AT309" s="174" t="s">
        <v>139</v>
      </c>
      <c r="AU309" s="174" t="s">
        <v>153</v>
      </c>
      <c r="AV309" s="13" t="s">
        <v>30</v>
      </c>
      <c r="AW309" s="13" t="s">
        <v>29</v>
      </c>
      <c r="AX309" s="13" t="s">
        <v>73</v>
      </c>
      <c r="AY309" s="174" t="s">
        <v>130</v>
      </c>
    </row>
    <row r="310" spans="1:65" s="13" customFormat="1">
      <c r="B310" s="172"/>
      <c r="D310" s="173" t="s">
        <v>139</v>
      </c>
      <c r="E310" s="174" t="s">
        <v>1</v>
      </c>
      <c r="F310" s="175" t="s">
        <v>981</v>
      </c>
      <c r="H310" s="174" t="s">
        <v>1</v>
      </c>
      <c r="I310" s="176"/>
      <c r="L310" s="172"/>
      <c r="M310" s="177"/>
      <c r="N310" s="178"/>
      <c r="O310" s="178"/>
      <c r="P310" s="178"/>
      <c r="Q310" s="178"/>
      <c r="R310" s="178"/>
      <c r="S310" s="178"/>
      <c r="T310" s="179"/>
      <c r="AT310" s="174" t="s">
        <v>139</v>
      </c>
      <c r="AU310" s="174" t="s">
        <v>153</v>
      </c>
      <c r="AV310" s="13" t="s">
        <v>30</v>
      </c>
      <c r="AW310" s="13" t="s">
        <v>29</v>
      </c>
      <c r="AX310" s="13" t="s">
        <v>73</v>
      </c>
      <c r="AY310" s="174" t="s">
        <v>130</v>
      </c>
    </row>
    <row r="311" spans="1:65" s="15" customFormat="1">
      <c r="B311" s="188"/>
      <c r="D311" s="173" t="s">
        <v>139</v>
      </c>
      <c r="E311" s="189" t="s">
        <v>1</v>
      </c>
      <c r="F311" s="190" t="s">
        <v>142</v>
      </c>
      <c r="H311" s="191">
        <v>227</v>
      </c>
      <c r="I311" s="192"/>
      <c r="L311" s="188"/>
      <c r="M311" s="193"/>
      <c r="N311" s="194"/>
      <c r="O311" s="194"/>
      <c r="P311" s="194"/>
      <c r="Q311" s="194"/>
      <c r="R311" s="194"/>
      <c r="S311" s="194"/>
      <c r="T311" s="195"/>
      <c r="AT311" s="189" t="s">
        <v>139</v>
      </c>
      <c r="AU311" s="189" t="s">
        <v>153</v>
      </c>
      <c r="AV311" s="15" t="s">
        <v>137</v>
      </c>
      <c r="AW311" s="15" t="s">
        <v>29</v>
      </c>
      <c r="AX311" s="15" t="s">
        <v>73</v>
      </c>
      <c r="AY311" s="189" t="s">
        <v>130</v>
      </c>
    </row>
    <row r="312" spans="1:65" s="14" customFormat="1">
      <c r="B312" s="180"/>
      <c r="D312" s="173" t="s">
        <v>139</v>
      </c>
      <c r="E312" s="181" t="s">
        <v>1</v>
      </c>
      <c r="F312" s="182" t="s">
        <v>982</v>
      </c>
      <c r="H312" s="183">
        <v>227</v>
      </c>
      <c r="I312" s="184"/>
      <c r="L312" s="180"/>
      <c r="M312" s="185"/>
      <c r="N312" s="186"/>
      <c r="O312" s="186"/>
      <c r="P312" s="186"/>
      <c r="Q312" s="186"/>
      <c r="R312" s="186"/>
      <c r="S312" s="186"/>
      <c r="T312" s="187"/>
      <c r="AT312" s="181" t="s">
        <v>139</v>
      </c>
      <c r="AU312" s="181" t="s">
        <v>153</v>
      </c>
      <c r="AV312" s="14" t="s">
        <v>82</v>
      </c>
      <c r="AW312" s="14" t="s">
        <v>29</v>
      </c>
      <c r="AX312" s="14" t="s">
        <v>30</v>
      </c>
      <c r="AY312" s="181" t="s">
        <v>130</v>
      </c>
    </row>
    <row r="313" spans="1:65" s="2" customFormat="1" ht="24.15" customHeight="1">
      <c r="A313" s="33"/>
      <c r="B313" s="125"/>
      <c r="C313" s="159" t="s">
        <v>485</v>
      </c>
      <c r="D313" s="159" t="s">
        <v>132</v>
      </c>
      <c r="E313" s="160" t="s">
        <v>983</v>
      </c>
      <c r="F313" s="161" t="s">
        <v>984</v>
      </c>
      <c r="G313" s="162" t="s">
        <v>546</v>
      </c>
      <c r="H313" s="163">
        <v>1</v>
      </c>
      <c r="I313" s="164"/>
      <c r="J313" s="165">
        <f>ROUND(I313*H313,2)</f>
        <v>0</v>
      </c>
      <c r="K313" s="161" t="s">
        <v>1</v>
      </c>
      <c r="L313" s="34"/>
      <c r="M313" s="166" t="s">
        <v>1</v>
      </c>
      <c r="N313" s="167" t="s">
        <v>38</v>
      </c>
      <c r="O313" s="59"/>
      <c r="P313" s="168">
        <f>O313*H313</f>
        <v>0</v>
      </c>
      <c r="Q313" s="168">
        <v>0</v>
      </c>
      <c r="R313" s="168">
        <f>Q313*H313</f>
        <v>0</v>
      </c>
      <c r="S313" s="168">
        <v>0</v>
      </c>
      <c r="T313" s="169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70" t="s">
        <v>137</v>
      </c>
      <c r="AT313" s="170" t="s">
        <v>132</v>
      </c>
      <c r="AU313" s="170" t="s">
        <v>153</v>
      </c>
      <c r="AY313" s="18" t="s">
        <v>130</v>
      </c>
      <c r="BE313" s="171">
        <f>IF(N313="základní",J313,0)</f>
        <v>0</v>
      </c>
      <c r="BF313" s="171">
        <f>IF(N313="snížená",J313,0)</f>
        <v>0</v>
      </c>
      <c r="BG313" s="171">
        <f>IF(N313="zákl. přenesená",J313,0)</f>
        <v>0</v>
      </c>
      <c r="BH313" s="171">
        <f>IF(N313="sníž. přenesená",J313,0)</f>
        <v>0</v>
      </c>
      <c r="BI313" s="171">
        <f>IF(N313="nulová",J313,0)</f>
        <v>0</v>
      </c>
      <c r="BJ313" s="18" t="s">
        <v>30</v>
      </c>
      <c r="BK313" s="171">
        <f>ROUND(I313*H313,2)</f>
        <v>0</v>
      </c>
      <c r="BL313" s="18" t="s">
        <v>137</v>
      </c>
      <c r="BM313" s="170" t="s">
        <v>985</v>
      </c>
    </row>
    <row r="314" spans="1:65" s="13" customFormat="1">
      <c r="B314" s="172"/>
      <c r="D314" s="173" t="s">
        <v>139</v>
      </c>
      <c r="E314" s="174" t="s">
        <v>1</v>
      </c>
      <c r="F314" s="175" t="s">
        <v>986</v>
      </c>
      <c r="H314" s="174" t="s">
        <v>1</v>
      </c>
      <c r="I314" s="176"/>
      <c r="L314" s="172"/>
      <c r="M314" s="177"/>
      <c r="N314" s="178"/>
      <c r="O314" s="178"/>
      <c r="P314" s="178"/>
      <c r="Q314" s="178"/>
      <c r="R314" s="178"/>
      <c r="S314" s="178"/>
      <c r="T314" s="179"/>
      <c r="AT314" s="174" t="s">
        <v>139</v>
      </c>
      <c r="AU314" s="174" t="s">
        <v>153</v>
      </c>
      <c r="AV314" s="13" t="s">
        <v>30</v>
      </c>
      <c r="AW314" s="13" t="s">
        <v>29</v>
      </c>
      <c r="AX314" s="13" t="s">
        <v>73</v>
      </c>
      <c r="AY314" s="174" t="s">
        <v>130</v>
      </c>
    </row>
    <row r="315" spans="1:65" s="13" customFormat="1" ht="20.399999999999999">
      <c r="B315" s="172"/>
      <c r="D315" s="173" t="s">
        <v>139</v>
      </c>
      <c r="E315" s="174" t="s">
        <v>1</v>
      </c>
      <c r="F315" s="175" t="s">
        <v>987</v>
      </c>
      <c r="H315" s="174" t="s">
        <v>1</v>
      </c>
      <c r="I315" s="176"/>
      <c r="L315" s="172"/>
      <c r="M315" s="177"/>
      <c r="N315" s="178"/>
      <c r="O315" s="178"/>
      <c r="P315" s="178"/>
      <c r="Q315" s="178"/>
      <c r="R315" s="178"/>
      <c r="S315" s="178"/>
      <c r="T315" s="179"/>
      <c r="AT315" s="174" t="s">
        <v>139</v>
      </c>
      <c r="AU315" s="174" t="s">
        <v>153</v>
      </c>
      <c r="AV315" s="13" t="s">
        <v>30</v>
      </c>
      <c r="AW315" s="13" t="s">
        <v>29</v>
      </c>
      <c r="AX315" s="13" t="s">
        <v>73</v>
      </c>
      <c r="AY315" s="174" t="s">
        <v>130</v>
      </c>
    </row>
    <row r="316" spans="1:65" s="13" customFormat="1">
      <c r="B316" s="172"/>
      <c r="D316" s="173" t="s">
        <v>139</v>
      </c>
      <c r="E316" s="174" t="s">
        <v>1</v>
      </c>
      <c r="F316" s="175" t="s">
        <v>988</v>
      </c>
      <c r="H316" s="174" t="s">
        <v>1</v>
      </c>
      <c r="I316" s="176"/>
      <c r="L316" s="172"/>
      <c r="M316" s="177"/>
      <c r="N316" s="178"/>
      <c r="O316" s="178"/>
      <c r="P316" s="178"/>
      <c r="Q316" s="178"/>
      <c r="R316" s="178"/>
      <c r="S316" s="178"/>
      <c r="T316" s="179"/>
      <c r="AT316" s="174" t="s">
        <v>139</v>
      </c>
      <c r="AU316" s="174" t="s">
        <v>153</v>
      </c>
      <c r="AV316" s="13" t="s">
        <v>30</v>
      </c>
      <c r="AW316" s="13" t="s">
        <v>29</v>
      </c>
      <c r="AX316" s="13" t="s">
        <v>73</v>
      </c>
      <c r="AY316" s="174" t="s">
        <v>130</v>
      </c>
    </row>
    <row r="317" spans="1:65" s="13" customFormat="1">
      <c r="B317" s="172"/>
      <c r="D317" s="173" t="s">
        <v>139</v>
      </c>
      <c r="E317" s="174" t="s">
        <v>1</v>
      </c>
      <c r="F317" s="175" t="s">
        <v>989</v>
      </c>
      <c r="H317" s="174" t="s">
        <v>1</v>
      </c>
      <c r="I317" s="176"/>
      <c r="L317" s="172"/>
      <c r="M317" s="177"/>
      <c r="N317" s="178"/>
      <c r="O317" s="178"/>
      <c r="P317" s="178"/>
      <c r="Q317" s="178"/>
      <c r="R317" s="178"/>
      <c r="S317" s="178"/>
      <c r="T317" s="179"/>
      <c r="AT317" s="174" t="s">
        <v>139</v>
      </c>
      <c r="AU317" s="174" t="s">
        <v>153</v>
      </c>
      <c r="AV317" s="13" t="s">
        <v>30</v>
      </c>
      <c r="AW317" s="13" t="s">
        <v>29</v>
      </c>
      <c r="AX317" s="13" t="s">
        <v>73</v>
      </c>
      <c r="AY317" s="174" t="s">
        <v>130</v>
      </c>
    </row>
    <row r="318" spans="1:65" s="14" customFormat="1">
      <c r="B318" s="180"/>
      <c r="D318" s="173" t="s">
        <v>139</v>
      </c>
      <c r="E318" s="181" t="s">
        <v>1</v>
      </c>
      <c r="F318" s="182" t="s">
        <v>30</v>
      </c>
      <c r="H318" s="183">
        <v>1</v>
      </c>
      <c r="I318" s="184"/>
      <c r="L318" s="180"/>
      <c r="M318" s="185"/>
      <c r="N318" s="186"/>
      <c r="O318" s="186"/>
      <c r="P318" s="186"/>
      <c r="Q318" s="186"/>
      <c r="R318" s="186"/>
      <c r="S318" s="186"/>
      <c r="T318" s="187"/>
      <c r="AT318" s="181" t="s">
        <v>139</v>
      </c>
      <c r="AU318" s="181" t="s">
        <v>153</v>
      </c>
      <c r="AV318" s="14" t="s">
        <v>82</v>
      </c>
      <c r="AW318" s="14" t="s">
        <v>29</v>
      </c>
      <c r="AX318" s="14" t="s">
        <v>30</v>
      </c>
      <c r="AY318" s="181" t="s">
        <v>130</v>
      </c>
    </row>
    <row r="319" spans="1:65" s="2" customFormat="1" ht="44.25" customHeight="1">
      <c r="A319" s="33"/>
      <c r="B319" s="125"/>
      <c r="C319" s="159" t="s">
        <v>490</v>
      </c>
      <c r="D319" s="159" t="s">
        <v>132</v>
      </c>
      <c r="E319" s="160" t="s">
        <v>990</v>
      </c>
      <c r="F319" s="161" t="s">
        <v>991</v>
      </c>
      <c r="G319" s="162" t="s">
        <v>344</v>
      </c>
      <c r="H319" s="163">
        <v>128</v>
      </c>
      <c r="I319" s="164"/>
      <c r="J319" s="165">
        <f>ROUND(I319*H319,2)</f>
        <v>0</v>
      </c>
      <c r="K319" s="161" t="s">
        <v>1</v>
      </c>
      <c r="L319" s="34"/>
      <c r="M319" s="166" t="s">
        <v>1</v>
      </c>
      <c r="N319" s="167" t="s">
        <v>38</v>
      </c>
      <c r="O319" s="59"/>
      <c r="P319" s="168">
        <f>O319*H319</f>
        <v>0</v>
      </c>
      <c r="Q319" s="168">
        <v>0</v>
      </c>
      <c r="R319" s="168">
        <f>Q319*H319</f>
        <v>0</v>
      </c>
      <c r="S319" s="168">
        <v>0</v>
      </c>
      <c r="T319" s="169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70" t="s">
        <v>137</v>
      </c>
      <c r="AT319" s="170" t="s">
        <v>132</v>
      </c>
      <c r="AU319" s="170" t="s">
        <v>153</v>
      </c>
      <c r="AY319" s="18" t="s">
        <v>130</v>
      </c>
      <c r="BE319" s="171">
        <f>IF(N319="základní",J319,0)</f>
        <v>0</v>
      </c>
      <c r="BF319" s="171">
        <f>IF(N319="snížená",J319,0)</f>
        <v>0</v>
      </c>
      <c r="BG319" s="171">
        <f>IF(N319="zákl. přenesená",J319,0)</f>
        <v>0</v>
      </c>
      <c r="BH319" s="171">
        <f>IF(N319="sníž. přenesená",J319,0)</f>
        <v>0</v>
      </c>
      <c r="BI319" s="171">
        <f>IF(N319="nulová",J319,0)</f>
        <v>0</v>
      </c>
      <c r="BJ319" s="18" t="s">
        <v>30</v>
      </c>
      <c r="BK319" s="171">
        <f>ROUND(I319*H319,2)</f>
        <v>0</v>
      </c>
      <c r="BL319" s="18" t="s">
        <v>137</v>
      </c>
      <c r="BM319" s="170" t="s">
        <v>992</v>
      </c>
    </row>
    <row r="320" spans="1:65" s="14" customFormat="1">
      <c r="B320" s="180"/>
      <c r="D320" s="173" t="s">
        <v>139</v>
      </c>
      <c r="E320" s="181" t="s">
        <v>1</v>
      </c>
      <c r="F320" s="182" t="s">
        <v>993</v>
      </c>
      <c r="H320" s="183">
        <v>128</v>
      </c>
      <c r="I320" s="184"/>
      <c r="L320" s="180"/>
      <c r="M320" s="185"/>
      <c r="N320" s="186"/>
      <c r="O320" s="186"/>
      <c r="P320" s="186"/>
      <c r="Q320" s="186"/>
      <c r="R320" s="186"/>
      <c r="S320" s="186"/>
      <c r="T320" s="187"/>
      <c r="AT320" s="181" t="s">
        <v>139</v>
      </c>
      <c r="AU320" s="181" t="s">
        <v>153</v>
      </c>
      <c r="AV320" s="14" t="s">
        <v>82</v>
      </c>
      <c r="AW320" s="14" t="s">
        <v>29</v>
      </c>
      <c r="AX320" s="14" t="s">
        <v>73</v>
      </c>
      <c r="AY320" s="181" t="s">
        <v>130</v>
      </c>
    </row>
    <row r="321" spans="1:65" s="15" customFormat="1">
      <c r="B321" s="188"/>
      <c r="D321" s="173" t="s">
        <v>139</v>
      </c>
      <c r="E321" s="189" t="s">
        <v>1</v>
      </c>
      <c r="F321" s="190" t="s">
        <v>142</v>
      </c>
      <c r="H321" s="191">
        <v>128</v>
      </c>
      <c r="I321" s="192"/>
      <c r="L321" s="188"/>
      <c r="M321" s="193"/>
      <c r="N321" s="194"/>
      <c r="O321" s="194"/>
      <c r="P321" s="194"/>
      <c r="Q321" s="194"/>
      <c r="R321" s="194"/>
      <c r="S321" s="194"/>
      <c r="T321" s="195"/>
      <c r="AT321" s="189" t="s">
        <v>139</v>
      </c>
      <c r="AU321" s="189" t="s">
        <v>153</v>
      </c>
      <c r="AV321" s="15" t="s">
        <v>137</v>
      </c>
      <c r="AW321" s="15" t="s">
        <v>29</v>
      </c>
      <c r="AX321" s="15" t="s">
        <v>30</v>
      </c>
      <c r="AY321" s="189" t="s">
        <v>130</v>
      </c>
    </row>
    <row r="322" spans="1:65" s="2" customFormat="1" ht="24.15" customHeight="1">
      <c r="A322" s="33"/>
      <c r="B322" s="125"/>
      <c r="C322" s="159" t="s">
        <v>497</v>
      </c>
      <c r="D322" s="159" t="s">
        <v>132</v>
      </c>
      <c r="E322" s="160" t="s">
        <v>994</v>
      </c>
      <c r="F322" s="161" t="s">
        <v>995</v>
      </c>
      <c r="G322" s="162" t="s">
        <v>344</v>
      </c>
      <c r="H322" s="163">
        <v>128</v>
      </c>
      <c r="I322" s="164"/>
      <c r="J322" s="165">
        <f>ROUND(I322*H322,2)</f>
        <v>0</v>
      </c>
      <c r="K322" s="161" t="s">
        <v>136</v>
      </c>
      <c r="L322" s="34"/>
      <c r="M322" s="166" t="s">
        <v>1</v>
      </c>
      <c r="N322" s="167" t="s">
        <v>38</v>
      </c>
      <c r="O322" s="59"/>
      <c r="P322" s="168">
        <f>O322*H322</f>
        <v>0</v>
      </c>
      <c r="Q322" s="168">
        <v>0</v>
      </c>
      <c r="R322" s="168">
        <f>Q322*H322</f>
        <v>0</v>
      </c>
      <c r="S322" s="168">
        <v>0</v>
      </c>
      <c r="T322" s="169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70" t="s">
        <v>137</v>
      </c>
      <c r="AT322" s="170" t="s">
        <v>132</v>
      </c>
      <c r="AU322" s="170" t="s">
        <v>153</v>
      </c>
      <c r="AY322" s="18" t="s">
        <v>130</v>
      </c>
      <c r="BE322" s="171">
        <f>IF(N322="základní",J322,0)</f>
        <v>0</v>
      </c>
      <c r="BF322" s="171">
        <f>IF(N322="snížená",J322,0)</f>
        <v>0</v>
      </c>
      <c r="BG322" s="171">
        <f>IF(N322="zákl. přenesená",J322,0)</f>
        <v>0</v>
      </c>
      <c r="BH322" s="171">
        <f>IF(N322="sníž. přenesená",J322,0)</f>
        <v>0</v>
      </c>
      <c r="BI322" s="171">
        <f>IF(N322="nulová",J322,0)</f>
        <v>0</v>
      </c>
      <c r="BJ322" s="18" t="s">
        <v>30</v>
      </c>
      <c r="BK322" s="171">
        <f>ROUND(I322*H322,2)</f>
        <v>0</v>
      </c>
      <c r="BL322" s="18" t="s">
        <v>137</v>
      </c>
      <c r="BM322" s="170" t="s">
        <v>996</v>
      </c>
    </row>
    <row r="323" spans="1:65" s="14" customFormat="1">
      <c r="B323" s="180"/>
      <c r="D323" s="173" t="s">
        <v>139</v>
      </c>
      <c r="E323" s="181" t="s">
        <v>1</v>
      </c>
      <c r="F323" s="182" t="s">
        <v>997</v>
      </c>
      <c r="H323" s="183">
        <v>128</v>
      </c>
      <c r="I323" s="184"/>
      <c r="L323" s="180"/>
      <c r="M323" s="185"/>
      <c r="N323" s="186"/>
      <c r="O323" s="186"/>
      <c r="P323" s="186"/>
      <c r="Q323" s="186"/>
      <c r="R323" s="186"/>
      <c r="S323" s="186"/>
      <c r="T323" s="187"/>
      <c r="AT323" s="181" t="s">
        <v>139</v>
      </c>
      <c r="AU323" s="181" t="s">
        <v>153</v>
      </c>
      <c r="AV323" s="14" t="s">
        <v>82</v>
      </c>
      <c r="AW323" s="14" t="s">
        <v>29</v>
      </c>
      <c r="AX323" s="14" t="s">
        <v>30</v>
      </c>
      <c r="AY323" s="181" t="s">
        <v>130</v>
      </c>
    </row>
    <row r="324" spans="1:65" s="2" customFormat="1" ht="24.15" customHeight="1">
      <c r="A324" s="33"/>
      <c r="B324" s="125"/>
      <c r="C324" s="159" t="s">
        <v>503</v>
      </c>
      <c r="D324" s="159" t="s">
        <v>132</v>
      </c>
      <c r="E324" s="160" t="s">
        <v>998</v>
      </c>
      <c r="F324" s="161" t="s">
        <v>999</v>
      </c>
      <c r="G324" s="162" t="s">
        <v>344</v>
      </c>
      <c r="H324" s="163">
        <v>1408</v>
      </c>
      <c r="I324" s="164"/>
      <c r="J324" s="165">
        <f>ROUND(I324*H324,2)</f>
        <v>0</v>
      </c>
      <c r="K324" s="161" t="s">
        <v>136</v>
      </c>
      <c r="L324" s="34"/>
      <c r="M324" s="166" t="s">
        <v>1</v>
      </c>
      <c r="N324" s="167" t="s">
        <v>38</v>
      </c>
      <c r="O324" s="59"/>
      <c r="P324" s="168">
        <f>O324*H324</f>
        <v>0</v>
      </c>
      <c r="Q324" s="168">
        <v>0</v>
      </c>
      <c r="R324" s="168">
        <f>Q324*H324</f>
        <v>0</v>
      </c>
      <c r="S324" s="168">
        <v>0</v>
      </c>
      <c r="T324" s="169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70" t="s">
        <v>137</v>
      </c>
      <c r="AT324" s="170" t="s">
        <v>132</v>
      </c>
      <c r="AU324" s="170" t="s">
        <v>153</v>
      </c>
      <c r="AY324" s="18" t="s">
        <v>130</v>
      </c>
      <c r="BE324" s="171">
        <f>IF(N324="základní",J324,0)</f>
        <v>0</v>
      </c>
      <c r="BF324" s="171">
        <f>IF(N324="snížená",J324,0)</f>
        <v>0</v>
      </c>
      <c r="BG324" s="171">
        <f>IF(N324="zákl. přenesená",J324,0)</f>
        <v>0</v>
      </c>
      <c r="BH324" s="171">
        <f>IF(N324="sníž. přenesená",J324,0)</f>
        <v>0</v>
      </c>
      <c r="BI324" s="171">
        <f>IF(N324="nulová",J324,0)</f>
        <v>0</v>
      </c>
      <c r="BJ324" s="18" t="s">
        <v>30</v>
      </c>
      <c r="BK324" s="171">
        <f>ROUND(I324*H324,2)</f>
        <v>0</v>
      </c>
      <c r="BL324" s="18" t="s">
        <v>137</v>
      </c>
      <c r="BM324" s="170" t="s">
        <v>1000</v>
      </c>
    </row>
    <row r="325" spans="1:65" s="14" customFormat="1">
      <c r="B325" s="180"/>
      <c r="D325" s="173" t="s">
        <v>139</v>
      </c>
      <c r="E325" s="181" t="s">
        <v>1</v>
      </c>
      <c r="F325" s="182" t="s">
        <v>1001</v>
      </c>
      <c r="H325" s="183">
        <v>1408</v>
      </c>
      <c r="I325" s="184"/>
      <c r="L325" s="180"/>
      <c r="M325" s="185"/>
      <c r="N325" s="186"/>
      <c r="O325" s="186"/>
      <c r="P325" s="186"/>
      <c r="Q325" s="186"/>
      <c r="R325" s="186"/>
      <c r="S325" s="186"/>
      <c r="T325" s="187"/>
      <c r="AT325" s="181" t="s">
        <v>139</v>
      </c>
      <c r="AU325" s="181" t="s">
        <v>153</v>
      </c>
      <c r="AV325" s="14" t="s">
        <v>82</v>
      </c>
      <c r="AW325" s="14" t="s">
        <v>29</v>
      </c>
      <c r="AX325" s="14" t="s">
        <v>30</v>
      </c>
      <c r="AY325" s="181" t="s">
        <v>130</v>
      </c>
    </row>
    <row r="326" spans="1:65" s="2" customFormat="1" ht="24.15" customHeight="1">
      <c r="A326" s="33"/>
      <c r="B326" s="125"/>
      <c r="C326" s="159" t="s">
        <v>509</v>
      </c>
      <c r="D326" s="159" t="s">
        <v>132</v>
      </c>
      <c r="E326" s="160" t="s">
        <v>1002</v>
      </c>
      <c r="F326" s="161" t="s">
        <v>1003</v>
      </c>
      <c r="G326" s="162" t="s">
        <v>344</v>
      </c>
      <c r="H326" s="163">
        <v>128</v>
      </c>
      <c r="I326" s="164"/>
      <c r="J326" s="165">
        <f>ROUND(I326*H326,2)</f>
        <v>0</v>
      </c>
      <c r="K326" s="161" t="s">
        <v>1</v>
      </c>
      <c r="L326" s="34"/>
      <c r="M326" s="166" t="s">
        <v>1</v>
      </c>
      <c r="N326" s="167" t="s">
        <v>38</v>
      </c>
      <c r="O326" s="59"/>
      <c r="P326" s="168">
        <f>O326*H326</f>
        <v>0</v>
      </c>
      <c r="Q326" s="168">
        <v>0</v>
      </c>
      <c r="R326" s="168">
        <f>Q326*H326</f>
        <v>0</v>
      </c>
      <c r="S326" s="168">
        <v>0</v>
      </c>
      <c r="T326" s="169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70" t="s">
        <v>137</v>
      </c>
      <c r="AT326" s="170" t="s">
        <v>132</v>
      </c>
      <c r="AU326" s="170" t="s">
        <v>153</v>
      </c>
      <c r="AY326" s="18" t="s">
        <v>130</v>
      </c>
      <c r="BE326" s="171">
        <f>IF(N326="základní",J326,0)</f>
        <v>0</v>
      </c>
      <c r="BF326" s="171">
        <f>IF(N326="snížená",J326,0)</f>
        <v>0</v>
      </c>
      <c r="BG326" s="171">
        <f>IF(N326="zákl. přenesená",J326,0)</f>
        <v>0</v>
      </c>
      <c r="BH326" s="171">
        <f>IF(N326="sníž. přenesená",J326,0)</f>
        <v>0</v>
      </c>
      <c r="BI326" s="171">
        <f>IF(N326="nulová",J326,0)</f>
        <v>0</v>
      </c>
      <c r="BJ326" s="18" t="s">
        <v>30</v>
      </c>
      <c r="BK326" s="171">
        <f>ROUND(I326*H326,2)</f>
        <v>0</v>
      </c>
      <c r="BL326" s="18" t="s">
        <v>137</v>
      </c>
      <c r="BM326" s="170" t="s">
        <v>1004</v>
      </c>
    </row>
    <row r="327" spans="1:65" s="14" customFormat="1">
      <c r="B327" s="180"/>
      <c r="D327" s="173" t="s">
        <v>139</v>
      </c>
      <c r="E327" s="181" t="s">
        <v>1</v>
      </c>
      <c r="F327" s="182" t="s">
        <v>997</v>
      </c>
      <c r="H327" s="183">
        <v>128</v>
      </c>
      <c r="I327" s="184"/>
      <c r="L327" s="180"/>
      <c r="M327" s="185"/>
      <c r="N327" s="186"/>
      <c r="O327" s="186"/>
      <c r="P327" s="186"/>
      <c r="Q327" s="186"/>
      <c r="R327" s="186"/>
      <c r="S327" s="186"/>
      <c r="T327" s="187"/>
      <c r="AT327" s="181" t="s">
        <v>139</v>
      </c>
      <c r="AU327" s="181" t="s">
        <v>153</v>
      </c>
      <c r="AV327" s="14" t="s">
        <v>82</v>
      </c>
      <c r="AW327" s="14" t="s">
        <v>29</v>
      </c>
      <c r="AX327" s="14" t="s">
        <v>30</v>
      </c>
      <c r="AY327" s="181" t="s">
        <v>130</v>
      </c>
    </row>
    <row r="328" spans="1:65" s="2" customFormat="1" ht="16.5" customHeight="1">
      <c r="A328" s="33"/>
      <c r="B328" s="125"/>
      <c r="C328" s="159" t="s">
        <v>513</v>
      </c>
      <c r="D328" s="159" t="s">
        <v>132</v>
      </c>
      <c r="E328" s="160" t="s">
        <v>1005</v>
      </c>
      <c r="F328" s="161" t="s">
        <v>1006</v>
      </c>
      <c r="G328" s="162" t="s">
        <v>344</v>
      </c>
      <c r="H328" s="163">
        <v>128</v>
      </c>
      <c r="I328" s="164"/>
      <c r="J328" s="165">
        <f>ROUND(I328*H328,2)</f>
        <v>0</v>
      </c>
      <c r="K328" s="161" t="s">
        <v>1</v>
      </c>
      <c r="L328" s="34"/>
      <c r="M328" s="166" t="s">
        <v>1</v>
      </c>
      <c r="N328" s="167" t="s">
        <v>38</v>
      </c>
      <c r="O328" s="59"/>
      <c r="P328" s="168">
        <f>O328*H328</f>
        <v>0</v>
      </c>
      <c r="Q328" s="168">
        <v>0</v>
      </c>
      <c r="R328" s="168">
        <f>Q328*H328</f>
        <v>0</v>
      </c>
      <c r="S328" s="168">
        <v>0</v>
      </c>
      <c r="T328" s="169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70" t="s">
        <v>137</v>
      </c>
      <c r="AT328" s="170" t="s">
        <v>132</v>
      </c>
      <c r="AU328" s="170" t="s">
        <v>153</v>
      </c>
      <c r="AY328" s="18" t="s">
        <v>130</v>
      </c>
      <c r="BE328" s="171">
        <f>IF(N328="základní",J328,0)</f>
        <v>0</v>
      </c>
      <c r="BF328" s="171">
        <f>IF(N328="snížená",J328,0)</f>
        <v>0</v>
      </c>
      <c r="BG328" s="171">
        <f>IF(N328="zákl. přenesená",J328,0)</f>
        <v>0</v>
      </c>
      <c r="BH328" s="171">
        <f>IF(N328="sníž. přenesená",J328,0)</f>
        <v>0</v>
      </c>
      <c r="BI328" s="171">
        <f>IF(N328="nulová",J328,0)</f>
        <v>0</v>
      </c>
      <c r="BJ328" s="18" t="s">
        <v>30</v>
      </c>
      <c r="BK328" s="171">
        <f>ROUND(I328*H328,2)</f>
        <v>0</v>
      </c>
      <c r="BL328" s="18" t="s">
        <v>137</v>
      </c>
      <c r="BM328" s="170" t="s">
        <v>1007</v>
      </c>
    </row>
    <row r="329" spans="1:65" s="14" customFormat="1">
      <c r="B329" s="180"/>
      <c r="D329" s="173" t="s">
        <v>139</v>
      </c>
      <c r="E329" s="181" t="s">
        <v>1</v>
      </c>
      <c r="F329" s="182" t="s">
        <v>993</v>
      </c>
      <c r="H329" s="183">
        <v>128</v>
      </c>
      <c r="I329" s="184"/>
      <c r="L329" s="180"/>
      <c r="M329" s="185"/>
      <c r="N329" s="186"/>
      <c r="O329" s="186"/>
      <c r="P329" s="186"/>
      <c r="Q329" s="186"/>
      <c r="R329" s="186"/>
      <c r="S329" s="186"/>
      <c r="T329" s="187"/>
      <c r="AT329" s="181" t="s">
        <v>139</v>
      </c>
      <c r="AU329" s="181" t="s">
        <v>153</v>
      </c>
      <c r="AV329" s="14" t="s">
        <v>82</v>
      </c>
      <c r="AW329" s="14" t="s">
        <v>29</v>
      </c>
      <c r="AX329" s="14" t="s">
        <v>73</v>
      </c>
      <c r="AY329" s="181" t="s">
        <v>130</v>
      </c>
    </row>
    <row r="330" spans="1:65" s="15" customFormat="1">
      <c r="B330" s="188"/>
      <c r="D330" s="173" t="s">
        <v>139</v>
      </c>
      <c r="E330" s="189" t="s">
        <v>1</v>
      </c>
      <c r="F330" s="190" t="s">
        <v>142</v>
      </c>
      <c r="H330" s="191">
        <v>128</v>
      </c>
      <c r="I330" s="192"/>
      <c r="L330" s="188"/>
      <c r="M330" s="193"/>
      <c r="N330" s="194"/>
      <c r="O330" s="194"/>
      <c r="P330" s="194"/>
      <c r="Q330" s="194"/>
      <c r="R330" s="194"/>
      <c r="S330" s="194"/>
      <c r="T330" s="195"/>
      <c r="AT330" s="189" t="s">
        <v>139</v>
      </c>
      <c r="AU330" s="189" t="s">
        <v>153</v>
      </c>
      <c r="AV330" s="15" t="s">
        <v>137</v>
      </c>
      <c r="AW330" s="15" t="s">
        <v>29</v>
      </c>
      <c r="AX330" s="15" t="s">
        <v>30</v>
      </c>
      <c r="AY330" s="189" t="s">
        <v>130</v>
      </c>
    </row>
    <row r="331" spans="1:65" s="2" customFormat="1" ht="37.950000000000003" customHeight="1">
      <c r="A331" s="33"/>
      <c r="B331" s="125"/>
      <c r="C331" s="159" t="s">
        <v>519</v>
      </c>
      <c r="D331" s="159" t="s">
        <v>132</v>
      </c>
      <c r="E331" s="160" t="s">
        <v>1008</v>
      </c>
      <c r="F331" s="161" t="s">
        <v>1009</v>
      </c>
      <c r="G331" s="162" t="s">
        <v>546</v>
      </c>
      <c r="H331" s="163">
        <v>1</v>
      </c>
      <c r="I331" s="164"/>
      <c r="J331" s="165">
        <f>ROUND(I331*H331,2)</f>
        <v>0</v>
      </c>
      <c r="K331" s="161" t="s">
        <v>1</v>
      </c>
      <c r="L331" s="34"/>
      <c r="M331" s="166" t="s">
        <v>1</v>
      </c>
      <c r="N331" s="167" t="s">
        <v>38</v>
      </c>
      <c r="O331" s="59"/>
      <c r="P331" s="168">
        <f>O331*H331</f>
        <v>0</v>
      </c>
      <c r="Q331" s="168">
        <v>0</v>
      </c>
      <c r="R331" s="168">
        <f>Q331*H331</f>
        <v>0</v>
      </c>
      <c r="S331" s="168">
        <v>0</v>
      </c>
      <c r="T331" s="169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70" t="s">
        <v>137</v>
      </c>
      <c r="AT331" s="170" t="s">
        <v>132</v>
      </c>
      <c r="AU331" s="170" t="s">
        <v>153</v>
      </c>
      <c r="AY331" s="18" t="s">
        <v>130</v>
      </c>
      <c r="BE331" s="171">
        <f>IF(N331="základní",J331,0)</f>
        <v>0</v>
      </c>
      <c r="BF331" s="171">
        <f>IF(N331="snížená",J331,0)</f>
        <v>0</v>
      </c>
      <c r="BG331" s="171">
        <f>IF(N331="zákl. přenesená",J331,0)</f>
        <v>0</v>
      </c>
      <c r="BH331" s="171">
        <f>IF(N331="sníž. přenesená",J331,0)</f>
        <v>0</v>
      </c>
      <c r="BI331" s="171">
        <f>IF(N331="nulová",J331,0)</f>
        <v>0</v>
      </c>
      <c r="BJ331" s="18" t="s">
        <v>30</v>
      </c>
      <c r="BK331" s="171">
        <f>ROUND(I331*H331,2)</f>
        <v>0</v>
      </c>
      <c r="BL331" s="18" t="s">
        <v>137</v>
      </c>
      <c r="BM331" s="170" t="s">
        <v>1010</v>
      </c>
    </row>
    <row r="332" spans="1:65" s="14" customFormat="1">
      <c r="B332" s="180"/>
      <c r="D332" s="173" t="s">
        <v>139</v>
      </c>
      <c r="E332" s="181" t="s">
        <v>1</v>
      </c>
      <c r="F332" s="182" t="s">
        <v>30</v>
      </c>
      <c r="H332" s="183">
        <v>1</v>
      </c>
      <c r="I332" s="184"/>
      <c r="L332" s="180"/>
      <c r="M332" s="185"/>
      <c r="N332" s="186"/>
      <c r="O332" s="186"/>
      <c r="P332" s="186"/>
      <c r="Q332" s="186"/>
      <c r="R332" s="186"/>
      <c r="S332" s="186"/>
      <c r="T332" s="187"/>
      <c r="AT332" s="181" t="s">
        <v>139</v>
      </c>
      <c r="AU332" s="181" t="s">
        <v>153</v>
      </c>
      <c r="AV332" s="14" t="s">
        <v>82</v>
      </c>
      <c r="AW332" s="14" t="s">
        <v>29</v>
      </c>
      <c r="AX332" s="14" t="s">
        <v>30</v>
      </c>
      <c r="AY332" s="181" t="s">
        <v>130</v>
      </c>
    </row>
    <row r="333" spans="1:65" s="2" customFormat="1" ht="44.25" customHeight="1">
      <c r="A333" s="33"/>
      <c r="B333" s="125"/>
      <c r="C333" s="159" t="s">
        <v>523</v>
      </c>
      <c r="D333" s="159" t="s">
        <v>132</v>
      </c>
      <c r="E333" s="160" t="s">
        <v>540</v>
      </c>
      <c r="F333" s="161" t="s">
        <v>808</v>
      </c>
      <c r="G333" s="162" t="s">
        <v>279</v>
      </c>
      <c r="H333" s="163">
        <v>10</v>
      </c>
      <c r="I333" s="164"/>
      <c r="J333" s="165">
        <f>ROUND(I333*H333,2)</f>
        <v>0</v>
      </c>
      <c r="K333" s="161" t="s">
        <v>136</v>
      </c>
      <c r="L333" s="34"/>
      <c r="M333" s="166" t="s">
        <v>1</v>
      </c>
      <c r="N333" s="167" t="s">
        <v>38</v>
      </c>
      <c r="O333" s="59"/>
      <c r="P333" s="168">
        <f>O333*H333</f>
        <v>0</v>
      </c>
      <c r="Q333" s="168">
        <v>0</v>
      </c>
      <c r="R333" s="168">
        <f>Q333*H333</f>
        <v>0</v>
      </c>
      <c r="S333" s="168">
        <v>2.48E-3</v>
      </c>
      <c r="T333" s="169">
        <f>S333*H333</f>
        <v>2.4799999999999999E-2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70" t="s">
        <v>137</v>
      </c>
      <c r="AT333" s="170" t="s">
        <v>132</v>
      </c>
      <c r="AU333" s="170" t="s">
        <v>153</v>
      </c>
      <c r="AY333" s="18" t="s">
        <v>130</v>
      </c>
      <c r="BE333" s="171">
        <f>IF(N333="základní",J333,0)</f>
        <v>0</v>
      </c>
      <c r="BF333" s="171">
        <f>IF(N333="snížená",J333,0)</f>
        <v>0</v>
      </c>
      <c r="BG333" s="171">
        <f>IF(N333="zákl. přenesená",J333,0)</f>
        <v>0</v>
      </c>
      <c r="BH333" s="171">
        <f>IF(N333="sníž. přenesená",J333,0)</f>
        <v>0</v>
      </c>
      <c r="BI333" s="171">
        <f>IF(N333="nulová",J333,0)</f>
        <v>0</v>
      </c>
      <c r="BJ333" s="18" t="s">
        <v>30</v>
      </c>
      <c r="BK333" s="171">
        <f>ROUND(I333*H333,2)</f>
        <v>0</v>
      </c>
      <c r="BL333" s="18" t="s">
        <v>137</v>
      </c>
      <c r="BM333" s="170" t="s">
        <v>1011</v>
      </c>
    </row>
    <row r="334" spans="1:65" s="13" customFormat="1">
      <c r="B334" s="172"/>
      <c r="D334" s="173" t="s">
        <v>139</v>
      </c>
      <c r="E334" s="174" t="s">
        <v>1</v>
      </c>
      <c r="F334" s="175" t="s">
        <v>1012</v>
      </c>
      <c r="H334" s="174" t="s">
        <v>1</v>
      </c>
      <c r="I334" s="176"/>
      <c r="L334" s="172"/>
      <c r="M334" s="177"/>
      <c r="N334" s="178"/>
      <c r="O334" s="178"/>
      <c r="P334" s="178"/>
      <c r="Q334" s="178"/>
      <c r="R334" s="178"/>
      <c r="S334" s="178"/>
      <c r="T334" s="179"/>
      <c r="AT334" s="174" t="s">
        <v>139</v>
      </c>
      <c r="AU334" s="174" t="s">
        <v>153</v>
      </c>
      <c r="AV334" s="13" t="s">
        <v>30</v>
      </c>
      <c r="AW334" s="13" t="s">
        <v>29</v>
      </c>
      <c r="AX334" s="13" t="s">
        <v>73</v>
      </c>
      <c r="AY334" s="174" t="s">
        <v>130</v>
      </c>
    </row>
    <row r="335" spans="1:65" s="13" customFormat="1">
      <c r="B335" s="172"/>
      <c r="D335" s="173" t="s">
        <v>139</v>
      </c>
      <c r="E335" s="174" t="s">
        <v>1</v>
      </c>
      <c r="F335" s="175" t="s">
        <v>1013</v>
      </c>
      <c r="H335" s="174" t="s">
        <v>1</v>
      </c>
      <c r="I335" s="176"/>
      <c r="L335" s="172"/>
      <c r="M335" s="177"/>
      <c r="N335" s="178"/>
      <c r="O335" s="178"/>
      <c r="P335" s="178"/>
      <c r="Q335" s="178"/>
      <c r="R335" s="178"/>
      <c r="S335" s="178"/>
      <c r="T335" s="179"/>
      <c r="AT335" s="174" t="s">
        <v>139</v>
      </c>
      <c r="AU335" s="174" t="s">
        <v>153</v>
      </c>
      <c r="AV335" s="13" t="s">
        <v>30</v>
      </c>
      <c r="AW335" s="13" t="s">
        <v>29</v>
      </c>
      <c r="AX335" s="13" t="s">
        <v>73</v>
      </c>
      <c r="AY335" s="174" t="s">
        <v>130</v>
      </c>
    </row>
    <row r="336" spans="1:65" s="13" customFormat="1">
      <c r="B336" s="172"/>
      <c r="D336" s="173" t="s">
        <v>139</v>
      </c>
      <c r="E336" s="174" t="s">
        <v>1</v>
      </c>
      <c r="F336" s="175" t="s">
        <v>1014</v>
      </c>
      <c r="H336" s="174" t="s">
        <v>1</v>
      </c>
      <c r="I336" s="176"/>
      <c r="L336" s="172"/>
      <c r="M336" s="177"/>
      <c r="N336" s="178"/>
      <c r="O336" s="178"/>
      <c r="P336" s="178"/>
      <c r="Q336" s="178"/>
      <c r="R336" s="178"/>
      <c r="S336" s="178"/>
      <c r="T336" s="179"/>
      <c r="AT336" s="174" t="s">
        <v>139</v>
      </c>
      <c r="AU336" s="174" t="s">
        <v>153</v>
      </c>
      <c r="AV336" s="13" t="s">
        <v>30</v>
      </c>
      <c r="AW336" s="13" t="s">
        <v>29</v>
      </c>
      <c r="AX336" s="13" t="s">
        <v>73</v>
      </c>
      <c r="AY336" s="174" t="s">
        <v>130</v>
      </c>
    </row>
    <row r="337" spans="1:65" s="14" customFormat="1">
      <c r="B337" s="180"/>
      <c r="D337" s="173" t="s">
        <v>139</v>
      </c>
      <c r="E337" s="181" t="s">
        <v>1</v>
      </c>
      <c r="F337" s="182" t="s">
        <v>201</v>
      </c>
      <c r="H337" s="183">
        <v>10</v>
      </c>
      <c r="I337" s="184"/>
      <c r="L337" s="180"/>
      <c r="M337" s="185"/>
      <c r="N337" s="186"/>
      <c r="O337" s="186"/>
      <c r="P337" s="186"/>
      <c r="Q337" s="186"/>
      <c r="R337" s="186"/>
      <c r="S337" s="186"/>
      <c r="T337" s="187"/>
      <c r="AT337" s="181" t="s">
        <v>139</v>
      </c>
      <c r="AU337" s="181" t="s">
        <v>153</v>
      </c>
      <c r="AV337" s="14" t="s">
        <v>82</v>
      </c>
      <c r="AW337" s="14" t="s">
        <v>29</v>
      </c>
      <c r="AX337" s="14" t="s">
        <v>73</v>
      </c>
      <c r="AY337" s="181" t="s">
        <v>130</v>
      </c>
    </row>
    <row r="338" spans="1:65" s="15" customFormat="1">
      <c r="B338" s="188"/>
      <c r="D338" s="173" t="s">
        <v>139</v>
      </c>
      <c r="E338" s="189" t="s">
        <v>1</v>
      </c>
      <c r="F338" s="190" t="s">
        <v>142</v>
      </c>
      <c r="H338" s="191">
        <v>10</v>
      </c>
      <c r="I338" s="192"/>
      <c r="L338" s="188"/>
      <c r="M338" s="193"/>
      <c r="N338" s="194"/>
      <c r="O338" s="194"/>
      <c r="P338" s="194"/>
      <c r="Q338" s="194"/>
      <c r="R338" s="194"/>
      <c r="S338" s="194"/>
      <c r="T338" s="195"/>
      <c r="AT338" s="189" t="s">
        <v>139</v>
      </c>
      <c r="AU338" s="189" t="s">
        <v>153</v>
      </c>
      <c r="AV338" s="15" t="s">
        <v>137</v>
      </c>
      <c r="AW338" s="15" t="s">
        <v>29</v>
      </c>
      <c r="AX338" s="15" t="s">
        <v>30</v>
      </c>
      <c r="AY338" s="189" t="s">
        <v>130</v>
      </c>
    </row>
    <row r="339" spans="1:65" s="2" customFormat="1" ht="44.25" customHeight="1">
      <c r="A339" s="33"/>
      <c r="B339" s="125"/>
      <c r="C339" s="159" t="s">
        <v>528</v>
      </c>
      <c r="D339" s="159" t="s">
        <v>132</v>
      </c>
      <c r="E339" s="160" t="s">
        <v>1015</v>
      </c>
      <c r="F339" s="161" t="s">
        <v>492</v>
      </c>
      <c r="G339" s="162" t="s">
        <v>493</v>
      </c>
      <c r="H339" s="163">
        <v>10</v>
      </c>
      <c r="I339" s="164"/>
      <c r="J339" s="165">
        <f>ROUND(I339*H339,2)</f>
        <v>0</v>
      </c>
      <c r="K339" s="161" t="s">
        <v>1</v>
      </c>
      <c r="L339" s="34"/>
      <c r="M339" s="166" t="s">
        <v>1</v>
      </c>
      <c r="N339" s="167" t="s">
        <v>38</v>
      </c>
      <c r="O339" s="59"/>
      <c r="P339" s="168">
        <f>O339*H339</f>
        <v>0</v>
      </c>
      <c r="Q339" s="168">
        <v>0</v>
      </c>
      <c r="R339" s="168">
        <f>Q339*H339</f>
        <v>0</v>
      </c>
      <c r="S339" s="168">
        <v>0</v>
      </c>
      <c r="T339" s="169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70" t="s">
        <v>137</v>
      </c>
      <c r="AT339" s="170" t="s">
        <v>132</v>
      </c>
      <c r="AU339" s="170" t="s">
        <v>153</v>
      </c>
      <c r="AY339" s="18" t="s">
        <v>130</v>
      </c>
      <c r="BE339" s="171">
        <f>IF(N339="základní",J339,0)</f>
        <v>0</v>
      </c>
      <c r="BF339" s="171">
        <f>IF(N339="snížená",J339,0)</f>
        <v>0</v>
      </c>
      <c r="BG339" s="171">
        <f>IF(N339="zákl. přenesená",J339,0)</f>
        <v>0</v>
      </c>
      <c r="BH339" s="171">
        <f>IF(N339="sníž. přenesená",J339,0)</f>
        <v>0</v>
      </c>
      <c r="BI339" s="171">
        <f>IF(N339="nulová",J339,0)</f>
        <v>0</v>
      </c>
      <c r="BJ339" s="18" t="s">
        <v>30</v>
      </c>
      <c r="BK339" s="171">
        <f>ROUND(I339*H339,2)</f>
        <v>0</v>
      </c>
      <c r="BL339" s="18" t="s">
        <v>137</v>
      </c>
      <c r="BM339" s="170" t="s">
        <v>1016</v>
      </c>
    </row>
    <row r="340" spans="1:65" s="13" customFormat="1">
      <c r="B340" s="172"/>
      <c r="D340" s="173" t="s">
        <v>139</v>
      </c>
      <c r="E340" s="174" t="s">
        <v>1</v>
      </c>
      <c r="F340" s="175" t="s">
        <v>862</v>
      </c>
      <c r="H340" s="174" t="s">
        <v>1</v>
      </c>
      <c r="I340" s="176"/>
      <c r="L340" s="172"/>
      <c r="M340" s="177"/>
      <c r="N340" s="178"/>
      <c r="O340" s="178"/>
      <c r="P340" s="178"/>
      <c r="Q340" s="178"/>
      <c r="R340" s="178"/>
      <c r="S340" s="178"/>
      <c r="T340" s="179"/>
      <c r="AT340" s="174" t="s">
        <v>139</v>
      </c>
      <c r="AU340" s="174" t="s">
        <v>153</v>
      </c>
      <c r="AV340" s="13" t="s">
        <v>30</v>
      </c>
      <c r="AW340" s="13" t="s">
        <v>29</v>
      </c>
      <c r="AX340" s="13" t="s">
        <v>73</v>
      </c>
      <c r="AY340" s="174" t="s">
        <v>130</v>
      </c>
    </row>
    <row r="341" spans="1:65" s="14" customFormat="1">
      <c r="B341" s="180"/>
      <c r="D341" s="173" t="s">
        <v>139</v>
      </c>
      <c r="E341" s="181" t="s">
        <v>1</v>
      </c>
      <c r="F341" s="182" t="s">
        <v>201</v>
      </c>
      <c r="H341" s="183">
        <v>10</v>
      </c>
      <c r="I341" s="184"/>
      <c r="L341" s="180"/>
      <c r="M341" s="185"/>
      <c r="N341" s="186"/>
      <c r="O341" s="186"/>
      <c r="P341" s="186"/>
      <c r="Q341" s="186"/>
      <c r="R341" s="186"/>
      <c r="S341" s="186"/>
      <c r="T341" s="187"/>
      <c r="AT341" s="181" t="s">
        <v>139</v>
      </c>
      <c r="AU341" s="181" t="s">
        <v>153</v>
      </c>
      <c r="AV341" s="14" t="s">
        <v>82</v>
      </c>
      <c r="AW341" s="14" t="s">
        <v>29</v>
      </c>
      <c r="AX341" s="14" t="s">
        <v>30</v>
      </c>
      <c r="AY341" s="181" t="s">
        <v>130</v>
      </c>
    </row>
    <row r="342" spans="1:65" s="2" customFormat="1" ht="16.5" customHeight="1">
      <c r="A342" s="33"/>
      <c r="B342" s="125"/>
      <c r="C342" s="159" t="s">
        <v>534</v>
      </c>
      <c r="D342" s="159" t="s">
        <v>132</v>
      </c>
      <c r="E342" s="160" t="s">
        <v>1017</v>
      </c>
      <c r="F342" s="161" t="s">
        <v>1018</v>
      </c>
      <c r="G342" s="162" t="s">
        <v>546</v>
      </c>
      <c r="H342" s="163">
        <v>4</v>
      </c>
      <c r="I342" s="164"/>
      <c r="J342" s="165">
        <f>ROUND(I342*H342,2)</f>
        <v>0</v>
      </c>
      <c r="K342" s="161" t="s">
        <v>1</v>
      </c>
      <c r="L342" s="34"/>
      <c r="M342" s="166" t="s">
        <v>1</v>
      </c>
      <c r="N342" s="167" t="s">
        <v>38</v>
      </c>
      <c r="O342" s="59"/>
      <c r="P342" s="168">
        <f>O342*H342</f>
        <v>0</v>
      </c>
      <c r="Q342" s="168">
        <v>0</v>
      </c>
      <c r="R342" s="168">
        <f>Q342*H342</f>
        <v>0</v>
      </c>
      <c r="S342" s="168">
        <v>0</v>
      </c>
      <c r="T342" s="169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70" t="s">
        <v>137</v>
      </c>
      <c r="AT342" s="170" t="s">
        <v>132</v>
      </c>
      <c r="AU342" s="170" t="s">
        <v>153</v>
      </c>
      <c r="AY342" s="18" t="s">
        <v>130</v>
      </c>
      <c r="BE342" s="171">
        <f>IF(N342="základní",J342,0)</f>
        <v>0</v>
      </c>
      <c r="BF342" s="171">
        <f>IF(N342="snížená",J342,0)</f>
        <v>0</v>
      </c>
      <c r="BG342" s="171">
        <f>IF(N342="zákl. přenesená",J342,0)</f>
        <v>0</v>
      </c>
      <c r="BH342" s="171">
        <f>IF(N342="sníž. přenesená",J342,0)</f>
        <v>0</v>
      </c>
      <c r="BI342" s="171">
        <f>IF(N342="nulová",J342,0)</f>
        <v>0</v>
      </c>
      <c r="BJ342" s="18" t="s">
        <v>30</v>
      </c>
      <c r="BK342" s="171">
        <f>ROUND(I342*H342,2)</f>
        <v>0</v>
      </c>
      <c r="BL342" s="18" t="s">
        <v>137</v>
      </c>
      <c r="BM342" s="170" t="s">
        <v>1019</v>
      </c>
    </row>
    <row r="343" spans="1:65" s="13" customFormat="1">
      <c r="B343" s="172"/>
      <c r="D343" s="173" t="s">
        <v>139</v>
      </c>
      <c r="E343" s="174" t="s">
        <v>1</v>
      </c>
      <c r="F343" s="175" t="s">
        <v>986</v>
      </c>
      <c r="H343" s="174" t="s">
        <v>1</v>
      </c>
      <c r="I343" s="176"/>
      <c r="L343" s="172"/>
      <c r="M343" s="177"/>
      <c r="N343" s="178"/>
      <c r="O343" s="178"/>
      <c r="P343" s="178"/>
      <c r="Q343" s="178"/>
      <c r="R343" s="178"/>
      <c r="S343" s="178"/>
      <c r="T343" s="179"/>
      <c r="AT343" s="174" t="s">
        <v>139</v>
      </c>
      <c r="AU343" s="174" t="s">
        <v>153</v>
      </c>
      <c r="AV343" s="13" t="s">
        <v>30</v>
      </c>
      <c r="AW343" s="13" t="s">
        <v>29</v>
      </c>
      <c r="AX343" s="13" t="s">
        <v>73</v>
      </c>
      <c r="AY343" s="174" t="s">
        <v>130</v>
      </c>
    </row>
    <row r="344" spans="1:65" s="13" customFormat="1">
      <c r="B344" s="172"/>
      <c r="D344" s="173" t="s">
        <v>139</v>
      </c>
      <c r="E344" s="174" t="s">
        <v>1</v>
      </c>
      <c r="F344" s="175" t="s">
        <v>1020</v>
      </c>
      <c r="H344" s="174" t="s">
        <v>1</v>
      </c>
      <c r="I344" s="176"/>
      <c r="L344" s="172"/>
      <c r="M344" s="177"/>
      <c r="N344" s="178"/>
      <c r="O344" s="178"/>
      <c r="P344" s="178"/>
      <c r="Q344" s="178"/>
      <c r="R344" s="178"/>
      <c r="S344" s="178"/>
      <c r="T344" s="179"/>
      <c r="AT344" s="174" t="s">
        <v>139</v>
      </c>
      <c r="AU344" s="174" t="s">
        <v>153</v>
      </c>
      <c r="AV344" s="13" t="s">
        <v>30</v>
      </c>
      <c r="AW344" s="13" t="s">
        <v>29</v>
      </c>
      <c r="AX344" s="13" t="s">
        <v>73</v>
      </c>
      <c r="AY344" s="174" t="s">
        <v>130</v>
      </c>
    </row>
    <row r="345" spans="1:65" s="13" customFormat="1">
      <c r="B345" s="172"/>
      <c r="D345" s="173" t="s">
        <v>139</v>
      </c>
      <c r="E345" s="174" t="s">
        <v>1</v>
      </c>
      <c r="F345" s="175" t="s">
        <v>1021</v>
      </c>
      <c r="H345" s="174" t="s">
        <v>1</v>
      </c>
      <c r="I345" s="176"/>
      <c r="L345" s="172"/>
      <c r="M345" s="177"/>
      <c r="N345" s="178"/>
      <c r="O345" s="178"/>
      <c r="P345" s="178"/>
      <c r="Q345" s="178"/>
      <c r="R345" s="178"/>
      <c r="S345" s="178"/>
      <c r="T345" s="179"/>
      <c r="AT345" s="174" t="s">
        <v>139</v>
      </c>
      <c r="AU345" s="174" t="s">
        <v>153</v>
      </c>
      <c r="AV345" s="13" t="s">
        <v>30</v>
      </c>
      <c r="AW345" s="13" t="s">
        <v>29</v>
      </c>
      <c r="AX345" s="13" t="s">
        <v>73</v>
      </c>
      <c r="AY345" s="174" t="s">
        <v>130</v>
      </c>
    </row>
    <row r="346" spans="1:65" s="13" customFormat="1">
      <c r="B346" s="172"/>
      <c r="D346" s="173" t="s">
        <v>139</v>
      </c>
      <c r="E346" s="174" t="s">
        <v>1</v>
      </c>
      <c r="F346" s="175" t="s">
        <v>1022</v>
      </c>
      <c r="H346" s="174" t="s">
        <v>1</v>
      </c>
      <c r="I346" s="176"/>
      <c r="L346" s="172"/>
      <c r="M346" s="177"/>
      <c r="N346" s="178"/>
      <c r="O346" s="178"/>
      <c r="P346" s="178"/>
      <c r="Q346" s="178"/>
      <c r="R346" s="178"/>
      <c r="S346" s="178"/>
      <c r="T346" s="179"/>
      <c r="AT346" s="174" t="s">
        <v>139</v>
      </c>
      <c r="AU346" s="174" t="s">
        <v>153</v>
      </c>
      <c r="AV346" s="13" t="s">
        <v>30</v>
      </c>
      <c r="AW346" s="13" t="s">
        <v>29</v>
      </c>
      <c r="AX346" s="13" t="s">
        <v>73</v>
      </c>
      <c r="AY346" s="174" t="s">
        <v>130</v>
      </c>
    </row>
    <row r="347" spans="1:65" s="13" customFormat="1">
      <c r="B347" s="172"/>
      <c r="D347" s="173" t="s">
        <v>139</v>
      </c>
      <c r="E347" s="174" t="s">
        <v>1</v>
      </c>
      <c r="F347" s="175" t="s">
        <v>1023</v>
      </c>
      <c r="H347" s="174" t="s">
        <v>1</v>
      </c>
      <c r="I347" s="176"/>
      <c r="L347" s="172"/>
      <c r="M347" s="177"/>
      <c r="N347" s="178"/>
      <c r="O347" s="178"/>
      <c r="P347" s="178"/>
      <c r="Q347" s="178"/>
      <c r="R347" s="178"/>
      <c r="S347" s="178"/>
      <c r="T347" s="179"/>
      <c r="AT347" s="174" t="s">
        <v>139</v>
      </c>
      <c r="AU347" s="174" t="s">
        <v>153</v>
      </c>
      <c r="AV347" s="13" t="s">
        <v>30</v>
      </c>
      <c r="AW347" s="13" t="s">
        <v>29</v>
      </c>
      <c r="AX347" s="13" t="s">
        <v>73</v>
      </c>
      <c r="AY347" s="174" t="s">
        <v>130</v>
      </c>
    </row>
    <row r="348" spans="1:65" s="14" customFormat="1">
      <c r="B348" s="180"/>
      <c r="D348" s="173" t="s">
        <v>139</v>
      </c>
      <c r="E348" s="181" t="s">
        <v>1</v>
      </c>
      <c r="F348" s="182" t="s">
        <v>1024</v>
      </c>
      <c r="H348" s="183">
        <v>4</v>
      </c>
      <c r="I348" s="184"/>
      <c r="L348" s="180"/>
      <c r="M348" s="185"/>
      <c r="N348" s="186"/>
      <c r="O348" s="186"/>
      <c r="P348" s="186"/>
      <c r="Q348" s="186"/>
      <c r="R348" s="186"/>
      <c r="S348" s="186"/>
      <c r="T348" s="187"/>
      <c r="AT348" s="181" t="s">
        <v>139</v>
      </c>
      <c r="AU348" s="181" t="s">
        <v>153</v>
      </c>
      <c r="AV348" s="14" t="s">
        <v>82</v>
      </c>
      <c r="AW348" s="14" t="s">
        <v>29</v>
      </c>
      <c r="AX348" s="14" t="s">
        <v>73</v>
      </c>
      <c r="AY348" s="181" t="s">
        <v>130</v>
      </c>
    </row>
    <row r="349" spans="1:65" s="15" customFormat="1">
      <c r="B349" s="188"/>
      <c r="D349" s="173" t="s">
        <v>139</v>
      </c>
      <c r="E349" s="189" t="s">
        <v>1</v>
      </c>
      <c r="F349" s="190" t="s">
        <v>142</v>
      </c>
      <c r="H349" s="191">
        <v>4</v>
      </c>
      <c r="I349" s="192"/>
      <c r="L349" s="188"/>
      <c r="M349" s="193"/>
      <c r="N349" s="194"/>
      <c r="O349" s="194"/>
      <c r="P349" s="194"/>
      <c r="Q349" s="194"/>
      <c r="R349" s="194"/>
      <c r="S349" s="194"/>
      <c r="T349" s="195"/>
      <c r="AT349" s="189" t="s">
        <v>139</v>
      </c>
      <c r="AU349" s="189" t="s">
        <v>153</v>
      </c>
      <c r="AV349" s="15" t="s">
        <v>137</v>
      </c>
      <c r="AW349" s="15" t="s">
        <v>29</v>
      </c>
      <c r="AX349" s="15" t="s">
        <v>30</v>
      </c>
      <c r="AY349" s="189" t="s">
        <v>130</v>
      </c>
    </row>
    <row r="350" spans="1:65" s="2" customFormat="1" ht="33" customHeight="1">
      <c r="A350" s="33"/>
      <c r="B350" s="125"/>
      <c r="C350" s="159" t="s">
        <v>539</v>
      </c>
      <c r="D350" s="159" t="s">
        <v>132</v>
      </c>
      <c r="E350" s="160" t="s">
        <v>1025</v>
      </c>
      <c r="F350" s="161" t="s">
        <v>1026</v>
      </c>
      <c r="G350" s="162" t="s">
        <v>344</v>
      </c>
      <c r="H350" s="163">
        <v>150</v>
      </c>
      <c r="I350" s="164"/>
      <c r="J350" s="165">
        <f>ROUND(I350*H350,2)</f>
        <v>0</v>
      </c>
      <c r="K350" s="161" t="s">
        <v>136</v>
      </c>
      <c r="L350" s="34"/>
      <c r="M350" s="166" t="s">
        <v>1</v>
      </c>
      <c r="N350" s="167" t="s">
        <v>38</v>
      </c>
      <c r="O350" s="59"/>
      <c r="P350" s="168">
        <f>O350*H350</f>
        <v>0</v>
      </c>
      <c r="Q350" s="168">
        <v>0</v>
      </c>
      <c r="R350" s="168">
        <f>Q350*H350</f>
        <v>0</v>
      </c>
      <c r="S350" s="168">
        <v>0</v>
      </c>
      <c r="T350" s="169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70" t="s">
        <v>137</v>
      </c>
      <c r="AT350" s="170" t="s">
        <v>132</v>
      </c>
      <c r="AU350" s="170" t="s">
        <v>153</v>
      </c>
      <c r="AY350" s="18" t="s">
        <v>130</v>
      </c>
      <c r="BE350" s="171">
        <f>IF(N350="základní",J350,0)</f>
        <v>0</v>
      </c>
      <c r="BF350" s="171">
        <f>IF(N350="snížená",J350,0)</f>
        <v>0</v>
      </c>
      <c r="BG350" s="171">
        <f>IF(N350="zákl. přenesená",J350,0)</f>
        <v>0</v>
      </c>
      <c r="BH350" s="171">
        <f>IF(N350="sníž. přenesená",J350,0)</f>
        <v>0</v>
      </c>
      <c r="BI350" s="171">
        <f>IF(N350="nulová",J350,0)</f>
        <v>0</v>
      </c>
      <c r="BJ350" s="18" t="s">
        <v>30</v>
      </c>
      <c r="BK350" s="171">
        <f>ROUND(I350*H350,2)</f>
        <v>0</v>
      </c>
      <c r="BL350" s="18" t="s">
        <v>137</v>
      </c>
      <c r="BM350" s="170" t="s">
        <v>1027</v>
      </c>
    </row>
    <row r="351" spans="1:65" s="14" customFormat="1">
      <c r="B351" s="180"/>
      <c r="D351" s="173" t="s">
        <v>139</v>
      </c>
      <c r="E351" s="181" t="s">
        <v>1</v>
      </c>
      <c r="F351" s="182" t="s">
        <v>1028</v>
      </c>
      <c r="H351" s="183">
        <v>150</v>
      </c>
      <c r="I351" s="184"/>
      <c r="L351" s="180"/>
      <c r="M351" s="185"/>
      <c r="N351" s="186"/>
      <c r="O351" s="186"/>
      <c r="P351" s="186"/>
      <c r="Q351" s="186"/>
      <c r="R351" s="186"/>
      <c r="S351" s="186"/>
      <c r="T351" s="187"/>
      <c r="AT351" s="181" t="s">
        <v>139</v>
      </c>
      <c r="AU351" s="181" t="s">
        <v>153</v>
      </c>
      <c r="AV351" s="14" t="s">
        <v>82</v>
      </c>
      <c r="AW351" s="14" t="s">
        <v>29</v>
      </c>
      <c r="AX351" s="14" t="s">
        <v>73</v>
      </c>
      <c r="AY351" s="181" t="s">
        <v>130</v>
      </c>
    </row>
    <row r="352" spans="1:65" s="15" customFormat="1">
      <c r="B352" s="188"/>
      <c r="D352" s="173" t="s">
        <v>139</v>
      </c>
      <c r="E352" s="189" t="s">
        <v>1</v>
      </c>
      <c r="F352" s="190" t="s">
        <v>142</v>
      </c>
      <c r="H352" s="191">
        <v>150</v>
      </c>
      <c r="I352" s="192"/>
      <c r="L352" s="188"/>
      <c r="M352" s="193"/>
      <c r="N352" s="194"/>
      <c r="O352" s="194"/>
      <c r="P352" s="194"/>
      <c r="Q352" s="194"/>
      <c r="R352" s="194"/>
      <c r="S352" s="194"/>
      <c r="T352" s="195"/>
      <c r="AT352" s="189" t="s">
        <v>139</v>
      </c>
      <c r="AU352" s="189" t="s">
        <v>153</v>
      </c>
      <c r="AV352" s="15" t="s">
        <v>137</v>
      </c>
      <c r="AW352" s="15" t="s">
        <v>29</v>
      </c>
      <c r="AX352" s="15" t="s">
        <v>30</v>
      </c>
      <c r="AY352" s="189" t="s">
        <v>130</v>
      </c>
    </row>
    <row r="353" spans="1:65" s="2" customFormat="1" ht="24.15" customHeight="1">
      <c r="A353" s="33"/>
      <c r="B353" s="125"/>
      <c r="C353" s="159" t="s">
        <v>543</v>
      </c>
      <c r="D353" s="159" t="s">
        <v>132</v>
      </c>
      <c r="E353" s="160" t="s">
        <v>452</v>
      </c>
      <c r="F353" s="161" t="s">
        <v>453</v>
      </c>
      <c r="G353" s="162" t="s">
        <v>344</v>
      </c>
      <c r="H353" s="163">
        <v>450</v>
      </c>
      <c r="I353" s="164"/>
      <c r="J353" s="165">
        <f>ROUND(I353*H353,2)</f>
        <v>0</v>
      </c>
      <c r="K353" s="161" t="s">
        <v>1029</v>
      </c>
      <c r="L353" s="34"/>
      <c r="M353" s="166" t="s">
        <v>1</v>
      </c>
      <c r="N353" s="167" t="s">
        <v>38</v>
      </c>
      <c r="O353" s="59"/>
      <c r="P353" s="168">
        <f>O353*H353</f>
        <v>0</v>
      </c>
      <c r="Q353" s="168">
        <v>1E-4</v>
      </c>
      <c r="R353" s="168">
        <f>Q353*H353</f>
        <v>4.5000000000000005E-2</v>
      </c>
      <c r="S353" s="168">
        <v>0</v>
      </c>
      <c r="T353" s="169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70" t="s">
        <v>137</v>
      </c>
      <c r="AT353" s="170" t="s">
        <v>132</v>
      </c>
      <c r="AU353" s="170" t="s">
        <v>153</v>
      </c>
      <c r="AY353" s="18" t="s">
        <v>130</v>
      </c>
      <c r="BE353" s="171">
        <f>IF(N353="základní",J353,0)</f>
        <v>0</v>
      </c>
      <c r="BF353" s="171">
        <f>IF(N353="snížená",J353,0)</f>
        <v>0</v>
      </c>
      <c r="BG353" s="171">
        <f>IF(N353="zákl. přenesená",J353,0)</f>
        <v>0</v>
      </c>
      <c r="BH353" s="171">
        <f>IF(N353="sníž. přenesená",J353,0)</f>
        <v>0</v>
      </c>
      <c r="BI353" s="171">
        <f>IF(N353="nulová",J353,0)</f>
        <v>0</v>
      </c>
      <c r="BJ353" s="18" t="s">
        <v>30</v>
      </c>
      <c r="BK353" s="171">
        <f>ROUND(I353*H353,2)</f>
        <v>0</v>
      </c>
      <c r="BL353" s="18" t="s">
        <v>137</v>
      </c>
      <c r="BM353" s="170" t="s">
        <v>1030</v>
      </c>
    </row>
    <row r="354" spans="1:65" s="13" customFormat="1">
      <c r="B354" s="172"/>
      <c r="D354" s="173" t="s">
        <v>139</v>
      </c>
      <c r="E354" s="174" t="s">
        <v>1</v>
      </c>
      <c r="F354" s="175" t="s">
        <v>455</v>
      </c>
      <c r="H354" s="174" t="s">
        <v>1</v>
      </c>
      <c r="I354" s="176"/>
      <c r="L354" s="172"/>
      <c r="M354" s="177"/>
      <c r="N354" s="178"/>
      <c r="O354" s="178"/>
      <c r="P354" s="178"/>
      <c r="Q354" s="178"/>
      <c r="R354" s="178"/>
      <c r="S354" s="178"/>
      <c r="T354" s="179"/>
      <c r="AT354" s="174" t="s">
        <v>139</v>
      </c>
      <c r="AU354" s="174" t="s">
        <v>153</v>
      </c>
      <c r="AV354" s="13" t="s">
        <v>30</v>
      </c>
      <c r="AW354" s="13" t="s">
        <v>29</v>
      </c>
      <c r="AX354" s="13" t="s">
        <v>73</v>
      </c>
      <c r="AY354" s="174" t="s">
        <v>130</v>
      </c>
    </row>
    <row r="355" spans="1:65" s="13" customFormat="1">
      <c r="B355" s="172"/>
      <c r="D355" s="173" t="s">
        <v>139</v>
      </c>
      <c r="E355" s="174" t="s">
        <v>1</v>
      </c>
      <c r="F355" s="175" t="s">
        <v>1031</v>
      </c>
      <c r="H355" s="174" t="s">
        <v>1</v>
      </c>
      <c r="I355" s="176"/>
      <c r="L355" s="172"/>
      <c r="M355" s="177"/>
      <c r="N355" s="178"/>
      <c r="O355" s="178"/>
      <c r="P355" s="178"/>
      <c r="Q355" s="178"/>
      <c r="R355" s="178"/>
      <c r="S355" s="178"/>
      <c r="T355" s="179"/>
      <c r="AT355" s="174" t="s">
        <v>139</v>
      </c>
      <c r="AU355" s="174" t="s">
        <v>153</v>
      </c>
      <c r="AV355" s="13" t="s">
        <v>30</v>
      </c>
      <c r="AW355" s="13" t="s">
        <v>29</v>
      </c>
      <c r="AX355" s="13" t="s">
        <v>73</v>
      </c>
      <c r="AY355" s="174" t="s">
        <v>130</v>
      </c>
    </row>
    <row r="356" spans="1:65" s="13" customFormat="1">
      <c r="B356" s="172"/>
      <c r="D356" s="173" t="s">
        <v>139</v>
      </c>
      <c r="E356" s="174" t="s">
        <v>1</v>
      </c>
      <c r="F356" s="175" t="s">
        <v>456</v>
      </c>
      <c r="H356" s="174" t="s">
        <v>1</v>
      </c>
      <c r="I356" s="176"/>
      <c r="L356" s="172"/>
      <c r="M356" s="177"/>
      <c r="N356" s="178"/>
      <c r="O356" s="178"/>
      <c r="P356" s="178"/>
      <c r="Q356" s="178"/>
      <c r="R356" s="178"/>
      <c r="S356" s="178"/>
      <c r="T356" s="179"/>
      <c r="AT356" s="174" t="s">
        <v>139</v>
      </c>
      <c r="AU356" s="174" t="s">
        <v>153</v>
      </c>
      <c r="AV356" s="13" t="s">
        <v>30</v>
      </c>
      <c r="AW356" s="13" t="s">
        <v>29</v>
      </c>
      <c r="AX356" s="13" t="s">
        <v>73</v>
      </c>
      <c r="AY356" s="174" t="s">
        <v>130</v>
      </c>
    </row>
    <row r="357" spans="1:65" s="14" customFormat="1">
      <c r="B357" s="180"/>
      <c r="D357" s="173" t="s">
        <v>139</v>
      </c>
      <c r="E357" s="181" t="s">
        <v>1</v>
      </c>
      <c r="F357" s="182" t="s">
        <v>1032</v>
      </c>
      <c r="H357" s="183">
        <v>450</v>
      </c>
      <c r="I357" s="184"/>
      <c r="L357" s="180"/>
      <c r="M357" s="185"/>
      <c r="N357" s="186"/>
      <c r="O357" s="186"/>
      <c r="P357" s="186"/>
      <c r="Q357" s="186"/>
      <c r="R357" s="186"/>
      <c r="S357" s="186"/>
      <c r="T357" s="187"/>
      <c r="AT357" s="181" t="s">
        <v>139</v>
      </c>
      <c r="AU357" s="181" t="s">
        <v>153</v>
      </c>
      <c r="AV357" s="14" t="s">
        <v>82</v>
      </c>
      <c r="AW357" s="14" t="s">
        <v>29</v>
      </c>
      <c r="AX357" s="14" t="s">
        <v>73</v>
      </c>
      <c r="AY357" s="181" t="s">
        <v>130</v>
      </c>
    </row>
    <row r="358" spans="1:65" s="15" customFormat="1">
      <c r="B358" s="188"/>
      <c r="D358" s="173" t="s">
        <v>139</v>
      </c>
      <c r="E358" s="189" t="s">
        <v>1</v>
      </c>
      <c r="F358" s="190" t="s">
        <v>142</v>
      </c>
      <c r="H358" s="191">
        <v>450</v>
      </c>
      <c r="I358" s="192"/>
      <c r="L358" s="188"/>
      <c r="M358" s="193"/>
      <c r="N358" s="194"/>
      <c r="O358" s="194"/>
      <c r="P358" s="194"/>
      <c r="Q358" s="194"/>
      <c r="R358" s="194"/>
      <c r="S358" s="194"/>
      <c r="T358" s="195"/>
      <c r="AT358" s="189" t="s">
        <v>139</v>
      </c>
      <c r="AU358" s="189" t="s">
        <v>153</v>
      </c>
      <c r="AV358" s="15" t="s">
        <v>137</v>
      </c>
      <c r="AW358" s="15" t="s">
        <v>29</v>
      </c>
      <c r="AX358" s="15" t="s">
        <v>30</v>
      </c>
      <c r="AY358" s="189" t="s">
        <v>130</v>
      </c>
    </row>
    <row r="359" spans="1:65" s="2" customFormat="1" ht="24.15" customHeight="1">
      <c r="A359" s="33"/>
      <c r="B359" s="125"/>
      <c r="C359" s="196" t="s">
        <v>548</v>
      </c>
      <c r="D359" s="196" t="s">
        <v>256</v>
      </c>
      <c r="E359" s="197" t="s">
        <v>459</v>
      </c>
      <c r="F359" s="198" t="s">
        <v>460</v>
      </c>
      <c r="G359" s="199" t="s">
        <v>344</v>
      </c>
      <c r="H359" s="200">
        <v>472.5</v>
      </c>
      <c r="I359" s="201"/>
      <c r="J359" s="202">
        <f>ROUND(I359*H359,2)</f>
        <v>0</v>
      </c>
      <c r="K359" s="198" t="s">
        <v>1029</v>
      </c>
      <c r="L359" s="203"/>
      <c r="M359" s="204" t="s">
        <v>1</v>
      </c>
      <c r="N359" s="205" t="s">
        <v>38</v>
      </c>
      <c r="O359" s="59"/>
      <c r="P359" s="168">
        <f>O359*H359</f>
        <v>0</v>
      </c>
      <c r="Q359" s="168">
        <v>5.0000000000000001E-4</v>
      </c>
      <c r="R359" s="168">
        <f>Q359*H359</f>
        <v>0.23625000000000002</v>
      </c>
      <c r="S359" s="168">
        <v>0</v>
      </c>
      <c r="T359" s="169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70" t="s">
        <v>185</v>
      </c>
      <c r="AT359" s="170" t="s">
        <v>256</v>
      </c>
      <c r="AU359" s="170" t="s">
        <v>153</v>
      </c>
      <c r="AY359" s="18" t="s">
        <v>130</v>
      </c>
      <c r="BE359" s="171">
        <f>IF(N359="základní",J359,0)</f>
        <v>0</v>
      </c>
      <c r="BF359" s="171">
        <f>IF(N359="snížená",J359,0)</f>
        <v>0</v>
      </c>
      <c r="BG359" s="171">
        <f>IF(N359="zákl. přenesená",J359,0)</f>
        <v>0</v>
      </c>
      <c r="BH359" s="171">
        <f>IF(N359="sníž. přenesená",J359,0)</f>
        <v>0</v>
      </c>
      <c r="BI359" s="171">
        <f>IF(N359="nulová",J359,0)</f>
        <v>0</v>
      </c>
      <c r="BJ359" s="18" t="s">
        <v>30</v>
      </c>
      <c r="BK359" s="171">
        <f>ROUND(I359*H359,2)</f>
        <v>0</v>
      </c>
      <c r="BL359" s="18" t="s">
        <v>137</v>
      </c>
      <c r="BM359" s="170" t="s">
        <v>1033</v>
      </c>
    </row>
    <row r="360" spans="1:65" s="14" customFormat="1">
      <c r="B360" s="180"/>
      <c r="D360" s="173" t="s">
        <v>139</v>
      </c>
      <c r="E360" s="181" t="s">
        <v>1</v>
      </c>
      <c r="F360" s="182" t="s">
        <v>1034</v>
      </c>
      <c r="H360" s="183">
        <v>472.5</v>
      </c>
      <c r="I360" s="184"/>
      <c r="L360" s="180"/>
      <c r="M360" s="185"/>
      <c r="N360" s="186"/>
      <c r="O360" s="186"/>
      <c r="P360" s="186"/>
      <c r="Q360" s="186"/>
      <c r="R360" s="186"/>
      <c r="S360" s="186"/>
      <c r="T360" s="187"/>
      <c r="AT360" s="181" t="s">
        <v>139</v>
      </c>
      <c r="AU360" s="181" t="s">
        <v>153</v>
      </c>
      <c r="AV360" s="14" t="s">
        <v>82</v>
      </c>
      <c r="AW360" s="14" t="s">
        <v>29</v>
      </c>
      <c r="AX360" s="14" t="s">
        <v>73</v>
      </c>
      <c r="AY360" s="181" t="s">
        <v>130</v>
      </c>
    </row>
    <row r="361" spans="1:65" s="15" customFormat="1">
      <c r="B361" s="188"/>
      <c r="D361" s="173" t="s">
        <v>139</v>
      </c>
      <c r="E361" s="189" t="s">
        <v>1</v>
      </c>
      <c r="F361" s="190" t="s">
        <v>142</v>
      </c>
      <c r="H361" s="191">
        <v>472.5</v>
      </c>
      <c r="I361" s="192"/>
      <c r="L361" s="188"/>
      <c r="M361" s="193"/>
      <c r="N361" s="194"/>
      <c r="O361" s="194"/>
      <c r="P361" s="194"/>
      <c r="Q361" s="194"/>
      <c r="R361" s="194"/>
      <c r="S361" s="194"/>
      <c r="T361" s="195"/>
      <c r="AT361" s="189" t="s">
        <v>139</v>
      </c>
      <c r="AU361" s="189" t="s">
        <v>153</v>
      </c>
      <c r="AV361" s="15" t="s">
        <v>137</v>
      </c>
      <c r="AW361" s="15" t="s">
        <v>29</v>
      </c>
      <c r="AX361" s="15" t="s">
        <v>30</v>
      </c>
      <c r="AY361" s="189" t="s">
        <v>130</v>
      </c>
    </row>
    <row r="362" spans="1:65" s="2" customFormat="1" ht="24.15" customHeight="1">
      <c r="A362" s="33"/>
      <c r="B362" s="125"/>
      <c r="C362" s="159" t="s">
        <v>552</v>
      </c>
      <c r="D362" s="159" t="s">
        <v>132</v>
      </c>
      <c r="E362" s="160" t="s">
        <v>465</v>
      </c>
      <c r="F362" s="161" t="s">
        <v>466</v>
      </c>
      <c r="G362" s="162" t="s">
        <v>344</v>
      </c>
      <c r="H362" s="163">
        <v>450</v>
      </c>
      <c r="I362" s="164"/>
      <c r="J362" s="165">
        <f>ROUND(I362*H362,2)</f>
        <v>0</v>
      </c>
      <c r="K362" s="161" t="s">
        <v>1</v>
      </c>
      <c r="L362" s="34"/>
      <c r="M362" s="166" t="s">
        <v>1</v>
      </c>
      <c r="N362" s="167" t="s">
        <v>38</v>
      </c>
      <c r="O362" s="59"/>
      <c r="P362" s="168">
        <f>O362*H362</f>
        <v>0</v>
      </c>
      <c r="Q362" s="168">
        <v>0</v>
      </c>
      <c r="R362" s="168">
        <f>Q362*H362</f>
        <v>0</v>
      </c>
      <c r="S362" s="168">
        <v>8.0000000000000004E-4</v>
      </c>
      <c r="T362" s="169">
        <f>S362*H362</f>
        <v>0.36000000000000004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70" t="s">
        <v>137</v>
      </c>
      <c r="AT362" s="170" t="s">
        <v>132</v>
      </c>
      <c r="AU362" s="170" t="s">
        <v>153</v>
      </c>
      <c r="AY362" s="18" t="s">
        <v>130</v>
      </c>
      <c r="BE362" s="171">
        <f>IF(N362="základní",J362,0)</f>
        <v>0</v>
      </c>
      <c r="BF362" s="171">
        <f>IF(N362="snížená",J362,0)</f>
        <v>0</v>
      </c>
      <c r="BG362" s="171">
        <f>IF(N362="zákl. přenesená",J362,0)</f>
        <v>0</v>
      </c>
      <c r="BH362" s="171">
        <f>IF(N362="sníž. přenesená",J362,0)</f>
        <v>0</v>
      </c>
      <c r="BI362" s="171">
        <f>IF(N362="nulová",J362,0)</f>
        <v>0</v>
      </c>
      <c r="BJ362" s="18" t="s">
        <v>30</v>
      </c>
      <c r="BK362" s="171">
        <f>ROUND(I362*H362,2)</f>
        <v>0</v>
      </c>
      <c r="BL362" s="18" t="s">
        <v>137</v>
      </c>
      <c r="BM362" s="170" t="s">
        <v>1035</v>
      </c>
    </row>
    <row r="363" spans="1:65" s="14" customFormat="1">
      <c r="B363" s="180"/>
      <c r="D363" s="173" t="s">
        <v>139</v>
      </c>
      <c r="E363" s="181" t="s">
        <v>1</v>
      </c>
      <c r="F363" s="182" t="s">
        <v>1036</v>
      </c>
      <c r="H363" s="183">
        <v>450</v>
      </c>
      <c r="I363" s="184"/>
      <c r="L363" s="180"/>
      <c r="M363" s="185"/>
      <c r="N363" s="186"/>
      <c r="O363" s="186"/>
      <c r="P363" s="186"/>
      <c r="Q363" s="186"/>
      <c r="R363" s="186"/>
      <c r="S363" s="186"/>
      <c r="T363" s="187"/>
      <c r="AT363" s="181" t="s">
        <v>139</v>
      </c>
      <c r="AU363" s="181" t="s">
        <v>153</v>
      </c>
      <c r="AV363" s="14" t="s">
        <v>82</v>
      </c>
      <c r="AW363" s="14" t="s">
        <v>29</v>
      </c>
      <c r="AX363" s="14" t="s">
        <v>30</v>
      </c>
      <c r="AY363" s="181" t="s">
        <v>130</v>
      </c>
    </row>
    <row r="364" spans="1:65" s="2" customFormat="1" ht="16.5" customHeight="1">
      <c r="A364" s="33"/>
      <c r="B364" s="125"/>
      <c r="C364" s="159" t="s">
        <v>561</v>
      </c>
      <c r="D364" s="159" t="s">
        <v>132</v>
      </c>
      <c r="E364" s="160" t="s">
        <v>1037</v>
      </c>
      <c r="F364" s="161" t="s">
        <v>1038</v>
      </c>
      <c r="G364" s="162" t="s">
        <v>971</v>
      </c>
      <c r="H364" s="163">
        <v>227</v>
      </c>
      <c r="I364" s="164"/>
      <c r="J364" s="165">
        <f>ROUND(I364*H364,2)</f>
        <v>0</v>
      </c>
      <c r="K364" s="161" t="s">
        <v>1</v>
      </c>
      <c r="L364" s="34"/>
      <c r="M364" s="166" t="s">
        <v>1</v>
      </c>
      <c r="N364" s="167" t="s">
        <v>38</v>
      </c>
      <c r="O364" s="59"/>
      <c r="P364" s="168">
        <f>O364*H364</f>
        <v>0</v>
      </c>
      <c r="Q364" s="168">
        <v>0</v>
      </c>
      <c r="R364" s="168">
        <f>Q364*H364</f>
        <v>0</v>
      </c>
      <c r="S364" s="168">
        <v>0</v>
      </c>
      <c r="T364" s="169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70" t="s">
        <v>137</v>
      </c>
      <c r="AT364" s="170" t="s">
        <v>132</v>
      </c>
      <c r="AU364" s="170" t="s">
        <v>153</v>
      </c>
      <c r="AY364" s="18" t="s">
        <v>130</v>
      </c>
      <c r="BE364" s="171">
        <f>IF(N364="základní",J364,0)</f>
        <v>0</v>
      </c>
      <c r="BF364" s="171">
        <f>IF(N364="snížená",J364,0)</f>
        <v>0</v>
      </c>
      <c r="BG364" s="171">
        <f>IF(N364="zákl. přenesená",J364,0)</f>
        <v>0</v>
      </c>
      <c r="BH364" s="171">
        <f>IF(N364="sníž. přenesená",J364,0)</f>
        <v>0</v>
      </c>
      <c r="BI364" s="171">
        <f>IF(N364="nulová",J364,0)</f>
        <v>0</v>
      </c>
      <c r="BJ364" s="18" t="s">
        <v>30</v>
      </c>
      <c r="BK364" s="171">
        <f>ROUND(I364*H364,2)</f>
        <v>0</v>
      </c>
      <c r="BL364" s="18" t="s">
        <v>137</v>
      </c>
      <c r="BM364" s="170" t="s">
        <v>1039</v>
      </c>
    </row>
    <row r="365" spans="1:65" s="13" customFormat="1">
      <c r="B365" s="172"/>
      <c r="D365" s="173" t="s">
        <v>139</v>
      </c>
      <c r="E365" s="174" t="s">
        <v>1</v>
      </c>
      <c r="F365" s="175" t="s">
        <v>1040</v>
      </c>
      <c r="H365" s="174" t="s">
        <v>1</v>
      </c>
      <c r="I365" s="176"/>
      <c r="L365" s="172"/>
      <c r="M365" s="177"/>
      <c r="N365" s="178"/>
      <c r="O365" s="178"/>
      <c r="P365" s="178"/>
      <c r="Q365" s="178"/>
      <c r="R365" s="178"/>
      <c r="S365" s="178"/>
      <c r="T365" s="179"/>
      <c r="AT365" s="174" t="s">
        <v>139</v>
      </c>
      <c r="AU365" s="174" t="s">
        <v>153</v>
      </c>
      <c r="AV365" s="13" t="s">
        <v>30</v>
      </c>
      <c r="AW365" s="13" t="s">
        <v>29</v>
      </c>
      <c r="AX365" s="13" t="s">
        <v>73</v>
      </c>
      <c r="AY365" s="174" t="s">
        <v>130</v>
      </c>
    </row>
    <row r="366" spans="1:65" s="13" customFormat="1">
      <c r="B366" s="172"/>
      <c r="D366" s="173" t="s">
        <v>139</v>
      </c>
      <c r="E366" s="174" t="s">
        <v>1</v>
      </c>
      <c r="F366" s="175" t="s">
        <v>1041</v>
      </c>
      <c r="H366" s="174" t="s">
        <v>1</v>
      </c>
      <c r="I366" s="176"/>
      <c r="L366" s="172"/>
      <c r="M366" s="177"/>
      <c r="N366" s="178"/>
      <c r="O366" s="178"/>
      <c r="P366" s="178"/>
      <c r="Q366" s="178"/>
      <c r="R366" s="178"/>
      <c r="S366" s="178"/>
      <c r="T366" s="179"/>
      <c r="AT366" s="174" t="s">
        <v>139</v>
      </c>
      <c r="AU366" s="174" t="s">
        <v>153</v>
      </c>
      <c r="AV366" s="13" t="s">
        <v>30</v>
      </c>
      <c r="AW366" s="13" t="s">
        <v>29</v>
      </c>
      <c r="AX366" s="13" t="s">
        <v>73</v>
      </c>
      <c r="AY366" s="174" t="s">
        <v>130</v>
      </c>
    </row>
    <row r="367" spans="1:65" s="13" customFormat="1">
      <c r="B367" s="172"/>
      <c r="D367" s="173" t="s">
        <v>139</v>
      </c>
      <c r="E367" s="174" t="s">
        <v>1</v>
      </c>
      <c r="F367" s="175" t="s">
        <v>1042</v>
      </c>
      <c r="H367" s="174" t="s">
        <v>1</v>
      </c>
      <c r="I367" s="176"/>
      <c r="L367" s="172"/>
      <c r="M367" s="177"/>
      <c r="N367" s="178"/>
      <c r="O367" s="178"/>
      <c r="P367" s="178"/>
      <c r="Q367" s="178"/>
      <c r="R367" s="178"/>
      <c r="S367" s="178"/>
      <c r="T367" s="179"/>
      <c r="AT367" s="174" t="s">
        <v>139</v>
      </c>
      <c r="AU367" s="174" t="s">
        <v>153</v>
      </c>
      <c r="AV367" s="13" t="s">
        <v>30</v>
      </c>
      <c r="AW367" s="13" t="s">
        <v>29</v>
      </c>
      <c r="AX367" s="13" t="s">
        <v>73</v>
      </c>
      <c r="AY367" s="174" t="s">
        <v>130</v>
      </c>
    </row>
    <row r="368" spans="1:65" s="13" customFormat="1">
      <c r="B368" s="172"/>
      <c r="D368" s="173" t="s">
        <v>139</v>
      </c>
      <c r="E368" s="174" t="s">
        <v>1</v>
      </c>
      <c r="F368" s="175" t="s">
        <v>1043</v>
      </c>
      <c r="H368" s="174" t="s">
        <v>1</v>
      </c>
      <c r="I368" s="176"/>
      <c r="L368" s="172"/>
      <c r="M368" s="177"/>
      <c r="N368" s="178"/>
      <c r="O368" s="178"/>
      <c r="P368" s="178"/>
      <c r="Q368" s="178"/>
      <c r="R368" s="178"/>
      <c r="S368" s="178"/>
      <c r="T368" s="179"/>
      <c r="AT368" s="174" t="s">
        <v>139</v>
      </c>
      <c r="AU368" s="174" t="s">
        <v>153</v>
      </c>
      <c r="AV368" s="13" t="s">
        <v>30</v>
      </c>
      <c r="AW368" s="13" t="s">
        <v>29</v>
      </c>
      <c r="AX368" s="13" t="s">
        <v>73</v>
      </c>
      <c r="AY368" s="174" t="s">
        <v>130</v>
      </c>
    </row>
    <row r="369" spans="1:65" s="14" customFormat="1">
      <c r="B369" s="180"/>
      <c r="D369" s="173" t="s">
        <v>139</v>
      </c>
      <c r="E369" s="181" t="s">
        <v>1</v>
      </c>
      <c r="F369" s="182" t="s">
        <v>976</v>
      </c>
      <c r="H369" s="183">
        <v>106.5</v>
      </c>
      <c r="I369" s="184"/>
      <c r="L369" s="180"/>
      <c r="M369" s="185"/>
      <c r="N369" s="186"/>
      <c r="O369" s="186"/>
      <c r="P369" s="186"/>
      <c r="Q369" s="186"/>
      <c r="R369" s="186"/>
      <c r="S369" s="186"/>
      <c r="T369" s="187"/>
      <c r="AT369" s="181" t="s">
        <v>139</v>
      </c>
      <c r="AU369" s="181" t="s">
        <v>153</v>
      </c>
      <c r="AV369" s="14" t="s">
        <v>82</v>
      </c>
      <c r="AW369" s="14" t="s">
        <v>29</v>
      </c>
      <c r="AX369" s="14" t="s">
        <v>73</v>
      </c>
      <c r="AY369" s="181" t="s">
        <v>130</v>
      </c>
    </row>
    <row r="370" spans="1:65" s="14" customFormat="1">
      <c r="B370" s="180"/>
      <c r="D370" s="173" t="s">
        <v>139</v>
      </c>
      <c r="E370" s="181" t="s">
        <v>1</v>
      </c>
      <c r="F370" s="182" t="s">
        <v>977</v>
      </c>
      <c r="H370" s="183">
        <v>74.5</v>
      </c>
      <c r="I370" s="184"/>
      <c r="L370" s="180"/>
      <c r="M370" s="185"/>
      <c r="N370" s="186"/>
      <c r="O370" s="186"/>
      <c r="P370" s="186"/>
      <c r="Q370" s="186"/>
      <c r="R370" s="186"/>
      <c r="S370" s="186"/>
      <c r="T370" s="187"/>
      <c r="AT370" s="181" t="s">
        <v>139</v>
      </c>
      <c r="AU370" s="181" t="s">
        <v>153</v>
      </c>
      <c r="AV370" s="14" t="s">
        <v>82</v>
      </c>
      <c r="AW370" s="14" t="s">
        <v>29</v>
      </c>
      <c r="AX370" s="14" t="s">
        <v>73</v>
      </c>
      <c r="AY370" s="181" t="s">
        <v>130</v>
      </c>
    </row>
    <row r="371" spans="1:65" s="14" customFormat="1">
      <c r="B371" s="180"/>
      <c r="D371" s="173" t="s">
        <v>139</v>
      </c>
      <c r="E371" s="181" t="s">
        <v>1</v>
      </c>
      <c r="F371" s="182" t="s">
        <v>978</v>
      </c>
      <c r="H371" s="183">
        <v>46</v>
      </c>
      <c r="I371" s="184"/>
      <c r="L371" s="180"/>
      <c r="M371" s="185"/>
      <c r="N371" s="186"/>
      <c r="O371" s="186"/>
      <c r="P371" s="186"/>
      <c r="Q371" s="186"/>
      <c r="R371" s="186"/>
      <c r="S371" s="186"/>
      <c r="T371" s="187"/>
      <c r="AT371" s="181" t="s">
        <v>139</v>
      </c>
      <c r="AU371" s="181" t="s">
        <v>153</v>
      </c>
      <c r="AV371" s="14" t="s">
        <v>82</v>
      </c>
      <c r="AW371" s="14" t="s">
        <v>29</v>
      </c>
      <c r="AX371" s="14" t="s">
        <v>73</v>
      </c>
      <c r="AY371" s="181" t="s">
        <v>130</v>
      </c>
    </row>
    <row r="372" spans="1:65" s="13" customFormat="1">
      <c r="B372" s="172"/>
      <c r="D372" s="173" t="s">
        <v>139</v>
      </c>
      <c r="E372" s="174" t="s">
        <v>1</v>
      </c>
      <c r="F372" s="175" t="s">
        <v>979</v>
      </c>
      <c r="H372" s="174" t="s">
        <v>1</v>
      </c>
      <c r="I372" s="176"/>
      <c r="L372" s="172"/>
      <c r="M372" s="177"/>
      <c r="N372" s="178"/>
      <c r="O372" s="178"/>
      <c r="P372" s="178"/>
      <c r="Q372" s="178"/>
      <c r="R372" s="178"/>
      <c r="S372" s="178"/>
      <c r="T372" s="179"/>
      <c r="AT372" s="174" t="s">
        <v>139</v>
      </c>
      <c r="AU372" s="174" t="s">
        <v>153</v>
      </c>
      <c r="AV372" s="13" t="s">
        <v>30</v>
      </c>
      <c r="AW372" s="13" t="s">
        <v>29</v>
      </c>
      <c r="AX372" s="13" t="s">
        <v>73</v>
      </c>
      <c r="AY372" s="174" t="s">
        <v>130</v>
      </c>
    </row>
    <row r="373" spans="1:65" s="13" customFormat="1">
      <c r="B373" s="172"/>
      <c r="D373" s="173" t="s">
        <v>139</v>
      </c>
      <c r="E373" s="174" t="s">
        <v>1</v>
      </c>
      <c r="F373" s="175" t="s">
        <v>980</v>
      </c>
      <c r="H373" s="174" t="s">
        <v>1</v>
      </c>
      <c r="I373" s="176"/>
      <c r="L373" s="172"/>
      <c r="M373" s="177"/>
      <c r="N373" s="178"/>
      <c r="O373" s="178"/>
      <c r="P373" s="178"/>
      <c r="Q373" s="178"/>
      <c r="R373" s="178"/>
      <c r="S373" s="178"/>
      <c r="T373" s="179"/>
      <c r="AT373" s="174" t="s">
        <v>139</v>
      </c>
      <c r="AU373" s="174" t="s">
        <v>153</v>
      </c>
      <c r="AV373" s="13" t="s">
        <v>30</v>
      </c>
      <c r="AW373" s="13" t="s">
        <v>29</v>
      </c>
      <c r="AX373" s="13" t="s">
        <v>73</v>
      </c>
      <c r="AY373" s="174" t="s">
        <v>130</v>
      </c>
    </row>
    <row r="374" spans="1:65" s="13" customFormat="1">
      <c r="B374" s="172"/>
      <c r="D374" s="173" t="s">
        <v>139</v>
      </c>
      <c r="E374" s="174" t="s">
        <v>1</v>
      </c>
      <c r="F374" s="175" t="s">
        <v>981</v>
      </c>
      <c r="H374" s="174" t="s">
        <v>1</v>
      </c>
      <c r="I374" s="176"/>
      <c r="L374" s="172"/>
      <c r="M374" s="177"/>
      <c r="N374" s="178"/>
      <c r="O374" s="178"/>
      <c r="P374" s="178"/>
      <c r="Q374" s="178"/>
      <c r="R374" s="178"/>
      <c r="S374" s="178"/>
      <c r="T374" s="179"/>
      <c r="AT374" s="174" t="s">
        <v>139</v>
      </c>
      <c r="AU374" s="174" t="s">
        <v>153</v>
      </c>
      <c r="AV374" s="13" t="s">
        <v>30</v>
      </c>
      <c r="AW374" s="13" t="s">
        <v>29</v>
      </c>
      <c r="AX374" s="13" t="s">
        <v>73</v>
      </c>
      <c r="AY374" s="174" t="s">
        <v>130</v>
      </c>
    </row>
    <row r="375" spans="1:65" s="15" customFormat="1">
      <c r="B375" s="188"/>
      <c r="D375" s="173" t="s">
        <v>139</v>
      </c>
      <c r="E375" s="189" t="s">
        <v>1</v>
      </c>
      <c r="F375" s="190" t="s">
        <v>142</v>
      </c>
      <c r="H375" s="191">
        <v>227</v>
      </c>
      <c r="I375" s="192"/>
      <c r="L375" s="188"/>
      <c r="M375" s="193"/>
      <c r="N375" s="194"/>
      <c r="O375" s="194"/>
      <c r="P375" s="194"/>
      <c r="Q375" s="194"/>
      <c r="R375" s="194"/>
      <c r="S375" s="194"/>
      <c r="T375" s="195"/>
      <c r="AT375" s="189" t="s">
        <v>139</v>
      </c>
      <c r="AU375" s="189" t="s">
        <v>153</v>
      </c>
      <c r="AV375" s="15" t="s">
        <v>137</v>
      </c>
      <c r="AW375" s="15" t="s">
        <v>29</v>
      </c>
      <c r="AX375" s="15" t="s">
        <v>73</v>
      </c>
      <c r="AY375" s="189" t="s">
        <v>130</v>
      </c>
    </row>
    <row r="376" spans="1:65" s="14" customFormat="1">
      <c r="B376" s="180"/>
      <c r="D376" s="173" t="s">
        <v>139</v>
      </c>
      <c r="E376" s="181" t="s">
        <v>1</v>
      </c>
      <c r="F376" s="182" t="s">
        <v>982</v>
      </c>
      <c r="H376" s="183">
        <v>227</v>
      </c>
      <c r="I376" s="184"/>
      <c r="L376" s="180"/>
      <c r="M376" s="185"/>
      <c r="N376" s="186"/>
      <c r="O376" s="186"/>
      <c r="P376" s="186"/>
      <c r="Q376" s="186"/>
      <c r="R376" s="186"/>
      <c r="S376" s="186"/>
      <c r="T376" s="187"/>
      <c r="AT376" s="181" t="s">
        <v>139</v>
      </c>
      <c r="AU376" s="181" t="s">
        <v>153</v>
      </c>
      <c r="AV376" s="14" t="s">
        <v>82</v>
      </c>
      <c r="AW376" s="14" t="s">
        <v>29</v>
      </c>
      <c r="AX376" s="14" t="s">
        <v>30</v>
      </c>
      <c r="AY376" s="181" t="s">
        <v>130</v>
      </c>
    </row>
    <row r="377" spans="1:65" s="12" customFormat="1" ht="20.85" customHeight="1">
      <c r="B377" s="146"/>
      <c r="D377" s="147" t="s">
        <v>72</v>
      </c>
      <c r="E377" s="157" t="s">
        <v>8</v>
      </c>
      <c r="F377" s="157" t="s">
        <v>1044</v>
      </c>
      <c r="I377" s="149"/>
      <c r="J377" s="158">
        <f>BK377</f>
        <v>0</v>
      </c>
      <c r="L377" s="146"/>
      <c r="M377" s="151"/>
      <c r="N377" s="152"/>
      <c r="O377" s="152"/>
      <c r="P377" s="153">
        <f>SUM(P378:P493)</f>
        <v>0</v>
      </c>
      <c r="Q377" s="152"/>
      <c r="R377" s="153">
        <f>SUM(R378:R493)</f>
        <v>0</v>
      </c>
      <c r="S377" s="152"/>
      <c r="T377" s="154">
        <f>SUM(T378:T493)</f>
        <v>0</v>
      </c>
      <c r="AR377" s="147" t="s">
        <v>30</v>
      </c>
      <c r="AT377" s="155" t="s">
        <v>72</v>
      </c>
      <c r="AU377" s="155" t="s">
        <v>82</v>
      </c>
      <c r="AY377" s="147" t="s">
        <v>130</v>
      </c>
      <c r="BK377" s="156">
        <f>SUM(BK378:BK493)</f>
        <v>0</v>
      </c>
    </row>
    <row r="378" spans="1:65" s="2" customFormat="1" ht="24.15" customHeight="1">
      <c r="A378" s="33"/>
      <c r="B378" s="125"/>
      <c r="C378" s="159" t="s">
        <v>569</v>
      </c>
      <c r="D378" s="159" t="s">
        <v>132</v>
      </c>
      <c r="E378" s="160" t="s">
        <v>1045</v>
      </c>
      <c r="F378" s="161" t="s">
        <v>1046</v>
      </c>
      <c r="G378" s="162" t="s">
        <v>135</v>
      </c>
      <c r="H378" s="163">
        <v>24.887</v>
      </c>
      <c r="I378" s="164"/>
      <c r="J378" s="165">
        <f>ROUND(I378*H378,2)</f>
        <v>0</v>
      </c>
      <c r="K378" s="161" t="s">
        <v>136</v>
      </c>
      <c r="L378" s="34"/>
      <c r="M378" s="166" t="s">
        <v>1</v>
      </c>
      <c r="N378" s="167" t="s">
        <v>38</v>
      </c>
      <c r="O378" s="59"/>
      <c r="P378" s="168">
        <f>O378*H378</f>
        <v>0</v>
      </c>
      <c r="Q378" s="168">
        <v>0</v>
      </c>
      <c r="R378" s="168">
        <f>Q378*H378</f>
        <v>0</v>
      </c>
      <c r="S378" s="168">
        <v>0</v>
      </c>
      <c r="T378" s="169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70" t="s">
        <v>137</v>
      </c>
      <c r="AT378" s="170" t="s">
        <v>132</v>
      </c>
      <c r="AU378" s="170" t="s">
        <v>153</v>
      </c>
      <c r="AY378" s="18" t="s">
        <v>130</v>
      </c>
      <c r="BE378" s="171">
        <f>IF(N378="základní",J378,0)</f>
        <v>0</v>
      </c>
      <c r="BF378" s="171">
        <f>IF(N378="snížená",J378,0)</f>
        <v>0</v>
      </c>
      <c r="BG378" s="171">
        <f>IF(N378="zákl. přenesená",J378,0)</f>
        <v>0</v>
      </c>
      <c r="BH378" s="171">
        <f>IF(N378="sníž. přenesená",J378,0)</f>
        <v>0</v>
      </c>
      <c r="BI378" s="171">
        <f>IF(N378="nulová",J378,0)</f>
        <v>0</v>
      </c>
      <c r="BJ378" s="18" t="s">
        <v>30</v>
      </c>
      <c r="BK378" s="171">
        <f>ROUND(I378*H378,2)</f>
        <v>0</v>
      </c>
      <c r="BL378" s="18" t="s">
        <v>137</v>
      </c>
      <c r="BM378" s="170" t="s">
        <v>1047</v>
      </c>
    </row>
    <row r="379" spans="1:65" s="13" customFormat="1">
      <c r="B379" s="172"/>
      <c r="D379" s="173" t="s">
        <v>139</v>
      </c>
      <c r="E379" s="174" t="s">
        <v>1</v>
      </c>
      <c r="F379" s="175" t="s">
        <v>1048</v>
      </c>
      <c r="H379" s="174" t="s">
        <v>1</v>
      </c>
      <c r="I379" s="176"/>
      <c r="L379" s="172"/>
      <c r="M379" s="177"/>
      <c r="N379" s="178"/>
      <c r="O379" s="178"/>
      <c r="P379" s="178"/>
      <c r="Q379" s="178"/>
      <c r="R379" s="178"/>
      <c r="S379" s="178"/>
      <c r="T379" s="179"/>
      <c r="AT379" s="174" t="s">
        <v>139</v>
      </c>
      <c r="AU379" s="174" t="s">
        <v>153</v>
      </c>
      <c r="AV379" s="13" t="s">
        <v>30</v>
      </c>
      <c r="AW379" s="13" t="s">
        <v>29</v>
      </c>
      <c r="AX379" s="13" t="s">
        <v>73</v>
      </c>
      <c r="AY379" s="174" t="s">
        <v>130</v>
      </c>
    </row>
    <row r="380" spans="1:65" s="14" customFormat="1">
      <c r="B380" s="180"/>
      <c r="D380" s="173" t="s">
        <v>139</v>
      </c>
      <c r="E380" s="181" t="s">
        <v>1</v>
      </c>
      <c r="F380" s="182" t="s">
        <v>1049</v>
      </c>
      <c r="H380" s="183">
        <v>9.5950000000000006</v>
      </c>
      <c r="I380" s="184"/>
      <c r="L380" s="180"/>
      <c r="M380" s="185"/>
      <c r="N380" s="186"/>
      <c r="O380" s="186"/>
      <c r="P380" s="186"/>
      <c r="Q380" s="186"/>
      <c r="R380" s="186"/>
      <c r="S380" s="186"/>
      <c r="T380" s="187"/>
      <c r="AT380" s="181" t="s">
        <v>139</v>
      </c>
      <c r="AU380" s="181" t="s">
        <v>153</v>
      </c>
      <c r="AV380" s="14" t="s">
        <v>82</v>
      </c>
      <c r="AW380" s="14" t="s">
        <v>29</v>
      </c>
      <c r="AX380" s="14" t="s">
        <v>73</v>
      </c>
      <c r="AY380" s="181" t="s">
        <v>130</v>
      </c>
    </row>
    <row r="381" spans="1:65" s="14" customFormat="1">
      <c r="B381" s="180"/>
      <c r="D381" s="173" t="s">
        <v>139</v>
      </c>
      <c r="E381" s="181" t="s">
        <v>1</v>
      </c>
      <c r="F381" s="182" t="s">
        <v>1050</v>
      </c>
      <c r="H381" s="183">
        <v>15.292</v>
      </c>
      <c r="I381" s="184"/>
      <c r="L381" s="180"/>
      <c r="M381" s="185"/>
      <c r="N381" s="186"/>
      <c r="O381" s="186"/>
      <c r="P381" s="186"/>
      <c r="Q381" s="186"/>
      <c r="R381" s="186"/>
      <c r="S381" s="186"/>
      <c r="T381" s="187"/>
      <c r="AT381" s="181" t="s">
        <v>139</v>
      </c>
      <c r="AU381" s="181" t="s">
        <v>153</v>
      </c>
      <c r="AV381" s="14" t="s">
        <v>82</v>
      </c>
      <c r="AW381" s="14" t="s">
        <v>29</v>
      </c>
      <c r="AX381" s="14" t="s">
        <v>73</v>
      </c>
      <c r="AY381" s="181" t="s">
        <v>130</v>
      </c>
    </row>
    <row r="382" spans="1:65" s="15" customFormat="1">
      <c r="B382" s="188"/>
      <c r="D382" s="173" t="s">
        <v>139</v>
      </c>
      <c r="E382" s="189" t="s">
        <v>1</v>
      </c>
      <c r="F382" s="190" t="s">
        <v>142</v>
      </c>
      <c r="H382" s="191">
        <v>24.887</v>
      </c>
      <c r="I382" s="192"/>
      <c r="L382" s="188"/>
      <c r="M382" s="193"/>
      <c r="N382" s="194"/>
      <c r="O382" s="194"/>
      <c r="P382" s="194"/>
      <c r="Q382" s="194"/>
      <c r="R382" s="194"/>
      <c r="S382" s="194"/>
      <c r="T382" s="195"/>
      <c r="AT382" s="189" t="s">
        <v>139</v>
      </c>
      <c r="AU382" s="189" t="s">
        <v>153</v>
      </c>
      <c r="AV382" s="15" t="s">
        <v>137</v>
      </c>
      <c r="AW382" s="15" t="s">
        <v>29</v>
      </c>
      <c r="AX382" s="15" t="s">
        <v>30</v>
      </c>
      <c r="AY382" s="189" t="s">
        <v>130</v>
      </c>
    </row>
    <row r="383" spans="1:65" s="2" customFormat="1" ht="24.15" customHeight="1">
      <c r="A383" s="33"/>
      <c r="B383" s="125"/>
      <c r="C383" s="159" t="s">
        <v>580</v>
      </c>
      <c r="D383" s="159" t="s">
        <v>132</v>
      </c>
      <c r="E383" s="160" t="s">
        <v>1051</v>
      </c>
      <c r="F383" s="161" t="s">
        <v>1052</v>
      </c>
      <c r="G383" s="162" t="s">
        <v>135</v>
      </c>
      <c r="H383" s="163">
        <v>0.8</v>
      </c>
      <c r="I383" s="164"/>
      <c r="J383" s="165">
        <f>ROUND(I383*H383,2)</f>
        <v>0</v>
      </c>
      <c r="K383" s="161" t="s">
        <v>136</v>
      </c>
      <c r="L383" s="34"/>
      <c r="M383" s="166" t="s">
        <v>1</v>
      </c>
      <c r="N383" s="167" t="s">
        <v>38</v>
      </c>
      <c r="O383" s="59"/>
      <c r="P383" s="168">
        <f>O383*H383</f>
        <v>0</v>
      </c>
      <c r="Q383" s="168">
        <v>0</v>
      </c>
      <c r="R383" s="168">
        <f>Q383*H383</f>
        <v>0</v>
      </c>
      <c r="S383" s="168">
        <v>0</v>
      </c>
      <c r="T383" s="169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70" t="s">
        <v>137</v>
      </c>
      <c r="AT383" s="170" t="s">
        <v>132</v>
      </c>
      <c r="AU383" s="170" t="s">
        <v>153</v>
      </c>
      <c r="AY383" s="18" t="s">
        <v>130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8" t="s">
        <v>30</v>
      </c>
      <c r="BK383" s="171">
        <f>ROUND(I383*H383,2)</f>
        <v>0</v>
      </c>
      <c r="BL383" s="18" t="s">
        <v>137</v>
      </c>
      <c r="BM383" s="170" t="s">
        <v>1053</v>
      </c>
    </row>
    <row r="384" spans="1:65" s="13" customFormat="1">
      <c r="B384" s="172"/>
      <c r="D384" s="173" t="s">
        <v>139</v>
      </c>
      <c r="E384" s="174" t="s">
        <v>1</v>
      </c>
      <c r="F384" s="175" t="s">
        <v>1054</v>
      </c>
      <c r="H384" s="174" t="s">
        <v>1</v>
      </c>
      <c r="I384" s="176"/>
      <c r="L384" s="172"/>
      <c r="M384" s="177"/>
      <c r="N384" s="178"/>
      <c r="O384" s="178"/>
      <c r="P384" s="178"/>
      <c r="Q384" s="178"/>
      <c r="R384" s="178"/>
      <c r="S384" s="178"/>
      <c r="T384" s="179"/>
      <c r="AT384" s="174" t="s">
        <v>139</v>
      </c>
      <c r="AU384" s="174" t="s">
        <v>153</v>
      </c>
      <c r="AV384" s="13" t="s">
        <v>30</v>
      </c>
      <c r="AW384" s="13" t="s">
        <v>29</v>
      </c>
      <c r="AX384" s="13" t="s">
        <v>73</v>
      </c>
      <c r="AY384" s="174" t="s">
        <v>130</v>
      </c>
    </row>
    <row r="385" spans="1:65" s="14" customFormat="1">
      <c r="B385" s="180"/>
      <c r="D385" s="173" t="s">
        <v>139</v>
      </c>
      <c r="E385" s="181" t="s">
        <v>1</v>
      </c>
      <c r="F385" s="182" t="s">
        <v>1055</v>
      </c>
      <c r="H385" s="183">
        <v>1</v>
      </c>
      <c r="I385" s="184"/>
      <c r="L385" s="180"/>
      <c r="M385" s="185"/>
      <c r="N385" s="186"/>
      <c r="O385" s="186"/>
      <c r="P385" s="186"/>
      <c r="Q385" s="186"/>
      <c r="R385" s="186"/>
      <c r="S385" s="186"/>
      <c r="T385" s="187"/>
      <c r="AT385" s="181" t="s">
        <v>139</v>
      </c>
      <c r="AU385" s="181" t="s">
        <v>153</v>
      </c>
      <c r="AV385" s="14" t="s">
        <v>82</v>
      </c>
      <c r="AW385" s="14" t="s">
        <v>29</v>
      </c>
      <c r="AX385" s="14" t="s">
        <v>73</v>
      </c>
      <c r="AY385" s="181" t="s">
        <v>130</v>
      </c>
    </row>
    <row r="386" spans="1:65" s="15" customFormat="1">
      <c r="B386" s="188"/>
      <c r="D386" s="173" t="s">
        <v>139</v>
      </c>
      <c r="E386" s="189" t="s">
        <v>1</v>
      </c>
      <c r="F386" s="190" t="s">
        <v>142</v>
      </c>
      <c r="H386" s="191">
        <v>1</v>
      </c>
      <c r="I386" s="192"/>
      <c r="L386" s="188"/>
      <c r="M386" s="193"/>
      <c r="N386" s="194"/>
      <c r="O386" s="194"/>
      <c r="P386" s="194"/>
      <c r="Q386" s="194"/>
      <c r="R386" s="194"/>
      <c r="S386" s="194"/>
      <c r="T386" s="195"/>
      <c r="AT386" s="189" t="s">
        <v>139</v>
      </c>
      <c r="AU386" s="189" t="s">
        <v>153</v>
      </c>
      <c r="AV386" s="15" t="s">
        <v>137</v>
      </c>
      <c r="AW386" s="15" t="s">
        <v>29</v>
      </c>
      <c r="AX386" s="15" t="s">
        <v>73</v>
      </c>
      <c r="AY386" s="189" t="s">
        <v>130</v>
      </c>
    </row>
    <row r="387" spans="1:65" s="14" customFormat="1">
      <c r="B387" s="180"/>
      <c r="D387" s="173" t="s">
        <v>139</v>
      </c>
      <c r="E387" s="181" t="s">
        <v>1</v>
      </c>
      <c r="F387" s="182" t="s">
        <v>1056</v>
      </c>
      <c r="H387" s="183">
        <v>0.8</v>
      </c>
      <c r="I387" s="184"/>
      <c r="L387" s="180"/>
      <c r="M387" s="185"/>
      <c r="N387" s="186"/>
      <c r="O387" s="186"/>
      <c r="P387" s="186"/>
      <c r="Q387" s="186"/>
      <c r="R387" s="186"/>
      <c r="S387" s="186"/>
      <c r="T387" s="187"/>
      <c r="AT387" s="181" t="s">
        <v>139</v>
      </c>
      <c r="AU387" s="181" t="s">
        <v>153</v>
      </c>
      <c r="AV387" s="14" t="s">
        <v>82</v>
      </c>
      <c r="AW387" s="14" t="s">
        <v>29</v>
      </c>
      <c r="AX387" s="14" t="s">
        <v>30</v>
      </c>
      <c r="AY387" s="181" t="s">
        <v>130</v>
      </c>
    </row>
    <row r="388" spans="1:65" s="2" customFormat="1" ht="24.15" customHeight="1">
      <c r="A388" s="33"/>
      <c r="B388" s="125"/>
      <c r="C388" s="159" t="s">
        <v>584</v>
      </c>
      <c r="D388" s="159" t="s">
        <v>132</v>
      </c>
      <c r="E388" s="160" t="s">
        <v>1057</v>
      </c>
      <c r="F388" s="161" t="s">
        <v>1058</v>
      </c>
      <c r="G388" s="162" t="s">
        <v>135</v>
      </c>
      <c r="H388" s="163">
        <v>0.2</v>
      </c>
      <c r="I388" s="164"/>
      <c r="J388" s="165">
        <f>ROUND(I388*H388,2)</f>
        <v>0</v>
      </c>
      <c r="K388" s="161" t="s">
        <v>136</v>
      </c>
      <c r="L388" s="34"/>
      <c r="M388" s="166" t="s">
        <v>1</v>
      </c>
      <c r="N388" s="167" t="s">
        <v>38</v>
      </c>
      <c r="O388" s="59"/>
      <c r="P388" s="168">
        <f>O388*H388</f>
        <v>0</v>
      </c>
      <c r="Q388" s="168">
        <v>0</v>
      </c>
      <c r="R388" s="168">
        <f>Q388*H388</f>
        <v>0</v>
      </c>
      <c r="S388" s="168">
        <v>0</v>
      </c>
      <c r="T388" s="169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70" t="s">
        <v>137</v>
      </c>
      <c r="AT388" s="170" t="s">
        <v>132</v>
      </c>
      <c r="AU388" s="170" t="s">
        <v>153</v>
      </c>
      <c r="AY388" s="18" t="s">
        <v>130</v>
      </c>
      <c r="BE388" s="171">
        <f>IF(N388="základní",J388,0)</f>
        <v>0</v>
      </c>
      <c r="BF388" s="171">
        <f>IF(N388="snížená",J388,0)</f>
        <v>0</v>
      </c>
      <c r="BG388" s="171">
        <f>IF(N388="zákl. přenesená",J388,0)</f>
        <v>0</v>
      </c>
      <c r="BH388" s="171">
        <f>IF(N388="sníž. přenesená",J388,0)</f>
        <v>0</v>
      </c>
      <c r="BI388" s="171">
        <f>IF(N388="nulová",J388,0)</f>
        <v>0</v>
      </c>
      <c r="BJ388" s="18" t="s">
        <v>30</v>
      </c>
      <c r="BK388" s="171">
        <f>ROUND(I388*H388,2)</f>
        <v>0</v>
      </c>
      <c r="BL388" s="18" t="s">
        <v>137</v>
      </c>
      <c r="BM388" s="170" t="s">
        <v>1059</v>
      </c>
    </row>
    <row r="389" spans="1:65" s="14" customFormat="1">
      <c r="B389" s="180"/>
      <c r="D389" s="173" t="s">
        <v>139</v>
      </c>
      <c r="E389" s="181" t="s">
        <v>1</v>
      </c>
      <c r="F389" s="182" t="s">
        <v>1060</v>
      </c>
      <c r="H389" s="183">
        <v>0.2</v>
      </c>
      <c r="I389" s="184"/>
      <c r="L389" s="180"/>
      <c r="M389" s="185"/>
      <c r="N389" s="186"/>
      <c r="O389" s="186"/>
      <c r="P389" s="186"/>
      <c r="Q389" s="186"/>
      <c r="R389" s="186"/>
      <c r="S389" s="186"/>
      <c r="T389" s="187"/>
      <c r="AT389" s="181" t="s">
        <v>139</v>
      </c>
      <c r="AU389" s="181" t="s">
        <v>153</v>
      </c>
      <c r="AV389" s="14" t="s">
        <v>82</v>
      </c>
      <c r="AW389" s="14" t="s">
        <v>29</v>
      </c>
      <c r="AX389" s="14" t="s">
        <v>30</v>
      </c>
      <c r="AY389" s="181" t="s">
        <v>130</v>
      </c>
    </row>
    <row r="390" spans="1:65" s="2" customFormat="1" ht="24.15" customHeight="1">
      <c r="A390" s="33"/>
      <c r="B390" s="125"/>
      <c r="C390" s="159" t="s">
        <v>589</v>
      </c>
      <c r="D390" s="159" t="s">
        <v>132</v>
      </c>
      <c r="E390" s="160" t="s">
        <v>143</v>
      </c>
      <c r="F390" s="161" t="s">
        <v>144</v>
      </c>
      <c r="G390" s="162" t="s">
        <v>135</v>
      </c>
      <c r="H390" s="163">
        <v>20</v>
      </c>
      <c r="I390" s="164"/>
      <c r="J390" s="165">
        <f>ROUND(I390*H390,2)</f>
        <v>0</v>
      </c>
      <c r="K390" s="161" t="s">
        <v>136</v>
      </c>
      <c r="L390" s="34"/>
      <c r="M390" s="166" t="s">
        <v>1</v>
      </c>
      <c r="N390" s="167" t="s">
        <v>38</v>
      </c>
      <c r="O390" s="59"/>
      <c r="P390" s="168">
        <f>O390*H390</f>
        <v>0</v>
      </c>
      <c r="Q390" s="168">
        <v>0</v>
      </c>
      <c r="R390" s="168">
        <f>Q390*H390</f>
        <v>0</v>
      </c>
      <c r="S390" s="168">
        <v>0</v>
      </c>
      <c r="T390" s="169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70" t="s">
        <v>137</v>
      </c>
      <c r="AT390" s="170" t="s">
        <v>132</v>
      </c>
      <c r="AU390" s="170" t="s">
        <v>153</v>
      </c>
      <c r="AY390" s="18" t="s">
        <v>130</v>
      </c>
      <c r="BE390" s="171">
        <f>IF(N390="základní",J390,0)</f>
        <v>0</v>
      </c>
      <c r="BF390" s="171">
        <f>IF(N390="snížená",J390,0)</f>
        <v>0</v>
      </c>
      <c r="BG390" s="171">
        <f>IF(N390="zákl. přenesená",J390,0)</f>
        <v>0</v>
      </c>
      <c r="BH390" s="171">
        <f>IF(N390="sníž. přenesená",J390,0)</f>
        <v>0</v>
      </c>
      <c r="BI390" s="171">
        <f>IF(N390="nulová",J390,0)</f>
        <v>0</v>
      </c>
      <c r="BJ390" s="18" t="s">
        <v>30</v>
      </c>
      <c r="BK390" s="171">
        <f>ROUND(I390*H390,2)</f>
        <v>0</v>
      </c>
      <c r="BL390" s="18" t="s">
        <v>137</v>
      </c>
      <c r="BM390" s="170" t="s">
        <v>1061</v>
      </c>
    </row>
    <row r="391" spans="1:65" s="13" customFormat="1">
      <c r="B391" s="172"/>
      <c r="D391" s="173" t="s">
        <v>139</v>
      </c>
      <c r="E391" s="174" t="s">
        <v>1</v>
      </c>
      <c r="F391" s="175" t="s">
        <v>1062</v>
      </c>
      <c r="H391" s="174" t="s">
        <v>1</v>
      </c>
      <c r="I391" s="176"/>
      <c r="L391" s="172"/>
      <c r="M391" s="177"/>
      <c r="N391" s="178"/>
      <c r="O391" s="178"/>
      <c r="P391" s="178"/>
      <c r="Q391" s="178"/>
      <c r="R391" s="178"/>
      <c r="S391" s="178"/>
      <c r="T391" s="179"/>
      <c r="AT391" s="174" t="s">
        <v>139</v>
      </c>
      <c r="AU391" s="174" t="s">
        <v>153</v>
      </c>
      <c r="AV391" s="13" t="s">
        <v>30</v>
      </c>
      <c r="AW391" s="13" t="s">
        <v>29</v>
      </c>
      <c r="AX391" s="13" t="s">
        <v>73</v>
      </c>
      <c r="AY391" s="174" t="s">
        <v>130</v>
      </c>
    </row>
    <row r="392" spans="1:65" s="13" customFormat="1">
      <c r="B392" s="172"/>
      <c r="D392" s="173" t="s">
        <v>139</v>
      </c>
      <c r="E392" s="174" t="s">
        <v>1</v>
      </c>
      <c r="F392" s="175" t="s">
        <v>1063</v>
      </c>
      <c r="H392" s="174" t="s">
        <v>1</v>
      </c>
      <c r="I392" s="176"/>
      <c r="L392" s="172"/>
      <c r="M392" s="177"/>
      <c r="N392" s="178"/>
      <c r="O392" s="178"/>
      <c r="P392" s="178"/>
      <c r="Q392" s="178"/>
      <c r="R392" s="178"/>
      <c r="S392" s="178"/>
      <c r="T392" s="179"/>
      <c r="AT392" s="174" t="s">
        <v>139</v>
      </c>
      <c r="AU392" s="174" t="s">
        <v>153</v>
      </c>
      <c r="AV392" s="13" t="s">
        <v>30</v>
      </c>
      <c r="AW392" s="13" t="s">
        <v>29</v>
      </c>
      <c r="AX392" s="13" t="s">
        <v>73</v>
      </c>
      <c r="AY392" s="174" t="s">
        <v>130</v>
      </c>
    </row>
    <row r="393" spans="1:65" s="14" customFormat="1">
      <c r="B393" s="180"/>
      <c r="D393" s="173" t="s">
        <v>139</v>
      </c>
      <c r="E393" s="181" t="s">
        <v>1</v>
      </c>
      <c r="F393" s="182" t="s">
        <v>228</v>
      </c>
      <c r="H393" s="183">
        <v>15</v>
      </c>
      <c r="I393" s="184"/>
      <c r="L393" s="180"/>
      <c r="M393" s="185"/>
      <c r="N393" s="186"/>
      <c r="O393" s="186"/>
      <c r="P393" s="186"/>
      <c r="Q393" s="186"/>
      <c r="R393" s="186"/>
      <c r="S393" s="186"/>
      <c r="T393" s="187"/>
      <c r="AT393" s="181" t="s">
        <v>139</v>
      </c>
      <c r="AU393" s="181" t="s">
        <v>153</v>
      </c>
      <c r="AV393" s="14" t="s">
        <v>82</v>
      </c>
      <c r="AW393" s="14" t="s">
        <v>29</v>
      </c>
      <c r="AX393" s="14" t="s">
        <v>73</v>
      </c>
      <c r="AY393" s="181" t="s">
        <v>130</v>
      </c>
    </row>
    <row r="394" spans="1:65" s="13" customFormat="1">
      <c r="B394" s="172"/>
      <c r="D394" s="173" t="s">
        <v>139</v>
      </c>
      <c r="E394" s="174" t="s">
        <v>1</v>
      </c>
      <c r="F394" s="175" t="s">
        <v>1064</v>
      </c>
      <c r="H394" s="174" t="s">
        <v>1</v>
      </c>
      <c r="I394" s="176"/>
      <c r="L394" s="172"/>
      <c r="M394" s="177"/>
      <c r="N394" s="178"/>
      <c r="O394" s="178"/>
      <c r="P394" s="178"/>
      <c r="Q394" s="178"/>
      <c r="R394" s="178"/>
      <c r="S394" s="178"/>
      <c r="T394" s="179"/>
      <c r="AT394" s="174" t="s">
        <v>139</v>
      </c>
      <c r="AU394" s="174" t="s">
        <v>153</v>
      </c>
      <c r="AV394" s="13" t="s">
        <v>30</v>
      </c>
      <c r="AW394" s="13" t="s">
        <v>29</v>
      </c>
      <c r="AX394" s="13" t="s">
        <v>73</v>
      </c>
      <c r="AY394" s="174" t="s">
        <v>130</v>
      </c>
    </row>
    <row r="395" spans="1:65" s="14" customFormat="1">
      <c r="B395" s="180"/>
      <c r="D395" s="173" t="s">
        <v>139</v>
      </c>
      <c r="E395" s="181" t="s">
        <v>1</v>
      </c>
      <c r="F395" s="182" t="s">
        <v>201</v>
      </c>
      <c r="H395" s="183">
        <v>10</v>
      </c>
      <c r="I395" s="184"/>
      <c r="L395" s="180"/>
      <c r="M395" s="185"/>
      <c r="N395" s="186"/>
      <c r="O395" s="186"/>
      <c r="P395" s="186"/>
      <c r="Q395" s="186"/>
      <c r="R395" s="186"/>
      <c r="S395" s="186"/>
      <c r="T395" s="187"/>
      <c r="AT395" s="181" t="s">
        <v>139</v>
      </c>
      <c r="AU395" s="181" t="s">
        <v>153</v>
      </c>
      <c r="AV395" s="14" t="s">
        <v>82</v>
      </c>
      <c r="AW395" s="14" t="s">
        <v>29</v>
      </c>
      <c r="AX395" s="14" t="s">
        <v>73</v>
      </c>
      <c r="AY395" s="181" t="s">
        <v>130</v>
      </c>
    </row>
    <row r="396" spans="1:65" s="15" customFormat="1">
      <c r="B396" s="188"/>
      <c r="D396" s="173" t="s">
        <v>139</v>
      </c>
      <c r="E396" s="189" t="s">
        <v>1</v>
      </c>
      <c r="F396" s="190" t="s">
        <v>142</v>
      </c>
      <c r="H396" s="191">
        <v>25</v>
      </c>
      <c r="I396" s="192"/>
      <c r="L396" s="188"/>
      <c r="M396" s="193"/>
      <c r="N396" s="194"/>
      <c r="O396" s="194"/>
      <c r="P396" s="194"/>
      <c r="Q396" s="194"/>
      <c r="R396" s="194"/>
      <c r="S396" s="194"/>
      <c r="T396" s="195"/>
      <c r="AT396" s="189" t="s">
        <v>139</v>
      </c>
      <c r="AU396" s="189" t="s">
        <v>153</v>
      </c>
      <c r="AV396" s="15" t="s">
        <v>137</v>
      </c>
      <c r="AW396" s="15" t="s">
        <v>29</v>
      </c>
      <c r="AX396" s="15" t="s">
        <v>73</v>
      </c>
      <c r="AY396" s="189" t="s">
        <v>130</v>
      </c>
    </row>
    <row r="397" spans="1:65" s="14" customFormat="1">
      <c r="B397" s="180"/>
      <c r="D397" s="173" t="s">
        <v>139</v>
      </c>
      <c r="E397" s="181" t="s">
        <v>1</v>
      </c>
      <c r="F397" s="182" t="s">
        <v>1065</v>
      </c>
      <c r="H397" s="183">
        <v>20</v>
      </c>
      <c r="I397" s="184"/>
      <c r="L397" s="180"/>
      <c r="M397" s="185"/>
      <c r="N397" s="186"/>
      <c r="O397" s="186"/>
      <c r="P397" s="186"/>
      <c r="Q397" s="186"/>
      <c r="R397" s="186"/>
      <c r="S397" s="186"/>
      <c r="T397" s="187"/>
      <c r="AT397" s="181" t="s">
        <v>139</v>
      </c>
      <c r="AU397" s="181" t="s">
        <v>153</v>
      </c>
      <c r="AV397" s="14" t="s">
        <v>82</v>
      </c>
      <c r="AW397" s="14" t="s">
        <v>29</v>
      </c>
      <c r="AX397" s="14" t="s">
        <v>30</v>
      </c>
      <c r="AY397" s="181" t="s">
        <v>130</v>
      </c>
    </row>
    <row r="398" spans="1:65" s="2" customFormat="1" ht="24.15" customHeight="1">
      <c r="A398" s="33"/>
      <c r="B398" s="125"/>
      <c r="C398" s="159" t="s">
        <v>593</v>
      </c>
      <c r="D398" s="159" t="s">
        <v>132</v>
      </c>
      <c r="E398" s="160" t="s">
        <v>154</v>
      </c>
      <c r="F398" s="161" t="s">
        <v>155</v>
      </c>
      <c r="G398" s="162" t="s">
        <v>135</v>
      </c>
      <c r="H398" s="163">
        <v>5</v>
      </c>
      <c r="I398" s="164"/>
      <c r="J398" s="165">
        <f>ROUND(I398*H398,2)</f>
        <v>0</v>
      </c>
      <c r="K398" s="161" t="s">
        <v>136</v>
      </c>
      <c r="L398" s="34"/>
      <c r="M398" s="166" t="s">
        <v>1</v>
      </c>
      <c r="N398" s="167" t="s">
        <v>38</v>
      </c>
      <c r="O398" s="59"/>
      <c r="P398" s="168">
        <f>O398*H398</f>
        <v>0</v>
      </c>
      <c r="Q398" s="168">
        <v>0</v>
      </c>
      <c r="R398" s="168">
        <f>Q398*H398</f>
        <v>0</v>
      </c>
      <c r="S398" s="168">
        <v>0</v>
      </c>
      <c r="T398" s="169">
        <f>S398*H398</f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70" t="s">
        <v>137</v>
      </c>
      <c r="AT398" s="170" t="s">
        <v>132</v>
      </c>
      <c r="AU398" s="170" t="s">
        <v>153</v>
      </c>
      <c r="AY398" s="18" t="s">
        <v>130</v>
      </c>
      <c r="BE398" s="171">
        <f>IF(N398="základní",J398,0)</f>
        <v>0</v>
      </c>
      <c r="BF398" s="171">
        <f>IF(N398="snížená",J398,0)</f>
        <v>0</v>
      </c>
      <c r="BG398" s="171">
        <f>IF(N398="zákl. přenesená",J398,0)</f>
        <v>0</v>
      </c>
      <c r="BH398" s="171">
        <f>IF(N398="sníž. přenesená",J398,0)</f>
        <v>0</v>
      </c>
      <c r="BI398" s="171">
        <f>IF(N398="nulová",J398,0)</f>
        <v>0</v>
      </c>
      <c r="BJ398" s="18" t="s">
        <v>30</v>
      </c>
      <c r="BK398" s="171">
        <f>ROUND(I398*H398,2)</f>
        <v>0</v>
      </c>
      <c r="BL398" s="18" t="s">
        <v>137</v>
      </c>
      <c r="BM398" s="170" t="s">
        <v>1066</v>
      </c>
    </row>
    <row r="399" spans="1:65" s="14" customFormat="1">
      <c r="B399" s="180"/>
      <c r="D399" s="173" t="s">
        <v>139</v>
      </c>
      <c r="E399" s="181" t="s">
        <v>1</v>
      </c>
      <c r="F399" s="182" t="s">
        <v>1067</v>
      </c>
      <c r="H399" s="183">
        <v>5</v>
      </c>
      <c r="I399" s="184"/>
      <c r="L399" s="180"/>
      <c r="M399" s="185"/>
      <c r="N399" s="186"/>
      <c r="O399" s="186"/>
      <c r="P399" s="186"/>
      <c r="Q399" s="186"/>
      <c r="R399" s="186"/>
      <c r="S399" s="186"/>
      <c r="T399" s="187"/>
      <c r="AT399" s="181" t="s">
        <v>139</v>
      </c>
      <c r="AU399" s="181" t="s">
        <v>153</v>
      </c>
      <c r="AV399" s="14" t="s">
        <v>82</v>
      </c>
      <c r="AW399" s="14" t="s">
        <v>29</v>
      </c>
      <c r="AX399" s="14" t="s">
        <v>30</v>
      </c>
      <c r="AY399" s="181" t="s">
        <v>130</v>
      </c>
    </row>
    <row r="400" spans="1:65" s="2" customFormat="1" ht="37.950000000000003" customHeight="1">
      <c r="A400" s="33"/>
      <c r="B400" s="125"/>
      <c r="C400" s="159" t="s">
        <v>598</v>
      </c>
      <c r="D400" s="159" t="s">
        <v>132</v>
      </c>
      <c r="E400" s="160" t="s">
        <v>172</v>
      </c>
      <c r="F400" s="161" t="s">
        <v>173</v>
      </c>
      <c r="G400" s="162" t="s">
        <v>135</v>
      </c>
      <c r="H400" s="163">
        <v>20</v>
      </c>
      <c r="I400" s="164"/>
      <c r="J400" s="165">
        <f>ROUND(I400*H400,2)</f>
        <v>0</v>
      </c>
      <c r="K400" s="161" t="s">
        <v>136</v>
      </c>
      <c r="L400" s="34"/>
      <c r="M400" s="166" t="s">
        <v>1</v>
      </c>
      <c r="N400" s="167" t="s">
        <v>38</v>
      </c>
      <c r="O400" s="59"/>
      <c r="P400" s="168">
        <f>O400*H400</f>
        <v>0</v>
      </c>
      <c r="Q400" s="168">
        <v>0</v>
      </c>
      <c r="R400" s="168">
        <f>Q400*H400</f>
        <v>0</v>
      </c>
      <c r="S400" s="168">
        <v>0</v>
      </c>
      <c r="T400" s="169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70" t="s">
        <v>137</v>
      </c>
      <c r="AT400" s="170" t="s">
        <v>132</v>
      </c>
      <c r="AU400" s="170" t="s">
        <v>153</v>
      </c>
      <c r="AY400" s="18" t="s">
        <v>130</v>
      </c>
      <c r="BE400" s="171">
        <f>IF(N400="základní",J400,0)</f>
        <v>0</v>
      </c>
      <c r="BF400" s="171">
        <f>IF(N400="snížená",J400,0)</f>
        <v>0</v>
      </c>
      <c r="BG400" s="171">
        <f>IF(N400="zákl. přenesená",J400,0)</f>
        <v>0</v>
      </c>
      <c r="BH400" s="171">
        <f>IF(N400="sníž. přenesená",J400,0)</f>
        <v>0</v>
      </c>
      <c r="BI400" s="171">
        <f>IF(N400="nulová",J400,0)</f>
        <v>0</v>
      </c>
      <c r="BJ400" s="18" t="s">
        <v>30</v>
      </c>
      <c r="BK400" s="171">
        <f>ROUND(I400*H400,2)</f>
        <v>0</v>
      </c>
      <c r="BL400" s="18" t="s">
        <v>137</v>
      </c>
      <c r="BM400" s="170" t="s">
        <v>1068</v>
      </c>
    </row>
    <row r="401" spans="1:65" s="14" customFormat="1">
      <c r="B401" s="180"/>
      <c r="D401" s="173" t="s">
        <v>139</v>
      </c>
      <c r="E401" s="181" t="s">
        <v>1</v>
      </c>
      <c r="F401" s="182" t="s">
        <v>1069</v>
      </c>
      <c r="H401" s="183">
        <v>8</v>
      </c>
      <c r="I401" s="184"/>
      <c r="L401" s="180"/>
      <c r="M401" s="185"/>
      <c r="N401" s="186"/>
      <c r="O401" s="186"/>
      <c r="P401" s="186"/>
      <c r="Q401" s="186"/>
      <c r="R401" s="186"/>
      <c r="S401" s="186"/>
      <c r="T401" s="187"/>
      <c r="AT401" s="181" t="s">
        <v>139</v>
      </c>
      <c r="AU401" s="181" t="s">
        <v>153</v>
      </c>
      <c r="AV401" s="14" t="s">
        <v>82</v>
      </c>
      <c r="AW401" s="14" t="s">
        <v>29</v>
      </c>
      <c r="AX401" s="14" t="s">
        <v>73</v>
      </c>
      <c r="AY401" s="181" t="s">
        <v>130</v>
      </c>
    </row>
    <row r="402" spans="1:65" s="14" customFormat="1">
      <c r="B402" s="180"/>
      <c r="D402" s="173" t="s">
        <v>139</v>
      </c>
      <c r="E402" s="181" t="s">
        <v>1</v>
      </c>
      <c r="F402" s="182" t="s">
        <v>1070</v>
      </c>
      <c r="H402" s="183">
        <v>12</v>
      </c>
      <c r="I402" s="184"/>
      <c r="L402" s="180"/>
      <c r="M402" s="185"/>
      <c r="N402" s="186"/>
      <c r="O402" s="186"/>
      <c r="P402" s="186"/>
      <c r="Q402" s="186"/>
      <c r="R402" s="186"/>
      <c r="S402" s="186"/>
      <c r="T402" s="187"/>
      <c r="AT402" s="181" t="s">
        <v>139</v>
      </c>
      <c r="AU402" s="181" t="s">
        <v>153</v>
      </c>
      <c r="AV402" s="14" t="s">
        <v>82</v>
      </c>
      <c r="AW402" s="14" t="s">
        <v>29</v>
      </c>
      <c r="AX402" s="14" t="s">
        <v>73</v>
      </c>
      <c r="AY402" s="181" t="s">
        <v>130</v>
      </c>
    </row>
    <row r="403" spans="1:65" s="15" customFormat="1">
      <c r="B403" s="188"/>
      <c r="D403" s="173" t="s">
        <v>139</v>
      </c>
      <c r="E403" s="189" t="s">
        <v>1</v>
      </c>
      <c r="F403" s="190" t="s">
        <v>142</v>
      </c>
      <c r="H403" s="191">
        <v>20</v>
      </c>
      <c r="I403" s="192"/>
      <c r="L403" s="188"/>
      <c r="M403" s="193"/>
      <c r="N403" s="194"/>
      <c r="O403" s="194"/>
      <c r="P403" s="194"/>
      <c r="Q403" s="194"/>
      <c r="R403" s="194"/>
      <c r="S403" s="194"/>
      <c r="T403" s="195"/>
      <c r="AT403" s="189" t="s">
        <v>139</v>
      </c>
      <c r="AU403" s="189" t="s">
        <v>153</v>
      </c>
      <c r="AV403" s="15" t="s">
        <v>137</v>
      </c>
      <c r="AW403" s="15" t="s">
        <v>29</v>
      </c>
      <c r="AX403" s="15" t="s">
        <v>30</v>
      </c>
      <c r="AY403" s="189" t="s">
        <v>130</v>
      </c>
    </row>
    <row r="404" spans="1:65" s="2" customFormat="1" ht="37.950000000000003" customHeight="1">
      <c r="A404" s="33"/>
      <c r="B404" s="125"/>
      <c r="C404" s="159" t="s">
        <v>604</v>
      </c>
      <c r="D404" s="159" t="s">
        <v>132</v>
      </c>
      <c r="E404" s="160" t="s">
        <v>178</v>
      </c>
      <c r="F404" s="161" t="s">
        <v>179</v>
      </c>
      <c r="G404" s="162" t="s">
        <v>135</v>
      </c>
      <c r="H404" s="163">
        <v>8</v>
      </c>
      <c r="I404" s="164"/>
      <c r="J404" s="165">
        <f>ROUND(I404*H404,2)</f>
        <v>0</v>
      </c>
      <c r="K404" s="161" t="s">
        <v>136</v>
      </c>
      <c r="L404" s="34"/>
      <c r="M404" s="166" t="s">
        <v>1</v>
      </c>
      <c r="N404" s="167" t="s">
        <v>38</v>
      </c>
      <c r="O404" s="59"/>
      <c r="P404" s="168">
        <f>O404*H404</f>
        <v>0</v>
      </c>
      <c r="Q404" s="168">
        <v>0</v>
      </c>
      <c r="R404" s="168">
        <f>Q404*H404</f>
        <v>0</v>
      </c>
      <c r="S404" s="168">
        <v>0</v>
      </c>
      <c r="T404" s="169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70" t="s">
        <v>137</v>
      </c>
      <c r="AT404" s="170" t="s">
        <v>132</v>
      </c>
      <c r="AU404" s="170" t="s">
        <v>153</v>
      </c>
      <c r="AY404" s="18" t="s">
        <v>130</v>
      </c>
      <c r="BE404" s="171">
        <f>IF(N404="základní",J404,0)</f>
        <v>0</v>
      </c>
      <c r="BF404" s="171">
        <f>IF(N404="snížená",J404,0)</f>
        <v>0</v>
      </c>
      <c r="BG404" s="171">
        <f>IF(N404="zákl. přenesená",J404,0)</f>
        <v>0</v>
      </c>
      <c r="BH404" s="171">
        <f>IF(N404="sníž. přenesená",J404,0)</f>
        <v>0</v>
      </c>
      <c r="BI404" s="171">
        <f>IF(N404="nulová",J404,0)</f>
        <v>0</v>
      </c>
      <c r="BJ404" s="18" t="s">
        <v>30</v>
      </c>
      <c r="BK404" s="171">
        <f>ROUND(I404*H404,2)</f>
        <v>0</v>
      </c>
      <c r="BL404" s="18" t="s">
        <v>137</v>
      </c>
      <c r="BM404" s="170" t="s">
        <v>1071</v>
      </c>
    </row>
    <row r="405" spans="1:65" s="14" customFormat="1">
      <c r="B405" s="180"/>
      <c r="D405" s="173" t="s">
        <v>139</v>
      </c>
      <c r="E405" s="181" t="s">
        <v>1</v>
      </c>
      <c r="F405" s="182" t="s">
        <v>1069</v>
      </c>
      <c r="H405" s="183">
        <v>8</v>
      </c>
      <c r="I405" s="184"/>
      <c r="L405" s="180"/>
      <c r="M405" s="185"/>
      <c r="N405" s="186"/>
      <c r="O405" s="186"/>
      <c r="P405" s="186"/>
      <c r="Q405" s="186"/>
      <c r="R405" s="186"/>
      <c r="S405" s="186"/>
      <c r="T405" s="187"/>
      <c r="AT405" s="181" t="s">
        <v>139</v>
      </c>
      <c r="AU405" s="181" t="s">
        <v>153</v>
      </c>
      <c r="AV405" s="14" t="s">
        <v>82</v>
      </c>
      <c r="AW405" s="14" t="s">
        <v>29</v>
      </c>
      <c r="AX405" s="14" t="s">
        <v>73</v>
      </c>
      <c r="AY405" s="181" t="s">
        <v>130</v>
      </c>
    </row>
    <row r="406" spans="1:65" s="15" customFormat="1">
      <c r="B406" s="188"/>
      <c r="D406" s="173" t="s">
        <v>139</v>
      </c>
      <c r="E406" s="189" t="s">
        <v>1</v>
      </c>
      <c r="F406" s="190" t="s">
        <v>142</v>
      </c>
      <c r="H406" s="191">
        <v>8</v>
      </c>
      <c r="I406" s="192"/>
      <c r="L406" s="188"/>
      <c r="M406" s="193"/>
      <c r="N406" s="194"/>
      <c r="O406" s="194"/>
      <c r="P406" s="194"/>
      <c r="Q406" s="194"/>
      <c r="R406" s="194"/>
      <c r="S406" s="194"/>
      <c r="T406" s="195"/>
      <c r="AT406" s="189" t="s">
        <v>139</v>
      </c>
      <c r="AU406" s="189" t="s">
        <v>153</v>
      </c>
      <c r="AV406" s="15" t="s">
        <v>137</v>
      </c>
      <c r="AW406" s="15" t="s">
        <v>29</v>
      </c>
      <c r="AX406" s="15" t="s">
        <v>30</v>
      </c>
      <c r="AY406" s="189" t="s">
        <v>130</v>
      </c>
    </row>
    <row r="407" spans="1:65" s="2" customFormat="1" ht="37.950000000000003" customHeight="1">
      <c r="A407" s="33"/>
      <c r="B407" s="125"/>
      <c r="C407" s="159" t="s">
        <v>610</v>
      </c>
      <c r="D407" s="159" t="s">
        <v>132</v>
      </c>
      <c r="E407" s="160" t="s">
        <v>186</v>
      </c>
      <c r="F407" s="161" t="s">
        <v>187</v>
      </c>
      <c r="G407" s="162" t="s">
        <v>135</v>
      </c>
      <c r="H407" s="163">
        <v>5</v>
      </c>
      <c r="I407" s="164"/>
      <c r="J407" s="165">
        <f>ROUND(I407*H407,2)</f>
        <v>0</v>
      </c>
      <c r="K407" s="161" t="s">
        <v>136</v>
      </c>
      <c r="L407" s="34"/>
      <c r="M407" s="166" t="s">
        <v>1</v>
      </c>
      <c r="N407" s="167" t="s">
        <v>38</v>
      </c>
      <c r="O407" s="59"/>
      <c r="P407" s="168">
        <f>O407*H407</f>
        <v>0</v>
      </c>
      <c r="Q407" s="168">
        <v>0</v>
      </c>
      <c r="R407" s="168">
        <f>Q407*H407</f>
        <v>0</v>
      </c>
      <c r="S407" s="168">
        <v>0</v>
      </c>
      <c r="T407" s="169">
        <f>S407*H407</f>
        <v>0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170" t="s">
        <v>137</v>
      </c>
      <c r="AT407" s="170" t="s">
        <v>132</v>
      </c>
      <c r="AU407" s="170" t="s">
        <v>153</v>
      </c>
      <c r="AY407" s="18" t="s">
        <v>130</v>
      </c>
      <c r="BE407" s="171">
        <f>IF(N407="základní",J407,0)</f>
        <v>0</v>
      </c>
      <c r="BF407" s="171">
        <f>IF(N407="snížená",J407,0)</f>
        <v>0</v>
      </c>
      <c r="BG407" s="171">
        <f>IF(N407="zákl. přenesená",J407,0)</f>
        <v>0</v>
      </c>
      <c r="BH407" s="171">
        <f>IF(N407="sníž. přenesená",J407,0)</f>
        <v>0</v>
      </c>
      <c r="BI407" s="171">
        <f>IF(N407="nulová",J407,0)</f>
        <v>0</v>
      </c>
      <c r="BJ407" s="18" t="s">
        <v>30</v>
      </c>
      <c r="BK407" s="171">
        <f>ROUND(I407*H407,2)</f>
        <v>0</v>
      </c>
      <c r="BL407" s="18" t="s">
        <v>137</v>
      </c>
      <c r="BM407" s="170" t="s">
        <v>1072</v>
      </c>
    </row>
    <row r="408" spans="1:65" s="14" customFormat="1">
      <c r="B408" s="180"/>
      <c r="D408" s="173" t="s">
        <v>139</v>
      </c>
      <c r="E408" s="181" t="s">
        <v>1</v>
      </c>
      <c r="F408" s="182" t="s">
        <v>1073</v>
      </c>
      <c r="H408" s="183">
        <v>3</v>
      </c>
      <c r="I408" s="184"/>
      <c r="L408" s="180"/>
      <c r="M408" s="185"/>
      <c r="N408" s="186"/>
      <c r="O408" s="186"/>
      <c r="P408" s="186"/>
      <c r="Q408" s="186"/>
      <c r="R408" s="186"/>
      <c r="S408" s="186"/>
      <c r="T408" s="187"/>
      <c r="AT408" s="181" t="s">
        <v>139</v>
      </c>
      <c r="AU408" s="181" t="s">
        <v>153</v>
      </c>
      <c r="AV408" s="14" t="s">
        <v>82</v>
      </c>
      <c r="AW408" s="14" t="s">
        <v>29</v>
      </c>
      <c r="AX408" s="14" t="s">
        <v>73</v>
      </c>
      <c r="AY408" s="181" t="s">
        <v>130</v>
      </c>
    </row>
    <row r="409" spans="1:65" s="14" customFormat="1">
      <c r="B409" s="180"/>
      <c r="D409" s="173" t="s">
        <v>139</v>
      </c>
      <c r="E409" s="181" t="s">
        <v>1</v>
      </c>
      <c r="F409" s="182" t="s">
        <v>1074</v>
      </c>
      <c r="H409" s="183">
        <v>2</v>
      </c>
      <c r="I409" s="184"/>
      <c r="L409" s="180"/>
      <c r="M409" s="185"/>
      <c r="N409" s="186"/>
      <c r="O409" s="186"/>
      <c r="P409" s="186"/>
      <c r="Q409" s="186"/>
      <c r="R409" s="186"/>
      <c r="S409" s="186"/>
      <c r="T409" s="187"/>
      <c r="AT409" s="181" t="s">
        <v>139</v>
      </c>
      <c r="AU409" s="181" t="s">
        <v>153</v>
      </c>
      <c r="AV409" s="14" t="s">
        <v>82</v>
      </c>
      <c r="AW409" s="14" t="s">
        <v>29</v>
      </c>
      <c r="AX409" s="14" t="s">
        <v>73</v>
      </c>
      <c r="AY409" s="181" t="s">
        <v>130</v>
      </c>
    </row>
    <row r="410" spans="1:65" s="15" customFormat="1">
      <c r="B410" s="188"/>
      <c r="D410" s="173" t="s">
        <v>139</v>
      </c>
      <c r="E410" s="189" t="s">
        <v>1</v>
      </c>
      <c r="F410" s="190" t="s">
        <v>142</v>
      </c>
      <c r="H410" s="191">
        <v>5</v>
      </c>
      <c r="I410" s="192"/>
      <c r="L410" s="188"/>
      <c r="M410" s="193"/>
      <c r="N410" s="194"/>
      <c r="O410" s="194"/>
      <c r="P410" s="194"/>
      <c r="Q410" s="194"/>
      <c r="R410" s="194"/>
      <c r="S410" s="194"/>
      <c r="T410" s="195"/>
      <c r="AT410" s="189" t="s">
        <v>139</v>
      </c>
      <c r="AU410" s="189" t="s">
        <v>153</v>
      </c>
      <c r="AV410" s="15" t="s">
        <v>137</v>
      </c>
      <c r="AW410" s="15" t="s">
        <v>29</v>
      </c>
      <c r="AX410" s="15" t="s">
        <v>30</v>
      </c>
      <c r="AY410" s="189" t="s">
        <v>130</v>
      </c>
    </row>
    <row r="411" spans="1:65" s="2" customFormat="1" ht="37.950000000000003" customHeight="1">
      <c r="A411" s="33"/>
      <c r="B411" s="125"/>
      <c r="C411" s="159" t="s">
        <v>617</v>
      </c>
      <c r="D411" s="159" t="s">
        <v>132</v>
      </c>
      <c r="E411" s="160" t="s">
        <v>193</v>
      </c>
      <c r="F411" s="161" t="s">
        <v>194</v>
      </c>
      <c r="G411" s="162" t="s">
        <v>135</v>
      </c>
      <c r="H411" s="163">
        <v>2</v>
      </c>
      <c r="I411" s="164"/>
      <c r="J411" s="165">
        <f>ROUND(I411*H411,2)</f>
        <v>0</v>
      </c>
      <c r="K411" s="161" t="s">
        <v>136</v>
      </c>
      <c r="L411" s="34"/>
      <c r="M411" s="166" t="s">
        <v>1</v>
      </c>
      <c r="N411" s="167" t="s">
        <v>38</v>
      </c>
      <c r="O411" s="59"/>
      <c r="P411" s="168">
        <f>O411*H411</f>
        <v>0</v>
      </c>
      <c r="Q411" s="168">
        <v>0</v>
      </c>
      <c r="R411" s="168">
        <f>Q411*H411</f>
        <v>0</v>
      </c>
      <c r="S411" s="168">
        <v>0</v>
      </c>
      <c r="T411" s="169">
        <f>S411*H411</f>
        <v>0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170" t="s">
        <v>137</v>
      </c>
      <c r="AT411" s="170" t="s">
        <v>132</v>
      </c>
      <c r="AU411" s="170" t="s">
        <v>153</v>
      </c>
      <c r="AY411" s="18" t="s">
        <v>130</v>
      </c>
      <c r="BE411" s="171">
        <f>IF(N411="základní",J411,0)</f>
        <v>0</v>
      </c>
      <c r="BF411" s="171">
        <f>IF(N411="snížená",J411,0)</f>
        <v>0</v>
      </c>
      <c r="BG411" s="171">
        <f>IF(N411="zákl. přenesená",J411,0)</f>
        <v>0</v>
      </c>
      <c r="BH411" s="171">
        <f>IF(N411="sníž. přenesená",J411,0)</f>
        <v>0</v>
      </c>
      <c r="BI411" s="171">
        <f>IF(N411="nulová",J411,0)</f>
        <v>0</v>
      </c>
      <c r="BJ411" s="18" t="s">
        <v>30</v>
      </c>
      <c r="BK411" s="171">
        <f>ROUND(I411*H411,2)</f>
        <v>0</v>
      </c>
      <c r="BL411" s="18" t="s">
        <v>137</v>
      </c>
      <c r="BM411" s="170" t="s">
        <v>1075</v>
      </c>
    </row>
    <row r="412" spans="1:65" s="14" customFormat="1">
      <c r="B412" s="180"/>
      <c r="D412" s="173" t="s">
        <v>139</v>
      </c>
      <c r="E412" s="181" t="s">
        <v>1</v>
      </c>
      <c r="F412" s="182" t="s">
        <v>82</v>
      </c>
      <c r="H412" s="183">
        <v>2</v>
      </c>
      <c r="I412" s="184"/>
      <c r="L412" s="180"/>
      <c r="M412" s="185"/>
      <c r="N412" s="186"/>
      <c r="O412" s="186"/>
      <c r="P412" s="186"/>
      <c r="Q412" s="186"/>
      <c r="R412" s="186"/>
      <c r="S412" s="186"/>
      <c r="T412" s="187"/>
      <c r="AT412" s="181" t="s">
        <v>139</v>
      </c>
      <c r="AU412" s="181" t="s">
        <v>153</v>
      </c>
      <c r="AV412" s="14" t="s">
        <v>82</v>
      </c>
      <c r="AW412" s="14" t="s">
        <v>29</v>
      </c>
      <c r="AX412" s="14" t="s">
        <v>30</v>
      </c>
      <c r="AY412" s="181" t="s">
        <v>130</v>
      </c>
    </row>
    <row r="413" spans="1:65" s="2" customFormat="1" ht="16.5" customHeight="1">
      <c r="A413" s="33"/>
      <c r="B413" s="125"/>
      <c r="C413" s="159" t="s">
        <v>625</v>
      </c>
      <c r="D413" s="159" t="s">
        <v>132</v>
      </c>
      <c r="E413" s="160" t="s">
        <v>223</v>
      </c>
      <c r="F413" s="161" t="s">
        <v>224</v>
      </c>
      <c r="G413" s="162" t="s">
        <v>135</v>
      </c>
      <c r="H413" s="163">
        <v>10</v>
      </c>
      <c r="I413" s="164"/>
      <c r="J413" s="165">
        <f>ROUND(I413*H413,2)</f>
        <v>0</v>
      </c>
      <c r="K413" s="161" t="s">
        <v>136</v>
      </c>
      <c r="L413" s="34"/>
      <c r="M413" s="166" t="s">
        <v>1</v>
      </c>
      <c r="N413" s="167" t="s">
        <v>38</v>
      </c>
      <c r="O413" s="59"/>
      <c r="P413" s="168">
        <f>O413*H413</f>
        <v>0</v>
      </c>
      <c r="Q413" s="168">
        <v>0</v>
      </c>
      <c r="R413" s="168">
        <f>Q413*H413</f>
        <v>0</v>
      </c>
      <c r="S413" s="168">
        <v>0</v>
      </c>
      <c r="T413" s="169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70" t="s">
        <v>137</v>
      </c>
      <c r="AT413" s="170" t="s">
        <v>132</v>
      </c>
      <c r="AU413" s="170" t="s">
        <v>153</v>
      </c>
      <c r="AY413" s="18" t="s">
        <v>130</v>
      </c>
      <c r="BE413" s="171">
        <f>IF(N413="základní",J413,0)</f>
        <v>0</v>
      </c>
      <c r="BF413" s="171">
        <f>IF(N413="snížená",J413,0)</f>
        <v>0</v>
      </c>
      <c r="BG413" s="171">
        <f>IF(N413="zákl. přenesená",J413,0)</f>
        <v>0</v>
      </c>
      <c r="BH413" s="171">
        <f>IF(N413="sníž. přenesená",J413,0)</f>
        <v>0</v>
      </c>
      <c r="BI413" s="171">
        <f>IF(N413="nulová",J413,0)</f>
        <v>0</v>
      </c>
      <c r="BJ413" s="18" t="s">
        <v>30</v>
      </c>
      <c r="BK413" s="171">
        <f>ROUND(I413*H413,2)</f>
        <v>0</v>
      </c>
      <c r="BL413" s="18" t="s">
        <v>137</v>
      </c>
      <c r="BM413" s="170" t="s">
        <v>1076</v>
      </c>
    </row>
    <row r="414" spans="1:65" s="14" customFormat="1">
      <c r="B414" s="180"/>
      <c r="D414" s="173" t="s">
        <v>139</v>
      </c>
      <c r="E414" s="181" t="s">
        <v>1</v>
      </c>
      <c r="F414" s="182" t="s">
        <v>1077</v>
      </c>
      <c r="H414" s="183">
        <v>10</v>
      </c>
      <c r="I414" s="184"/>
      <c r="L414" s="180"/>
      <c r="M414" s="185"/>
      <c r="N414" s="186"/>
      <c r="O414" s="186"/>
      <c r="P414" s="186"/>
      <c r="Q414" s="186"/>
      <c r="R414" s="186"/>
      <c r="S414" s="186"/>
      <c r="T414" s="187"/>
      <c r="AT414" s="181" t="s">
        <v>139</v>
      </c>
      <c r="AU414" s="181" t="s">
        <v>153</v>
      </c>
      <c r="AV414" s="14" t="s">
        <v>82</v>
      </c>
      <c r="AW414" s="14" t="s">
        <v>29</v>
      </c>
      <c r="AX414" s="14" t="s">
        <v>73</v>
      </c>
      <c r="AY414" s="181" t="s">
        <v>130</v>
      </c>
    </row>
    <row r="415" spans="1:65" s="15" customFormat="1">
      <c r="B415" s="188"/>
      <c r="D415" s="173" t="s">
        <v>139</v>
      </c>
      <c r="E415" s="189" t="s">
        <v>1</v>
      </c>
      <c r="F415" s="190" t="s">
        <v>142</v>
      </c>
      <c r="H415" s="191">
        <v>10</v>
      </c>
      <c r="I415" s="192"/>
      <c r="L415" s="188"/>
      <c r="M415" s="193"/>
      <c r="N415" s="194"/>
      <c r="O415" s="194"/>
      <c r="P415" s="194"/>
      <c r="Q415" s="194"/>
      <c r="R415" s="194"/>
      <c r="S415" s="194"/>
      <c r="T415" s="195"/>
      <c r="AT415" s="189" t="s">
        <v>139</v>
      </c>
      <c r="AU415" s="189" t="s">
        <v>153</v>
      </c>
      <c r="AV415" s="15" t="s">
        <v>137</v>
      </c>
      <c r="AW415" s="15" t="s">
        <v>29</v>
      </c>
      <c r="AX415" s="15" t="s">
        <v>30</v>
      </c>
      <c r="AY415" s="189" t="s">
        <v>130</v>
      </c>
    </row>
    <row r="416" spans="1:65" s="2" customFormat="1" ht="21.75" customHeight="1">
      <c r="A416" s="33"/>
      <c r="B416" s="125"/>
      <c r="C416" s="159" t="s">
        <v>629</v>
      </c>
      <c r="D416" s="159" t="s">
        <v>132</v>
      </c>
      <c r="E416" s="160" t="s">
        <v>1078</v>
      </c>
      <c r="F416" s="161" t="s">
        <v>733</v>
      </c>
      <c r="G416" s="162" t="s">
        <v>135</v>
      </c>
      <c r="H416" s="163">
        <v>40.887</v>
      </c>
      <c r="I416" s="164"/>
      <c r="J416" s="165">
        <f>ROUND(I416*H416,2)</f>
        <v>0</v>
      </c>
      <c r="K416" s="161" t="s">
        <v>1</v>
      </c>
      <c r="L416" s="34"/>
      <c r="M416" s="166" t="s">
        <v>1</v>
      </c>
      <c r="N416" s="167" t="s">
        <v>38</v>
      </c>
      <c r="O416" s="59"/>
      <c r="P416" s="168">
        <f>O416*H416</f>
        <v>0</v>
      </c>
      <c r="Q416" s="168">
        <v>0</v>
      </c>
      <c r="R416" s="168">
        <f>Q416*H416</f>
        <v>0</v>
      </c>
      <c r="S416" s="168">
        <v>0</v>
      </c>
      <c r="T416" s="169">
        <f>S416*H416</f>
        <v>0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170" t="s">
        <v>137</v>
      </c>
      <c r="AT416" s="170" t="s">
        <v>132</v>
      </c>
      <c r="AU416" s="170" t="s">
        <v>153</v>
      </c>
      <c r="AY416" s="18" t="s">
        <v>130</v>
      </c>
      <c r="BE416" s="171">
        <f>IF(N416="základní",J416,0)</f>
        <v>0</v>
      </c>
      <c r="BF416" s="171">
        <f>IF(N416="snížená",J416,0)</f>
        <v>0</v>
      </c>
      <c r="BG416" s="171">
        <f>IF(N416="zákl. přenesená",J416,0)</f>
        <v>0</v>
      </c>
      <c r="BH416" s="171">
        <f>IF(N416="sníž. přenesená",J416,0)</f>
        <v>0</v>
      </c>
      <c r="BI416" s="171">
        <f>IF(N416="nulová",J416,0)</f>
        <v>0</v>
      </c>
      <c r="BJ416" s="18" t="s">
        <v>30</v>
      </c>
      <c r="BK416" s="171">
        <f>ROUND(I416*H416,2)</f>
        <v>0</v>
      </c>
      <c r="BL416" s="18" t="s">
        <v>137</v>
      </c>
      <c r="BM416" s="170" t="s">
        <v>1079</v>
      </c>
    </row>
    <row r="417" spans="1:65" s="13" customFormat="1">
      <c r="B417" s="172"/>
      <c r="D417" s="173" t="s">
        <v>139</v>
      </c>
      <c r="E417" s="174" t="s">
        <v>1</v>
      </c>
      <c r="F417" s="175" t="s">
        <v>735</v>
      </c>
      <c r="H417" s="174" t="s">
        <v>1</v>
      </c>
      <c r="I417" s="176"/>
      <c r="L417" s="172"/>
      <c r="M417" s="177"/>
      <c r="N417" s="178"/>
      <c r="O417" s="178"/>
      <c r="P417" s="178"/>
      <c r="Q417" s="178"/>
      <c r="R417" s="178"/>
      <c r="S417" s="178"/>
      <c r="T417" s="179"/>
      <c r="AT417" s="174" t="s">
        <v>139</v>
      </c>
      <c r="AU417" s="174" t="s">
        <v>153</v>
      </c>
      <c r="AV417" s="13" t="s">
        <v>30</v>
      </c>
      <c r="AW417" s="13" t="s">
        <v>29</v>
      </c>
      <c r="AX417" s="13" t="s">
        <v>73</v>
      </c>
      <c r="AY417" s="174" t="s">
        <v>130</v>
      </c>
    </row>
    <row r="418" spans="1:65" s="13" customFormat="1">
      <c r="B418" s="172"/>
      <c r="D418" s="173" t="s">
        <v>139</v>
      </c>
      <c r="E418" s="174" t="s">
        <v>1</v>
      </c>
      <c r="F418" s="175" t="s">
        <v>736</v>
      </c>
      <c r="H418" s="174" t="s">
        <v>1</v>
      </c>
      <c r="I418" s="176"/>
      <c r="L418" s="172"/>
      <c r="M418" s="177"/>
      <c r="N418" s="178"/>
      <c r="O418" s="178"/>
      <c r="P418" s="178"/>
      <c r="Q418" s="178"/>
      <c r="R418" s="178"/>
      <c r="S418" s="178"/>
      <c r="T418" s="179"/>
      <c r="AT418" s="174" t="s">
        <v>139</v>
      </c>
      <c r="AU418" s="174" t="s">
        <v>153</v>
      </c>
      <c r="AV418" s="13" t="s">
        <v>30</v>
      </c>
      <c r="AW418" s="13" t="s">
        <v>29</v>
      </c>
      <c r="AX418" s="13" t="s">
        <v>73</v>
      </c>
      <c r="AY418" s="174" t="s">
        <v>130</v>
      </c>
    </row>
    <row r="419" spans="1:65" s="13" customFormat="1">
      <c r="B419" s="172"/>
      <c r="D419" s="173" t="s">
        <v>139</v>
      </c>
      <c r="E419" s="174" t="s">
        <v>1</v>
      </c>
      <c r="F419" s="175" t="s">
        <v>737</v>
      </c>
      <c r="H419" s="174" t="s">
        <v>1</v>
      </c>
      <c r="I419" s="176"/>
      <c r="L419" s="172"/>
      <c r="M419" s="177"/>
      <c r="N419" s="178"/>
      <c r="O419" s="178"/>
      <c r="P419" s="178"/>
      <c r="Q419" s="178"/>
      <c r="R419" s="178"/>
      <c r="S419" s="178"/>
      <c r="T419" s="179"/>
      <c r="AT419" s="174" t="s">
        <v>139</v>
      </c>
      <c r="AU419" s="174" t="s">
        <v>153</v>
      </c>
      <c r="AV419" s="13" t="s">
        <v>30</v>
      </c>
      <c r="AW419" s="13" t="s">
        <v>29</v>
      </c>
      <c r="AX419" s="13" t="s">
        <v>73</v>
      </c>
      <c r="AY419" s="174" t="s">
        <v>130</v>
      </c>
    </row>
    <row r="420" spans="1:65" s="13" customFormat="1">
      <c r="B420" s="172"/>
      <c r="D420" s="173" t="s">
        <v>139</v>
      </c>
      <c r="E420" s="174" t="s">
        <v>1</v>
      </c>
      <c r="F420" s="175" t="s">
        <v>167</v>
      </c>
      <c r="H420" s="174" t="s">
        <v>1</v>
      </c>
      <c r="I420" s="176"/>
      <c r="L420" s="172"/>
      <c r="M420" s="177"/>
      <c r="N420" s="178"/>
      <c r="O420" s="178"/>
      <c r="P420" s="178"/>
      <c r="Q420" s="178"/>
      <c r="R420" s="178"/>
      <c r="S420" s="178"/>
      <c r="T420" s="179"/>
      <c r="AT420" s="174" t="s">
        <v>139</v>
      </c>
      <c r="AU420" s="174" t="s">
        <v>153</v>
      </c>
      <c r="AV420" s="13" t="s">
        <v>30</v>
      </c>
      <c r="AW420" s="13" t="s">
        <v>29</v>
      </c>
      <c r="AX420" s="13" t="s">
        <v>73</v>
      </c>
      <c r="AY420" s="174" t="s">
        <v>130</v>
      </c>
    </row>
    <row r="421" spans="1:65" s="14" customFormat="1">
      <c r="B421" s="180"/>
      <c r="D421" s="173" t="s">
        <v>139</v>
      </c>
      <c r="E421" s="181" t="s">
        <v>1</v>
      </c>
      <c r="F421" s="182" t="s">
        <v>1080</v>
      </c>
      <c r="H421" s="183">
        <v>24.887</v>
      </c>
      <c r="I421" s="184"/>
      <c r="L421" s="180"/>
      <c r="M421" s="185"/>
      <c r="N421" s="186"/>
      <c r="O421" s="186"/>
      <c r="P421" s="186"/>
      <c r="Q421" s="186"/>
      <c r="R421" s="186"/>
      <c r="S421" s="186"/>
      <c r="T421" s="187"/>
      <c r="AT421" s="181" t="s">
        <v>139</v>
      </c>
      <c r="AU421" s="181" t="s">
        <v>153</v>
      </c>
      <c r="AV421" s="14" t="s">
        <v>82</v>
      </c>
      <c r="AW421" s="14" t="s">
        <v>29</v>
      </c>
      <c r="AX421" s="14" t="s">
        <v>73</v>
      </c>
      <c r="AY421" s="181" t="s">
        <v>130</v>
      </c>
    </row>
    <row r="422" spans="1:65" s="14" customFormat="1">
      <c r="B422" s="180"/>
      <c r="D422" s="173" t="s">
        <v>139</v>
      </c>
      <c r="E422" s="181" t="s">
        <v>1</v>
      </c>
      <c r="F422" s="182" t="s">
        <v>1081</v>
      </c>
      <c r="H422" s="183">
        <v>1</v>
      </c>
      <c r="I422" s="184"/>
      <c r="L422" s="180"/>
      <c r="M422" s="185"/>
      <c r="N422" s="186"/>
      <c r="O422" s="186"/>
      <c r="P422" s="186"/>
      <c r="Q422" s="186"/>
      <c r="R422" s="186"/>
      <c r="S422" s="186"/>
      <c r="T422" s="187"/>
      <c r="AT422" s="181" t="s">
        <v>139</v>
      </c>
      <c r="AU422" s="181" t="s">
        <v>153</v>
      </c>
      <c r="AV422" s="14" t="s">
        <v>82</v>
      </c>
      <c r="AW422" s="14" t="s">
        <v>29</v>
      </c>
      <c r="AX422" s="14" t="s">
        <v>73</v>
      </c>
      <c r="AY422" s="181" t="s">
        <v>130</v>
      </c>
    </row>
    <row r="423" spans="1:65" s="14" customFormat="1">
      <c r="B423" s="180"/>
      <c r="D423" s="173" t="s">
        <v>139</v>
      </c>
      <c r="E423" s="181" t="s">
        <v>1</v>
      </c>
      <c r="F423" s="182" t="s">
        <v>1082</v>
      </c>
      <c r="H423" s="183">
        <v>15</v>
      </c>
      <c r="I423" s="184"/>
      <c r="L423" s="180"/>
      <c r="M423" s="185"/>
      <c r="N423" s="186"/>
      <c r="O423" s="186"/>
      <c r="P423" s="186"/>
      <c r="Q423" s="186"/>
      <c r="R423" s="186"/>
      <c r="S423" s="186"/>
      <c r="T423" s="187"/>
      <c r="AT423" s="181" t="s">
        <v>139</v>
      </c>
      <c r="AU423" s="181" t="s">
        <v>153</v>
      </c>
      <c r="AV423" s="14" t="s">
        <v>82</v>
      </c>
      <c r="AW423" s="14" t="s">
        <v>29</v>
      </c>
      <c r="AX423" s="14" t="s">
        <v>73</v>
      </c>
      <c r="AY423" s="181" t="s">
        <v>130</v>
      </c>
    </row>
    <row r="424" spans="1:65" s="15" customFormat="1">
      <c r="B424" s="188"/>
      <c r="D424" s="173" t="s">
        <v>139</v>
      </c>
      <c r="E424" s="189" t="s">
        <v>1</v>
      </c>
      <c r="F424" s="190" t="s">
        <v>142</v>
      </c>
      <c r="H424" s="191">
        <v>40.887</v>
      </c>
      <c r="I424" s="192"/>
      <c r="L424" s="188"/>
      <c r="M424" s="193"/>
      <c r="N424" s="194"/>
      <c r="O424" s="194"/>
      <c r="P424" s="194"/>
      <c r="Q424" s="194"/>
      <c r="R424" s="194"/>
      <c r="S424" s="194"/>
      <c r="T424" s="195"/>
      <c r="AT424" s="189" t="s">
        <v>139</v>
      </c>
      <c r="AU424" s="189" t="s">
        <v>153</v>
      </c>
      <c r="AV424" s="15" t="s">
        <v>137</v>
      </c>
      <c r="AW424" s="15" t="s">
        <v>29</v>
      </c>
      <c r="AX424" s="15" t="s">
        <v>30</v>
      </c>
      <c r="AY424" s="189" t="s">
        <v>130</v>
      </c>
    </row>
    <row r="425" spans="1:65" s="2" customFormat="1" ht="21.75" customHeight="1">
      <c r="A425" s="33"/>
      <c r="B425" s="125"/>
      <c r="C425" s="159" t="s">
        <v>637</v>
      </c>
      <c r="D425" s="159" t="s">
        <v>132</v>
      </c>
      <c r="E425" s="160" t="s">
        <v>739</v>
      </c>
      <c r="F425" s="161" t="s">
        <v>740</v>
      </c>
      <c r="G425" s="162" t="s">
        <v>135</v>
      </c>
      <c r="H425" s="163">
        <v>40.887</v>
      </c>
      <c r="I425" s="164"/>
      <c r="J425" s="165">
        <f>ROUND(I425*H425,2)</f>
        <v>0</v>
      </c>
      <c r="K425" s="161" t="s">
        <v>1</v>
      </c>
      <c r="L425" s="34"/>
      <c r="M425" s="166" t="s">
        <v>1</v>
      </c>
      <c r="N425" s="167" t="s">
        <v>38</v>
      </c>
      <c r="O425" s="59"/>
      <c r="P425" s="168">
        <f>O425*H425</f>
        <v>0</v>
      </c>
      <c r="Q425" s="168">
        <v>0</v>
      </c>
      <c r="R425" s="168">
        <f>Q425*H425</f>
        <v>0</v>
      </c>
      <c r="S425" s="168">
        <v>0</v>
      </c>
      <c r="T425" s="169">
        <f>S425*H425</f>
        <v>0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170" t="s">
        <v>137</v>
      </c>
      <c r="AT425" s="170" t="s">
        <v>132</v>
      </c>
      <c r="AU425" s="170" t="s">
        <v>153</v>
      </c>
      <c r="AY425" s="18" t="s">
        <v>130</v>
      </c>
      <c r="BE425" s="171">
        <f>IF(N425="základní",J425,0)</f>
        <v>0</v>
      </c>
      <c r="BF425" s="171">
        <f>IF(N425="snížená",J425,0)</f>
        <v>0</v>
      </c>
      <c r="BG425" s="171">
        <f>IF(N425="zákl. přenesená",J425,0)</f>
        <v>0</v>
      </c>
      <c r="BH425" s="171">
        <f>IF(N425="sníž. přenesená",J425,0)</f>
        <v>0</v>
      </c>
      <c r="BI425" s="171">
        <f>IF(N425="nulová",J425,0)</f>
        <v>0</v>
      </c>
      <c r="BJ425" s="18" t="s">
        <v>30</v>
      </c>
      <c r="BK425" s="171">
        <f>ROUND(I425*H425,2)</f>
        <v>0</v>
      </c>
      <c r="BL425" s="18" t="s">
        <v>137</v>
      </c>
      <c r="BM425" s="170" t="s">
        <v>1083</v>
      </c>
    </row>
    <row r="426" spans="1:65" s="14" customFormat="1">
      <c r="B426" s="180"/>
      <c r="D426" s="173" t="s">
        <v>139</v>
      </c>
      <c r="E426" s="181" t="s">
        <v>1</v>
      </c>
      <c r="F426" s="182" t="s">
        <v>1084</v>
      </c>
      <c r="H426" s="183">
        <v>40.887</v>
      </c>
      <c r="I426" s="184"/>
      <c r="L426" s="180"/>
      <c r="M426" s="185"/>
      <c r="N426" s="186"/>
      <c r="O426" s="186"/>
      <c r="P426" s="186"/>
      <c r="Q426" s="186"/>
      <c r="R426" s="186"/>
      <c r="S426" s="186"/>
      <c r="T426" s="187"/>
      <c r="AT426" s="181" t="s">
        <v>139</v>
      </c>
      <c r="AU426" s="181" t="s">
        <v>153</v>
      </c>
      <c r="AV426" s="14" t="s">
        <v>82</v>
      </c>
      <c r="AW426" s="14" t="s">
        <v>29</v>
      </c>
      <c r="AX426" s="14" t="s">
        <v>30</v>
      </c>
      <c r="AY426" s="181" t="s">
        <v>130</v>
      </c>
    </row>
    <row r="427" spans="1:65" s="2" customFormat="1" ht="37.950000000000003" customHeight="1">
      <c r="A427" s="33"/>
      <c r="B427" s="125"/>
      <c r="C427" s="159" t="s">
        <v>642</v>
      </c>
      <c r="D427" s="159" t="s">
        <v>132</v>
      </c>
      <c r="E427" s="160" t="s">
        <v>172</v>
      </c>
      <c r="F427" s="161" t="s">
        <v>173</v>
      </c>
      <c r="G427" s="162" t="s">
        <v>135</v>
      </c>
      <c r="H427" s="163">
        <v>12.8</v>
      </c>
      <c r="I427" s="164"/>
      <c r="J427" s="165">
        <f>ROUND(I427*H427,2)</f>
        <v>0</v>
      </c>
      <c r="K427" s="161" t="s">
        <v>136</v>
      </c>
      <c r="L427" s="34"/>
      <c r="M427" s="166" t="s">
        <v>1</v>
      </c>
      <c r="N427" s="167" t="s">
        <v>38</v>
      </c>
      <c r="O427" s="59"/>
      <c r="P427" s="168">
        <f>O427*H427</f>
        <v>0</v>
      </c>
      <c r="Q427" s="168">
        <v>0</v>
      </c>
      <c r="R427" s="168">
        <f>Q427*H427</f>
        <v>0</v>
      </c>
      <c r="S427" s="168">
        <v>0</v>
      </c>
      <c r="T427" s="169">
        <f>S427*H427</f>
        <v>0</v>
      </c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R427" s="170" t="s">
        <v>137</v>
      </c>
      <c r="AT427" s="170" t="s">
        <v>132</v>
      </c>
      <c r="AU427" s="170" t="s">
        <v>153</v>
      </c>
      <c r="AY427" s="18" t="s">
        <v>130</v>
      </c>
      <c r="BE427" s="171">
        <f>IF(N427="základní",J427,0)</f>
        <v>0</v>
      </c>
      <c r="BF427" s="171">
        <f>IF(N427="snížená",J427,0)</f>
        <v>0</v>
      </c>
      <c r="BG427" s="171">
        <f>IF(N427="zákl. přenesená",J427,0)</f>
        <v>0</v>
      </c>
      <c r="BH427" s="171">
        <f>IF(N427="sníž. přenesená",J427,0)</f>
        <v>0</v>
      </c>
      <c r="BI427" s="171">
        <f>IF(N427="nulová",J427,0)</f>
        <v>0</v>
      </c>
      <c r="BJ427" s="18" t="s">
        <v>30</v>
      </c>
      <c r="BK427" s="171">
        <f>ROUND(I427*H427,2)</f>
        <v>0</v>
      </c>
      <c r="BL427" s="18" t="s">
        <v>137</v>
      </c>
      <c r="BM427" s="170" t="s">
        <v>1085</v>
      </c>
    </row>
    <row r="428" spans="1:65" s="14" customFormat="1">
      <c r="B428" s="180"/>
      <c r="D428" s="173" t="s">
        <v>139</v>
      </c>
      <c r="E428" s="181" t="s">
        <v>1</v>
      </c>
      <c r="F428" s="182" t="s">
        <v>1086</v>
      </c>
      <c r="H428" s="183">
        <v>0.8</v>
      </c>
      <c r="I428" s="184"/>
      <c r="L428" s="180"/>
      <c r="M428" s="185"/>
      <c r="N428" s="186"/>
      <c r="O428" s="186"/>
      <c r="P428" s="186"/>
      <c r="Q428" s="186"/>
      <c r="R428" s="186"/>
      <c r="S428" s="186"/>
      <c r="T428" s="187"/>
      <c r="AT428" s="181" t="s">
        <v>139</v>
      </c>
      <c r="AU428" s="181" t="s">
        <v>153</v>
      </c>
      <c r="AV428" s="14" t="s">
        <v>82</v>
      </c>
      <c r="AW428" s="14" t="s">
        <v>29</v>
      </c>
      <c r="AX428" s="14" t="s">
        <v>73</v>
      </c>
      <c r="AY428" s="181" t="s">
        <v>130</v>
      </c>
    </row>
    <row r="429" spans="1:65" s="14" customFormat="1">
      <c r="B429" s="180"/>
      <c r="D429" s="173" t="s">
        <v>139</v>
      </c>
      <c r="E429" s="181" t="s">
        <v>1</v>
      </c>
      <c r="F429" s="182" t="s">
        <v>8</v>
      </c>
      <c r="H429" s="183">
        <v>12</v>
      </c>
      <c r="I429" s="184"/>
      <c r="L429" s="180"/>
      <c r="M429" s="185"/>
      <c r="N429" s="186"/>
      <c r="O429" s="186"/>
      <c r="P429" s="186"/>
      <c r="Q429" s="186"/>
      <c r="R429" s="186"/>
      <c r="S429" s="186"/>
      <c r="T429" s="187"/>
      <c r="AT429" s="181" t="s">
        <v>139</v>
      </c>
      <c r="AU429" s="181" t="s">
        <v>153</v>
      </c>
      <c r="AV429" s="14" t="s">
        <v>82</v>
      </c>
      <c r="AW429" s="14" t="s">
        <v>29</v>
      </c>
      <c r="AX429" s="14" t="s">
        <v>73</v>
      </c>
      <c r="AY429" s="181" t="s">
        <v>130</v>
      </c>
    </row>
    <row r="430" spans="1:65" s="15" customFormat="1">
      <c r="B430" s="188"/>
      <c r="D430" s="173" t="s">
        <v>139</v>
      </c>
      <c r="E430" s="189" t="s">
        <v>1</v>
      </c>
      <c r="F430" s="190" t="s">
        <v>142</v>
      </c>
      <c r="H430" s="191">
        <v>12.8</v>
      </c>
      <c r="I430" s="192"/>
      <c r="L430" s="188"/>
      <c r="M430" s="193"/>
      <c r="N430" s="194"/>
      <c r="O430" s="194"/>
      <c r="P430" s="194"/>
      <c r="Q430" s="194"/>
      <c r="R430" s="194"/>
      <c r="S430" s="194"/>
      <c r="T430" s="195"/>
      <c r="AT430" s="189" t="s">
        <v>139</v>
      </c>
      <c r="AU430" s="189" t="s">
        <v>153</v>
      </c>
      <c r="AV430" s="15" t="s">
        <v>137</v>
      </c>
      <c r="AW430" s="15" t="s">
        <v>29</v>
      </c>
      <c r="AX430" s="15" t="s">
        <v>30</v>
      </c>
      <c r="AY430" s="189" t="s">
        <v>130</v>
      </c>
    </row>
    <row r="431" spans="1:65" s="2" customFormat="1" ht="37.950000000000003" customHeight="1">
      <c r="A431" s="33"/>
      <c r="B431" s="125"/>
      <c r="C431" s="159" t="s">
        <v>648</v>
      </c>
      <c r="D431" s="159" t="s">
        <v>132</v>
      </c>
      <c r="E431" s="160" t="s">
        <v>178</v>
      </c>
      <c r="F431" s="161" t="s">
        <v>179</v>
      </c>
      <c r="G431" s="162" t="s">
        <v>135</v>
      </c>
      <c r="H431" s="163">
        <v>179.2</v>
      </c>
      <c r="I431" s="164"/>
      <c r="J431" s="165">
        <f>ROUND(I431*H431,2)</f>
        <v>0</v>
      </c>
      <c r="K431" s="161" t="s">
        <v>136</v>
      </c>
      <c r="L431" s="34"/>
      <c r="M431" s="166" t="s">
        <v>1</v>
      </c>
      <c r="N431" s="167" t="s">
        <v>38</v>
      </c>
      <c r="O431" s="59"/>
      <c r="P431" s="168">
        <f>O431*H431</f>
        <v>0</v>
      </c>
      <c r="Q431" s="168">
        <v>0</v>
      </c>
      <c r="R431" s="168">
        <f>Q431*H431</f>
        <v>0</v>
      </c>
      <c r="S431" s="168">
        <v>0</v>
      </c>
      <c r="T431" s="169">
        <f>S431*H431</f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70" t="s">
        <v>137</v>
      </c>
      <c r="AT431" s="170" t="s">
        <v>132</v>
      </c>
      <c r="AU431" s="170" t="s">
        <v>153</v>
      </c>
      <c r="AY431" s="18" t="s">
        <v>130</v>
      </c>
      <c r="BE431" s="171">
        <f>IF(N431="základní",J431,0)</f>
        <v>0</v>
      </c>
      <c r="BF431" s="171">
        <f>IF(N431="snížená",J431,0)</f>
        <v>0</v>
      </c>
      <c r="BG431" s="171">
        <f>IF(N431="zákl. přenesená",J431,0)</f>
        <v>0</v>
      </c>
      <c r="BH431" s="171">
        <f>IF(N431="sníž. přenesená",J431,0)</f>
        <v>0</v>
      </c>
      <c r="BI431" s="171">
        <f>IF(N431="nulová",J431,0)</f>
        <v>0</v>
      </c>
      <c r="BJ431" s="18" t="s">
        <v>30</v>
      </c>
      <c r="BK431" s="171">
        <f>ROUND(I431*H431,2)</f>
        <v>0</v>
      </c>
      <c r="BL431" s="18" t="s">
        <v>137</v>
      </c>
      <c r="BM431" s="170" t="s">
        <v>1087</v>
      </c>
    </row>
    <row r="432" spans="1:65" s="14" customFormat="1">
      <c r="B432" s="180"/>
      <c r="D432" s="173" t="s">
        <v>139</v>
      </c>
      <c r="E432" s="181" t="s">
        <v>1</v>
      </c>
      <c r="F432" s="182" t="s">
        <v>1088</v>
      </c>
      <c r="H432" s="183">
        <v>11.2</v>
      </c>
      <c r="I432" s="184"/>
      <c r="L432" s="180"/>
      <c r="M432" s="185"/>
      <c r="N432" s="186"/>
      <c r="O432" s="186"/>
      <c r="P432" s="186"/>
      <c r="Q432" s="186"/>
      <c r="R432" s="186"/>
      <c r="S432" s="186"/>
      <c r="T432" s="187"/>
      <c r="AT432" s="181" t="s">
        <v>139</v>
      </c>
      <c r="AU432" s="181" t="s">
        <v>153</v>
      </c>
      <c r="AV432" s="14" t="s">
        <v>82</v>
      </c>
      <c r="AW432" s="14" t="s">
        <v>29</v>
      </c>
      <c r="AX432" s="14" t="s">
        <v>73</v>
      </c>
      <c r="AY432" s="181" t="s">
        <v>130</v>
      </c>
    </row>
    <row r="433" spans="1:65" s="14" customFormat="1">
      <c r="B433" s="180"/>
      <c r="D433" s="173" t="s">
        <v>139</v>
      </c>
      <c r="E433" s="181" t="s">
        <v>1</v>
      </c>
      <c r="F433" s="182" t="s">
        <v>1089</v>
      </c>
      <c r="H433" s="183">
        <v>168</v>
      </c>
      <c r="I433" s="184"/>
      <c r="L433" s="180"/>
      <c r="M433" s="185"/>
      <c r="N433" s="186"/>
      <c r="O433" s="186"/>
      <c r="P433" s="186"/>
      <c r="Q433" s="186"/>
      <c r="R433" s="186"/>
      <c r="S433" s="186"/>
      <c r="T433" s="187"/>
      <c r="AT433" s="181" t="s">
        <v>139</v>
      </c>
      <c r="AU433" s="181" t="s">
        <v>153</v>
      </c>
      <c r="AV433" s="14" t="s">
        <v>82</v>
      </c>
      <c r="AW433" s="14" t="s">
        <v>29</v>
      </c>
      <c r="AX433" s="14" t="s">
        <v>73</v>
      </c>
      <c r="AY433" s="181" t="s">
        <v>130</v>
      </c>
    </row>
    <row r="434" spans="1:65" s="15" customFormat="1">
      <c r="B434" s="188"/>
      <c r="D434" s="173" t="s">
        <v>139</v>
      </c>
      <c r="E434" s="189" t="s">
        <v>1</v>
      </c>
      <c r="F434" s="190" t="s">
        <v>142</v>
      </c>
      <c r="H434" s="191">
        <v>179.2</v>
      </c>
      <c r="I434" s="192"/>
      <c r="L434" s="188"/>
      <c r="M434" s="193"/>
      <c r="N434" s="194"/>
      <c r="O434" s="194"/>
      <c r="P434" s="194"/>
      <c r="Q434" s="194"/>
      <c r="R434" s="194"/>
      <c r="S434" s="194"/>
      <c r="T434" s="195"/>
      <c r="AT434" s="189" t="s">
        <v>139</v>
      </c>
      <c r="AU434" s="189" t="s">
        <v>153</v>
      </c>
      <c r="AV434" s="15" t="s">
        <v>137</v>
      </c>
      <c r="AW434" s="15" t="s">
        <v>29</v>
      </c>
      <c r="AX434" s="15" t="s">
        <v>30</v>
      </c>
      <c r="AY434" s="189" t="s">
        <v>130</v>
      </c>
    </row>
    <row r="435" spans="1:65" s="2" customFormat="1" ht="37.950000000000003" customHeight="1">
      <c r="A435" s="33"/>
      <c r="B435" s="125"/>
      <c r="C435" s="159" t="s">
        <v>652</v>
      </c>
      <c r="D435" s="159" t="s">
        <v>132</v>
      </c>
      <c r="E435" s="160" t="s">
        <v>186</v>
      </c>
      <c r="F435" s="161" t="s">
        <v>187</v>
      </c>
      <c r="G435" s="162" t="s">
        <v>135</v>
      </c>
      <c r="H435" s="163">
        <v>28.087</v>
      </c>
      <c r="I435" s="164"/>
      <c r="J435" s="165">
        <f>ROUND(I435*H435,2)</f>
        <v>0</v>
      </c>
      <c r="K435" s="161" t="s">
        <v>136</v>
      </c>
      <c r="L435" s="34"/>
      <c r="M435" s="166" t="s">
        <v>1</v>
      </c>
      <c r="N435" s="167" t="s">
        <v>38</v>
      </c>
      <c r="O435" s="59"/>
      <c r="P435" s="168">
        <f>O435*H435</f>
        <v>0</v>
      </c>
      <c r="Q435" s="168">
        <v>0</v>
      </c>
      <c r="R435" s="168">
        <f>Q435*H435</f>
        <v>0</v>
      </c>
      <c r="S435" s="168">
        <v>0</v>
      </c>
      <c r="T435" s="169">
        <f>S435*H435</f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70" t="s">
        <v>137</v>
      </c>
      <c r="AT435" s="170" t="s">
        <v>132</v>
      </c>
      <c r="AU435" s="170" t="s">
        <v>153</v>
      </c>
      <c r="AY435" s="18" t="s">
        <v>130</v>
      </c>
      <c r="BE435" s="171">
        <f>IF(N435="základní",J435,0)</f>
        <v>0</v>
      </c>
      <c r="BF435" s="171">
        <f>IF(N435="snížená",J435,0)</f>
        <v>0</v>
      </c>
      <c r="BG435" s="171">
        <f>IF(N435="zákl. přenesená",J435,0)</f>
        <v>0</v>
      </c>
      <c r="BH435" s="171">
        <f>IF(N435="sníž. přenesená",J435,0)</f>
        <v>0</v>
      </c>
      <c r="BI435" s="171">
        <f>IF(N435="nulová",J435,0)</f>
        <v>0</v>
      </c>
      <c r="BJ435" s="18" t="s">
        <v>30</v>
      </c>
      <c r="BK435" s="171">
        <f>ROUND(I435*H435,2)</f>
        <v>0</v>
      </c>
      <c r="BL435" s="18" t="s">
        <v>137</v>
      </c>
      <c r="BM435" s="170" t="s">
        <v>1090</v>
      </c>
    </row>
    <row r="436" spans="1:65" s="14" customFormat="1">
      <c r="B436" s="180"/>
      <c r="D436" s="173" t="s">
        <v>139</v>
      </c>
      <c r="E436" s="181" t="s">
        <v>1</v>
      </c>
      <c r="F436" s="182" t="s">
        <v>1091</v>
      </c>
      <c r="H436" s="183">
        <v>0.2</v>
      </c>
      <c r="I436" s="184"/>
      <c r="L436" s="180"/>
      <c r="M436" s="185"/>
      <c r="N436" s="186"/>
      <c r="O436" s="186"/>
      <c r="P436" s="186"/>
      <c r="Q436" s="186"/>
      <c r="R436" s="186"/>
      <c r="S436" s="186"/>
      <c r="T436" s="187"/>
      <c r="AT436" s="181" t="s">
        <v>139</v>
      </c>
      <c r="AU436" s="181" t="s">
        <v>153</v>
      </c>
      <c r="AV436" s="14" t="s">
        <v>82</v>
      </c>
      <c r="AW436" s="14" t="s">
        <v>29</v>
      </c>
      <c r="AX436" s="14" t="s">
        <v>73</v>
      </c>
      <c r="AY436" s="181" t="s">
        <v>130</v>
      </c>
    </row>
    <row r="437" spans="1:65" s="14" customFormat="1">
      <c r="B437" s="180"/>
      <c r="D437" s="173" t="s">
        <v>139</v>
      </c>
      <c r="E437" s="181" t="s">
        <v>1</v>
      </c>
      <c r="F437" s="182" t="s">
        <v>1080</v>
      </c>
      <c r="H437" s="183">
        <v>24.887</v>
      </c>
      <c r="I437" s="184"/>
      <c r="L437" s="180"/>
      <c r="M437" s="185"/>
      <c r="N437" s="186"/>
      <c r="O437" s="186"/>
      <c r="P437" s="186"/>
      <c r="Q437" s="186"/>
      <c r="R437" s="186"/>
      <c r="S437" s="186"/>
      <c r="T437" s="187"/>
      <c r="AT437" s="181" t="s">
        <v>139</v>
      </c>
      <c r="AU437" s="181" t="s">
        <v>153</v>
      </c>
      <c r="AV437" s="14" t="s">
        <v>82</v>
      </c>
      <c r="AW437" s="14" t="s">
        <v>29</v>
      </c>
      <c r="AX437" s="14" t="s">
        <v>73</v>
      </c>
      <c r="AY437" s="181" t="s">
        <v>130</v>
      </c>
    </row>
    <row r="438" spans="1:65" s="14" customFormat="1">
      <c r="B438" s="180"/>
      <c r="D438" s="173" t="s">
        <v>139</v>
      </c>
      <c r="E438" s="181" t="s">
        <v>1</v>
      </c>
      <c r="F438" s="182" t="s">
        <v>153</v>
      </c>
      <c r="H438" s="183">
        <v>3</v>
      </c>
      <c r="I438" s="184"/>
      <c r="L438" s="180"/>
      <c r="M438" s="185"/>
      <c r="N438" s="186"/>
      <c r="O438" s="186"/>
      <c r="P438" s="186"/>
      <c r="Q438" s="186"/>
      <c r="R438" s="186"/>
      <c r="S438" s="186"/>
      <c r="T438" s="187"/>
      <c r="AT438" s="181" t="s">
        <v>139</v>
      </c>
      <c r="AU438" s="181" t="s">
        <v>153</v>
      </c>
      <c r="AV438" s="14" t="s">
        <v>82</v>
      </c>
      <c r="AW438" s="14" t="s">
        <v>29</v>
      </c>
      <c r="AX438" s="14" t="s">
        <v>73</v>
      </c>
      <c r="AY438" s="181" t="s">
        <v>130</v>
      </c>
    </row>
    <row r="439" spans="1:65" s="15" customFormat="1">
      <c r="B439" s="188"/>
      <c r="D439" s="173" t="s">
        <v>139</v>
      </c>
      <c r="E439" s="189" t="s">
        <v>1</v>
      </c>
      <c r="F439" s="190" t="s">
        <v>142</v>
      </c>
      <c r="H439" s="191">
        <v>28.087</v>
      </c>
      <c r="I439" s="192"/>
      <c r="L439" s="188"/>
      <c r="M439" s="193"/>
      <c r="N439" s="194"/>
      <c r="O439" s="194"/>
      <c r="P439" s="194"/>
      <c r="Q439" s="194"/>
      <c r="R439" s="194"/>
      <c r="S439" s="194"/>
      <c r="T439" s="195"/>
      <c r="AT439" s="189" t="s">
        <v>139</v>
      </c>
      <c r="AU439" s="189" t="s">
        <v>153</v>
      </c>
      <c r="AV439" s="15" t="s">
        <v>137</v>
      </c>
      <c r="AW439" s="15" t="s">
        <v>29</v>
      </c>
      <c r="AX439" s="15" t="s">
        <v>30</v>
      </c>
      <c r="AY439" s="189" t="s">
        <v>130</v>
      </c>
    </row>
    <row r="440" spans="1:65" s="2" customFormat="1" ht="37.950000000000003" customHeight="1">
      <c r="A440" s="33"/>
      <c r="B440" s="125"/>
      <c r="C440" s="159" t="s">
        <v>658</v>
      </c>
      <c r="D440" s="159" t="s">
        <v>132</v>
      </c>
      <c r="E440" s="160" t="s">
        <v>193</v>
      </c>
      <c r="F440" s="161" t="s">
        <v>194</v>
      </c>
      <c r="G440" s="162" t="s">
        <v>135</v>
      </c>
      <c r="H440" s="163">
        <v>393.21800000000002</v>
      </c>
      <c r="I440" s="164"/>
      <c r="J440" s="165">
        <f>ROUND(I440*H440,2)</f>
        <v>0</v>
      </c>
      <c r="K440" s="161" t="s">
        <v>136</v>
      </c>
      <c r="L440" s="34"/>
      <c r="M440" s="166" t="s">
        <v>1</v>
      </c>
      <c r="N440" s="167" t="s">
        <v>38</v>
      </c>
      <c r="O440" s="59"/>
      <c r="P440" s="168">
        <f>O440*H440</f>
        <v>0</v>
      </c>
      <c r="Q440" s="168">
        <v>0</v>
      </c>
      <c r="R440" s="168">
        <f>Q440*H440</f>
        <v>0</v>
      </c>
      <c r="S440" s="168">
        <v>0</v>
      </c>
      <c r="T440" s="169">
        <f>S440*H440</f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70" t="s">
        <v>137</v>
      </c>
      <c r="AT440" s="170" t="s">
        <v>132</v>
      </c>
      <c r="AU440" s="170" t="s">
        <v>153</v>
      </c>
      <c r="AY440" s="18" t="s">
        <v>130</v>
      </c>
      <c r="BE440" s="171">
        <f>IF(N440="základní",J440,0)</f>
        <v>0</v>
      </c>
      <c r="BF440" s="171">
        <f>IF(N440="snížená",J440,0)</f>
        <v>0</v>
      </c>
      <c r="BG440" s="171">
        <f>IF(N440="zákl. přenesená",J440,0)</f>
        <v>0</v>
      </c>
      <c r="BH440" s="171">
        <f>IF(N440="sníž. přenesená",J440,0)</f>
        <v>0</v>
      </c>
      <c r="BI440" s="171">
        <f>IF(N440="nulová",J440,0)</f>
        <v>0</v>
      </c>
      <c r="BJ440" s="18" t="s">
        <v>30</v>
      </c>
      <c r="BK440" s="171">
        <f>ROUND(I440*H440,2)</f>
        <v>0</v>
      </c>
      <c r="BL440" s="18" t="s">
        <v>137</v>
      </c>
      <c r="BM440" s="170" t="s">
        <v>1092</v>
      </c>
    </row>
    <row r="441" spans="1:65" s="14" customFormat="1">
      <c r="B441" s="180"/>
      <c r="D441" s="173" t="s">
        <v>139</v>
      </c>
      <c r="E441" s="181" t="s">
        <v>1</v>
      </c>
      <c r="F441" s="182" t="s">
        <v>1093</v>
      </c>
      <c r="H441" s="183">
        <v>2.8</v>
      </c>
      <c r="I441" s="184"/>
      <c r="L441" s="180"/>
      <c r="M441" s="185"/>
      <c r="N441" s="186"/>
      <c r="O441" s="186"/>
      <c r="P441" s="186"/>
      <c r="Q441" s="186"/>
      <c r="R441" s="186"/>
      <c r="S441" s="186"/>
      <c r="T441" s="187"/>
      <c r="AT441" s="181" t="s">
        <v>139</v>
      </c>
      <c r="AU441" s="181" t="s">
        <v>153</v>
      </c>
      <c r="AV441" s="14" t="s">
        <v>82</v>
      </c>
      <c r="AW441" s="14" t="s">
        <v>29</v>
      </c>
      <c r="AX441" s="14" t="s">
        <v>73</v>
      </c>
      <c r="AY441" s="181" t="s">
        <v>130</v>
      </c>
    </row>
    <row r="442" spans="1:65" s="14" customFormat="1">
      <c r="B442" s="180"/>
      <c r="D442" s="173" t="s">
        <v>139</v>
      </c>
      <c r="E442" s="181" t="s">
        <v>1</v>
      </c>
      <c r="F442" s="182" t="s">
        <v>1094</v>
      </c>
      <c r="H442" s="183">
        <v>348.41800000000001</v>
      </c>
      <c r="I442" s="184"/>
      <c r="L442" s="180"/>
      <c r="M442" s="185"/>
      <c r="N442" s="186"/>
      <c r="O442" s="186"/>
      <c r="P442" s="186"/>
      <c r="Q442" s="186"/>
      <c r="R442" s="186"/>
      <c r="S442" s="186"/>
      <c r="T442" s="187"/>
      <c r="AT442" s="181" t="s">
        <v>139</v>
      </c>
      <c r="AU442" s="181" t="s">
        <v>153</v>
      </c>
      <c r="AV442" s="14" t="s">
        <v>82</v>
      </c>
      <c r="AW442" s="14" t="s">
        <v>29</v>
      </c>
      <c r="AX442" s="14" t="s">
        <v>73</v>
      </c>
      <c r="AY442" s="181" t="s">
        <v>130</v>
      </c>
    </row>
    <row r="443" spans="1:65" s="14" customFormat="1">
      <c r="B443" s="180"/>
      <c r="D443" s="173" t="s">
        <v>139</v>
      </c>
      <c r="E443" s="181" t="s">
        <v>1</v>
      </c>
      <c r="F443" s="182" t="s">
        <v>1095</v>
      </c>
      <c r="H443" s="183">
        <v>42</v>
      </c>
      <c r="I443" s="184"/>
      <c r="L443" s="180"/>
      <c r="M443" s="185"/>
      <c r="N443" s="186"/>
      <c r="O443" s="186"/>
      <c r="P443" s="186"/>
      <c r="Q443" s="186"/>
      <c r="R443" s="186"/>
      <c r="S443" s="186"/>
      <c r="T443" s="187"/>
      <c r="AT443" s="181" t="s">
        <v>139</v>
      </c>
      <c r="AU443" s="181" t="s">
        <v>153</v>
      </c>
      <c r="AV443" s="14" t="s">
        <v>82</v>
      </c>
      <c r="AW443" s="14" t="s">
        <v>29</v>
      </c>
      <c r="AX443" s="14" t="s">
        <v>73</v>
      </c>
      <c r="AY443" s="181" t="s">
        <v>130</v>
      </c>
    </row>
    <row r="444" spans="1:65" s="15" customFormat="1">
      <c r="B444" s="188"/>
      <c r="D444" s="173" t="s">
        <v>139</v>
      </c>
      <c r="E444" s="189" t="s">
        <v>1</v>
      </c>
      <c r="F444" s="190" t="s">
        <v>142</v>
      </c>
      <c r="H444" s="191">
        <v>393.21800000000002</v>
      </c>
      <c r="I444" s="192"/>
      <c r="L444" s="188"/>
      <c r="M444" s="193"/>
      <c r="N444" s="194"/>
      <c r="O444" s="194"/>
      <c r="P444" s="194"/>
      <c r="Q444" s="194"/>
      <c r="R444" s="194"/>
      <c r="S444" s="194"/>
      <c r="T444" s="195"/>
      <c r="AT444" s="189" t="s">
        <v>139</v>
      </c>
      <c r="AU444" s="189" t="s">
        <v>153</v>
      </c>
      <c r="AV444" s="15" t="s">
        <v>137</v>
      </c>
      <c r="AW444" s="15" t="s">
        <v>29</v>
      </c>
      <c r="AX444" s="15" t="s">
        <v>30</v>
      </c>
      <c r="AY444" s="189" t="s">
        <v>130</v>
      </c>
    </row>
    <row r="445" spans="1:65" s="2" customFormat="1" ht="37.950000000000003" customHeight="1">
      <c r="A445" s="33"/>
      <c r="B445" s="125"/>
      <c r="C445" s="159" t="s">
        <v>664</v>
      </c>
      <c r="D445" s="159" t="s">
        <v>132</v>
      </c>
      <c r="E445" s="160" t="s">
        <v>202</v>
      </c>
      <c r="F445" s="161" t="s">
        <v>203</v>
      </c>
      <c r="G445" s="162" t="s">
        <v>135</v>
      </c>
      <c r="H445" s="163">
        <v>12.8</v>
      </c>
      <c r="I445" s="164"/>
      <c r="J445" s="165">
        <f>ROUND(I445*H445,2)</f>
        <v>0</v>
      </c>
      <c r="K445" s="161" t="s">
        <v>136</v>
      </c>
      <c r="L445" s="34"/>
      <c r="M445" s="166" t="s">
        <v>1</v>
      </c>
      <c r="N445" s="167" t="s">
        <v>38</v>
      </c>
      <c r="O445" s="59"/>
      <c r="P445" s="168">
        <f>O445*H445</f>
        <v>0</v>
      </c>
      <c r="Q445" s="168">
        <v>0</v>
      </c>
      <c r="R445" s="168">
        <f>Q445*H445</f>
        <v>0</v>
      </c>
      <c r="S445" s="168">
        <v>0</v>
      </c>
      <c r="T445" s="169">
        <f>S445*H445</f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170" t="s">
        <v>137</v>
      </c>
      <c r="AT445" s="170" t="s">
        <v>132</v>
      </c>
      <c r="AU445" s="170" t="s">
        <v>153</v>
      </c>
      <c r="AY445" s="18" t="s">
        <v>130</v>
      </c>
      <c r="BE445" s="171">
        <f>IF(N445="základní",J445,0)</f>
        <v>0</v>
      </c>
      <c r="BF445" s="171">
        <f>IF(N445="snížená",J445,0)</f>
        <v>0</v>
      </c>
      <c r="BG445" s="171">
        <f>IF(N445="zákl. přenesená",J445,0)</f>
        <v>0</v>
      </c>
      <c r="BH445" s="171">
        <f>IF(N445="sníž. přenesená",J445,0)</f>
        <v>0</v>
      </c>
      <c r="BI445" s="171">
        <f>IF(N445="nulová",J445,0)</f>
        <v>0</v>
      </c>
      <c r="BJ445" s="18" t="s">
        <v>30</v>
      </c>
      <c r="BK445" s="171">
        <f>ROUND(I445*H445,2)</f>
        <v>0</v>
      </c>
      <c r="BL445" s="18" t="s">
        <v>137</v>
      </c>
      <c r="BM445" s="170" t="s">
        <v>1096</v>
      </c>
    </row>
    <row r="446" spans="1:65" s="14" customFormat="1">
      <c r="B446" s="180"/>
      <c r="D446" s="173" t="s">
        <v>139</v>
      </c>
      <c r="E446" s="181" t="s">
        <v>1</v>
      </c>
      <c r="F446" s="182" t="s">
        <v>1086</v>
      </c>
      <c r="H446" s="183">
        <v>0.8</v>
      </c>
      <c r="I446" s="184"/>
      <c r="L446" s="180"/>
      <c r="M446" s="185"/>
      <c r="N446" s="186"/>
      <c r="O446" s="186"/>
      <c r="P446" s="186"/>
      <c r="Q446" s="186"/>
      <c r="R446" s="186"/>
      <c r="S446" s="186"/>
      <c r="T446" s="187"/>
      <c r="AT446" s="181" t="s">
        <v>139</v>
      </c>
      <c r="AU446" s="181" t="s">
        <v>153</v>
      </c>
      <c r="AV446" s="14" t="s">
        <v>82</v>
      </c>
      <c r="AW446" s="14" t="s">
        <v>29</v>
      </c>
      <c r="AX446" s="14" t="s">
        <v>73</v>
      </c>
      <c r="AY446" s="181" t="s">
        <v>130</v>
      </c>
    </row>
    <row r="447" spans="1:65" s="14" customFormat="1">
      <c r="B447" s="180"/>
      <c r="D447" s="173" t="s">
        <v>139</v>
      </c>
      <c r="E447" s="181" t="s">
        <v>1</v>
      </c>
      <c r="F447" s="182" t="s">
        <v>8</v>
      </c>
      <c r="H447" s="183">
        <v>12</v>
      </c>
      <c r="I447" s="184"/>
      <c r="L447" s="180"/>
      <c r="M447" s="185"/>
      <c r="N447" s="186"/>
      <c r="O447" s="186"/>
      <c r="P447" s="186"/>
      <c r="Q447" s="186"/>
      <c r="R447" s="186"/>
      <c r="S447" s="186"/>
      <c r="T447" s="187"/>
      <c r="AT447" s="181" t="s">
        <v>139</v>
      </c>
      <c r="AU447" s="181" t="s">
        <v>153</v>
      </c>
      <c r="AV447" s="14" t="s">
        <v>82</v>
      </c>
      <c r="AW447" s="14" t="s">
        <v>29</v>
      </c>
      <c r="AX447" s="14" t="s">
        <v>73</v>
      </c>
      <c r="AY447" s="181" t="s">
        <v>130</v>
      </c>
    </row>
    <row r="448" spans="1:65" s="15" customFormat="1">
      <c r="B448" s="188"/>
      <c r="D448" s="173" t="s">
        <v>139</v>
      </c>
      <c r="E448" s="189" t="s">
        <v>1</v>
      </c>
      <c r="F448" s="190" t="s">
        <v>142</v>
      </c>
      <c r="H448" s="191">
        <v>12.8</v>
      </c>
      <c r="I448" s="192"/>
      <c r="L448" s="188"/>
      <c r="M448" s="193"/>
      <c r="N448" s="194"/>
      <c r="O448" s="194"/>
      <c r="P448" s="194"/>
      <c r="Q448" s="194"/>
      <c r="R448" s="194"/>
      <c r="S448" s="194"/>
      <c r="T448" s="195"/>
      <c r="AT448" s="189" t="s">
        <v>139</v>
      </c>
      <c r="AU448" s="189" t="s">
        <v>153</v>
      </c>
      <c r="AV448" s="15" t="s">
        <v>137</v>
      </c>
      <c r="AW448" s="15" t="s">
        <v>29</v>
      </c>
      <c r="AX448" s="15" t="s">
        <v>30</v>
      </c>
      <c r="AY448" s="189" t="s">
        <v>130</v>
      </c>
    </row>
    <row r="449" spans="1:65" s="2" customFormat="1" ht="37.950000000000003" customHeight="1">
      <c r="A449" s="33"/>
      <c r="B449" s="125"/>
      <c r="C449" s="159" t="s">
        <v>669</v>
      </c>
      <c r="D449" s="159" t="s">
        <v>132</v>
      </c>
      <c r="E449" s="160" t="s">
        <v>207</v>
      </c>
      <c r="F449" s="161" t="s">
        <v>208</v>
      </c>
      <c r="G449" s="162" t="s">
        <v>135</v>
      </c>
      <c r="H449" s="163">
        <v>25.6</v>
      </c>
      <c r="I449" s="164"/>
      <c r="J449" s="165">
        <f>ROUND(I449*H449,2)</f>
        <v>0</v>
      </c>
      <c r="K449" s="161" t="s">
        <v>136</v>
      </c>
      <c r="L449" s="34"/>
      <c r="M449" s="166" t="s">
        <v>1</v>
      </c>
      <c r="N449" s="167" t="s">
        <v>38</v>
      </c>
      <c r="O449" s="59"/>
      <c r="P449" s="168">
        <f>O449*H449</f>
        <v>0</v>
      </c>
      <c r="Q449" s="168">
        <v>0</v>
      </c>
      <c r="R449" s="168">
        <f>Q449*H449</f>
        <v>0</v>
      </c>
      <c r="S449" s="168">
        <v>0</v>
      </c>
      <c r="T449" s="169">
        <f>S449*H449</f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170" t="s">
        <v>137</v>
      </c>
      <c r="AT449" s="170" t="s">
        <v>132</v>
      </c>
      <c r="AU449" s="170" t="s">
        <v>153</v>
      </c>
      <c r="AY449" s="18" t="s">
        <v>130</v>
      </c>
      <c r="BE449" s="171">
        <f>IF(N449="základní",J449,0)</f>
        <v>0</v>
      </c>
      <c r="BF449" s="171">
        <f>IF(N449="snížená",J449,0)</f>
        <v>0</v>
      </c>
      <c r="BG449" s="171">
        <f>IF(N449="zákl. přenesená",J449,0)</f>
        <v>0</v>
      </c>
      <c r="BH449" s="171">
        <f>IF(N449="sníž. přenesená",J449,0)</f>
        <v>0</v>
      </c>
      <c r="BI449" s="171">
        <f>IF(N449="nulová",J449,0)</f>
        <v>0</v>
      </c>
      <c r="BJ449" s="18" t="s">
        <v>30</v>
      </c>
      <c r="BK449" s="171">
        <f>ROUND(I449*H449,2)</f>
        <v>0</v>
      </c>
      <c r="BL449" s="18" t="s">
        <v>137</v>
      </c>
      <c r="BM449" s="170" t="s">
        <v>1097</v>
      </c>
    </row>
    <row r="450" spans="1:65" s="14" customFormat="1">
      <c r="B450" s="180"/>
      <c r="D450" s="173" t="s">
        <v>139</v>
      </c>
      <c r="E450" s="181" t="s">
        <v>1</v>
      </c>
      <c r="F450" s="182" t="s">
        <v>1098</v>
      </c>
      <c r="H450" s="183">
        <v>1.6</v>
      </c>
      <c r="I450" s="184"/>
      <c r="L450" s="180"/>
      <c r="M450" s="185"/>
      <c r="N450" s="186"/>
      <c r="O450" s="186"/>
      <c r="P450" s="186"/>
      <c r="Q450" s="186"/>
      <c r="R450" s="186"/>
      <c r="S450" s="186"/>
      <c r="T450" s="187"/>
      <c r="AT450" s="181" t="s">
        <v>139</v>
      </c>
      <c r="AU450" s="181" t="s">
        <v>153</v>
      </c>
      <c r="AV450" s="14" t="s">
        <v>82</v>
      </c>
      <c r="AW450" s="14" t="s">
        <v>29</v>
      </c>
      <c r="AX450" s="14" t="s">
        <v>73</v>
      </c>
      <c r="AY450" s="181" t="s">
        <v>130</v>
      </c>
    </row>
    <row r="451" spans="1:65" s="14" customFormat="1">
      <c r="B451" s="180"/>
      <c r="D451" s="173" t="s">
        <v>139</v>
      </c>
      <c r="E451" s="181" t="s">
        <v>1</v>
      </c>
      <c r="F451" s="182" t="s">
        <v>1099</v>
      </c>
      <c r="H451" s="183">
        <v>24</v>
      </c>
      <c r="I451" s="184"/>
      <c r="L451" s="180"/>
      <c r="M451" s="185"/>
      <c r="N451" s="186"/>
      <c r="O451" s="186"/>
      <c r="P451" s="186"/>
      <c r="Q451" s="186"/>
      <c r="R451" s="186"/>
      <c r="S451" s="186"/>
      <c r="T451" s="187"/>
      <c r="AT451" s="181" t="s">
        <v>139</v>
      </c>
      <c r="AU451" s="181" t="s">
        <v>153</v>
      </c>
      <c r="AV451" s="14" t="s">
        <v>82</v>
      </c>
      <c r="AW451" s="14" t="s">
        <v>29</v>
      </c>
      <c r="AX451" s="14" t="s">
        <v>73</v>
      </c>
      <c r="AY451" s="181" t="s">
        <v>130</v>
      </c>
    </row>
    <row r="452" spans="1:65" s="15" customFormat="1">
      <c r="B452" s="188"/>
      <c r="D452" s="173" t="s">
        <v>139</v>
      </c>
      <c r="E452" s="189" t="s">
        <v>1</v>
      </c>
      <c r="F452" s="190" t="s">
        <v>142</v>
      </c>
      <c r="H452" s="191">
        <v>25.6</v>
      </c>
      <c r="I452" s="192"/>
      <c r="L452" s="188"/>
      <c r="M452" s="193"/>
      <c r="N452" s="194"/>
      <c r="O452" s="194"/>
      <c r="P452" s="194"/>
      <c r="Q452" s="194"/>
      <c r="R452" s="194"/>
      <c r="S452" s="194"/>
      <c r="T452" s="195"/>
      <c r="AT452" s="189" t="s">
        <v>139</v>
      </c>
      <c r="AU452" s="189" t="s">
        <v>153</v>
      </c>
      <c r="AV452" s="15" t="s">
        <v>137</v>
      </c>
      <c r="AW452" s="15" t="s">
        <v>29</v>
      </c>
      <c r="AX452" s="15" t="s">
        <v>30</v>
      </c>
      <c r="AY452" s="189" t="s">
        <v>130</v>
      </c>
    </row>
    <row r="453" spans="1:65" s="2" customFormat="1" ht="37.950000000000003" customHeight="1">
      <c r="A453" s="33"/>
      <c r="B453" s="125"/>
      <c r="C453" s="159" t="s">
        <v>674</v>
      </c>
      <c r="D453" s="159" t="s">
        <v>132</v>
      </c>
      <c r="E453" s="160" t="s">
        <v>211</v>
      </c>
      <c r="F453" s="161" t="s">
        <v>212</v>
      </c>
      <c r="G453" s="162" t="s">
        <v>135</v>
      </c>
      <c r="H453" s="163">
        <v>28.087</v>
      </c>
      <c r="I453" s="164"/>
      <c r="J453" s="165">
        <f>ROUND(I453*H453,2)</f>
        <v>0</v>
      </c>
      <c r="K453" s="161" t="s">
        <v>136</v>
      </c>
      <c r="L453" s="34"/>
      <c r="M453" s="166" t="s">
        <v>1</v>
      </c>
      <c r="N453" s="167" t="s">
        <v>38</v>
      </c>
      <c r="O453" s="59"/>
      <c r="P453" s="168">
        <f>O453*H453</f>
        <v>0</v>
      </c>
      <c r="Q453" s="168">
        <v>0</v>
      </c>
      <c r="R453" s="168">
        <f>Q453*H453</f>
        <v>0</v>
      </c>
      <c r="S453" s="168">
        <v>0</v>
      </c>
      <c r="T453" s="169">
        <f>S453*H453</f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70" t="s">
        <v>137</v>
      </c>
      <c r="AT453" s="170" t="s">
        <v>132</v>
      </c>
      <c r="AU453" s="170" t="s">
        <v>153</v>
      </c>
      <c r="AY453" s="18" t="s">
        <v>130</v>
      </c>
      <c r="BE453" s="171">
        <f>IF(N453="základní",J453,0)</f>
        <v>0</v>
      </c>
      <c r="BF453" s="171">
        <f>IF(N453="snížená",J453,0)</f>
        <v>0</v>
      </c>
      <c r="BG453" s="171">
        <f>IF(N453="zákl. přenesená",J453,0)</f>
        <v>0</v>
      </c>
      <c r="BH453" s="171">
        <f>IF(N453="sníž. přenesená",J453,0)</f>
        <v>0</v>
      </c>
      <c r="BI453" s="171">
        <f>IF(N453="nulová",J453,0)</f>
        <v>0</v>
      </c>
      <c r="BJ453" s="18" t="s">
        <v>30</v>
      </c>
      <c r="BK453" s="171">
        <f>ROUND(I453*H453,2)</f>
        <v>0</v>
      </c>
      <c r="BL453" s="18" t="s">
        <v>137</v>
      </c>
      <c r="BM453" s="170" t="s">
        <v>1100</v>
      </c>
    </row>
    <row r="454" spans="1:65" s="14" customFormat="1">
      <c r="B454" s="180"/>
      <c r="D454" s="173" t="s">
        <v>139</v>
      </c>
      <c r="E454" s="181" t="s">
        <v>1</v>
      </c>
      <c r="F454" s="182" t="s">
        <v>1091</v>
      </c>
      <c r="H454" s="183">
        <v>0.2</v>
      </c>
      <c r="I454" s="184"/>
      <c r="L454" s="180"/>
      <c r="M454" s="185"/>
      <c r="N454" s="186"/>
      <c r="O454" s="186"/>
      <c r="P454" s="186"/>
      <c r="Q454" s="186"/>
      <c r="R454" s="186"/>
      <c r="S454" s="186"/>
      <c r="T454" s="187"/>
      <c r="AT454" s="181" t="s">
        <v>139</v>
      </c>
      <c r="AU454" s="181" t="s">
        <v>153</v>
      </c>
      <c r="AV454" s="14" t="s">
        <v>82</v>
      </c>
      <c r="AW454" s="14" t="s">
        <v>29</v>
      </c>
      <c r="AX454" s="14" t="s">
        <v>73</v>
      </c>
      <c r="AY454" s="181" t="s">
        <v>130</v>
      </c>
    </row>
    <row r="455" spans="1:65" s="14" customFormat="1">
      <c r="B455" s="180"/>
      <c r="D455" s="173" t="s">
        <v>139</v>
      </c>
      <c r="E455" s="181" t="s">
        <v>1</v>
      </c>
      <c r="F455" s="182" t="s">
        <v>1080</v>
      </c>
      <c r="H455" s="183">
        <v>24.887</v>
      </c>
      <c r="I455" s="184"/>
      <c r="L455" s="180"/>
      <c r="M455" s="185"/>
      <c r="N455" s="186"/>
      <c r="O455" s="186"/>
      <c r="P455" s="186"/>
      <c r="Q455" s="186"/>
      <c r="R455" s="186"/>
      <c r="S455" s="186"/>
      <c r="T455" s="187"/>
      <c r="AT455" s="181" t="s">
        <v>139</v>
      </c>
      <c r="AU455" s="181" t="s">
        <v>153</v>
      </c>
      <c r="AV455" s="14" t="s">
        <v>82</v>
      </c>
      <c r="AW455" s="14" t="s">
        <v>29</v>
      </c>
      <c r="AX455" s="14" t="s">
        <v>73</v>
      </c>
      <c r="AY455" s="181" t="s">
        <v>130</v>
      </c>
    </row>
    <row r="456" spans="1:65" s="14" customFormat="1">
      <c r="B456" s="180"/>
      <c r="D456" s="173" t="s">
        <v>139</v>
      </c>
      <c r="E456" s="181" t="s">
        <v>1</v>
      </c>
      <c r="F456" s="182" t="s">
        <v>153</v>
      </c>
      <c r="H456" s="183">
        <v>3</v>
      </c>
      <c r="I456" s="184"/>
      <c r="L456" s="180"/>
      <c r="M456" s="185"/>
      <c r="N456" s="186"/>
      <c r="O456" s="186"/>
      <c r="P456" s="186"/>
      <c r="Q456" s="186"/>
      <c r="R456" s="186"/>
      <c r="S456" s="186"/>
      <c r="T456" s="187"/>
      <c r="AT456" s="181" t="s">
        <v>139</v>
      </c>
      <c r="AU456" s="181" t="s">
        <v>153</v>
      </c>
      <c r="AV456" s="14" t="s">
        <v>82</v>
      </c>
      <c r="AW456" s="14" t="s">
        <v>29</v>
      </c>
      <c r="AX456" s="14" t="s">
        <v>73</v>
      </c>
      <c r="AY456" s="181" t="s">
        <v>130</v>
      </c>
    </row>
    <row r="457" spans="1:65" s="15" customFormat="1">
      <c r="B457" s="188"/>
      <c r="D457" s="173" t="s">
        <v>139</v>
      </c>
      <c r="E457" s="189" t="s">
        <v>1</v>
      </c>
      <c r="F457" s="190" t="s">
        <v>142</v>
      </c>
      <c r="H457" s="191">
        <v>28.087</v>
      </c>
      <c r="I457" s="192"/>
      <c r="L457" s="188"/>
      <c r="M457" s="193"/>
      <c r="N457" s="194"/>
      <c r="O457" s="194"/>
      <c r="P457" s="194"/>
      <c r="Q457" s="194"/>
      <c r="R457" s="194"/>
      <c r="S457" s="194"/>
      <c r="T457" s="195"/>
      <c r="AT457" s="189" t="s">
        <v>139</v>
      </c>
      <c r="AU457" s="189" t="s">
        <v>153</v>
      </c>
      <c r="AV457" s="15" t="s">
        <v>137</v>
      </c>
      <c r="AW457" s="15" t="s">
        <v>29</v>
      </c>
      <c r="AX457" s="15" t="s">
        <v>30</v>
      </c>
      <c r="AY457" s="189" t="s">
        <v>130</v>
      </c>
    </row>
    <row r="458" spans="1:65" s="2" customFormat="1" ht="37.950000000000003" customHeight="1">
      <c r="A458" s="33"/>
      <c r="B458" s="125"/>
      <c r="C458" s="159" t="s">
        <v>681</v>
      </c>
      <c r="D458" s="159" t="s">
        <v>132</v>
      </c>
      <c r="E458" s="160" t="s">
        <v>216</v>
      </c>
      <c r="F458" s="161" t="s">
        <v>217</v>
      </c>
      <c r="G458" s="162" t="s">
        <v>135</v>
      </c>
      <c r="H458" s="163">
        <v>56.173999999999999</v>
      </c>
      <c r="I458" s="164"/>
      <c r="J458" s="165">
        <f>ROUND(I458*H458,2)</f>
        <v>0</v>
      </c>
      <c r="K458" s="161" t="s">
        <v>136</v>
      </c>
      <c r="L458" s="34"/>
      <c r="M458" s="166" t="s">
        <v>1</v>
      </c>
      <c r="N458" s="167" t="s">
        <v>38</v>
      </c>
      <c r="O458" s="59"/>
      <c r="P458" s="168">
        <f>O458*H458</f>
        <v>0</v>
      </c>
      <c r="Q458" s="168">
        <v>0</v>
      </c>
      <c r="R458" s="168">
        <f>Q458*H458</f>
        <v>0</v>
      </c>
      <c r="S458" s="168">
        <v>0</v>
      </c>
      <c r="T458" s="169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70" t="s">
        <v>137</v>
      </c>
      <c r="AT458" s="170" t="s">
        <v>132</v>
      </c>
      <c r="AU458" s="170" t="s">
        <v>153</v>
      </c>
      <c r="AY458" s="18" t="s">
        <v>130</v>
      </c>
      <c r="BE458" s="171">
        <f>IF(N458="základní",J458,0)</f>
        <v>0</v>
      </c>
      <c r="BF458" s="171">
        <f>IF(N458="snížená",J458,0)</f>
        <v>0</v>
      </c>
      <c r="BG458" s="171">
        <f>IF(N458="zákl. přenesená",J458,0)</f>
        <v>0</v>
      </c>
      <c r="BH458" s="171">
        <f>IF(N458="sníž. přenesená",J458,0)</f>
        <v>0</v>
      </c>
      <c r="BI458" s="171">
        <f>IF(N458="nulová",J458,0)</f>
        <v>0</v>
      </c>
      <c r="BJ458" s="18" t="s">
        <v>30</v>
      </c>
      <c r="BK458" s="171">
        <f>ROUND(I458*H458,2)</f>
        <v>0</v>
      </c>
      <c r="BL458" s="18" t="s">
        <v>137</v>
      </c>
      <c r="BM458" s="170" t="s">
        <v>1101</v>
      </c>
    </row>
    <row r="459" spans="1:65" s="14" customFormat="1">
      <c r="B459" s="180"/>
      <c r="D459" s="173" t="s">
        <v>139</v>
      </c>
      <c r="E459" s="181" t="s">
        <v>1</v>
      </c>
      <c r="F459" s="182" t="s">
        <v>1102</v>
      </c>
      <c r="H459" s="183">
        <v>0.4</v>
      </c>
      <c r="I459" s="184"/>
      <c r="L459" s="180"/>
      <c r="M459" s="185"/>
      <c r="N459" s="186"/>
      <c r="O459" s="186"/>
      <c r="P459" s="186"/>
      <c r="Q459" s="186"/>
      <c r="R459" s="186"/>
      <c r="S459" s="186"/>
      <c r="T459" s="187"/>
      <c r="AT459" s="181" t="s">
        <v>139</v>
      </c>
      <c r="AU459" s="181" t="s">
        <v>153</v>
      </c>
      <c r="AV459" s="14" t="s">
        <v>82</v>
      </c>
      <c r="AW459" s="14" t="s">
        <v>29</v>
      </c>
      <c r="AX459" s="14" t="s">
        <v>73</v>
      </c>
      <c r="AY459" s="181" t="s">
        <v>130</v>
      </c>
    </row>
    <row r="460" spans="1:65" s="14" customFormat="1">
      <c r="B460" s="180"/>
      <c r="D460" s="173" t="s">
        <v>139</v>
      </c>
      <c r="E460" s="181" t="s">
        <v>1</v>
      </c>
      <c r="F460" s="182" t="s">
        <v>1103</v>
      </c>
      <c r="H460" s="183">
        <v>49.774000000000001</v>
      </c>
      <c r="I460" s="184"/>
      <c r="L460" s="180"/>
      <c r="M460" s="185"/>
      <c r="N460" s="186"/>
      <c r="O460" s="186"/>
      <c r="P460" s="186"/>
      <c r="Q460" s="186"/>
      <c r="R460" s="186"/>
      <c r="S460" s="186"/>
      <c r="T460" s="187"/>
      <c r="AT460" s="181" t="s">
        <v>139</v>
      </c>
      <c r="AU460" s="181" t="s">
        <v>153</v>
      </c>
      <c r="AV460" s="14" t="s">
        <v>82</v>
      </c>
      <c r="AW460" s="14" t="s">
        <v>29</v>
      </c>
      <c r="AX460" s="14" t="s">
        <v>73</v>
      </c>
      <c r="AY460" s="181" t="s">
        <v>130</v>
      </c>
    </row>
    <row r="461" spans="1:65" s="14" customFormat="1">
      <c r="B461" s="180"/>
      <c r="D461" s="173" t="s">
        <v>139</v>
      </c>
      <c r="E461" s="181" t="s">
        <v>1</v>
      </c>
      <c r="F461" s="182" t="s">
        <v>1104</v>
      </c>
      <c r="H461" s="183">
        <v>6</v>
      </c>
      <c r="I461" s="184"/>
      <c r="L461" s="180"/>
      <c r="M461" s="185"/>
      <c r="N461" s="186"/>
      <c r="O461" s="186"/>
      <c r="P461" s="186"/>
      <c r="Q461" s="186"/>
      <c r="R461" s="186"/>
      <c r="S461" s="186"/>
      <c r="T461" s="187"/>
      <c r="AT461" s="181" t="s">
        <v>139</v>
      </c>
      <c r="AU461" s="181" t="s">
        <v>153</v>
      </c>
      <c r="AV461" s="14" t="s">
        <v>82</v>
      </c>
      <c r="AW461" s="14" t="s">
        <v>29</v>
      </c>
      <c r="AX461" s="14" t="s">
        <v>73</v>
      </c>
      <c r="AY461" s="181" t="s">
        <v>130</v>
      </c>
    </row>
    <row r="462" spans="1:65" s="15" customFormat="1">
      <c r="B462" s="188"/>
      <c r="D462" s="173" t="s">
        <v>139</v>
      </c>
      <c r="E462" s="189" t="s">
        <v>1</v>
      </c>
      <c r="F462" s="190" t="s">
        <v>142</v>
      </c>
      <c r="H462" s="191">
        <v>56.173999999999999</v>
      </c>
      <c r="I462" s="192"/>
      <c r="L462" s="188"/>
      <c r="M462" s="193"/>
      <c r="N462" s="194"/>
      <c r="O462" s="194"/>
      <c r="P462" s="194"/>
      <c r="Q462" s="194"/>
      <c r="R462" s="194"/>
      <c r="S462" s="194"/>
      <c r="T462" s="195"/>
      <c r="AT462" s="189" t="s">
        <v>139</v>
      </c>
      <c r="AU462" s="189" t="s">
        <v>153</v>
      </c>
      <c r="AV462" s="15" t="s">
        <v>137</v>
      </c>
      <c r="AW462" s="15" t="s">
        <v>29</v>
      </c>
      <c r="AX462" s="15" t="s">
        <v>30</v>
      </c>
      <c r="AY462" s="189" t="s">
        <v>130</v>
      </c>
    </row>
    <row r="463" spans="1:65" s="2" customFormat="1" ht="16.5" customHeight="1">
      <c r="A463" s="33"/>
      <c r="B463" s="125"/>
      <c r="C463" s="159" t="s">
        <v>686</v>
      </c>
      <c r="D463" s="159" t="s">
        <v>132</v>
      </c>
      <c r="E463" s="160" t="s">
        <v>223</v>
      </c>
      <c r="F463" s="161" t="s">
        <v>224</v>
      </c>
      <c r="G463" s="162" t="s">
        <v>135</v>
      </c>
      <c r="H463" s="163">
        <v>40.887</v>
      </c>
      <c r="I463" s="164"/>
      <c r="J463" s="165">
        <f>ROUND(I463*H463,2)</f>
        <v>0</v>
      </c>
      <c r="K463" s="161" t="s">
        <v>136</v>
      </c>
      <c r="L463" s="34"/>
      <c r="M463" s="166" t="s">
        <v>1</v>
      </c>
      <c r="N463" s="167" t="s">
        <v>38</v>
      </c>
      <c r="O463" s="59"/>
      <c r="P463" s="168">
        <f>O463*H463</f>
        <v>0</v>
      </c>
      <c r="Q463" s="168">
        <v>0</v>
      </c>
      <c r="R463" s="168">
        <f>Q463*H463</f>
        <v>0</v>
      </c>
      <c r="S463" s="168">
        <v>0</v>
      </c>
      <c r="T463" s="169">
        <f>S463*H463</f>
        <v>0</v>
      </c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R463" s="170" t="s">
        <v>137</v>
      </c>
      <c r="AT463" s="170" t="s">
        <v>132</v>
      </c>
      <c r="AU463" s="170" t="s">
        <v>153</v>
      </c>
      <c r="AY463" s="18" t="s">
        <v>130</v>
      </c>
      <c r="BE463" s="171">
        <f>IF(N463="základní",J463,0)</f>
        <v>0</v>
      </c>
      <c r="BF463" s="171">
        <f>IF(N463="snížená",J463,0)</f>
        <v>0</v>
      </c>
      <c r="BG463" s="171">
        <f>IF(N463="zákl. přenesená",J463,0)</f>
        <v>0</v>
      </c>
      <c r="BH463" s="171">
        <f>IF(N463="sníž. přenesená",J463,0)</f>
        <v>0</v>
      </c>
      <c r="BI463" s="171">
        <f>IF(N463="nulová",J463,0)</f>
        <v>0</v>
      </c>
      <c r="BJ463" s="18" t="s">
        <v>30</v>
      </c>
      <c r="BK463" s="171">
        <f>ROUND(I463*H463,2)</f>
        <v>0</v>
      </c>
      <c r="BL463" s="18" t="s">
        <v>137</v>
      </c>
      <c r="BM463" s="170" t="s">
        <v>1105</v>
      </c>
    </row>
    <row r="464" spans="1:65" s="14" customFormat="1">
      <c r="B464" s="180"/>
      <c r="D464" s="173" t="s">
        <v>139</v>
      </c>
      <c r="E464" s="181" t="s">
        <v>1</v>
      </c>
      <c r="F464" s="182" t="s">
        <v>1081</v>
      </c>
      <c r="H464" s="183">
        <v>1</v>
      </c>
      <c r="I464" s="184"/>
      <c r="L464" s="180"/>
      <c r="M464" s="185"/>
      <c r="N464" s="186"/>
      <c r="O464" s="186"/>
      <c r="P464" s="186"/>
      <c r="Q464" s="186"/>
      <c r="R464" s="186"/>
      <c r="S464" s="186"/>
      <c r="T464" s="187"/>
      <c r="AT464" s="181" t="s">
        <v>139</v>
      </c>
      <c r="AU464" s="181" t="s">
        <v>153</v>
      </c>
      <c r="AV464" s="14" t="s">
        <v>82</v>
      </c>
      <c r="AW464" s="14" t="s">
        <v>29</v>
      </c>
      <c r="AX464" s="14" t="s">
        <v>73</v>
      </c>
      <c r="AY464" s="181" t="s">
        <v>130</v>
      </c>
    </row>
    <row r="465" spans="1:65" s="14" customFormat="1">
      <c r="B465" s="180"/>
      <c r="D465" s="173" t="s">
        <v>139</v>
      </c>
      <c r="E465" s="181" t="s">
        <v>1</v>
      </c>
      <c r="F465" s="182" t="s">
        <v>1080</v>
      </c>
      <c r="H465" s="183">
        <v>24.887</v>
      </c>
      <c r="I465" s="184"/>
      <c r="L465" s="180"/>
      <c r="M465" s="185"/>
      <c r="N465" s="186"/>
      <c r="O465" s="186"/>
      <c r="P465" s="186"/>
      <c r="Q465" s="186"/>
      <c r="R465" s="186"/>
      <c r="S465" s="186"/>
      <c r="T465" s="187"/>
      <c r="AT465" s="181" t="s">
        <v>139</v>
      </c>
      <c r="AU465" s="181" t="s">
        <v>153</v>
      </c>
      <c r="AV465" s="14" t="s">
        <v>82</v>
      </c>
      <c r="AW465" s="14" t="s">
        <v>29</v>
      </c>
      <c r="AX465" s="14" t="s">
        <v>73</v>
      </c>
      <c r="AY465" s="181" t="s">
        <v>130</v>
      </c>
    </row>
    <row r="466" spans="1:65" s="14" customFormat="1">
      <c r="B466" s="180"/>
      <c r="D466" s="173" t="s">
        <v>139</v>
      </c>
      <c r="E466" s="181" t="s">
        <v>1</v>
      </c>
      <c r="F466" s="182" t="s">
        <v>1082</v>
      </c>
      <c r="H466" s="183">
        <v>15</v>
      </c>
      <c r="I466" s="184"/>
      <c r="L466" s="180"/>
      <c r="M466" s="185"/>
      <c r="N466" s="186"/>
      <c r="O466" s="186"/>
      <c r="P466" s="186"/>
      <c r="Q466" s="186"/>
      <c r="R466" s="186"/>
      <c r="S466" s="186"/>
      <c r="T466" s="187"/>
      <c r="AT466" s="181" t="s">
        <v>139</v>
      </c>
      <c r="AU466" s="181" t="s">
        <v>153</v>
      </c>
      <c r="AV466" s="14" t="s">
        <v>82</v>
      </c>
      <c r="AW466" s="14" t="s">
        <v>29</v>
      </c>
      <c r="AX466" s="14" t="s">
        <v>73</v>
      </c>
      <c r="AY466" s="181" t="s">
        <v>130</v>
      </c>
    </row>
    <row r="467" spans="1:65" s="15" customFormat="1">
      <c r="B467" s="188"/>
      <c r="D467" s="173" t="s">
        <v>139</v>
      </c>
      <c r="E467" s="189" t="s">
        <v>1</v>
      </c>
      <c r="F467" s="190" t="s">
        <v>142</v>
      </c>
      <c r="H467" s="191">
        <v>40.887</v>
      </c>
      <c r="I467" s="192"/>
      <c r="L467" s="188"/>
      <c r="M467" s="193"/>
      <c r="N467" s="194"/>
      <c r="O467" s="194"/>
      <c r="P467" s="194"/>
      <c r="Q467" s="194"/>
      <c r="R467" s="194"/>
      <c r="S467" s="194"/>
      <c r="T467" s="195"/>
      <c r="AT467" s="189" t="s">
        <v>139</v>
      </c>
      <c r="AU467" s="189" t="s">
        <v>153</v>
      </c>
      <c r="AV467" s="15" t="s">
        <v>137</v>
      </c>
      <c r="AW467" s="15" t="s">
        <v>29</v>
      </c>
      <c r="AX467" s="15" t="s">
        <v>30</v>
      </c>
      <c r="AY467" s="189" t="s">
        <v>130</v>
      </c>
    </row>
    <row r="468" spans="1:65" s="2" customFormat="1" ht="16.5" customHeight="1">
      <c r="A468" s="33"/>
      <c r="B468" s="125"/>
      <c r="C468" s="159" t="s">
        <v>690</v>
      </c>
      <c r="D468" s="159" t="s">
        <v>132</v>
      </c>
      <c r="E468" s="160" t="s">
        <v>229</v>
      </c>
      <c r="F468" s="161" t="s">
        <v>230</v>
      </c>
      <c r="G468" s="162" t="s">
        <v>135</v>
      </c>
      <c r="H468" s="163">
        <v>15.2</v>
      </c>
      <c r="I468" s="164"/>
      <c r="J468" s="165">
        <f>ROUND(I468*H468,2)</f>
        <v>0</v>
      </c>
      <c r="K468" s="161" t="s">
        <v>1</v>
      </c>
      <c r="L468" s="34"/>
      <c r="M468" s="166" t="s">
        <v>1</v>
      </c>
      <c r="N468" s="167" t="s">
        <v>38</v>
      </c>
      <c r="O468" s="59"/>
      <c r="P468" s="168">
        <f>O468*H468</f>
        <v>0</v>
      </c>
      <c r="Q468" s="168">
        <v>0</v>
      </c>
      <c r="R468" s="168">
        <f>Q468*H468</f>
        <v>0</v>
      </c>
      <c r="S468" s="168">
        <v>0</v>
      </c>
      <c r="T468" s="169">
        <f>S468*H468</f>
        <v>0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170" t="s">
        <v>137</v>
      </c>
      <c r="AT468" s="170" t="s">
        <v>132</v>
      </c>
      <c r="AU468" s="170" t="s">
        <v>153</v>
      </c>
      <c r="AY468" s="18" t="s">
        <v>130</v>
      </c>
      <c r="BE468" s="171">
        <f>IF(N468="základní",J468,0)</f>
        <v>0</v>
      </c>
      <c r="BF468" s="171">
        <f>IF(N468="snížená",J468,0)</f>
        <v>0</v>
      </c>
      <c r="BG468" s="171">
        <f>IF(N468="zákl. přenesená",J468,0)</f>
        <v>0</v>
      </c>
      <c r="BH468" s="171">
        <f>IF(N468="sníž. přenesená",J468,0)</f>
        <v>0</v>
      </c>
      <c r="BI468" s="171">
        <f>IF(N468="nulová",J468,0)</f>
        <v>0</v>
      </c>
      <c r="BJ468" s="18" t="s">
        <v>30</v>
      </c>
      <c r="BK468" s="171">
        <f>ROUND(I468*H468,2)</f>
        <v>0</v>
      </c>
      <c r="BL468" s="18" t="s">
        <v>137</v>
      </c>
      <c r="BM468" s="170" t="s">
        <v>1106</v>
      </c>
    </row>
    <row r="469" spans="1:65" s="14" customFormat="1">
      <c r="B469" s="180"/>
      <c r="D469" s="173" t="s">
        <v>139</v>
      </c>
      <c r="E469" s="181" t="s">
        <v>1</v>
      </c>
      <c r="F469" s="182" t="s">
        <v>1107</v>
      </c>
      <c r="H469" s="183">
        <v>0.95</v>
      </c>
      <c r="I469" s="184"/>
      <c r="L469" s="180"/>
      <c r="M469" s="185"/>
      <c r="N469" s="186"/>
      <c r="O469" s="186"/>
      <c r="P469" s="186"/>
      <c r="Q469" s="186"/>
      <c r="R469" s="186"/>
      <c r="S469" s="186"/>
      <c r="T469" s="187"/>
      <c r="AT469" s="181" t="s">
        <v>139</v>
      </c>
      <c r="AU469" s="181" t="s">
        <v>153</v>
      </c>
      <c r="AV469" s="14" t="s">
        <v>82</v>
      </c>
      <c r="AW469" s="14" t="s">
        <v>29</v>
      </c>
      <c r="AX469" s="14" t="s">
        <v>73</v>
      </c>
      <c r="AY469" s="181" t="s">
        <v>130</v>
      </c>
    </row>
    <row r="470" spans="1:65" s="14" customFormat="1">
      <c r="B470" s="180"/>
      <c r="D470" s="173" t="s">
        <v>139</v>
      </c>
      <c r="E470" s="181" t="s">
        <v>1</v>
      </c>
      <c r="F470" s="182" t="s">
        <v>1108</v>
      </c>
      <c r="H470" s="183">
        <v>14.25</v>
      </c>
      <c r="I470" s="184"/>
      <c r="L470" s="180"/>
      <c r="M470" s="185"/>
      <c r="N470" s="186"/>
      <c r="O470" s="186"/>
      <c r="P470" s="186"/>
      <c r="Q470" s="186"/>
      <c r="R470" s="186"/>
      <c r="S470" s="186"/>
      <c r="T470" s="187"/>
      <c r="AT470" s="181" t="s">
        <v>139</v>
      </c>
      <c r="AU470" s="181" t="s">
        <v>153</v>
      </c>
      <c r="AV470" s="14" t="s">
        <v>82</v>
      </c>
      <c r="AW470" s="14" t="s">
        <v>29</v>
      </c>
      <c r="AX470" s="14" t="s">
        <v>73</v>
      </c>
      <c r="AY470" s="181" t="s">
        <v>130</v>
      </c>
    </row>
    <row r="471" spans="1:65" s="15" customFormat="1">
      <c r="B471" s="188"/>
      <c r="D471" s="173" t="s">
        <v>139</v>
      </c>
      <c r="E471" s="189" t="s">
        <v>1</v>
      </c>
      <c r="F471" s="190" t="s">
        <v>142</v>
      </c>
      <c r="H471" s="191">
        <v>15.2</v>
      </c>
      <c r="I471" s="192"/>
      <c r="L471" s="188"/>
      <c r="M471" s="193"/>
      <c r="N471" s="194"/>
      <c r="O471" s="194"/>
      <c r="P471" s="194"/>
      <c r="Q471" s="194"/>
      <c r="R471" s="194"/>
      <c r="S471" s="194"/>
      <c r="T471" s="195"/>
      <c r="AT471" s="189" t="s">
        <v>139</v>
      </c>
      <c r="AU471" s="189" t="s">
        <v>153</v>
      </c>
      <c r="AV471" s="15" t="s">
        <v>137</v>
      </c>
      <c r="AW471" s="15" t="s">
        <v>29</v>
      </c>
      <c r="AX471" s="15" t="s">
        <v>30</v>
      </c>
      <c r="AY471" s="189" t="s">
        <v>130</v>
      </c>
    </row>
    <row r="472" spans="1:65" s="2" customFormat="1" ht="16.5" customHeight="1">
      <c r="A472" s="33"/>
      <c r="B472" s="125"/>
      <c r="C472" s="159" t="s">
        <v>694</v>
      </c>
      <c r="D472" s="159" t="s">
        <v>132</v>
      </c>
      <c r="E472" s="160" t="s">
        <v>238</v>
      </c>
      <c r="F472" s="161" t="s">
        <v>239</v>
      </c>
      <c r="G472" s="162" t="s">
        <v>135</v>
      </c>
      <c r="H472" s="163">
        <v>0.8</v>
      </c>
      <c r="I472" s="164"/>
      <c r="J472" s="165">
        <f>ROUND(I472*H472,2)</f>
        <v>0</v>
      </c>
      <c r="K472" s="161" t="s">
        <v>1</v>
      </c>
      <c r="L472" s="34"/>
      <c r="M472" s="166" t="s">
        <v>1</v>
      </c>
      <c r="N472" s="167" t="s">
        <v>38</v>
      </c>
      <c r="O472" s="59"/>
      <c r="P472" s="168">
        <f>O472*H472</f>
        <v>0</v>
      </c>
      <c r="Q472" s="168">
        <v>0</v>
      </c>
      <c r="R472" s="168">
        <f>Q472*H472</f>
        <v>0</v>
      </c>
      <c r="S472" s="168">
        <v>0</v>
      </c>
      <c r="T472" s="169">
        <f>S472*H472</f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70" t="s">
        <v>137</v>
      </c>
      <c r="AT472" s="170" t="s">
        <v>132</v>
      </c>
      <c r="AU472" s="170" t="s">
        <v>153</v>
      </c>
      <c r="AY472" s="18" t="s">
        <v>130</v>
      </c>
      <c r="BE472" s="171">
        <f>IF(N472="základní",J472,0)</f>
        <v>0</v>
      </c>
      <c r="BF472" s="171">
        <f>IF(N472="snížená",J472,0)</f>
        <v>0</v>
      </c>
      <c r="BG472" s="171">
        <f>IF(N472="zákl. přenesená",J472,0)</f>
        <v>0</v>
      </c>
      <c r="BH472" s="171">
        <f>IF(N472="sníž. přenesená",J472,0)</f>
        <v>0</v>
      </c>
      <c r="BI472" s="171">
        <f>IF(N472="nulová",J472,0)</f>
        <v>0</v>
      </c>
      <c r="BJ472" s="18" t="s">
        <v>30</v>
      </c>
      <c r="BK472" s="171">
        <f>ROUND(I472*H472,2)</f>
        <v>0</v>
      </c>
      <c r="BL472" s="18" t="s">
        <v>137</v>
      </c>
      <c r="BM472" s="170" t="s">
        <v>1109</v>
      </c>
    </row>
    <row r="473" spans="1:65" s="14" customFormat="1">
      <c r="B473" s="180"/>
      <c r="D473" s="173" t="s">
        <v>139</v>
      </c>
      <c r="E473" s="181" t="s">
        <v>1</v>
      </c>
      <c r="F473" s="182" t="s">
        <v>1110</v>
      </c>
      <c r="H473" s="183">
        <v>0.05</v>
      </c>
      <c r="I473" s="184"/>
      <c r="L473" s="180"/>
      <c r="M473" s="185"/>
      <c r="N473" s="186"/>
      <c r="O473" s="186"/>
      <c r="P473" s="186"/>
      <c r="Q473" s="186"/>
      <c r="R473" s="186"/>
      <c r="S473" s="186"/>
      <c r="T473" s="187"/>
      <c r="AT473" s="181" t="s">
        <v>139</v>
      </c>
      <c r="AU473" s="181" t="s">
        <v>153</v>
      </c>
      <c r="AV473" s="14" t="s">
        <v>82</v>
      </c>
      <c r="AW473" s="14" t="s">
        <v>29</v>
      </c>
      <c r="AX473" s="14" t="s">
        <v>73</v>
      </c>
      <c r="AY473" s="181" t="s">
        <v>130</v>
      </c>
    </row>
    <row r="474" spans="1:65" s="14" customFormat="1">
      <c r="B474" s="180"/>
      <c r="D474" s="173" t="s">
        <v>139</v>
      </c>
      <c r="E474" s="181" t="s">
        <v>1</v>
      </c>
      <c r="F474" s="182" t="s">
        <v>1111</v>
      </c>
      <c r="H474" s="183">
        <v>0.75</v>
      </c>
      <c r="I474" s="184"/>
      <c r="L474" s="180"/>
      <c r="M474" s="185"/>
      <c r="N474" s="186"/>
      <c r="O474" s="186"/>
      <c r="P474" s="186"/>
      <c r="Q474" s="186"/>
      <c r="R474" s="186"/>
      <c r="S474" s="186"/>
      <c r="T474" s="187"/>
      <c r="AT474" s="181" t="s">
        <v>139</v>
      </c>
      <c r="AU474" s="181" t="s">
        <v>153</v>
      </c>
      <c r="AV474" s="14" t="s">
        <v>82</v>
      </c>
      <c r="AW474" s="14" t="s">
        <v>29</v>
      </c>
      <c r="AX474" s="14" t="s">
        <v>73</v>
      </c>
      <c r="AY474" s="181" t="s">
        <v>130</v>
      </c>
    </row>
    <row r="475" spans="1:65" s="15" customFormat="1">
      <c r="B475" s="188"/>
      <c r="D475" s="173" t="s">
        <v>139</v>
      </c>
      <c r="E475" s="189" t="s">
        <v>1</v>
      </c>
      <c r="F475" s="190" t="s">
        <v>142</v>
      </c>
      <c r="H475" s="191">
        <v>0.8</v>
      </c>
      <c r="I475" s="192"/>
      <c r="L475" s="188"/>
      <c r="M475" s="193"/>
      <c r="N475" s="194"/>
      <c r="O475" s="194"/>
      <c r="P475" s="194"/>
      <c r="Q475" s="194"/>
      <c r="R475" s="194"/>
      <c r="S475" s="194"/>
      <c r="T475" s="195"/>
      <c r="AT475" s="189" t="s">
        <v>139</v>
      </c>
      <c r="AU475" s="189" t="s">
        <v>153</v>
      </c>
      <c r="AV475" s="15" t="s">
        <v>137</v>
      </c>
      <c r="AW475" s="15" t="s">
        <v>29</v>
      </c>
      <c r="AX475" s="15" t="s">
        <v>30</v>
      </c>
      <c r="AY475" s="189" t="s">
        <v>130</v>
      </c>
    </row>
    <row r="476" spans="1:65" s="2" customFormat="1" ht="16.5" customHeight="1">
      <c r="A476" s="33"/>
      <c r="B476" s="125"/>
      <c r="C476" s="159" t="s">
        <v>699</v>
      </c>
      <c r="D476" s="159" t="s">
        <v>132</v>
      </c>
      <c r="E476" s="160" t="s">
        <v>243</v>
      </c>
      <c r="F476" s="161" t="s">
        <v>244</v>
      </c>
      <c r="G476" s="162" t="s">
        <v>245</v>
      </c>
      <c r="H476" s="163">
        <v>49.774000000000001</v>
      </c>
      <c r="I476" s="164"/>
      <c r="J476" s="165">
        <f>ROUND(I476*H476,2)</f>
        <v>0</v>
      </c>
      <c r="K476" s="161" t="s">
        <v>1</v>
      </c>
      <c r="L476" s="34"/>
      <c r="M476" s="166" t="s">
        <v>1</v>
      </c>
      <c r="N476" s="167" t="s">
        <v>38</v>
      </c>
      <c r="O476" s="59"/>
      <c r="P476" s="168">
        <f>O476*H476</f>
        <v>0</v>
      </c>
      <c r="Q476" s="168">
        <v>0</v>
      </c>
      <c r="R476" s="168">
        <f>Q476*H476</f>
        <v>0</v>
      </c>
      <c r="S476" s="168">
        <v>0</v>
      </c>
      <c r="T476" s="169">
        <f>S476*H476</f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170" t="s">
        <v>137</v>
      </c>
      <c r="AT476" s="170" t="s">
        <v>132</v>
      </c>
      <c r="AU476" s="170" t="s">
        <v>153</v>
      </c>
      <c r="AY476" s="18" t="s">
        <v>130</v>
      </c>
      <c r="BE476" s="171">
        <f>IF(N476="základní",J476,0)</f>
        <v>0</v>
      </c>
      <c r="BF476" s="171">
        <f>IF(N476="snížená",J476,0)</f>
        <v>0</v>
      </c>
      <c r="BG476" s="171">
        <f>IF(N476="zákl. přenesená",J476,0)</f>
        <v>0</v>
      </c>
      <c r="BH476" s="171">
        <f>IF(N476="sníž. přenesená",J476,0)</f>
        <v>0</v>
      </c>
      <c r="BI476" s="171">
        <f>IF(N476="nulová",J476,0)</f>
        <v>0</v>
      </c>
      <c r="BJ476" s="18" t="s">
        <v>30</v>
      </c>
      <c r="BK476" s="171">
        <f>ROUND(I476*H476,2)</f>
        <v>0</v>
      </c>
      <c r="BL476" s="18" t="s">
        <v>137</v>
      </c>
      <c r="BM476" s="170" t="s">
        <v>1112</v>
      </c>
    </row>
    <row r="477" spans="1:65" s="14" customFormat="1">
      <c r="B477" s="180"/>
      <c r="D477" s="173" t="s">
        <v>139</v>
      </c>
      <c r="E477" s="181" t="s">
        <v>1</v>
      </c>
      <c r="F477" s="182" t="s">
        <v>1113</v>
      </c>
      <c r="H477" s="183">
        <v>49.774000000000001</v>
      </c>
      <c r="I477" s="184"/>
      <c r="L477" s="180"/>
      <c r="M477" s="185"/>
      <c r="N477" s="186"/>
      <c r="O477" s="186"/>
      <c r="P477" s="186"/>
      <c r="Q477" s="186"/>
      <c r="R477" s="186"/>
      <c r="S477" s="186"/>
      <c r="T477" s="187"/>
      <c r="AT477" s="181" t="s">
        <v>139</v>
      </c>
      <c r="AU477" s="181" t="s">
        <v>153</v>
      </c>
      <c r="AV477" s="14" t="s">
        <v>82</v>
      </c>
      <c r="AW477" s="14" t="s">
        <v>29</v>
      </c>
      <c r="AX477" s="14" t="s">
        <v>73</v>
      </c>
      <c r="AY477" s="181" t="s">
        <v>130</v>
      </c>
    </row>
    <row r="478" spans="1:65" s="15" customFormat="1">
      <c r="B478" s="188"/>
      <c r="D478" s="173" t="s">
        <v>139</v>
      </c>
      <c r="E478" s="189" t="s">
        <v>1</v>
      </c>
      <c r="F478" s="190" t="s">
        <v>142</v>
      </c>
      <c r="H478" s="191">
        <v>49.774000000000001</v>
      </c>
      <c r="I478" s="192"/>
      <c r="L478" s="188"/>
      <c r="M478" s="193"/>
      <c r="N478" s="194"/>
      <c r="O478" s="194"/>
      <c r="P478" s="194"/>
      <c r="Q478" s="194"/>
      <c r="R478" s="194"/>
      <c r="S478" s="194"/>
      <c r="T478" s="195"/>
      <c r="AT478" s="189" t="s">
        <v>139</v>
      </c>
      <c r="AU478" s="189" t="s">
        <v>153</v>
      </c>
      <c r="AV478" s="15" t="s">
        <v>137</v>
      </c>
      <c r="AW478" s="15" t="s">
        <v>29</v>
      </c>
      <c r="AX478" s="15" t="s">
        <v>30</v>
      </c>
      <c r="AY478" s="189" t="s">
        <v>130</v>
      </c>
    </row>
    <row r="479" spans="1:65" s="2" customFormat="1" ht="24.15" customHeight="1">
      <c r="A479" s="33"/>
      <c r="B479" s="125"/>
      <c r="C479" s="159" t="s">
        <v>708</v>
      </c>
      <c r="D479" s="159" t="s">
        <v>132</v>
      </c>
      <c r="E479" s="160" t="s">
        <v>249</v>
      </c>
      <c r="F479" s="161" t="s">
        <v>250</v>
      </c>
      <c r="G479" s="162" t="s">
        <v>135</v>
      </c>
      <c r="H479" s="163">
        <v>10</v>
      </c>
      <c r="I479" s="164"/>
      <c r="J479" s="165">
        <f>ROUND(I479*H479,2)</f>
        <v>0</v>
      </c>
      <c r="K479" s="161" t="s">
        <v>136</v>
      </c>
      <c r="L479" s="34"/>
      <c r="M479" s="166" t="s">
        <v>1</v>
      </c>
      <c r="N479" s="167" t="s">
        <v>38</v>
      </c>
      <c r="O479" s="59"/>
      <c r="P479" s="168">
        <f>O479*H479</f>
        <v>0</v>
      </c>
      <c r="Q479" s="168">
        <v>0</v>
      </c>
      <c r="R479" s="168">
        <f>Q479*H479</f>
        <v>0</v>
      </c>
      <c r="S479" s="168">
        <v>0</v>
      </c>
      <c r="T479" s="169">
        <f>S479*H479</f>
        <v>0</v>
      </c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R479" s="170" t="s">
        <v>137</v>
      </c>
      <c r="AT479" s="170" t="s">
        <v>132</v>
      </c>
      <c r="AU479" s="170" t="s">
        <v>153</v>
      </c>
      <c r="AY479" s="18" t="s">
        <v>130</v>
      </c>
      <c r="BE479" s="171">
        <f>IF(N479="základní",J479,0)</f>
        <v>0</v>
      </c>
      <c r="BF479" s="171">
        <f>IF(N479="snížená",J479,0)</f>
        <v>0</v>
      </c>
      <c r="BG479" s="171">
        <f>IF(N479="zákl. přenesená",J479,0)</f>
        <v>0</v>
      </c>
      <c r="BH479" s="171">
        <f>IF(N479="sníž. přenesená",J479,0)</f>
        <v>0</v>
      </c>
      <c r="BI479" s="171">
        <f>IF(N479="nulová",J479,0)</f>
        <v>0</v>
      </c>
      <c r="BJ479" s="18" t="s">
        <v>30</v>
      </c>
      <c r="BK479" s="171">
        <f>ROUND(I479*H479,2)</f>
        <v>0</v>
      </c>
      <c r="BL479" s="18" t="s">
        <v>137</v>
      </c>
      <c r="BM479" s="170" t="s">
        <v>1114</v>
      </c>
    </row>
    <row r="480" spans="1:65" s="13" customFormat="1">
      <c r="B480" s="172"/>
      <c r="D480" s="173" t="s">
        <v>139</v>
      </c>
      <c r="E480" s="174" t="s">
        <v>1</v>
      </c>
      <c r="F480" s="175" t="s">
        <v>1062</v>
      </c>
      <c r="H480" s="174" t="s">
        <v>1</v>
      </c>
      <c r="I480" s="176"/>
      <c r="L480" s="172"/>
      <c r="M480" s="177"/>
      <c r="N480" s="178"/>
      <c r="O480" s="178"/>
      <c r="P480" s="178"/>
      <c r="Q480" s="178"/>
      <c r="R480" s="178"/>
      <c r="S480" s="178"/>
      <c r="T480" s="179"/>
      <c r="AT480" s="174" t="s">
        <v>139</v>
      </c>
      <c r="AU480" s="174" t="s">
        <v>153</v>
      </c>
      <c r="AV480" s="13" t="s">
        <v>30</v>
      </c>
      <c r="AW480" s="13" t="s">
        <v>29</v>
      </c>
      <c r="AX480" s="13" t="s">
        <v>73</v>
      </c>
      <c r="AY480" s="174" t="s">
        <v>130</v>
      </c>
    </row>
    <row r="481" spans="1:65" s="13" customFormat="1">
      <c r="B481" s="172"/>
      <c r="D481" s="173" t="s">
        <v>139</v>
      </c>
      <c r="E481" s="174" t="s">
        <v>1</v>
      </c>
      <c r="F481" s="175" t="s">
        <v>1115</v>
      </c>
      <c r="H481" s="174" t="s">
        <v>1</v>
      </c>
      <c r="I481" s="176"/>
      <c r="L481" s="172"/>
      <c r="M481" s="177"/>
      <c r="N481" s="178"/>
      <c r="O481" s="178"/>
      <c r="P481" s="178"/>
      <c r="Q481" s="178"/>
      <c r="R481" s="178"/>
      <c r="S481" s="178"/>
      <c r="T481" s="179"/>
      <c r="AT481" s="174" t="s">
        <v>139</v>
      </c>
      <c r="AU481" s="174" t="s">
        <v>153</v>
      </c>
      <c r="AV481" s="13" t="s">
        <v>30</v>
      </c>
      <c r="AW481" s="13" t="s">
        <v>29</v>
      </c>
      <c r="AX481" s="13" t="s">
        <v>73</v>
      </c>
      <c r="AY481" s="174" t="s">
        <v>130</v>
      </c>
    </row>
    <row r="482" spans="1:65" s="14" customFormat="1">
      <c r="B482" s="180"/>
      <c r="D482" s="173" t="s">
        <v>139</v>
      </c>
      <c r="E482" s="181" t="s">
        <v>1</v>
      </c>
      <c r="F482" s="182" t="s">
        <v>201</v>
      </c>
      <c r="H482" s="183">
        <v>10</v>
      </c>
      <c r="I482" s="184"/>
      <c r="L482" s="180"/>
      <c r="M482" s="185"/>
      <c r="N482" s="186"/>
      <c r="O482" s="186"/>
      <c r="P482" s="186"/>
      <c r="Q482" s="186"/>
      <c r="R482" s="186"/>
      <c r="S482" s="186"/>
      <c r="T482" s="187"/>
      <c r="AT482" s="181" t="s">
        <v>139</v>
      </c>
      <c r="AU482" s="181" t="s">
        <v>153</v>
      </c>
      <c r="AV482" s="14" t="s">
        <v>82</v>
      </c>
      <c r="AW482" s="14" t="s">
        <v>29</v>
      </c>
      <c r="AX482" s="14" t="s">
        <v>30</v>
      </c>
      <c r="AY482" s="181" t="s">
        <v>130</v>
      </c>
    </row>
    <row r="483" spans="1:65" s="2" customFormat="1" ht="24.15" customHeight="1">
      <c r="A483" s="33"/>
      <c r="B483" s="125"/>
      <c r="C483" s="159" t="s">
        <v>712</v>
      </c>
      <c r="D483" s="159" t="s">
        <v>132</v>
      </c>
      <c r="E483" s="160" t="s">
        <v>261</v>
      </c>
      <c r="F483" s="161" t="s">
        <v>262</v>
      </c>
      <c r="G483" s="162" t="s">
        <v>135</v>
      </c>
      <c r="H483" s="163">
        <v>10</v>
      </c>
      <c r="I483" s="164"/>
      <c r="J483" s="165">
        <f>ROUND(I483*H483,2)</f>
        <v>0</v>
      </c>
      <c r="K483" s="161" t="s">
        <v>136</v>
      </c>
      <c r="L483" s="34"/>
      <c r="M483" s="166" t="s">
        <v>1</v>
      </c>
      <c r="N483" s="167" t="s">
        <v>38</v>
      </c>
      <c r="O483" s="59"/>
      <c r="P483" s="168">
        <f>O483*H483</f>
        <v>0</v>
      </c>
      <c r="Q483" s="168">
        <v>0</v>
      </c>
      <c r="R483" s="168">
        <f>Q483*H483</f>
        <v>0</v>
      </c>
      <c r="S483" s="168">
        <v>0</v>
      </c>
      <c r="T483" s="169">
        <f>S483*H483</f>
        <v>0</v>
      </c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R483" s="170" t="s">
        <v>137</v>
      </c>
      <c r="AT483" s="170" t="s">
        <v>132</v>
      </c>
      <c r="AU483" s="170" t="s">
        <v>153</v>
      </c>
      <c r="AY483" s="18" t="s">
        <v>130</v>
      </c>
      <c r="BE483" s="171">
        <f>IF(N483="základní",J483,0)</f>
        <v>0</v>
      </c>
      <c r="BF483" s="171">
        <f>IF(N483="snížená",J483,0)</f>
        <v>0</v>
      </c>
      <c r="BG483" s="171">
        <f>IF(N483="zákl. přenesená",J483,0)</f>
        <v>0</v>
      </c>
      <c r="BH483" s="171">
        <f>IF(N483="sníž. přenesená",J483,0)</f>
        <v>0</v>
      </c>
      <c r="BI483" s="171">
        <f>IF(N483="nulová",J483,0)</f>
        <v>0</v>
      </c>
      <c r="BJ483" s="18" t="s">
        <v>30</v>
      </c>
      <c r="BK483" s="171">
        <f>ROUND(I483*H483,2)</f>
        <v>0</v>
      </c>
      <c r="BL483" s="18" t="s">
        <v>137</v>
      </c>
      <c r="BM483" s="170" t="s">
        <v>1116</v>
      </c>
    </row>
    <row r="484" spans="1:65" s="14" customFormat="1">
      <c r="B484" s="180"/>
      <c r="D484" s="173" t="s">
        <v>139</v>
      </c>
      <c r="E484" s="181" t="s">
        <v>1</v>
      </c>
      <c r="F484" s="182" t="s">
        <v>201</v>
      </c>
      <c r="H484" s="183">
        <v>10</v>
      </c>
      <c r="I484" s="184"/>
      <c r="L484" s="180"/>
      <c r="M484" s="185"/>
      <c r="N484" s="186"/>
      <c r="O484" s="186"/>
      <c r="P484" s="186"/>
      <c r="Q484" s="186"/>
      <c r="R484" s="186"/>
      <c r="S484" s="186"/>
      <c r="T484" s="187"/>
      <c r="AT484" s="181" t="s">
        <v>139</v>
      </c>
      <c r="AU484" s="181" t="s">
        <v>153</v>
      </c>
      <c r="AV484" s="14" t="s">
        <v>82</v>
      </c>
      <c r="AW484" s="14" t="s">
        <v>29</v>
      </c>
      <c r="AX484" s="14" t="s">
        <v>30</v>
      </c>
      <c r="AY484" s="181" t="s">
        <v>130</v>
      </c>
    </row>
    <row r="485" spans="1:65" s="2" customFormat="1" ht="37.950000000000003" customHeight="1">
      <c r="A485" s="33"/>
      <c r="B485" s="125"/>
      <c r="C485" s="159" t="s">
        <v>716</v>
      </c>
      <c r="D485" s="159" t="s">
        <v>132</v>
      </c>
      <c r="E485" s="160" t="s">
        <v>172</v>
      </c>
      <c r="F485" s="161" t="s">
        <v>173</v>
      </c>
      <c r="G485" s="162" t="s">
        <v>135</v>
      </c>
      <c r="H485" s="163">
        <v>10</v>
      </c>
      <c r="I485" s="164"/>
      <c r="J485" s="165">
        <f>ROUND(I485*H485,2)</f>
        <v>0</v>
      </c>
      <c r="K485" s="161" t="s">
        <v>136</v>
      </c>
      <c r="L485" s="34"/>
      <c r="M485" s="166" t="s">
        <v>1</v>
      </c>
      <c r="N485" s="167" t="s">
        <v>38</v>
      </c>
      <c r="O485" s="59"/>
      <c r="P485" s="168">
        <f>O485*H485</f>
        <v>0</v>
      </c>
      <c r="Q485" s="168">
        <v>0</v>
      </c>
      <c r="R485" s="168">
        <f>Q485*H485</f>
        <v>0</v>
      </c>
      <c r="S485" s="168">
        <v>0</v>
      </c>
      <c r="T485" s="169">
        <f>S485*H485</f>
        <v>0</v>
      </c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R485" s="170" t="s">
        <v>137</v>
      </c>
      <c r="AT485" s="170" t="s">
        <v>132</v>
      </c>
      <c r="AU485" s="170" t="s">
        <v>153</v>
      </c>
      <c r="AY485" s="18" t="s">
        <v>130</v>
      </c>
      <c r="BE485" s="171">
        <f>IF(N485="základní",J485,0)</f>
        <v>0</v>
      </c>
      <c r="BF485" s="171">
        <f>IF(N485="snížená",J485,0)</f>
        <v>0</v>
      </c>
      <c r="BG485" s="171">
        <f>IF(N485="zákl. přenesená",J485,0)</f>
        <v>0</v>
      </c>
      <c r="BH485" s="171">
        <f>IF(N485="sníž. přenesená",J485,0)</f>
        <v>0</v>
      </c>
      <c r="BI485" s="171">
        <f>IF(N485="nulová",J485,0)</f>
        <v>0</v>
      </c>
      <c r="BJ485" s="18" t="s">
        <v>30</v>
      </c>
      <c r="BK485" s="171">
        <f>ROUND(I485*H485,2)</f>
        <v>0</v>
      </c>
      <c r="BL485" s="18" t="s">
        <v>137</v>
      </c>
      <c r="BM485" s="170" t="s">
        <v>1117</v>
      </c>
    </row>
    <row r="486" spans="1:65" s="14" customFormat="1">
      <c r="B486" s="180"/>
      <c r="D486" s="173" t="s">
        <v>139</v>
      </c>
      <c r="E486" s="181" t="s">
        <v>1</v>
      </c>
      <c r="F486" s="182" t="s">
        <v>201</v>
      </c>
      <c r="H486" s="183">
        <v>10</v>
      </c>
      <c r="I486" s="184"/>
      <c r="L486" s="180"/>
      <c r="M486" s="185"/>
      <c r="N486" s="186"/>
      <c r="O486" s="186"/>
      <c r="P486" s="186"/>
      <c r="Q486" s="186"/>
      <c r="R486" s="186"/>
      <c r="S486" s="186"/>
      <c r="T486" s="187"/>
      <c r="AT486" s="181" t="s">
        <v>139</v>
      </c>
      <c r="AU486" s="181" t="s">
        <v>153</v>
      </c>
      <c r="AV486" s="14" t="s">
        <v>82</v>
      </c>
      <c r="AW486" s="14" t="s">
        <v>29</v>
      </c>
      <c r="AX486" s="14" t="s">
        <v>30</v>
      </c>
      <c r="AY486" s="181" t="s">
        <v>130</v>
      </c>
    </row>
    <row r="487" spans="1:65" s="2" customFormat="1" ht="37.950000000000003" customHeight="1">
      <c r="A487" s="33"/>
      <c r="B487" s="125"/>
      <c r="C487" s="159" t="s">
        <v>1118</v>
      </c>
      <c r="D487" s="159" t="s">
        <v>132</v>
      </c>
      <c r="E487" s="160" t="s">
        <v>178</v>
      </c>
      <c r="F487" s="161" t="s">
        <v>179</v>
      </c>
      <c r="G487" s="162" t="s">
        <v>135</v>
      </c>
      <c r="H487" s="163">
        <v>10</v>
      </c>
      <c r="I487" s="164"/>
      <c r="J487" s="165">
        <f>ROUND(I487*H487,2)</f>
        <v>0</v>
      </c>
      <c r="K487" s="161" t="s">
        <v>136</v>
      </c>
      <c r="L487" s="34"/>
      <c r="M487" s="166" t="s">
        <v>1</v>
      </c>
      <c r="N487" s="167" t="s">
        <v>38</v>
      </c>
      <c r="O487" s="59"/>
      <c r="P487" s="168">
        <f>O487*H487</f>
        <v>0</v>
      </c>
      <c r="Q487" s="168">
        <v>0</v>
      </c>
      <c r="R487" s="168">
        <f>Q487*H487</f>
        <v>0</v>
      </c>
      <c r="S487" s="168">
        <v>0</v>
      </c>
      <c r="T487" s="169">
        <f>S487*H487</f>
        <v>0</v>
      </c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R487" s="170" t="s">
        <v>137</v>
      </c>
      <c r="AT487" s="170" t="s">
        <v>132</v>
      </c>
      <c r="AU487" s="170" t="s">
        <v>153</v>
      </c>
      <c r="AY487" s="18" t="s">
        <v>130</v>
      </c>
      <c r="BE487" s="171">
        <f>IF(N487="základní",J487,0)</f>
        <v>0</v>
      </c>
      <c r="BF487" s="171">
        <f>IF(N487="snížená",J487,0)</f>
        <v>0</v>
      </c>
      <c r="BG487" s="171">
        <f>IF(N487="zákl. přenesená",J487,0)</f>
        <v>0</v>
      </c>
      <c r="BH487" s="171">
        <f>IF(N487="sníž. přenesená",J487,0)</f>
        <v>0</v>
      </c>
      <c r="BI487" s="171">
        <f>IF(N487="nulová",J487,0)</f>
        <v>0</v>
      </c>
      <c r="BJ487" s="18" t="s">
        <v>30</v>
      </c>
      <c r="BK487" s="171">
        <f>ROUND(I487*H487,2)</f>
        <v>0</v>
      </c>
      <c r="BL487" s="18" t="s">
        <v>137</v>
      </c>
      <c r="BM487" s="170" t="s">
        <v>1119</v>
      </c>
    </row>
    <row r="488" spans="1:65" s="14" customFormat="1">
      <c r="B488" s="180"/>
      <c r="D488" s="173" t="s">
        <v>139</v>
      </c>
      <c r="E488" s="181" t="s">
        <v>1</v>
      </c>
      <c r="F488" s="182" t="s">
        <v>201</v>
      </c>
      <c r="H488" s="183">
        <v>10</v>
      </c>
      <c r="I488" s="184"/>
      <c r="L488" s="180"/>
      <c r="M488" s="185"/>
      <c r="N488" s="186"/>
      <c r="O488" s="186"/>
      <c r="P488" s="186"/>
      <c r="Q488" s="186"/>
      <c r="R488" s="186"/>
      <c r="S488" s="186"/>
      <c r="T488" s="187"/>
      <c r="AT488" s="181" t="s">
        <v>139</v>
      </c>
      <c r="AU488" s="181" t="s">
        <v>153</v>
      </c>
      <c r="AV488" s="14" t="s">
        <v>82</v>
      </c>
      <c r="AW488" s="14" t="s">
        <v>29</v>
      </c>
      <c r="AX488" s="14" t="s">
        <v>30</v>
      </c>
      <c r="AY488" s="181" t="s">
        <v>130</v>
      </c>
    </row>
    <row r="489" spans="1:65" s="2" customFormat="1" ht="16.5" customHeight="1">
      <c r="A489" s="33"/>
      <c r="B489" s="125"/>
      <c r="C489" s="159" t="s">
        <v>1120</v>
      </c>
      <c r="D489" s="159" t="s">
        <v>132</v>
      </c>
      <c r="E489" s="160" t="s">
        <v>570</v>
      </c>
      <c r="F489" s="161" t="s">
        <v>571</v>
      </c>
      <c r="G489" s="162" t="s">
        <v>308</v>
      </c>
      <c r="H489" s="163">
        <v>127.5</v>
      </c>
      <c r="I489" s="164"/>
      <c r="J489" s="165">
        <f>ROUND(I489*H489,2)</f>
        <v>0</v>
      </c>
      <c r="K489" s="161" t="s">
        <v>136</v>
      </c>
      <c r="L489" s="34"/>
      <c r="M489" s="166" t="s">
        <v>1</v>
      </c>
      <c r="N489" s="167" t="s">
        <v>38</v>
      </c>
      <c r="O489" s="59"/>
      <c r="P489" s="168">
        <f>O489*H489</f>
        <v>0</v>
      </c>
      <c r="Q489" s="168">
        <v>0</v>
      </c>
      <c r="R489" s="168">
        <f>Q489*H489</f>
        <v>0</v>
      </c>
      <c r="S489" s="168">
        <v>0</v>
      </c>
      <c r="T489" s="169">
        <f>S489*H489</f>
        <v>0</v>
      </c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R489" s="170" t="s">
        <v>323</v>
      </c>
      <c r="AT489" s="170" t="s">
        <v>132</v>
      </c>
      <c r="AU489" s="170" t="s">
        <v>153</v>
      </c>
      <c r="AY489" s="18" t="s">
        <v>130</v>
      </c>
      <c r="BE489" s="171">
        <f>IF(N489="základní",J489,0)</f>
        <v>0</v>
      </c>
      <c r="BF489" s="171">
        <f>IF(N489="snížená",J489,0)</f>
        <v>0</v>
      </c>
      <c r="BG489" s="171">
        <f>IF(N489="zákl. přenesená",J489,0)</f>
        <v>0</v>
      </c>
      <c r="BH489" s="171">
        <f>IF(N489="sníž. přenesená",J489,0)</f>
        <v>0</v>
      </c>
      <c r="BI489" s="171">
        <f>IF(N489="nulová",J489,0)</f>
        <v>0</v>
      </c>
      <c r="BJ489" s="18" t="s">
        <v>30</v>
      </c>
      <c r="BK489" s="171">
        <f>ROUND(I489*H489,2)</f>
        <v>0</v>
      </c>
      <c r="BL489" s="18" t="s">
        <v>323</v>
      </c>
      <c r="BM489" s="170" t="s">
        <v>1121</v>
      </c>
    </row>
    <row r="490" spans="1:65" s="13" customFormat="1">
      <c r="B490" s="172"/>
      <c r="D490" s="173" t="s">
        <v>139</v>
      </c>
      <c r="E490" s="174" t="s">
        <v>1</v>
      </c>
      <c r="F490" s="175" t="s">
        <v>1122</v>
      </c>
      <c r="H490" s="174" t="s">
        <v>1</v>
      </c>
      <c r="I490" s="176"/>
      <c r="L490" s="172"/>
      <c r="M490" s="177"/>
      <c r="N490" s="178"/>
      <c r="O490" s="178"/>
      <c r="P490" s="178"/>
      <c r="Q490" s="178"/>
      <c r="R490" s="178"/>
      <c r="S490" s="178"/>
      <c r="T490" s="179"/>
      <c r="AT490" s="174" t="s">
        <v>139</v>
      </c>
      <c r="AU490" s="174" t="s">
        <v>153</v>
      </c>
      <c r="AV490" s="13" t="s">
        <v>30</v>
      </c>
      <c r="AW490" s="13" t="s">
        <v>29</v>
      </c>
      <c r="AX490" s="13" t="s">
        <v>73</v>
      </c>
      <c r="AY490" s="174" t="s">
        <v>130</v>
      </c>
    </row>
    <row r="491" spans="1:65" s="13" customFormat="1">
      <c r="B491" s="172"/>
      <c r="D491" s="173" t="s">
        <v>139</v>
      </c>
      <c r="E491" s="174" t="s">
        <v>1</v>
      </c>
      <c r="F491" s="175" t="s">
        <v>1123</v>
      </c>
      <c r="H491" s="174" t="s">
        <v>1</v>
      </c>
      <c r="I491" s="176"/>
      <c r="L491" s="172"/>
      <c r="M491" s="177"/>
      <c r="N491" s="178"/>
      <c r="O491" s="178"/>
      <c r="P491" s="178"/>
      <c r="Q491" s="178"/>
      <c r="R491" s="178"/>
      <c r="S491" s="178"/>
      <c r="T491" s="179"/>
      <c r="AT491" s="174" t="s">
        <v>139</v>
      </c>
      <c r="AU491" s="174" t="s">
        <v>153</v>
      </c>
      <c r="AV491" s="13" t="s">
        <v>30</v>
      </c>
      <c r="AW491" s="13" t="s">
        <v>29</v>
      </c>
      <c r="AX491" s="13" t="s">
        <v>73</v>
      </c>
      <c r="AY491" s="174" t="s">
        <v>130</v>
      </c>
    </row>
    <row r="492" spans="1:65" s="14" customFormat="1">
      <c r="B492" s="180"/>
      <c r="D492" s="173" t="s">
        <v>139</v>
      </c>
      <c r="E492" s="181" t="s">
        <v>1</v>
      </c>
      <c r="F492" s="182" t="s">
        <v>576</v>
      </c>
      <c r="H492" s="183">
        <v>127.5</v>
      </c>
      <c r="I492" s="184"/>
      <c r="L492" s="180"/>
      <c r="M492" s="185"/>
      <c r="N492" s="186"/>
      <c r="O492" s="186"/>
      <c r="P492" s="186"/>
      <c r="Q492" s="186"/>
      <c r="R492" s="186"/>
      <c r="S492" s="186"/>
      <c r="T492" s="187"/>
      <c r="AT492" s="181" t="s">
        <v>139</v>
      </c>
      <c r="AU492" s="181" t="s">
        <v>153</v>
      </c>
      <c r="AV492" s="14" t="s">
        <v>82</v>
      </c>
      <c r="AW492" s="14" t="s">
        <v>29</v>
      </c>
      <c r="AX492" s="14" t="s">
        <v>73</v>
      </c>
      <c r="AY492" s="181" t="s">
        <v>130</v>
      </c>
    </row>
    <row r="493" spans="1:65" s="15" customFormat="1">
      <c r="B493" s="188"/>
      <c r="D493" s="173" t="s">
        <v>139</v>
      </c>
      <c r="E493" s="189" t="s">
        <v>1</v>
      </c>
      <c r="F493" s="190" t="s">
        <v>142</v>
      </c>
      <c r="H493" s="191">
        <v>127.5</v>
      </c>
      <c r="I493" s="192"/>
      <c r="L493" s="188"/>
      <c r="M493" s="193"/>
      <c r="N493" s="194"/>
      <c r="O493" s="194"/>
      <c r="P493" s="194"/>
      <c r="Q493" s="194"/>
      <c r="R493" s="194"/>
      <c r="S493" s="194"/>
      <c r="T493" s="195"/>
      <c r="AT493" s="189" t="s">
        <v>139</v>
      </c>
      <c r="AU493" s="189" t="s">
        <v>153</v>
      </c>
      <c r="AV493" s="15" t="s">
        <v>137</v>
      </c>
      <c r="AW493" s="15" t="s">
        <v>29</v>
      </c>
      <c r="AX493" s="15" t="s">
        <v>30</v>
      </c>
      <c r="AY493" s="189" t="s">
        <v>130</v>
      </c>
    </row>
    <row r="494" spans="1:65" s="12" customFormat="1" ht="22.95" customHeight="1">
      <c r="B494" s="146"/>
      <c r="D494" s="147" t="s">
        <v>72</v>
      </c>
      <c r="E494" s="157" t="s">
        <v>82</v>
      </c>
      <c r="F494" s="157" t="s">
        <v>275</v>
      </c>
      <c r="I494" s="149"/>
      <c r="J494" s="158">
        <f>BK494</f>
        <v>0</v>
      </c>
      <c r="L494" s="146"/>
      <c r="M494" s="151"/>
      <c r="N494" s="152"/>
      <c r="O494" s="152"/>
      <c r="P494" s="153">
        <f>SUM(P495:P508)</f>
        <v>0</v>
      </c>
      <c r="Q494" s="152"/>
      <c r="R494" s="153">
        <f>SUM(R495:R508)</f>
        <v>2.4878399999999998</v>
      </c>
      <c r="S494" s="152"/>
      <c r="T494" s="154">
        <f>SUM(T495:T508)</f>
        <v>0</v>
      </c>
      <c r="AR494" s="147" t="s">
        <v>30</v>
      </c>
      <c r="AT494" s="155" t="s">
        <v>72</v>
      </c>
      <c r="AU494" s="155" t="s">
        <v>30</v>
      </c>
      <c r="AY494" s="147" t="s">
        <v>130</v>
      </c>
      <c r="BK494" s="156">
        <f>SUM(BK495:BK508)</f>
        <v>0</v>
      </c>
    </row>
    <row r="495" spans="1:65" s="2" customFormat="1" ht="24.15" customHeight="1">
      <c r="A495" s="33"/>
      <c r="B495" s="125"/>
      <c r="C495" s="159" t="s">
        <v>1124</v>
      </c>
      <c r="D495" s="159" t="s">
        <v>132</v>
      </c>
      <c r="E495" s="160" t="s">
        <v>306</v>
      </c>
      <c r="F495" s="161" t="s">
        <v>1125</v>
      </c>
      <c r="G495" s="162" t="s">
        <v>308</v>
      </c>
      <c r="H495" s="163">
        <v>35.5</v>
      </c>
      <c r="I495" s="164"/>
      <c r="J495" s="165">
        <f>ROUND(I495*H495,2)</f>
        <v>0</v>
      </c>
      <c r="K495" s="161" t="s">
        <v>136</v>
      </c>
      <c r="L495" s="34"/>
      <c r="M495" s="166" t="s">
        <v>1</v>
      </c>
      <c r="N495" s="167" t="s">
        <v>38</v>
      </c>
      <c r="O495" s="59"/>
      <c r="P495" s="168">
        <f>O495*H495</f>
        <v>0</v>
      </c>
      <c r="Q495" s="168">
        <v>8.0000000000000007E-5</v>
      </c>
      <c r="R495" s="168">
        <f>Q495*H495</f>
        <v>2.8400000000000001E-3</v>
      </c>
      <c r="S495" s="168">
        <v>0</v>
      </c>
      <c r="T495" s="169">
        <f>S495*H495</f>
        <v>0</v>
      </c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R495" s="170" t="s">
        <v>137</v>
      </c>
      <c r="AT495" s="170" t="s">
        <v>132</v>
      </c>
      <c r="AU495" s="170" t="s">
        <v>82</v>
      </c>
      <c r="AY495" s="18" t="s">
        <v>130</v>
      </c>
      <c r="BE495" s="171">
        <f>IF(N495="základní",J495,0)</f>
        <v>0</v>
      </c>
      <c r="BF495" s="171">
        <f>IF(N495="snížená",J495,0)</f>
        <v>0</v>
      </c>
      <c r="BG495" s="171">
        <f>IF(N495="zákl. přenesená",J495,0)</f>
        <v>0</v>
      </c>
      <c r="BH495" s="171">
        <f>IF(N495="sníž. přenesená",J495,0)</f>
        <v>0</v>
      </c>
      <c r="BI495" s="171">
        <f>IF(N495="nulová",J495,0)</f>
        <v>0</v>
      </c>
      <c r="BJ495" s="18" t="s">
        <v>30</v>
      </c>
      <c r="BK495" s="171">
        <f>ROUND(I495*H495,2)</f>
        <v>0</v>
      </c>
      <c r="BL495" s="18" t="s">
        <v>137</v>
      </c>
      <c r="BM495" s="170" t="s">
        <v>1126</v>
      </c>
    </row>
    <row r="496" spans="1:65" s="13" customFormat="1">
      <c r="B496" s="172"/>
      <c r="D496" s="173" t="s">
        <v>139</v>
      </c>
      <c r="E496" s="174" t="s">
        <v>1</v>
      </c>
      <c r="F496" s="175" t="s">
        <v>1127</v>
      </c>
      <c r="H496" s="174" t="s">
        <v>1</v>
      </c>
      <c r="I496" s="176"/>
      <c r="L496" s="172"/>
      <c r="M496" s="177"/>
      <c r="N496" s="178"/>
      <c r="O496" s="178"/>
      <c r="P496" s="178"/>
      <c r="Q496" s="178"/>
      <c r="R496" s="178"/>
      <c r="S496" s="178"/>
      <c r="T496" s="179"/>
      <c r="AT496" s="174" t="s">
        <v>139</v>
      </c>
      <c r="AU496" s="174" t="s">
        <v>82</v>
      </c>
      <c r="AV496" s="13" t="s">
        <v>30</v>
      </c>
      <c r="AW496" s="13" t="s">
        <v>29</v>
      </c>
      <c r="AX496" s="13" t="s">
        <v>73</v>
      </c>
      <c r="AY496" s="174" t="s">
        <v>130</v>
      </c>
    </row>
    <row r="497" spans="1:65" s="13" customFormat="1">
      <c r="B497" s="172"/>
      <c r="D497" s="173" t="s">
        <v>139</v>
      </c>
      <c r="E497" s="174" t="s">
        <v>1</v>
      </c>
      <c r="F497" s="175" t="s">
        <v>1128</v>
      </c>
      <c r="H497" s="174" t="s">
        <v>1</v>
      </c>
      <c r="I497" s="176"/>
      <c r="L497" s="172"/>
      <c r="M497" s="177"/>
      <c r="N497" s="178"/>
      <c r="O497" s="178"/>
      <c r="P497" s="178"/>
      <c r="Q497" s="178"/>
      <c r="R497" s="178"/>
      <c r="S497" s="178"/>
      <c r="T497" s="179"/>
      <c r="AT497" s="174" t="s">
        <v>139</v>
      </c>
      <c r="AU497" s="174" t="s">
        <v>82</v>
      </c>
      <c r="AV497" s="13" t="s">
        <v>30</v>
      </c>
      <c r="AW497" s="13" t="s">
        <v>29</v>
      </c>
      <c r="AX497" s="13" t="s">
        <v>73</v>
      </c>
      <c r="AY497" s="174" t="s">
        <v>130</v>
      </c>
    </row>
    <row r="498" spans="1:65" s="14" customFormat="1">
      <c r="B498" s="180"/>
      <c r="D498" s="173" t="s">
        <v>139</v>
      </c>
      <c r="E498" s="181" t="s">
        <v>1</v>
      </c>
      <c r="F498" s="182" t="s">
        <v>1129</v>
      </c>
      <c r="H498" s="183">
        <v>9</v>
      </c>
      <c r="I498" s="184"/>
      <c r="L498" s="180"/>
      <c r="M498" s="185"/>
      <c r="N498" s="186"/>
      <c r="O498" s="186"/>
      <c r="P498" s="186"/>
      <c r="Q498" s="186"/>
      <c r="R498" s="186"/>
      <c r="S498" s="186"/>
      <c r="T498" s="187"/>
      <c r="AT498" s="181" t="s">
        <v>139</v>
      </c>
      <c r="AU498" s="181" t="s">
        <v>82</v>
      </c>
      <c r="AV498" s="14" t="s">
        <v>82</v>
      </c>
      <c r="AW498" s="14" t="s">
        <v>29</v>
      </c>
      <c r="AX498" s="14" t="s">
        <v>73</v>
      </c>
      <c r="AY498" s="181" t="s">
        <v>130</v>
      </c>
    </row>
    <row r="499" spans="1:65" s="13" customFormat="1">
      <c r="B499" s="172"/>
      <c r="D499" s="173" t="s">
        <v>139</v>
      </c>
      <c r="E499" s="174" t="s">
        <v>1</v>
      </c>
      <c r="F499" s="175" t="s">
        <v>1130</v>
      </c>
      <c r="H499" s="174" t="s">
        <v>1</v>
      </c>
      <c r="I499" s="176"/>
      <c r="L499" s="172"/>
      <c r="M499" s="177"/>
      <c r="N499" s="178"/>
      <c r="O499" s="178"/>
      <c r="P499" s="178"/>
      <c r="Q499" s="178"/>
      <c r="R499" s="178"/>
      <c r="S499" s="178"/>
      <c r="T499" s="179"/>
      <c r="AT499" s="174" t="s">
        <v>139</v>
      </c>
      <c r="AU499" s="174" t="s">
        <v>82</v>
      </c>
      <c r="AV499" s="13" t="s">
        <v>30</v>
      </c>
      <c r="AW499" s="13" t="s">
        <v>29</v>
      </c>
      <c r="AX499" s="13" t="s">
        <v>73</v>
      </c>
      <c r="AY499" s="174" t="s">
        <v>130</v>
      </c>
    </row>
    <row r="500" spans="1:65" s="14" customFormat="1">
      <c r="B500" s="180"/>
      <c r="D500" s="173" t="s">
        <v>139</v>
      </c>
      <c r="E500" s="181" t="s">
        <v>1</v>
      </c>
      <c r="F500" s="182" t="s">
        <v>1131</v>
      </c>
      <c r="H500" s="183">
        <v>62</v>
      </c>
      <c r="I500" s="184"/>
      <c r="L500" s="180"/>
      <c r="M500" s="185"/>
      <c r="N500" s="186"/>
      <c r="O500" s="186"/>
      <c r="P500" s="186"/>
      <c r="Q500" s="186"/>
      <c r="R500" s="186"/>
      <c r="S500" s="186"/>
      <c r="T500" s="187"/>
      <c r="AT500" s="181" t="s">
        <v>139</v>
      </c>
      <c r="AU500" s="181" t="s">
        <v>82</v>
      </c>
      <c r="AV500" s="14" t="s">
        <v>82</v>
      </c>
      <c r="AW500" s="14" t="s">
        <v>29</v>
      </c>
      <c r="AX500" s="14" t="s">
        <v>73</v>
      </c>
      <c r="AY500" s="181" t="s">
        <v>130</v>
      </c>
    </row>
    <row r="501" spans="1:65" s="15" customFormat="1">
      <c r="B501" s="188"/>
      <c r="D501" s="173" t="s">
        <v>139</v>
      </c>
      <c r="E501" s="189" t="s">
        <v>1</v>
      </c>
      <c r="F501" s="190" t="s">
        <v>142</v>
      </c>
      <c r="H501" s="191">
        <v>71</v>
      </c>
      <c r="I501" s="192"/>
      <c r="L501" s="188"/>
      <c r="M501" s="193"/>
      <c r="N501" s="194"/>
      <c r="O501" s="194"/>
      <c r="P501" s="194"/>
      <c r="Q501" s="194"/>
      <c r="R501" s="194"/>
      <c r="S501" s="194"/>
      <c r="T501" s="195"/>
      <c r="AT501" s="189" t="s">
        <v>139</v>
      </c>
      <c r="AU501" s="189" t="s">
        <v>82</v>
      </c>
      <c r="AV501" s="15" t="s">
        <v>137</v>
      </c>
      <c r="AW501" s="15" t="s">
        <v>29</v>
      </c>
      <c r="AX501" s="15" t="s">
        <v>73</v>
      </c>
      <c r="AY501" s="189" t="s">
        <v>130</v>
      </c>
    </row>
    <row r="502" spans="1:65" s="14" customFormat="1">
      <c r="B502" s="180"/>
      <c r="D502" s="173" t="s">
        <v>139</v>
      </c>
      <c r="E502" s="181" t="s">
        <v>1</v>
      </c>
      <c r="F502" s="182" t="s">
        <v>1132</v>
      </c>
      <c r="H502" s="183">
        <v>35.5</v>
      </c>
      <c r="I502" s="184"/>
      <c r="L502" s="180"/>
      <c r="M502" s="185"/>
      <c r="N502" s="186"/>
      <c r="O502" s="186"/>
      <c r="P502" s="186"/>
      <c r="Q502" s="186"/>
      <c r="R502" s="186"/>
      <c r="S502" s="186"/>
      <c r="T502" s="187"/>
      <c r="AT502" s="181" t="s">
        <v>139</v>
      </c>
      <c r="AU502" s="181" t="s">
        <v>82</v>
      </c>
      <c r="AV502" s="14" t="s">
        <v>82</v>
      </c>
      <c r="AW502" s="14" t="s">
        <v>29</v>
      </c>
      <c r="AX502" s="14" t="s">
        <v>30</v>
      </c>
      <c r="AY502" s="181" t="s">
        <v>130</v>
      </c>
    </row>
    <row r="503" spans="1:65" s="2" customFormat="1" ht="21.75" customHeight="1">
      <c r="A503" s="33"/>
      <c r="B503" s="125"/>
      <c r="C503" s="159" t="s">
        <v>1133</v>
      </c>
      <c r="D503" s="159" t="s">
        <v>132</v>
      </c>
      <c r="E503" s="160" t="s">
        <v>1134</v>
      </c>
      <c r="F503" s="161" t="s">
        <v>1135</v>
      </c>
      <c r="G503" s="162" t="s">
        <v>308</v>
      </c>
      <c r="H503" s="163">
        <v>35.5</v>
      </c>
      <c r="I503" s="164"/>
      <c r="J503" s="165">
        <f>ROUND(I503*H503,2)</f>
        <v>0</v>
      </c>
      <c r="K503" s="161" t="s">
        <v>1</v>
      </c>
      <c r="L503" s="34"/>
      <c r="M503" s="166" t="s">
        <v>1</v>
      </c>
      <c r="N503" s="167" t="s">
        <v>38</v>
      </c>
      <c r="O503" s="59"/>
      <c r="P503" s="168">
        <f>O503*H503</f>
        <v>0</v>
      </c>
      <c r="Q503" s="168">
        <v>0</v>
      </c>
      <c r="R503" s="168">
        <f>Q503*H503</f>
        <v>0</v>
      </c>
      <c r="S503" s="168">
        <v>0</v>
      </c>
      <c r="T503" s="169">
        <f>S503*H503</f>
        <v>0</v>
      </c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R503" s="170" t="s">
        <v>137</v>
      </c>
      <c r="AT503" s="170" t="s">
        <v>132</v>
      </c>
      <c r="AU503" s="170" t="s">
        <v>82</v>
      </c>
      <c r="AY503" s="18" t="s">
        <v>130</v>
      </c>
      <c r="BE503" s="171">
        <f>IF(N503="základní",J503,0)</f>
        <v>0</v>
      </c>
      <c r="BF503" s="171">
        <f>IF(N503="snížená",J503,0)</f>
        <v>0</v>
      </c>
      <c r="BG503" s="171">
        <f>IF(N503="zákl. přenesená",J503,0)</f>
        <v>0</v>
      </c>
      <c r="BH503" s="171">
        <f>IF(N503="sníž. přenesená",J503,0)</f>
        <v>0</v>
      </c>
      <c r="BI503" s="171">
        <f>IF(N503="nulová",J503,0)</f>
        <v>0</v>
      </c>
      <c r="BJ503" s="18" t="s">
        <v>30</v>
      </c>
      <c r="BK503" s="171">
        <f>ROUND(I503*H503,2)</f>
        <v>0</v>
      </c>
      <c r="BL503" s="18" t="s">
        <v>137</v>
      </c>
      <c r="BM503" s="170" t="s">
        <v>1136</v>
      </c>
    </row>
    <row r="504" spans="1:65" s="14" customFormat="1">
      <c r="B504" s="180"/>
      <c r="D504" s="173" t="s">
        <v>139</v>
      </c>
      <c r="E504" s="181" t="s">
        <v>1</v>
      </c>
      <c r="F504" s="182" t="s">
        <v>1137</v>
      </c>
      <c r="H504" s="183">
        <v>35.5</v>
      </c>
      <c r="I504" s="184"/>
      <c r="L504" s="180"/>
      <c r="M504" s="185"/>
      <c r="N504" s="186"/>
      <c r="O504" s="186"/>
      <c r="P504" s="186"/>
      <c r="Q504" s="186"/>
      <c r="R504" s="186"/>
      <c r="S504" s="186"/>
      <c r="T504" s="187"/>
      <c r="AT504" s="181" t="s">
        <v>139</v>
      </c>
      <c r="AU504" s="181" t="s">
        <v>82</v>
      </c>
      <c r="AV504" s="14" t="s">
        <v>82</v>
      </c>
      <c r="AW504" s="14" t="s">
        <v>29</v>
      </c>
      <c r="AX504" s="14" t="s">
        <v>30</v>
      </c>
      <c r="AY504" s="181" t="s">
        <v>130</v>
      </c>
    </row>
    <row r="505" spans="1:65" s="2" customFormat="1" ht="16.5" customHeight="1">
      <c r="A505" s="33"/>
      <c r="B505" s="125"/>
      <c r="C505" s="196" t="s">
        <v>1138</v>
      </c>
      <c r="D505" s="196" t="s">
        <v>256</v>
      </c>
      <c r="E505" s="197" t="s">
        <v>1139</v>
      </c>
      <c r="F505" s="198" t="s">
        <v>1140</v>
      </c>
      <c r="G505" s="199" t="s">
        <v>245</v>
      </c>
      <c r="H505" s="200">
        <v>2.4849999999999999</v>
      </c>
      <c r="I505" s="201"/>
      <c r="J505" s="202">
        <f>ROUND(I505*H505,2)</f>
        <v>0</v>
      </c>
      <c r="K505" s="198" t="s">
        <v>136</v>
      </c>
      <c r="L505" s="203"/>
      <c r="M505" s="204" t="s">
        <v>1</v>
      </c>
      <c r="N505" s="205" t="s">
        <v>38</v>
      </c>
      <c r="O505" s="59"/>
      <c r="P505" s="168">
        <f>O505*H505</f>
        <v>0</v>
      </c>
      <c r="Q505" s="168">
        <v>1</v>
      </c>
      <c r="R505" s="168">
        <f>Q505*H505</f>
        <v>2.4849999999999999</v>
      </c>
      <c r="S505" s="168">
        <v>0</v>
      </c>
      <c r="T505" s="169">
        <f>S505*H505</f>
        <v>0</v>
      </c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R505" s="170" t="s">
        <v>185</v>
      </c>
      <c r="AT505" s="170" t="s">
        <v>256</v>
      </c>
      <c r="AU505" s="170" t="s">
        <v>82</v>
      </c>
      <c r="AY505" s="18" t="s">
        <v>130</v>
      </c>
      <c r="BE505" s="171">
        <f>IF(N505="základní",J505,0)</f>
        <v>0</v>
      </c>
      <c r="BF505" s="171">
        <f>IF(N505="snížená",J505,0)</f>
        <v>0</v>
      </c>
      <c r="BG505" s="171">
        <f>IF(N505="zákl. přenesená",J505,0)</f>
        <v>0</v>
      </c>
      <c r="BH505" s="171">
        <f>IF(N505="sníž. přenesená",J505,0)</f>
        <v>0</v>
      </c>
      <c r="BI505" s="171">
        <f>IF(N505="nulová",J505,0)</f>
        <v>0</v>
      </c>
      <c r="BJ505" s="18" t="s">
        <v>30</v>
      </c>
      <c r="BK505" s="171">
        <f>ROUND(I505*H505,2)</f>
        <v>0</v>
      </c>
      <c r="BL505" s="18" t="s">
        <v>137</v>
      </c>
      <c r="BM505" s="170" t="s">
        <v>1141</v>
      </c>
    </row>
    <row r="506" spans="1:65" s="13" customFormat="1">
      <c r="B506" s="172"/>
      <c r="D506" s="173" t="s">
        <v>139</v>
      </c>
      <c r="E506" s="174" t="s">
        <v>1</v>
      </c>
      <c r="F506" s="175" t="s">
        <v>1142</v>
      </c>
      <c r="H506" s="174" t="s">
        <v>1</v>
      </c>
      <c r="I506" s="176"/>
      <c r="L506" s="172"/>
      <c r="M506" s="177"/>
      <c r="N506" s="178"/>
      <c r="O506" s="178"/>
      <c r="P506" s="178"/>
      <c r="Q506" s="178"/>
      <c r="R506" s="178"/>
      <c r="S506" s="178"/>
      <c r="T506" s="179"/>
      <c r="AT506" s="174" t="s">
        <v>139</v>
      </c>
      <c r="AU506" s="174" t="s">
        <v>82</v>
      </c>
      <c r="AV506" s="13" t="s">
        <v>30</v>
      </c>
      <c r="AW506" s="13" t="s">
        <v>29</v>
      </c>
      <c r="AX506" s="13" t="s">
        <v>73</v>
      </c>
      <c r="AY506" s="174" t="s">
        <v>130</v>
      </c>
    </row>
    <row r="507" spans="1:65" s="14" customFormat="1">
      <c r="B507" s="180"/>
      <c r="D507" s="173" t="s">
        <v>139</v>
      </c>
      <c r="E507" s="181" t="s">
        <v>1</v>
      </c>
      <c r="F507" s="182" t="s">
        <v>1143</v>
      </c>
      <c r="H507" s="183">
        <v>2.4849999999999999</v>
      </c>
      <c r="I507" s="184"/>
      <c r="L507" s="180"/>
      <c r="M507" s="185"/>
      <c r="N507" s="186"/>
      <c r="O507" s="186"/>
      <c r="P507" s="186"/>
      <c r="Q507" s="186"/>
      <c r="R507" s="186"/>
      <c r="S507" s="186"/>
      <c r="T507" s="187"/>
      <c r="AT507" s="181" t="s">
        <v>139</v>
      </c>
      <c r="AU507" s="181" t="s">
        <v>82</v>
      </c>
      <c r="AV507" s="14" t="s">
        <v>82</v>
      </c>
      <c r="AW507" s="14" t="s">
        <v>29</v>
      </c>
      <c r="AX507" s="14" t="s">
        <v>73</v>
      </c>
      <c r="AY507" s="181" t="s">
        <v>130</v>
      </c>
    </row>
    <row r="508" spans="1:65" s="15" customFormat="1">
      <c r="B508" s="188"/>
      <c r="D508" s="173" t="s">
        <v>139</v>
      </c>
      <c r="E508" s="189" t="s">
        <v>1</v>
      </c>
      <c r="F508" s="190" t="s">
        <v>142</v>
      </c>
      <c r="H508" s="191">
        <v>2.4849999999999999</v>
      </c>
      <c r="I508" s="192"/>
      <c r="L508" s="188"/>
      <c r="M508" s="193"/>
      <c r="N508" s="194"/>
      <c r="O508" s="194"/>
      <c r="P508" s="194"/>
      <c r="Q508" s="194"/>
      <c r="R508" s="194"/>
      <c r="S508" s="194"/>
      <c r="T508" s="195"/>
      <c r="AT508" s="189" t="s">
        <v>139</v>
      </c>
      <c r="AU508" s="189" t="s">
        <v>82</v>
      </c>
      <c r="AV508" s="15" t="s">
        <v>137</v>
      </c>
      <c r="AW508" s="15" t="s">
        <v>29</v>
      </c>
      <c r="AX508" s="15" t="s">
        <v>30</v>
      </c>
      <c r="AY508" s="189" t="s">
        <v>130</v>
      </c>
    </row>
    <row r="509" spans="1:65" s="12" customFormat="1" ht="22.95" customHeight="1">
      <c r="B509" s="146"/>
      <c r="D509" s="147" t="s">
        <v>72</v>
      </c>
      <c r="E509" s="157" t="s">
        <v>137</v>
      </c>
      <c r="F509" s="157" t="s">
        <v>1144</v>
      </c>
      <c r="I509" s="149"/>
      <c r="J509" s="158">
        <f>BK509</f>
        <v>0</v>
      </c>
      <c r="L509" s="146"/>
      <c r="M509" s="151"/>
      <c r="N509" s="152"/>
      <c r="O509" s="152"/>
      <c r="P509" s="153">
        <f>SUM(P510:P559)</f>
        <v>0</v>
      </c>
      <c r="Q509" s="152"/>
      <c r="R509" s="153">
        <f>SUM(R510:R559)</f>
        <v>51.190932830000001</v>
      </c>
      <c r="S509" s="152"/>
      <c r="T509" s="154">
        <f>SUM(T510:T559)</f>
        <v>0</v>
      </c>
      <c r="AR509" s="147" t="s">
        <v>30</v>
      </c>
      <c r="AT509" s="155" t="s">
        <v>72</v>
      </c>
      <c r="AU509" s="155" t="s">
        <v>30</v>
      </c>
      <c r="AY509" s="147" t="s">
        <v>130</v>
      </c>
      <c r="BK509" s="156">
        <f>SUM(BK510:BK559)</f>
        <v>0</v>
      </c>
    </row>
    <row r="510" spans="1:65" s="2" customFormat="1" ht="24.15" customHeight="1">
      <c r="A510" s="33"/>
      <c r="B510" s="125"/>
      <c r="C510" s="159" t="s">
        <v>1145</v>
      </c>
      <c r="D510" s="159" t="s">
        <v>132</v>
      </c>
      <c r="E510" s="160" t="s">
        <v>1146</v>
      </c>
      <c r="F510" s="161" t="s">
        <v>1147</v>
      </c>
      <c r="G510" s="162" t="s">
        <v>135</v>
      </c>
      <c r="H510" s="163">
        <v>6.3</v>
      </c>
      <c r="I510" s="164"/>
      <c r="J510" s="165">
        <f>ROUND(I510*H510,2)</f>
        <v>0</v>
      </c>
      <c r="K510" s="161" t="s">
        <v>136</v>
      </c>
      <c r="L510" s="34"/>
      <c r="M510" s="166" t="s">
        <v>1</v>
      </c>
      <c r="N510" s="167" t="s">
        <v>38</v>
      </c>
      <c r="O510" s="59"/>
      <c r="P510" s="168">
        <f>O510*H510</f>
        <v>0</v>
      </c>
      <c r="Q510" s="168">
        <v>2.5018699999999998</v>
      </c>
      <c r="R510" s="168">
        <f>Q510*H510</f>
        <v>15.761780999999999</v>
      </c>
      <c r="S510" s="168">
        <v>0</v>
      </c>
      <c r="T510" s="169">
        <f>S510*H510</f>
        <v>0</v>
      </c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R510" s="170" t="s">
        <v>137</v>
      </c>
      <c r="AT510" s="170" t="s">
        <v>132</v>
      </c>
      <c r="AU510" s="170" t="s">
        <v>82</v>
      </c>
      <c r="AY510" s="18" t="s">
        <v>130</v>
      </c>
      <c r="BE510" s="171">
        <f>IF(N510="základní",J510,0)</f>
        <v>0</v>
      </c>
      <c r="BF510" s="171">
        <f>IF(N510="snížená",J510,0)</f>
        <v>0</v>
      </c>
      <c r="BG510" s="171">
        <f>IF(N510="zákl. přenesená",J510,0)</f>
        <v>0</v>
      </c>
      <c r="BH510" s="171">
        <f>IF(N510="sníž. přenesená",J510,0)</f>
        <v>0</v>
      </c>
      <c r="BI510" s="171">
        <f>IF(N510="nulová",J510,0)</f>
        <v>0</v>
      </c>
      <c r="BJ510" s="18" t="s">
        <v>30</v>
      </c>
      <c r="BK510" s="171">
        <f>ROUND(I510*H510,2)</f>
        <v>0</v>
      </c>
      <c r="BL510" s="18" t="s">
        <v>137</v>
      </c>
      <c r="BM510" s="170" t="s">
        <v>1148</v>
      </c>
    </row>
    <row r="511" spans="1:65" s="13" customFormat="1">
      <c r="B511" s="172"/>
      <c r="D511" s="173" t="s">
        <v>139</v>
      </c>
      <c r="E511" s="174" t="s">
        <v>1</v>
      </c>
      <c r="F511" s="175" t="s">
        <v>1149</v>
      </c>
      <c r="H511" s="174" t="s">
        <v>1</v>
      </c>
      <c r="I511" s="176"/>
      <c r="L511" s="172"/>
      <c r="M511" s="177"/>
      <c r="N511" s="178"/>
      <c r="O511" s="178"/>
      <c r="P511" s="178"/>
      <c r="Q511" s="178"/>
      <c r="R511" s="178"/>
      <c r="S511" s="178"/>
      <c r="T511" s="179"/>
      <c r="AT511" s="174" t="s">
        <v>139</v>
      </c>
      <c r="AU511" s="174" t="s">
        <v>82</v>
      </c>
      <c r="AV511" s="13" t="s">
        <v>30</v>
      </c>
      <c r="AW511" s="13" t="s">
        <v>29</v>
      </c>
      <c r="AX511" s="13" t="s">
        <v>73</v>
      </c>
      <c r="AY511" s="174" t="s">
        <v>130</v>
      </c>
    </row>
    <row r="512" spans="1:65" s="14" customFormat="1">
      <c r="B512" s="180"/>
      <c r="D512" s="173" t="s">
        <v>139</v>
      </c>
      <c r="E512" s="181" t="s">
        <v>1</v>
      </c>
      <c r="F512" s="182" t="s">
        <v>1150</v>
      </c>
      <c r="H512" s="183">
        <v>6.3</v>
      </c>
      <c r="I512" s="184"/>
      <c r="L512" s="180"/>
      <c r="M512" s="185"/>
      <c r="N512" s="186"/>
      <c r="O512" s="186"/>
      <c r="P512" s="186"/>
      <c r="Q512" s="186"/>
      <c r="R512" s="186"/>
      <c r="S512" s="186"/>
      <c r="T512" s="187"/>
      <c r="AT512" s="181" t="s">
        <v>139</v>
      </c>
      <c r="AU512" s="181" t="s">
        <v>82</v>
      </c>
      <c r="AV512" s="14" t="s">
        <v>82</v>
      </c>
      <c r="AW512" s="14" t="s">
        <v>29</v>
      </c>
      <c r="AX512" s="14" t="s">
        <v>73</v>
      </c>
      <c r="AY512" s="181" t="s">
        <v>130</v>
      </c>
    </row>
    <row r="513" spans="1:65" s="15" customFormat="1">
      <c r="B513" s="188"/>
      <c r="D513" s="173" t="s">
        <v>139</v>
      </c>
      <c r="E513" s="189" t="s">
        <v>1</v>
      </c>
      <c r="F513" s="190" t="s">
        <v>142</v>
      </c>
      <c r="H513" s="191">
        <v>6.3</v>
      </c>
      <c r="I513" s="192"/>
      <c r="L513" s="188"/>
      <c r="M513" s="193"/>
      <c r="N513" s="194"/>
      <c r="O513" s="194"/>
      <c r="P513" s="194"/>
      <c r="Q513" s="194"/>
      <c r="R513" s="194"/>
      <c r="S513" s="194"/>
      <c r="T513" s="195"/>
      <c r="AT513" s="189" t="s">
        <v>139</v>
      </c>
      <c r="AU513" s="189" t="s">
        <v>82</v>
      </c>
      <c r="AV513" s="15" t="s">
        <v>137</v>
      </c>
      <c r="AW513" s="15" t="s">
        <v>29</v>
      </c>
      <c r="AX513" s="15" t="s">
        <v>30</v>
      </c>
      <c r="AY513" s="189" t="s">
        <v>130</v>
      </c>
    </row>
    <row r="514" spans="1:65" s="2" customFormat="1" ht="24.15" customHeight="1">
      <c r="A514" s="33"/>
      <c r="B514" s="125"/>
      <c r="C514" s="159" t="s">
        <v>1151</v>
      </c>
      <c r="D514" s="159" t="s">
        <v>132</v>
      </c>
      <c r="E514" s="160" t="s">
        <v>1152</v>
      </c>
      <c r="F514" s="161" t="s">
        <v>1153</v>
      </c>
      <c r="G514" s="162" t="s">
        <v>135</v>
      </c>
      <c r="H514" s="163">
        <v>6.3</v>
      </c>
      <c r="I514" s="164"/>
      <c r="J514" s="165">
        <f>ROUND(I514*H514,2)</f>
        <v>0</v>
      </c>
      <c r="K514" s="161" t="s">
        <v>1</v>
      </c>
      <c r="L514" s="34"/>
      <c r="M514" s="166" t="s">
        <v>1</v>
      </c>
      <c r="N514" s="167" t="s">
        <v>38</v>
      </c>
      <c r="O514" s="59"/>
      <c r="P514" s="168">
        <f>O514*H514</f>
        <v>0</v>
      </c>
      <c r="Q514" s="168">
        <v>0</v>
      </c>
      <c r="R514" s="168">
        <f>Q514*H514</f>
        <v>0</v>
      </c>
      <c r="S514" s="168">
        <v>0</v>
      </c>
      <c r="T514" s="169">
        <f>S514*H514</f>
        <v>0</v>
      </c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R514" s="170" t="s">
        <v>137</v>
      </c>
      <c r="AT514" s="170" t="s">
        <v>132</v>
      </c>
      <c r="AU514" s="170" t="s">
        <v>82</v>
      </c>
      <c r="AY514" s="18" t="s">
        <v>130</v>
      </c>
      <c r="BE514" s="171">
        <f>IF(N514="základní",J514,0)</f>
        <v>0</v>
      </c>
      <c r="BF514" s="171">
        <f>IF(N514="snížená",J514,0)</f>
        <v>0</v>
      </c>
      <c r="BG514" s="171">
        <f>IF(N514="zákl. přenesená",J514,0)</f>
        <v>0</v>
      </c>
      <c r="BH514" s="171">
        <f>IF(N514="sníž. přenesená",J514,0)</f>
        <v>0</v>
      </c>
      <c r="BI514" s="171">
        <f>IF(N514="nulová",J514,0)</f>
        <v>0</v>
      </c>
      <c r="BJ514" s="18" t="s">
        <v>30</v>
      </c>
      <c r="BK514" s="171">
        <f>ROUND(I514*H514,2)</f>
        <v>0</v>
      </c>
      <c r="BL514" s="18" t="s">
        <v>137</v>
      </c>
      <c r="BM514" s="170" t="s">
        <v>1154</v>
      </c>
    </row>
    <row r="515" spans="1:65" s="14" customFormat="1">
      <c r="B515" s="180"/>
      <c r="D515" s="173" t="s">
        <v>139</v>
      </c>
      <c r="E515" s="181" t="s">
        <v>1</v>
      </c>
      <c r="F515" s="182" t="s">
        <v>1155</v>
      </c>
      <c r="H515" s="183">
        <v>6.3</v>
      </c>
      <c r="I515" s="184"/>
      <c r="L515" s="180"/>
      <c r="M515" s="185"/>
      <c r="N515" s="186"/>
      <c r="O515" s="186"/>
      <c r="P515" s="186"/>
      <c r="Q515" s="186"/>
      <c r="R515" s="186"/>
      <c r="S515" s="186"/>
      <c r="T515" s="187"/>
      <c r="AT515" s="181" t="s">
        <v>139</v>
      </c>
      <c r="AU515" s="181" t="s">
        <v>82</v>
      </c>
      <c r="AV515" s="14" t="s">
        <v>82</v>
      </c>
      <c r="AW515" s="14" t="s">
        <v>29</v>
      </c>
      <c r="AX515" s="14" t="s">
        <v>30</v>
      </c>
      <c r="AY515" s="181" t="s">
        <v>130</v>
      </c>
    </row>
    <row r="516" spans="1:65" s="2" customFormat="1" ht="24.15" customHeight="1">
      <c r="A516" s="33"/>
      <c r="B516" s="125"/>
      <c r="C516" s="159" t="s">
        <v>1156</v>
      </c>
      <c r="D516" s="159" t="s">
        <v>132</v>
      </c>
      <c r="E516" s="160" t="s">
        <v>1157</v>
      </c>
      <c r="F516" s="161" t="s">
        <v>1158</v>
      </c>
      <c r="G516" s="162" t="s">
        <v>245</v>
      </c>
      <c r="H516" s="163">
        <v>0.41899999999999998</v>
      </c>
      <c r="I516" s="164"/>
      <c r="J516" s="165">
        <f>ROUND(I516*H516,2)</f>
        <v>0</v>
      </c>
      <c r="K516" s="161" t="s">
        <v>136</v>
      </c>
      <c r="L516" s="34"/>
      <c r="M516" s="166" t="s">
        <v>1</v>
      </c>
      <c r="N516" s="167" t="s">
        <v>38</v>
      </c>
      <c r="O516" s="59"/>
      <c r="P516" s="168">
        <f>O516*H516</f>
        <v>0</v>
      </c>
      <c r="Q516" s="168">
        <v>1.06277</v>
      </c>
      <c r="R516" s="168">
        <f>Q516*H516</f>
        <v>0.44530062999999998</v>
      </c>
      <c r="S516" s="168">
        <v>0</v>
      </c>
      <c r="T516" s="169">
        <f>S516*H516</f>
        <v>0</v>
      </c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R516" s="170" t="s">
        <v>137</v>
      </c>
      <c r="AT516" s="170" t="s">
        <v>132</v>
      </c>
      <c r="AU516" s="170" t="s">
        <v>82</v>
      </c>
      <c r="AY516" s="18" t="s">
        <v>130</v>
      </c>
      <c r="BE516" s="171">
        <f>IF(N516="základní",J516,0)</f>
        <v>0</v>
      </c>
      <c r="BF516" s="171">
        <f>IF(N516="snížená",J516,0)</f>
        <v>0</v>
      </c>
      <c r="BG516" s="171">
        <f>IF(N516="zákl. přenesená",J516,0)</f>
        <v>0</v>
      </c>
      <c r="BH516" s="171">
        <f>IF(N516="sníž. přenesená",J516,0)</f>
        <v>0</v>
      </c>
      <c r="BI516" s="171">
        <f>IF(N516="nulová",J516,0)</f>
        <v>0</v>
      </c>
      <c r="BJ516" s="18" t="s">
        <v>30</v>
      </c>
      <c r="BK516" s="171">
        <f>ROUND(I516*H516,2)</f>
        <v>0</v>
      </c>
      <c r="BL516" s="18" t="s">
        <v>137</v>
      </c>
      <c r="BM516" s="170" t="s">
        <v>1159</v>
      </c>
    </row>
    <row r="517" spans="1:65" s="13" customFormat="1">
      <c r="B517" s="172"/>
      <c r="D517" s="173" t="s">
        <v>139</v>
      </c>
      <c r="E517" s="174" t="s">
        <v>1</v>
      </c>
      <c r="F517" s="175" t="s">
        <v>369</v>
      </c>
      <c r="H517" s="174" t="s">
        <v>1</v>
      </c>
      <c r="I517" s="176"/>
      <c r="L517" s="172"/>
      <c r="M517" s="177"/>
      <c r="N517" s="178"/>
      <c r="O517" s="178"/>
      <c r="P517" s="178"/>
      <c r="Q517" s="178"/>
      <c r="R517" s="178"/>
      <c r="S517" s="178"/>
      <c r="T517" s="179"/>
      <c r="AT517" s="174" t="s">
        <v>139</v>
      </c>
      <c r="AU517" s="174" t="s">
        <v>82</v>
      </c>
      <c r="AV517" s="13" t="s">
        <v>30</v>
      </c>
      <c r="AW517" s="13" t="s">
        <v>29</v>
      </c>
      <c r="AX517" s="13" t="s">
        <v>73</v>
      </c>
      <c r="AY517" s="174" t="s">
        <v>130</v>
      </c>
    </row>
    <row r="518" spans="1:65" s="13" customFormat="1">
      <c r="B518" s="172"/>
      <c r="D518" s="173" t="s">
        <v>139</v>
      </c>
      <c r="E518" s="174" t="s">
        <v>1</v>
      </c>
      <c r="F518" s="175" t="s">
        <v>1149</v>
      </c>
      <c r="H518" s="174" t="s">
        <v>1</v>
      </c>
      <c r="I518" s="176"/>
      <c r="L518" s="172"/>
      <c r="M518" s="177"/>
      <c r="N518" s="178"/>
      <c r="O518" s="178"/>
      <c r="P518" s="178"/>
      <c r="Q518" s="178"/>
      <c r="R518" s="178"/>
      <c r="S518" s="178"/>
      <c r="T518" s="179"/>
      <c r="AT518" s="174" t="s">
        <v>139</v>
      </c>
      <c r="AU518" s="174" t="s">
        <v>82</v>
      </c>
      <c r="AV518" s="13" t="s">
        <v>30</v>
      </c>
      <c r="AW518" s="13" t="s">
        <v>29</v>
      </c>
      <c r="AX518" s="13" t="s">
        <v>73</v>
      </c>
      <c r="AY518" s="174" t="s">
        <v>130</v>
      </c>
    </row>
    <row r="519" spans="1:65" s="14" customFormat="1">
      <c r="B519" s="180"/>
      <c r="D519" s="173" t="s">
        <v>139</v>
      </c>
      <c r="E519" s="181" t="s">
        <v>1</v>
      </c>
      <c r="F519" s="182" t="s">
        <v>1160</v>
      </c>
      <c r="H519" s="183">
        <v>0.379</v>
      </c>
      <c r="I519" s="184"/>
      <c r="L519" s="180"/>
      <c r="M519" s="185"/>
      <c r="N519" s="186"/>
      <c r="O519" s="186"/>
      <c r="P519" s="186"/>
      <c r="Q519" s="186"/>
      <c r="R519" s="186"/>
      <c r="S519" s="186"/>
      <c r="T519" s="187"/>
      <c r="AT519" s="181" t="s">
        <v>139</v>
      </c>
      <c r="AU519" s="181" t="s">
        <v>82</v>
      </c>
      <c r="AV519" s="14" t="s">
        <v>82</v>
      </c>
      <c r="AW519" s="14" t="s">
        <v>29</v>
      </c>
      <c r="AX519" s="14" t="s">
        <v>73</v>
      </c>
      <c r="AY519" s="181" t="s">
        <v>130</v>
      </c>
    </row>
    <row r="520" spans="1:65" s="13" customFormat="1">
      <c r="B520" s="172"/>
      <c r="D520" s="173" t="s">
        <v>139</v>
      </c>
      <c r="E520" s="174" t="s">
        <v>1</v>
      </c>
      <c r="F520" s="175" t="s">
        <v>1161</v>
      </c>
      <c r="H520" s="174" t="s">
        <v>1</v>
      </c>
      <c r="I520" s="176"/>
      <c r="L520" s="172"/>
      <c r="M520" s="177"/>
      <c r="N520" s="178"/>
      <c r="O520" s="178"/>
      <c r="P520" s="178"/>
      <c r="Q520" s="178"/>
      <c r="R520" s="178"/>
      <c r="S520" s="178"/>
      <c r="T520" s="179"/>
      <c r="AT520" s="174" t="s">
        <v>139</v>
      </c>
      <c r="AU520" s="174" t="s">
        <v>82</v>
      </c>
      <c r="AV520" s="13" t="s">
        <v>30</v>
      </c>
      <c r="AW520" s="13" t="s">
        <v>29</v>
      </c>
      <c r="AX520" s="13" t="s">
        <v>73</v>
      </c>
      <c r="AY520" s="174" t="s">
        <v>130</v>
      </c>
    </row>
    <row r="521" spans="1:65" s="14" customFormat="1">
      <c r="B521" s="180"/>
      <c r="D521" s="173" t="s">
        <v>139</v>
      </c>
      <c r="E521" s="181" t="s">
        <v>1</v>
      </c>
      <c r="F521" s="182" t="s">
        <v>1162</v>
      </c>
      <c r="H521" s="183">
        <v>0.04</v>
      </c>
      <c r="I521" s="184"/>
      <c r="L521" s="180"/>
      <c r="M521" s="185"/>
      <c r="N521" s="186"/>
      <c r="O521" s="186"/>
      <c r="P521" s="186"/>
      <c r="Q521" s="186"/>
      <c r="R521" s="186"/>
      <c r="S521" s="186"/>
      <c r="T521" s="187"/>
      <c r="AT521" s="181" t="s">
        <v>139</v>
      </c>
      <c r="AU521" s="181" t="s">
        <v>82</v>
      </c>
      <c r="AV521" s="14" t="s">
        <v>82</v>
      </c>
      <c r="AW521" s="14" t="s">
        <v>29</v>
      </c>
      <c r="AX521" s="14" t="s">
        <v>73</v>
      </c>
      <c r="AY521" s="181" t="s">
        <v>130</v>
      </c>
    </row>
    <row r="522" spans="1:65" s="15" customFormat="1">
      <c r="B522" s="188"/>
      <c r="D522" s="173" t="s">
        <v>139</v>
      </c>
      <c r="E522" s="189" t="s">
        <v>1</v>
      </c>
      <c r="F522" s="190" t="s">
        <v>142</v>
      </c>
      <c r="H522" s="191">
        <v>0.41899999999999998</v>
      </c>
      <c r="I522" s="192"/>
      <c r="L522" s="188"/>
      <c r="M522" s="193"/>
      <c r="N522" s="194"/>
      <c r="O522" s="194"/>
      <c r="P522" s="194"/>
      <c r="Q522" s="194"/>
      <c r="R522" s="194"/>
      <c r="S522" s="194"/>
      <c r="T522" s="195"/>
      <c r="AT522" s="189" t="s">
        <v>139</v>
      </c>
      <c r="AU522" s="189" t="s">
        <v>82</v>
      </c>
      <c r="AV522" s="15" t="s">
        <v>137</v>
      </c>
      <c r="AW522" s="15" t="s">
        <v>29</v>
      </c>
      <c r="AX522" s="15" t="s">
        <v>30</v>
      </c>
      <c r="AY522" s="189" t="s">
        <v>130</v>
      </c>
    </row>
    <row r="523" spans="1:65" s="2" customFormat="1" ht="24.15" customHeight="1">
      <c r="A523" s="33"/>
      <c r="B523" s="125"/>
      <c r="C523" s="159" t="s">
        <v>792</v>
      </c>
      <c r="D523" s="159" t="s">
        <v>132</v>
      </c>
      <c r="E523" s="160" t="s">
        <v>1163</v>
      </c>
      <c r="F523" s="161" t="s">
        <v>1164</v>
      </c>
      <c r="G523" s="162" t="s">
        <v>245</v>
      </c>
      <c r="H523" s="163">
        <v>0.41899999999999998</v>
      </c>
      <c r="I523" s="164"/>
      <c r="J523" s="165">
        <f>ROUND(I523*H523,2)</f>
        <v>0</v>
      </c>
      <c r="K523" s="161" t="s">
        <v>1</v>
      </c>
      <c r="L523" s="34"/>
      <c r="M523" s="166" t="s">
        <v>1</v>
      </c>
      <c r="N523" s="167" t="s">
        <v>38</v>
      </c>
      <c r="O523" s="59"/>
      <c r="P523" s="168">
        <f>O523*H523</f>
        <v>0</v>
      </c>
      <c r="Q523" s="168">
        <v>0</v>
      </c>
      <c r="R523" s="168">
        <f>Q523*H523</f>
        <v>0</v>
      </c>
      <c r="S523" s="168">
        <v>0</v>
      </c>
      <c r="T523" s="169">
        <f>S523*H523</f>
        <v>0</v>
      </c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R523" s="170" t="s">
        <v>137</v>
      </c>
      <c r="AT523" s="170" t="s">
        <v>132</v>
      </c>
      <c r="AU523" s="170" t="s">
        <v>82</v>
      </c>
      <c r="AY523" s="18" t="s">
        <v>130</v>
      </c>
      <c r="BE523" s="171">
        <f>IF(N523="základní",J523,0)</f>
        <v>0</v>
      </c>
      <c r="BF523" s="171">
        <f>IF(N523="snížená",J523,0)</f>
        <v>0</v>
      </c>
      <c r="BG523" s="171">
        <f>IF(N523="zákl. přenesená",J523,0)</f>
        <v>0</v>
      </c>
      <c r="BH523" s="171">
        <f>IF(N523="sníž. přenesená",J523,0)</f>
        <v>0</v>
      </c>
      <c r="BI523" s="171">
        <f>IF(N523="nulová",J523,0)</f>
        <v>0</v>
      </c>
      <c r="BJ523" s="18" t="s">
        <v>30</v>
      </c>
      <c r="BK523" s="171">
        <f>ROUND(I523*H523,2)</f>
        <v>0</v>
      </c>
      <c r="BL523" s="18" t="s">
        <v>137</v>
      </c>
      <c r="BM523" s="170" t="s">
        <v>1165</v>
      </c>
    </row>
    <row r="524" spans="1:65" s="14" customFormat="1">
      <c r="B524" s="180"/>
      <c r="D524" s="173" t="s">
        <v>139</v>
      </c>
      <c r="E524" s="181" t="s">
        <v>1</v>
      </c>
      <c r="F524" s="182" t="s">
        <v>1166</v>
      </c>
      <c r="H524" s="183">
        <v>0.41899999999999998</v>
      </c>
      <c r="I524" s="184"/>
      <c r="L524" s="180"/>
      <c r="M524" s="185"/>
      <c r="N524" s="186"/>
      <c r="O524" s="186"/>
      <c r="P524" s="186"/>
      <c r="Q524" s="186"/>
      <c r="R524" s="186"/>
      <c r="S524" s="186"/>
      <c r="T524" s="187"/>
      <c r="AT524" s="181" t="s">
        <v>139</v>
      </c>
      <c r="AU524" s="181" t="s">
        <v>82</v>
      </c>
      <c r="AV524" s="14" t="s">
        <v>82</v>
      </c>
      <c r="AW524" s="14" t="s">
        <v>29</v>
      </c>
      <c r="AX524" s="14" t="s">
        <v>30</v>
      </c>
      <c r="AY524" s="181" t="s">
        <v>130</v>
      </c>
    </row>
    <row r="525" spans="1:65" s="2" customFormat="1" ht="33" customHeight="1">
      <c r="A525" s="33"/>
      <c r="B525" s="125"/>
      <c r="C525" s="159" t="s">
        <v>1167</v>
      </c>
      <c r="D525" s="159" t="s">
        <v>132</v>
      </c>
      <c r="E525" s="160" t="s">
        <v>1168</v>
      </c>
      <c r="F525" s="161" t="s">
        <v>1169</v>
      </c>
      <c r="G525" s="162" t="s">
        <v>344</v>
      </c>
      <c r="H525" s="163">
        <v>39.49</v>
      </c>
      <c r="I525" s="164"/>
      <c r="J525" s="165">
        <f>ROUND(I525*H525,2)</f>
        <v>0</v>
      </c>
      <c r="K525" s="161" t="s">
        <v>136</v>
      </c>
      <c r="L525" s="34"/>
      <c r="M525" s="166" t="s">
        <v>1</v>
      </c>
      <c r="N525" s="167" t="s">
        <v>38</v>
      </c>
      <c r="O525" s="59"/>
      <c r="P525" s="168">
        <f>O525*H525</f>
        <v>0</v>
      </c>
      <c r="Q525" s="168">
        <v>7.8799999999999999E-3</v>
      </c>
      <c r="R525" s="168">
        <f>Q525*H525</f>
        <v>0.31118119999999999</v>
      </c>
      <c r="S525" s="168">
        <v>0</v>
      </c>
      <c r="T525" s="169">
        <f>S525*H525</f>
        <v>0</v>
      </c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R525" s="170" t="s">
        <v>137</v>
      </c>
      <c r="AT525" s="170" t="s">
        <v>132</v>
      </c>
      <c r="AU525" s="170" t="s">
        <v>82</v>
      </c>
      <c r="AY525" s="18" t="s">
        <v>130</v>
      </c>
      <c r="BE525" s="171">
        <f>IF(N525="základní",J525,0)</f>
        <v>0</v>
      </c>
      <c r="BF525" s="171">
        <f>IF(N525="snížená",J525,0)</f>
        <v>0</v>
      </c>
      <c r="BG525" s="171">
        <f>IF(N525="zákl. přenesená",J525,0)</f>
        <v>0</v>
      </c>
      <c r="BH525" s="171">
        <f>IF(N525="sníž. přenesená",J525,0)</f>
        <v>0</v>
      </c>
      <c r="BI525" s="171">
        <f>IF(N525="nulová",J525,0)</f>
        <v>0</v>
      </c>
      <c r="BJ525" s="18" t="s">
        <v>30</v>
      </c>
      <c r="BK525" s="171">
        <f>ROUND(I525*H525,2)</f>
        <v>0</v>
      </c>
      <c r="BL525" s="18" t="s">
        <v>137</v>
      </c>
      <c r="BM525" s="170" t="s">
        <v>1170</v>
      </c>
    </row>
    <row r="526" spans="1:65" s="13" customFormat="1">
      <c r="B526" s="172"/>
      <c r="D526" s="173" t="s">
        <v>139</v>
      </c>
      <c r="E526" s="174" t="s">
        <v>1</v>
      </c>
      <c r="F526" s="175" t="s">
        <v>1171</v>
      </c>
      <c r="H526" s="174" t="s">
        <v>1</v>
      </c>
      <c r="I526" s="176"/>
      <c r="L526" s="172"/>
      <c r="M526" s="177"/>
      <c r="N526" s="178"/>
      <c r="O526" s="178"/>
      <c r="P526" s="178"/>
      <c r="Q526" s="178"/>
      <c r="R526" s="178"/>
      <c r="S526" s="178"/>
      <c r="T526" s="179"/>
      <c r="AT526" s="174" t="s">
        <v>139</v>
      </c>
      <c r="AU526" s="174" t="s">
        <v>82</v>
      </c>
      <c r="AV526" s="13" t="s">
        <v>30</v>
      </c>
      <c r="AW526" s="13" t="s">
        <v>29</v>
      </c>
      <c r="AX526" s="13" t="s">
        <v>73</v>
      </c>
      <c r="AY526" s="174" t="s">
        <v>130</v>
      </c>
    </row>
    <row r="527" spans="1:65" s="13" customFormat="1">
      <c r="B527" s="172"/>
      <c r="D527" s="173" t="s">
        <v>139</v>
      </c>
      <c r="E527" s="174" t="s">
        <v>1</v>
      </c>
      <c r="F527" s="175" t="s">
        <v>1172</v>
      </c>
      <c r="H527" s="174" t="s">
        <v>1</v>
      </c>
      <c r="I527" s="176"/>
      <c r="L527" s="172"/>
      <c r="M527" s="177"/>
      <c r="N527" s="178"/>
      <c r="O527" s="178"/>
      <c r="P527" s="178"/>
      <c r="Q527" s="178"/>
      <c r="R527" s="178"/>
      <c r="S527" s="178"/>
      <c r="T527" s="179"/>
      <c r="AT527" s="174" t="s">
        <v>139</v>
      </c>
      <c r="AU527" s="174" t="s">
        <v>82</v>
      </c>
      <c r="AV527" s="13" t="s">
        <v>30</v>
      </c>
      <c r="AW527" s="13" t="s">
        <v>29</v>
      </c>
      <c r="AX527" s="13" t="s">
        <v>73</v>
      </c>
      <c r="AY527" s="174" t="s">
        <v>130</v>
      </c>
    </row>
    <row r="528" spans="1:65" s="14" customFormat="1">
      <c r="B528" s="180"/>
      <c r="D528" s="173" t="s">
        <v>139</v>
      </c>
      <c r="E528" s="181" t="s">
        <v>1</v>
      </c>
      <c r="F528" s="182" t="s">
        <v>1173</v>
      </c>
      <c r="H528" s="183">
        <v>18</v>
      </c>
      <c r="I528" s="184"/>
      <c r="L528" s="180"/>
      <c r="M528" s="185"/>
      <c r="N528" s="186"/>
      <c r="O528" s="186"/>
      <c r="P528" s="186"/>
      <c r="Q528" s="186"/>
      <c r="R528" s="186"/>
      <c r="S528" s="186"/>
      <c r="T528" s="187"/>
      <c r="AT528" s="181" t="s">
        <v>139</v>
      </c>
      <c r="AU528" s="181" t="s">
        <v>82</v>
      </c>
      <c r="AV528" s="14" t="s">
        <v>82</v>
      </c>
      <c r="AW528" s="14" t="s">
        <v>29</v>
      </c>
      <c r="AX528" s="14" t="s">
        <v>73</v>
      </c>
      <c r="AY528" s="181" t="s">
        <v>130</v>
      </c>
    </row>
    <row r="529" spans="1:65" s="13" customFormat="1">
      <c r="B529" s="172"/>
      <c r="D529" s="173" t="s">
        <v>139</v>
      </c>
      <c r="E529" s="174" t="s">
        <v>1</v>
      </c>
      <c r="F529" s="175" t="s">
        <v>1174</v>
      </c>
      <c r="H529" s="174" t="s">
        <v>1</v>
      </c>
      <c r="I529" s="176"/>
      <c r="L529" s="172"/>
      <c r="M529" s="177"/>
      <c r="N529" s="178"/>
      <c r="O529" s="178"/>
      <c r="P529" s="178"/>
      <c r="Q529" s="178"/>
      <c r="R529" s="178"/>
      <c r="S529" s="178"/>
      <c r="T529" s="179"/>
      <c r="AT529" s="174" t="s">
        <v>139</v>
      </c>
      <c r="AU529" s="174" t="s">
        <v>82</v>
      </c>
      <c r="AV529" s="13" t="s">
        <v>30</v>
      </c>
      <c r="AW529" s="13" t="s">
        <v>29</v>
      </c>
      <c r="AX529" s="13" t="s">
        <v>73</v>
      </c>
      <c r="AY529" s="174" t="s">
        <v>130</v>
      </c>
    </row>
    <row r="530" spans="1:65" s="13" customFormat="1">
      <c r="B530" s="172"/>
      <c r="D530" s="173" t="s">
        <v>139</v>
      </c>
      <c r="E530" s="174" t="s">
        <v>1</v>
      </c>
      <c r="F530" s="175" t="s">
        <v>1175</v>
      </c>
      <c r="H530" s="174" t="s">
        <v>1</v>
      </c>
      <c r="I530" s="176"/>
      <c r="L530" s="172"/>
      <c r="M530" s="177"/>
      <c r="N530" s="178"/>
      <c r="O530" s="178"/>
      <c r="P530" s="178"/>
      <c r="Q530" s="178"/>
      <c r="R530" s="178"/>
      <c r="S530" s="178"/>
      <c r="T530" s="179"/>
      <c r="AT530" s="174" t="s">
        <v>139</v>
      </c>
      <c r="AU530" s="174" t="s">
        <v>82</v>
      </c>
      <c r="AV530" s="13" t="s">
        <v>30</v>
      </c>
      <c r="AW530" s="13" t="s">
        <v>29</v>
      </c>
      <c r="AX530" s="13" t="s">
        <v>73</v>
      </c>
      <c r="AY530" s="174" t="s">
        <v>130</v>
      </c>
    </row>
    <row r="531" spans="1:65" s="14" customFormat="1">
      <c r="B531" s="180"/>
      <c r="D531" s="173" t="s">
        <v>139</v>
      </c>
      <c r="E531" s="181" t="s">
        <v>1</v>
      </c>
      <c r="F531" s="182" t="s">
        <v>1176</v>
      </c>
      <c r="H531" s="183">
        <v>21.49</v>
      </c>
      <c r="I531" s="184"/>
      <c r="L531" s="180"/>
      <c r="M531" s="185"/>
      <c r="N531" s="186"/>
      <c r="O531" s="186"/>
      <c r="P531" s="186"/>
      <c r="Q531" s="186"/>
      <c r="R531" s="186"/>
      <c r="S531" s="186"/>
      <c r="T531" s="187"/>
      <c r="AT531" s="181" t="s">
        <v>139</v>
      </c>
      <c r="AU531" s="181" t="s">
        <v>82</v>
      </c>
      <c r="AV531" s="14" t="s">
        <v>82</v>
      </c>
      <c r="AW531" s="14" t="s">
        <v>29</v>
      </c>
      <c r="AX531" s="14" t="s">
        <v>73</v>
      </c>
      <c r="AY531" s="181" t="s">
        <v>130</v>
      </c>
    </row>
    <row r="532" spans="1:65" s="15" customFormat="1">
      <c r="B532" s="188"/>
      <c r="D532" s="173" t="s">
        <v>139</v>
      </c>
      <c r="E532" s="189" t="s">
        <v>1</v>
      </c>
      <c r="F532" s="190" t="s">
        <v>142</v>
      </c>
      <c r="H532" s="191">
        <v>39.49</v>
      </c>
      <c r="I532" s="192"/>
      <c r="L532" s="188"/>
      <c r="M532" s="193"/>
      <c r="N532" s="194"/>
      <c r="O532" s="194"/>
      <c r="P532" s="194"/>
      <c r="Q532" s="194"/>
      <c r="R532" s="194"/>
      <c r="S532" s="194"/>
      <c r="T532" s="195"/>
      <c r="AT532" s="189" t="s">
        <v>139</v>
      </c>
      <c r="AU532" s="189" t="s">
        <v>82</v>
      </c>
      <c r="AV532" s="15" t="s">
        <v>137</v>
      </c>
      <c r="AW532" s="15" t="s">
        <v>29</v>
      </c>
      <c r="AX532" s="15" t="s">
        <v>30</v>
      </c>
      <c r="AY532" s="189" t="s">
        <v>130</v>
      </c>
    </row>
    <row r="533" spans="1:65" s="2" customFormat="1" ht="37.950000000000003" customHeight="1">
      <c r="A533" s="33"/>
      <c r="B533" s="125"/>
      <c r="C533" s="159" t="s">
        <v>1177</v>
      </c>
      <c r="D533" s="159" t="s">
        <v>132</v>
      </c>
      <c r="E533" s="160" t="s">
        <v>1178</v>
      </c>
      <c r="F533" s="161" t="s">
        <v>1179</v>
      </c>
      <c r="G533" s="162" t="s">
        <v>344</v>
      </c>
      <c r="H533" s="163">
        <v>39.49</v>
      </c>
      <c r="I533" s="164"/>
      <c r="J533" s="165">
        <f>ROUND(I533*H533,2)</f>
        <v>0</v>
      </c>
      <c r="K533" s="161" t="s">
        <v>136</v>
      </c>
      <c r="L533" s="34"/>
      <c r="M533" s="166" t="s">
        <v>1</v>
      </c>
      <c r="N533" s="167" t="s">
        <v>38</v>
      </c>
      <c r="O533" s="59"/>
      <c r="P533" s="168">
        <f>O533*H533</f>
        <v>0</v>
      </c>
      <c r="Q533" s="168">
        <v>0</v>
      </c>
      <c r="R533" s="168">
        <f>Q533*H533</f>
        <v>0</v>
      </c>
      <c r="S533" s="168">
        <v>0</v>
      </c>
      <c r="T533" s="169">
        <f>S533*H533</f>
        <v>0</v>
      </c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R533" s="170" t="s">
        <v>137</v>
      </c>
      <c r="AT533" s="170" t="s">
        <v>132</v>
      </c>
      <c r="AU533" s="170" t="s">
        <v>82</v>
      </c>
      <c r="AY533" s="18" t="s">
        <v>130</v>
      </c>
      <c r="BE533" s="171">
        <f>IF(N533="základní",J533,0)</f>
        <v>0</v>
      </c>
      <c r="BF533" s="171">
        <f>IF(N533="snížená",J533,0)</f>
        <v>0</v>
      </c>
      <c r="BG533" s="171">
        <f>IF(N533="zákl. přenesená",J533,0)</f>
        <v>0</v>
      </c>
      <c r="BH533" s="171">
        <f>IF(N533="sníž. přenesená",J533,0)</f>
        <v>0</v>
      </c>
      <c r="BI533" s="171">
        <f>IF(N533="nulová",J533,0)</f>
        <v>0</v>
      </c>
      <c r="BJ533" s="18" t="s">
        <v>30</v>
      </c>
      <c r="BK533" s="171">
        <f>ROUND(I533*H533,2)</f>
        <v>0</v>
      </c>
      <c r="BL533" s="18" t="s">
        <v>137</v>
      </c>
      <c r="BM533" s="170" t="s">
        <v>1180</v>
      </c>
    </row>
    <row r="534" spans="1:65" s="14" customFormat="1">
      <c r="B534" s="180"/>
      <c r="D534" s="173" t="s">
        <v>139</v>
      </c>
      <c r="E534" s="181" t="s">
        <v>1</v>
      </c>
      <c r="F534" s="182" t="s">
        <v>1181</v>
      </c>
      <c r="H534" s="183">
        <v>39.49</v>
      </c>
      <c r="I534" s="184"/>
      <c r="L534" s="180"/>
      <c r="M534" s="185"/>
      <c r="N534" s="186"/>
      <c r="O534" s="186"/>
      <c r="P534" s="186"/>
      <c r="Q534" s="186"/>
      <c r="R534" s="186"/>
      <c r="S534" s="186"/>
      <c r="T534" s="187"/>
      <c r="AT534" s="181" t="s">
        <v>139</v>
      </c>
      <c r="AU534" s="181" t="s">
        <v>82</v>
      </c>
      <c r="AV534" s="14" t="s">
        <v>82</v>
      </c>
      <c r="AW534" s="14" t="s">
        <v>29</v>
      </c>
      <c r="AX534" s="14" t="s">
        <v>30</v>
      </c>
      <c r="AY534" s="181" t="s">
        <v>130</v>
      </c>
    </row>
    <row r="535" spans="1:65" s="2" customFormat="1" ht="24.15" customHeight="1">
      <c r="A535" s="33"/>
      <c r="B535" s="125"/>
      <c r="C535" s="159" t="s">
        <v>1182</v>
      </c>
      <c r="D535" s="159" t="s">
        <v>132</v>
      </c>
      <c r="E535" s="160" t="s">
        <v>1183</v>
      </c>
      <c r="F535" s="161" t="s">
        <v>1184</v>
      </c>
      <c r="G535" s="162" t="s">
        <v>344</v>
      </c>
      <c r="H535" s="163">
        <v>39.49</v>
      </c>
      <c r="I535" s="164"/>
      <c r="J535" s="165">
        <f>ROUND(I535*H535,2)</f>
        <v>0</v>
      </c>
      <c r="K535" s="161" t="s">
        <v>1</v>
      </c>
      <c r="L535" s="34"/>
      <c r="M535" s="166" t="s">
        <v>1</v>
      </c>
      <c r="N535" s="167" t="s">
        <v>38</v>
      </c>
      <c r="O535" s="59"/>
      <c r="P535" s="168">
        <f>O535*H535</f>
        <v>0</v>
      </c>
      <c r="Q535" s="168">
        <v>0</v>
      </c>
      <c r="R535" s="168">
        <f>Q535*H535</f>
        <v>0</v>
      </c>
      <c r="S535" s="168">
        <v>0</v>
      </c>
      <c r="T535" s="169">
        <f>S535*H535</f>
        <v>0</v>
      </c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R535" s="170" t="s">
        <v>137</v>
      </c>
      <c r="AT535" s="170" t="s">
        <v>132</v>
      </c>
      <c r="AU535" s="170" t="s">
        <v>82</v>
      </c>
      <c r="AY535" s="18" t="s">
        <v>130</v>
      </c>
      <c r="BE535" s="171">
        <f>IF(N535="základní",J535,0)</f>
        <v>0</v>
      </c>
      <c r="BF535" s="171">
        <f>IF(N535="snížená",J535,0)</f>
        <v>0</v>
      </c>
      <c r="BG535" s="171">
        <f>IF(N535="zákl. přenesená",J535,0)</f>
        <v>0</v>
      </c>
      <c r="BH535" s="171">
        <f>IF(N535="sníž. přenesená",J535,0)</f>
        <v>0</v>
      </c>
      <c r="BI535" s="171">
        <f>IF(N535="nulová",J535,0)</f>
        <v>0</v>
      </c>
      <c r="BJ535" s="18" t="s">
        <v>30</v>
      </c>
      <c r="BK535" s="171">
        <f>ROUND(I535*H535,2)</f>
        <v>0</v>
      </c>
      <c r="BL535" s="18" t="s">
        <v>137</v>
      </c>
      <c r="BM535" s="170" t="s">
        <v>1185</v>
      </c>
    </row>
    <row r="536" spans="1:65" s="14" customFormat="1">
      <c r="B536" s="180"/>
      <c r="D536" s="173" t="s">
        <v>139</v>
      </c>
      <c r="E536" s="181" t="s">
        <v>1</v>
      </c>
      <c r="F536" s="182" t="s">
        <v>1181</v>
      </c>
      <c r="H536" s="183">
        <v>39.49</v>
      </c>
      <c r="I536" s="184"/>
      <c r="L536" s="180"/>
      <c r="M536" s="185"/>
      <c r="N536" s="186"/>
      <c r="O536" s="186"/>
      <c r="P536" s="186"/>
      <c r="Q536" s="186"/>
      <c r="R536" s="186"/>
      <c r="S536" s="186"/>
      <c r="T536" s="187"/>
      <c r="AT536" s="181" t="s">
        <v>139</v>
      </c>
      <c r="AU536" s="181" t="s">
        <v>82</v>
      </c>
      <c r="AV536" s="14" t="s">
        <v>82</v>
      </c>
      <c r="AW536" s="14" t="s">
        <v>29</v>
      </c>
      <c r="AX536" s="14" t="s">
        <v>30</v>
      </c>
      <c r="AY536" s="181" t="s">
        <v>130</v>
      </c>
    </row>
    <row r="537" spans="1:65" s="2" customFormat="1" ht="24.15" customHeight="1">
      <c r="A537" s="33"/>
      <c r="B537" s="125"/>
      <c r="C537" s="159" t="s">
        <v>1186</v>
      </c>
      <c r="D537" s="159" t="s">
        <v>132</v>
      </c>
      <c r="E537" s="160" t="s">
        <v>1187</v>
      </c>
      <c r="F537" s="161" t="s">
        <v>1188</v>
      </c>
      <c r="G537" s="162" t="s">
        <v>135</v>
      </c>
      <c r="H537" s="163">
        <v>1</v>
      </c>
      <c r="I537" s="164"/>
      <c r="J537" s="165">
        <f>ROUND(I537*H537,2)</f>
        <v>0</v>
      </c>
      <c r="K537" s="161" t="s">
        <v>136</v>
      </c>
      <c r="L537" s="34"/>
      <c r="M537" s="166" t="s">
        <v>1</v>
      </c>
      <c r="N537" s="167" t="s">
        <v>38</v>
      </c>
      <c r="O537" s="59"/>
      <c r="P537" s="168">
        <f>O537*H537</f>
        <v>0</v>
      </c>
      <c r="Q537" s="168">
        <v>2.5018699999999998</v>
      </c>
      <c r="R537" s="168">
        <f>Q537*H537</f>
        <v>2.5018699999999998</v>
      </c>
      <c r="S537" s="168">
        <v>0</v>
      </c>
      <c r="T537" s="169">
        <f>S537*H537</f>
        <v>0</v>
      </c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R537" s="170" t="s">
        <v>137</v>
      </c>
      <c r="AT537" s="170" t="s">
        <v>132</v>
      </c>
      <c r="AU537" s="170" t="s">
        <v>82</v>
      </c>
      <c r="AY537" s="18" t="s">
        <v>130</v>
      </c>
      <c r="BE537" s="171">
        <f>IF(N537="základní",J537,0)</f>
        <v>0</v>
      </c>
      <c r="BF537" s="171">
        <f>IF(N537="snížená",J537,0)</f>
        <v>0</v>
      </c>
      <c r="BG537" s="171">
        <f>IF(N537="zákl. přenesená",J537,0)</f>
        <v>0</v>
      </c>
      <c r="BH537" s="171">
        <f>IF(N537="sníž. přenesená",J537,0)</f>
        <v>0</v>
      </c>
      <c r="BI537" s="171">
        <f>IF(N537="nulová",J537,0)</f>
        <v>0</v>
      </c>
      <c r="BJ537" s="18" t="s">
        <v>30</v>
      </c>
      <c r="BK537" s="171">
        <f>ROUND(I537*H537,2)</f>
        <v>0</v>
      </c>
      <c r="BL537" s="18" t="s">
        <v>137</v>
      </c>
      <c r="BM537" s="170" t="s">
        <v>1189</v>
      </c>
    </row>
    <row r="538" spans="1:65" s="13" customFormat="1">
      <c r="B538" s="172"/>
      <c r="D538" s="173" t="s">
        <v>139</v>
      </c>
      <c r="E538" s="174" t="s">
        <v>1</v>
      </c>
      <c r="F538" s="175" t="s">
        <v>1190</v>
      </c>
      <c r="H538" s="174" t="s">
        <v>1</v>
      </c>
      <c r="I538" s="176"/>
      <c r="L538" s="172"/>
      <c r="M538" s="177"/>
      <c r="N538" s="178"/>
      <c r="O538" s="178"/>
      <c r="P538" s="178"/>
      <c r="Q538" s="178"/>
      <c r="R538" s="178"/>
      <c r="S538" s="178"/>
      <c r="T538" s="179"/>
      <c r="AT538" s="174" t="s">
        <v>139</v>
      </c>
      <c r="AU538" s="174" t="s">
        <v>82</v>
      </c>
      <c r="AV538" s="13" t="s">
        <v>30</v>
      </c>
      <c r="AW538" s="13" t="s">
        <v>29</v>
      </c>
      <c r="AX538" s="13" t="s">
        <v>73</v>
      </c>
      <c r="AY538" s="174" t="s">
        <v>130</v>
      </c>
    </row>
    <row r="539" spans="1:65" s="14" customFormat="1">
      <c r="B539" s="180"/>
      <c r="D539" s="173" t="s">
        <v>139</v>
      </c>
      <c r="E539" s="181" t="s">
        <v>1</v>
      </c>
      <c r="F539" s="182" t="s">
        <v>1055</v>
      </c>
      <c r="H539" s="183">
        <v>1</v>
      </c>
      <c r="I539" s="184"/>
      <c r="L539" s="180"/>
      <c r="M539" s="185"/>
      <c r="N539" s="186"/>
      <c r="O539" s="186"/>
      <c r="P539" s="186"/>
      <c r="Q539" s="186"/>
      <c r="R539" s="186"/>
      <c r="S539" s="186"/>
      <c r="T539" s="187"/>
      <c r="AT539" s="181" t="s">
        <v>139</v>
      </c>
      <c r="AU539" s="181" t="s">
        <v>82</v>
      </c>
      <c r="AV539" s="14" t="s">
        <v>82</v>
      </c>
      <c r="AW539" s="14" t="s">
        <v>29</v>
      </c>
      <c r="AX539" s="14" t="s">
        <v>73</v>
      </c>
      <c r="AY539" s="181" t="s">
        <v>130</v>
      </c>
    </row>
    <row r="540" spans="1:65" s="15" customFormat="1">
      <c r="B540" s="188"/>
      <c r="D540" s="173" t="s">
        <v>139</v>
      </c>
      <c r="E540" s="189" t="s">
        <v>1</v>
      </c>
      <c r="F540" s="190" t="s">
        <v>142</v>
      </c>
      <c r="H540" s="191">
        <v>1</v>
      </c>
      <c r="I540" s="192"/>
      <c r="L540" s="188"/>
      <c r="M540" s="193"/>
      <c r="N540" s="194"/>
      <c r="O540" s="194"/>
      <c r="P540" s="194"/>
      <c r="Q540" s="194"/>
      <c r="R540" s="194"/>
      <c r="S540" s="194"/>
      <c r="T540" s="195"/>
      <c r="AT540" s="189" t="s">
        <v>139</v>
      </c>
      <c r="AU540" s="189" t="s">
        <v>82</v>
      </c>
      <c r="AV540" s="15" t="s">
        <v>137</v>
      </c>
      <c r="AW540" s="15" t="s">
        <v>29</v>
      </c>
      <c r="AX540" s="15" t="s">
        <v>30</v>
      </c>
      <c r="AY540" s="189" t="s">
        <v>130</v>
      </c>
    </row>
    <row r="541" spans="1:65" s="2" customFormat="1" ht="24.15" customHeight="1">
      <c r="A541" s="33"/>
      <c r="B541" s="125"/>
      <c r="C541" s="159" t="s">
        <v>1191</v>
      </c>
      <c r="D541" s="159" t="s">
        <v>132</v>
      </c>
      <c r="E541" s="160" t="s">
        <v>1192</v>
      </c>
      <c r="F541" s="161" t="s">
        <v>1193</v>
      </c>
      <c r="G541" s="162" t="s">
        <v>135</v>
      </c>
      <c r="H541" s="163">
        <v>1</v>
      </c>
      <c r="I541" s="164"/>
      <c r="J541" s="165">
        <f>ROUND(I541*H541,2)</f>
        <v>0</v>
      </c>
      <c r="K541" s="161" t="s">
        <v>1</v>
      </c>
      <c r="L541" s="34"/>
      <c r="M541" s="166" t="s">
        <v>1</v>
      </c>
      <c r="N541" s="167" t="s">
        <v>38</v>
      </c>
      <c r="O541" s="59"/>
      <c r="P541" s="168">
        <f>O541*H541</f>
        <v>0</v>
      </c>
      <c r="Q541" s="168">
        <v>0</v>
      </c>
      <c r="R541" s="168">
        <f>Q541*H541</f>
        <v>0</v>
      </c>
      <c r="S541" s="168">
        <v>0</v>
      </c>
      <c r="T541" s="169">
        <f>S541*H541</f>
        <v>0</v>
      </c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R541" s="170" t="s">
        <v>137</v>
      </c>
      <c r="AT541" s="170" t="s">
        <v>132</v>
      </c>
      <c r="AU541" s="170" t="s">
        <v>82</v>
      </c>
      <c r="AY541" s="18" t="s">
        <v>130</v>
      </c>
      <c r="BE541" s="171">
        <f>IF(N541="základní",J541,0)</f>
        <v>0</v>
      </c>
      <c r="BF541" s="171">
        <f>IF(N541="snížená",J541,0)</f>
        <v>0</v>
      </c>
      <c r="BG541" s="171">
        <f>IF(N541="zákl. přenesená",J541,0)</f>
        <v>0</v>
      </c>
      <c r="BH541" s="171">
        <f>IF(N541="sníž. přenesená",J541,0)</f>
        <v>0</v>
      </c>
      <c r="BI541" s="171">
        <f>IF(N541="nulová",J541,0)</f>
        <v>0</v>
      </c>
      <c r="BJ541" s="18" t="s">
        <v>30</v>
      </c>
      <c r="BK541" s="171">
        <f>ROUND(I541*H541,2)</f>
        <v>0</v>
      </c>
      <c r="BL541" s="18" t="s">
        <v>137</v>
      </c>
      <c r="BM541" s="170" t="s">
        <v>1194</v>
      </c>
    </row>
    <row r="542" spans="1:65" s="14" customFormat="1">
      <c r="B542" s="180"/>
      <c r="D542" s="173" t="s">
        <v>139</v>
      </c>
      <c r="E542" s="181" t="s">
        <v>1</v>
      </c>
      <c r="F542" s="182" t="s">
        <v>30</v>
      </c>
      <c r="H542" s="183">
        <v>1</v>
      </c>
      <c r="I542" s="184"/>
      <c r="L542" s="180"/>
      <c r="M542" s="185"/>
      <c r="N542" s="186"/>
      <c r="O542" s="186"/>
      <c r="P542" s="186"/>
      <c r="Q542" s="186"/>
      <c r="R542" s="186"/>
      <c r="S542" s="186"/>
      <c r="T542" s="187"/>
      <c r="AT542" s="181" t="s">
        <v>139</v>
      </c>
      <c r="AU542" s="181" t="s">
        <v>82</v>
      </c>
      <c r="AV542" s="14" t="s">
        <v>82</v>
      </c>
      <c r="AW542" s="14" t="s">
        <v>29</v>
      </c>
      <c r="AX542" s="14" t="s">
        <v>30</v>
      </c>
      <c r="AY542" s="181" t="s">
        <v>130</v>
      </c>
    </row>
    <row r="543" spans="1:65" s="2" customFormat="1" ht="24.15" customHeight="1">
      <c r="A543" s="33"/>
      <c r="B543" s="125"/>
      <c r="C543" s="159" t="s">
        <v>1195</v>
      </c>
      <c r="D543" s="159" t="s">
        <v>132</v>
      </c>
      <c r="E543" s="160" t="s">
        <v>1196</v>
      </c>
      <c r="F543" s="161" t="s">
        <v>1197</v>
      </c>
      <c r="G543" s="162" t="s">
        <v>279</v>
      </c>
      <c r="H543" s="163">
        <v>30</v>
      </c>
      <c r="I543" s="164"/>
      <c r="J543" s="165">
        <f>ROUND(I543*H543,2)</f>
        <v>0</v>
      </c>
      <c r="K543" s="161" t="s">
        <v>136</v>
      </c>
      <c r="L543" s="34"/>
      <c r="M543" s="166" t="s">
        <v>1</v>
      </c>
      <c r="N543" s="167" t="s">
        <v>38</v>
      </c>
      <c r="O543" s="59"/>
      <c r="P543" s="168">
        <f>O543*H543</f>
        <v>0</v>
      </c>
      <c r="Q543" s="168">
        <v>5.7829999999999999E-2</v>
      </c>
      <c r="R543" s="168">
        <f>Q543*H543</f>
        <v>1.7348999999999999</v>
      </c>
      <c r="S543" s="168">
        <v>0</v>
      </c>
      <c r="T543" s="169">
        <f>S543*H543</f>
        <v>0</v>
      </c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R543" s="170" t="s">
        <v>137</v>
      </c>
      <c r="AT543" s="170" t="s">
        <v>132</v>
      </c>
      <c r="AU543" s="170" t="s">
        <v>82</v>
      </c>
      <c r="AY543" s="18" t="s">
        <v>130</v>
      </c>
      <c r="BE543" s="171">
        <f>IF(N543="základní",J543,0)</f>
        <v>0</v>
      </c>
      <c r="BF543" s="171">
        <f>IF(N543="snížená",J543,0)</f>
        <v>0</v>
      </c>
      <c r="BG543" s="171">
        <f>IF(N543="zákl. přenesená",J543,0)</f>
        <v>0</v>
      </c>
      <c r="BH543" s="171">
        <f>IF(N543="sníž. přenesená",J543,0)</f>
        <v>0</v>
      </c>
      <c r="BI543" s="171">
        <f>IF(N543="nulová",J543,0)</f>
        <v>0</v>
      </c>
      <c r="BJ543" s="18" t="s">
        <v>30</v>
      </c>
      <c r="BK543" s="171">
        <f>ROUND(I543*H543,2)</f>
        <v>0</v>
      </c>
      <c r="BL543" s="18" t="s">
        <v>137</v>
      </c>
      <c r="BM543" s="170" t="s">
        <v>1198</v>
      </c>
    </row>
    <row r="544" spans="1:65" s="14" customFormat="1">
      <c r="B544" s="180"/>
      <c r="D544" s="173" t="s">
        <v>139</v>
      </c>
      <c r="E544" s="181" t="s">
        <v>1</v>
      </c>
      <c r="F544" s="182" t="s">
        <v>1199</v>
      </c>
      <c r="H544" s="183">
        <v>30</v>
      </c>
      <c r="I544" s="184"/>
      <c r="L544" s="180"/>
      <c r="M544" s="185"/>
      <c r="N544" s="186"/>
      <c r="O544" s="186"/>
      <c r="P544" s="186"/>
      <c r="Q544" s="186"/>
      <c r="R544" s="186"/>
      <c r="S544" s="186"/>
      <c r="T544" s="187"/>
      <c r="AT544" s="181" t="s">
        <v>139</v>
      </c>
      <c r="AU544" s="181" t="s">
        <v>82</v>
      </c>
      <c r="AV544" s="14" t="s">
        <v>82</v>
      </c>
      <c r="AW544" s="14" t="s">
        <v>29</v>
      </c>
      <c r="AX544" s="14" t="s">
        <v>73</v>
      </c>
      <c r="AY544" s="181" t="s">
        <v>130</v>
      </c>
    </row>
    <row r="545" spans="1:65" s="15" customFormat="1">
      <c r="B545" s="188"/>
      <c r="D545" s="173" t="s">
        <v>139</v>
      </c>
      <c r="E545" s="189" t="s">
        <v>1</v>
      </c>
      <c r="F545" s="190" t="s">
        <v>142</v>
      </c>
      <c r="H545" s="191">
        <v>30</v>
      </c>
      <c r="I545" s="192"/>
      <c r="L545" s="188"/>
      <c r="M545" s="193"/>
      <c r="N545" s="194"/>
      <c r="O545" s="194"/>
      <c r="P545" s="194"/>
      <c r="Q545" s="194"/>
      <c r="R545" s="194"/>
      <c r="S545" s="194"/>
      <c r="T545" s="195"/>
      <c r="AT545" s="189" t="s">
        <v>139</v>
      </c>
      <c r="AU545" s="189" t="s">
        <v>82</v>
      </c>
      <c r="AV545" s="15" t="s">
        <v>137</v>
      </c>
      <c r="AW545" s="15" t="s">
        <v>29</v>
      </c>
      <c r="AX545" s="15" t="s">
        <v>30</v>
      </c>
      <c r="AY545" s="189" t="s">
        <v>130</v>
      </c>
    </row>
    <row r="546" spans="1:65" s="2" customFormat="1" ht="24.15" customHeight="1">
      <c r="A546" s="33"/>
      <c r="B546" s="125"/>
      <c r="C546" s="159" t="s">
        <v>1200</v>
      </c>
      <c r="D546" s="159" t="s">
        <v>132</v>
      </c>
      <c r="E546" s="160" t="s">
        <v>1201</v>
      </c>
      <c r="F546" s="161" t="s">
        <v>1202</v>
      </c>
      <c r="G546" s="162" t="s">
        <v>279</v>
      </c>
      <c r="H546" s="163">
        <v>30</v>
      </c>
      <c r="I546" s="164"/>
      <c r="J546" s="165">
        <f>ROUND(I546*H546,2)</f>
        <v>0</v>
      </c>
      <c r="K546" s="161" t="s">
        <v>1</v>
      </c>
      <c r="L546" s="34"/>
      <c r="M546" s="166" t="s">
        <v>1</v>
      </c>
      <c r="N546" s="167" t="s">
        <v>38</v>
      </c>
      <c r="O546" s="59"/>
      <c r="P546" s="168">
        <f>O546*H546</f>
        <v>0</v>
      </c>
      <c r="Q546" s="168">
        <v>0</v>
      </c>
      <c r="R546" s="168">
        <f>Q546*H546</f>
        <v>0</v>
      </c>
      <c r="S546" s="168">
        <v>0</v>
      </c>
      <c r="T546" s="169">
        <f>S546*H546</f>
        <v>0</v>
      </c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R546" s="170" t="s">
        <v>137</v>
      </c>
      <c r="AT546" s="170" t="s">
        <v>132</v>
      </c>
      <c r="AU546" s="170" t="s">
        <v>82</v>
      </c>
      <c r="AY546" s="18" t="s">
        <v>130</v>
      </c>
      <c r="BE546" s="171">
        <f>IF(N546="základní",J546,0)</f>
        <v>0</v>
      </c>
      <c r="BF546" s="171">
        <f>IF(N546="snížená",J546,0)</f>
        <v>0</v>
      </c>
      <c r="BG546" s="171">
        <f>IF(N546="zákl. přenesená",J546,0)</f>
        <v>0</v>
      </c>
      <c r="BH546" s="171">
        <f>IF(N546="sníž. přenesená",J546,0)</f>
        <v>0</v>
      </c>
      <c r="BI546" s="171">
        <f>IF(N546="nulová",J546,0)</f>
        <v>0</v>
      </c>
      <c r="BJ546" s="18" t="s">
        <v>30</v>
      </c>
      <c r="BK546" s="171">
        <f>ROUND(I546*H546,2)</f>
        <v>0</v>
      </c>
      <c r="BL546" s="18" t="s">
        <v>137</v>
      </c>
      <c r="BM546" s="170" t="s">
        <v>1203</v>
      </c>
    </row>
    <row r="547" spans="1:65" s="14" customFormat="1">
      <c r="B547" s="180"/>
      <c r="D547" s="173" t="s">
        <v>139</v>
      </c>
      <c r="E547" s="181" t="s">
        <v>1</v>
      </c>
      <c r="F547" s="182" t="s">
        <v>320</v>
      </c>
      <c r="H547" s="183">
        <v>30</v>
      </c>
      <c r="I547" s="184"/>
      <c r="L547" s="180"/>
      <c r="M547" s="185"/>
      <c r="N547" s="186"/>
      <c r="O547" s="186"/>
      <c r="P547" s="186"/>
      <c r="Q547" s="186"/>
      <c r="R547" s="186"/>
      <c r="S547" s="186"/>
      <c r="T547" s="187"/>
      <c r="AT547" s="181" t="s">
        <v>139</v>
      </c>
      <c r="AU547" s="181" t="s">
        <v>82</v>
      </c>
      <c r="AV547" s="14" t="s">
        <v>82</v>
      </c>
      <c r="AW547" s="14" t="s">
        <v>29</v>
      </c>
      <c r="AX547" s="14" t="s">
        <v>30</v>
      </c>
      <c r="AY547" s="181" t="s">
        <v>130</v>
      </c>
    </row>
    <row r="548" spans="1:65" s="2" customFormat="1" ht="24.15" customHeight="1">
      <c r="A548" s="33"/>
      <c r="B548" s="125"/>
      <c r="C548" s="159" t="s">
        <v>1204</v>
      </c>
      <c r="D548" s="159" t="s">
        <v>132</v>
      </c>
      <c r="E548" s="160" t="s">
        <v>1205</v>
      </c>
      <c r="F548" s="161" t="s">
        <v>1206</v>
      </c>
      <c r="G548" s="162" t="s">
        <v>344</v>
      </c>
      <c r="H548" s="163">
        <v>30</v>
      </c>
      <c r="I548" s="164"/>
      <c r="J548" s="165">
        <f>ROUND(I548*H548,2)</f>
        <v>0</v>
      </c>
      <c r="K548" s="161" t="s">
        <v>136</v>
      </c>
      <c r="L548" s="34"/>
      <c r="M548" s="166" t="s">
        <v>1</v>
      </c>
      <c r="N548" s="167" t="s">
        <v>38</v>
      </c>
      <c r="O548" s="59"/>
      <c r="P548" s="168">
        <f>O548*H548</f>
        <v>0</v>
      </c>
      <c r="Q548" s="168">
        <v>0.61211000000000004</v>
      </c>
      <c r="R548" s="168">
        <f>Q548*H548</f>
        <v>18.363300000000002</v>
      </c>
      <c r="S548" s="168">
        <v>0</v>
      </c>
      <c r="T548" s="169">
        <f>S548*H548</f>
        <v>0</v>
      </c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R548" s="170" t="s">
        <v>137</v>
      </c>
      <c r="AT548" s="170" t="s">
        <v>132</v>
      </c>
      <c r="AU548" s="170" t="s">
        <v>82</v>
      </c>
      <c r="AY548" s="18" t="s">
        <v>130</v>
      </c>
      <c r="BE548" s="171">
        <f>IF(N548="základní",J548,0)</f>
        <v>0</v>
      </c>
      <c r="BF548" s="171">
        <f>IF(N548="snížená",J548,0)</f>
        <v>0</v>
      </c>
      <c r="BG548" s="171">
        <f>IF(N548="zákl. přenesená",J548,0)</f>
        <v>0</v>
      </c>
      <c r="BH548" s="171">
        <f>IF(N548="sníž. přenesená",J548,0)</f>
        <v>0</v>
      </c>
      <c r="BI548" s="171">
        <f>IF(N548="nulová",J548,0)</f>
        <v>0</v>
      </c>
      <c r="BJ548" s="18" t="s">
        <v>30</v>
      </c>
      <c r="BK548" s="171">
        <f>ROUND(I548*H548,2)</f>
        <v>0</v>
      </c>
      <c r="BL548" s="18" t="s">
        <v>137</v>
      </c>
      <c r="BM548" s="170" t="s">
        <v>1207</v>
      </c>
    </row>
    <row r="549" spans="1:65" s="13" customFormat="1">
      <c r="B549" s="172"/>
      <c r="D549" s="173" t="s">
        <v>139</v>
      </c>
      <c r="E549" s="174" t="s">
        <v>1</v>
      </c>
      <c r="F549" s="175" t="s">
        <v>1208</v>
      </c>
      <c r="H549" s="174" t="s">
        <v>1</v>
      </c>
      <c r="I549" s="176"/>
      <c r="L549" s="172"/>
      <c r="M549" s="177"/>
      <c r="N549" s="178"/>
      <c r="O549" s="178"/>
      <c r="P549" s="178"/>
      <c r="Q549" s="178"/>
      <c r="R549" s="178"/>
      <c r="S549" s="178"/>
      <c r="T549" s="179"/>
      <c r="AT549" s="174" t="s">
        <v>139</v>
      </c>
      <c r="AU549" s="174" t="s">
        <v>82</v>
      </c>
      <c r="AV549" s="13" t="s">
        <v>30</v>
      </c>
      <c r="AW549" s="13" t="s">
        <v>29</v>
      </c>
      <c r="AX549" s="13" t="s">
        <v>73</v>
      </c>
      <c r="AY549" s="174" t="s">
        <v>130</v>
      </c>
    </row>
    <row r="550" spans="1:65" s="14" customFormat="1">
      <c r="B550" s="180"/>
      <c r="D550" s="173" t="s">
        <v>139</v>
      </c>
      <c r="E550" s="181" t="s">
        <v>1</v>
      </c>
      <c r="F550" s="182" t="s">
        <v>228</v>
      </c>
      <c r="H550" s="183">
        <v>15</v>
      </c>
      <c r="I550" s="184"/>
      <c r="L550" s="180"/>
      <c r="M550" s="185"/>
      <c r="N550" s="186"/>
      <c r="O550" s="186"/>
      <c r="P550" s="186"/>
      <c r="Q550" s="186"/>
      <c r="R550" s="186"/>
      <c r="S550" s="186"/>
      <c r="T550" s="187"/>
      <c r="AT550" s="181" t="s">
        <v>139</v>
      </c>
      <c r="AU550" s="181" t="s">
        <v>82</v>
      </c>
      <c r="AV550" s="14" t="s">
        <v>82</v>
      </c>
      <c r="AW550" s="14" t="s">
        <v>29</v>
      </c>
      <c r="AX550" s="14" t="s">
        <v>73</v>
      </c>
      <c r="AY550" s="181" t="s">
        <v>130</v>
      </c>
    </row>
    <row r="551" spans="1:65" s="13" customFormat="1">
      <c r="B551" s="172"/>
      <c r="D551" s="173" t="s">
        <v>139</v>
      </c>
      <c r="E551" s="174" t="s">
        <v>1</v>
      </c>
      <c r="F551" s="175" t="s">
        <v>1209</v>
      </c>
      <c r="H551" s="174" t="s">
        <v>1</v>
      </c>
      <c r="I551" s="176"/>
      <c r="L551" s="172"/>
      <c r="M551" s="177"/>
      <c r="N551" s="178"/>
      <c r="O551" s="178"/>
      <c r="P551" s="178"/>
      <c r="Q551" s="178"/>
      <c r="R551" s="178"/>
      <c r="S551" s="178"/>
      <c r="T551" s="179"/>
      <c r="AT551" s="174" t="s">
        <v>139</v>
      </c>
      <c r="AU551" s="174" t="s">
        <v>82</v>
      </c>
      <c r="AV551" s="13" t="s">
        <v>30</v>
      </c>
      <c r="AW551" s="13" t="s">
        <v>29</v>
      </c>
      <c r="AX551" s="13" t="s">
        <v>73</v>
      </c>
      <c r="AY551" s="174" t="s">
        <v>130</v>
      </c>
    </row>
    <row r="552" spans="1:65" s="14" customFormat="1">
      <c r="B552" s="180"/>
      <c r="D552" s="173" t="s">
        <v>139</v>
      </c>
      <c r="E552" s="181" t="s">
        <v>1</v>
      </c>
      <c r="F552" s="182" t="s">
        <v>228</v>
      </c>
      <c r="H552" s="183">
        <v>15</v>
      </c>
      <c r="I552" s="184"/>
      <c r="L552" s="180"/>
      <c r="M552" s="185"/>
      <c r="N552" s="186"/>
      <c r="O552" s="186"/>
      <c r="P552" s="186"/>
      <c r="Q552" s="186"/>
      <c r="R552" s="186"/>
      <c r="S552" s="186"/>
      <c r="T552" s="187"/>
      <c r="AT552" s="181" t="s">
        <v>139</v>
      </c>
      <c r="AU552" s="181" t="s">
        <v>82</v>
      </c>
      <c r="AV552" s="14" t="s">
        <v>82</v>
      </c>
      <c r="AW552" s="14" t="s">
        <v>29</v>
      </c>
      <c r="AX552" s="14" t="s">
        <v>73</v>
      </c>
      <c r="AY552" s="181" t="s">
        <v>130</v>
      </c>
    </row>
    <row r="553" spans="1:65" s="15" customFormat="1">
      <c r="B553" s="188"/>
      <c r="D553" s="173" t="s">
        <v>139</v>
      </c>
      <c r="E553" s="189" t="s">
        <v>1</v>
      </c>
      <c r="F553" s="190" t="s">
        <v>142</v>
      </c>
      <c r="H553" s="191">
        <v>30</v>
      </c>
      <c r="I553" s="192"/>
      <c r="L553" s="188"/>
      <c r="M553" s="193"/>
      <c r="N553" s="194"/>
      <c r="O553" s="194"/>
      <c r="P553" s="194"/>
      <c r="Q553" s="194"/>
      <c r="R553" s="194"/>
      <c r="S553" s="194"/>
      <c r="T553" s="195"/>
      <c r="AT553" s="189" t="s">
        <v>139</v>
      </c>
      <c r="AU553" s="189" t="s">
        <v>82</v>
      </c>
      <c r="AV553" s="15" t="s">
        <v>137</v>
      </c>
      <c r="AW553" s="15" t="s">
        <v>29</v>
      </c>
      <c r="AX553" s="15" t="s">
        <v>30</v>
      </c>
      <c r="AY553" s="189" t="s">
        <v>130</v>
      </c>
    </row>
    <row r="554" spans="1:65" s="2" customFormat="1" ht="33" customHeight="1">
      <c r="A554" s="33"/>
      <c r="B554" s="125"/>
      <c r="C554" s="159" t="s">
        <v>1210</v>
      </c>
      <c r="D554" s="159" t="s">
        <v>132</v>
      </c>
      <c r="E554" s="160" t="s">
        <v>1211</v>
      </c>
      <c r="F554" s="161" t="s">
        <v>1212</v>
      </c>
      <c r="G554" s="162" t="s">
        <v>344</v>
      </c>
      <c r="H554" s="163">
        <v>30</v>
      </c>
      <c r="I554" s="164"/>
      <c r="J554" s="165">
        <f>ROUND(I554*H554,2)</f>
        <v>0</v>
      </c>
      <c r="K554" s="161" t="s">
        <v>136</v>
      </c>
      <c r="L554" s="34"/>
      <c r="M554" s="166" t="s">
        <v>1</v>
      </c>
      <c r="N554" s="167" t="s">
        <v>38</v>
      </c>
      <c r="O554" s="59"/>
      <c r="P554" s="168">
        <f>O554*H554</f>
        <v>0</v>
      </c>
      <c r="Q554" s="168">
        <v>0.40242</v>
      </c>
      <c r="R554" s="168">
        <f>Q554*H554</f>
        <v>12.0726</v>
      </c>
      <c r="S554" s="168">
        <v>0</v>
      </c>
      <c r="T554" s="169">
        <f>S554*H554</f>
        <v>0</v>
      </c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R554" s="170" t="s">
        <v>137</v>
      </c>
      <c r="AT554" s="170" t="s">
        <v>132</v>
      </c>
      <c r="AU554" s="170" t="s">
        <v>82</v>
      </c>
      <c r="AY554" s="18" t="s">
        <v>130</v>
      </c>
      <c r="BE554" s="171">
        <f>IF(N554="základní",J554,0)</f>
        <v>0</v>
      </c>
      <c r="BF554" s="171">
        <f>IF(N554="snížená",J554,0)</f>
        <v>0</v>
      </c>
      <c r="BG554" s="171">
        <f>IF(N554="zákl. přenesená",J554,0)</f>
        <v>0</v>
      </c>
      <c r="BH554" s="171">
        <f>IF(N554="sníž. přenesená",J554,0)</f>
        <v>0</v>
      </c>
      <c r="BI554" s="171">
        <f>IF(N554="nulová",J554,0)</f>
        <v>0</v>
      </c>
      <c r="BJ554" s="18" t="s">
        <v>30</v>
      </c>
      <c r="BK554" s="171">
        <f>ROUND(I554*H554,2)</f>
        <v>0</v>
      </c>
      <c r="BL554" s="18" t="s">
        <v>137</v>
      </c>
      <c r="BM554" s="170" t="s">
        <v>1213</v>
      </c>
    </row>
    <row r="555" spans="1:65" s="13" customFormat="1">
      <c r="B555" s="172"/>
      <c r="D555" s="173" t="s">
        <v>139</v>
      </c>
      <c r="E555" s="174" t="s">
        <v>1</v>
      </c>
      <c r="F555" s="175" t="s">
        <v>1208</v>
      </c>
      <c r="H555" s="174" t="s">
        <v>1</v>
      </c>
      <c r="I555" s="176"/>
      <c r="L555" s="172"/>
      <c r="M555" s="177"/>
      <c r="N555" s="178"/>
      <c r="O555" s="178"/>
      <c r="P555" s="178"/>
      <c r="Q555" s="178"/>
      <c r="R555" s="178"/>
      <c r="S555" s="178"/>
      <c r="T555" s="179"/>
      <c r="AT555" s="174" t="s">
        <v>139</v>
      </c>
      <c r="AU555" s="174" t="s">
        <v>82</v>
      </c>
      <c r="AV555" s="13" t="s">
        <v>30</v>
      </c>
      <c r="AW555" s="13" t="s">
        <v>29</v>
      </c>
      <c r="AX555" s="13" t="s">
        <v>73</v>
      </c>
      <c r="AY555" s="174" t="s">
        <v>130</v>
      </c>
    </row>
    <row r="556" spans="1:65" s="14" customFormat="1">
      <c r="B556" s="180"/>
      <c r="D556" s="173" t="s">
        <v>139</v>
      </c>
      <c r="E556" s="181" t="s">
        <v>1</v>
      </c>
      <c r="F556" s="182" t="s">
        <v>228</v>
      </c>
      <c r="H556" s="183">
        <v>15</v>
      </c>
      <c r="I556" s="184"/>
      <c r="L556" s="180"/>
      <c r="M556" s="185"/>
      <c r="N556" s="186"/>
      <c r="O556" s="186"/>
      <c r="P556" s="186"/>
      <c r="Q556" s="186"/>
      <c r="R556" s="186"/>
      <c r="S556" s="186"/>
      <c r="T556" s="187"/>
      <c r="AT556" s="181" t="s">
        <v>139</v>
      </c>
      <c r="AU556" s="181" t="s">
        <v>82</v>
      </c>
      <c r="AV556" s="14" t="s">
        <v>82</v>
      </c>
      <c r="AW556" s="14" t="s">
        <v>29</v>
      </c>
      <c r="AX556" s="14" t="s">
        <v>73</v>
      </c>
      <c r="AY556" s="181" t="s">
        <v>130</v>
      </c>
    </row>
    <row r="557" spans="1:65" s="13" customFormat="1">
      <c r="B557" s="172"/>
      <c r="D557" s="173" t="s">
        <v>139</v>
      </c>
      <c r="E557" s="174" t="s">
        <v>1</v>
      </c>
      <c r="F557" s="175" t="s">
        <v>1209</v>
      </c>
      <c r="H557" s="174" t="s">
        <v>1</v>
      </c>
      <c r="I557" s="176"/>
      <c r="L557" s="172"/>
      <c r="M557" s="177"/>
      <c r="N557" s="178"/>
      <c r="O557" s="178"/>
      <c r="P557" s="178"/>
      <c r="Q557" s="178"/>
      <c r="R557" s="178"/>
      <c r="S557" s="178"/>
      <c r="T557" s="179"/>
      <c r="AT557" s="174" t="s">
        <v>139</v>
      </c>
      <c r="AU557" s="174" t="s">
        <v>82</v>
      </c>
      <c r="AV557" s="13" t="s">
        <v>30</v>
      </c>
      <c r="AW557" s="13" t="s">
        <v>29</v>
      </c>
      <c r="AX557" s="13" t="s">
        <v>73</v>
      </c>
      <c r="AY557" s="174" t="s">
        <v>130</v>
      </c>
    </row>
    <row r="558" spans="1:65" s="14" customFormat="1">
      <c r="B558" s="180"/>
      <c r="D558" s="173" t="s">
        <v>139</v>
      </c>
      <c r="E558" s="181" t="s">
        <v>1</v>
      </c>
      <c r="F558" s="182" t="s">
        <v>228</v>
      </c>
      <c r="H558" s="183">
        <v>15</v>
      </c>
      <c r="I558" s="184"/>
      <c r="L558" s="180"/>
      <c r="M558" s="185"/>
      <c r="N558" s="186"/>
      <c r="O558" s="186"/>
      <c r="P558" s="186"/>
      <c r="Q558" s="186"/>
      <c r="R558" s="186"/>
      <c r="S558" s="186"/>
      <c r="T558" s="187"/>
      <c r="AT558" s="181" t="s">
        <v>139</v>
      </c>
      <c r="AU558" s="181" t="s">
        <v>82</v>
      </c>
      <c r="AV558" s="14" t="s">
        <v>82</v>
      </c>
      <c r="AW558" s="14" t="s">
        <v>29</v>
      </c>
      <c r="AX558" s="14" t="s">
        <v>73</v>
      </c>
      <c r="AY558" s="181" t="s">
        <v>130</v>
      </c>
    </row>
    <row r="559" spans="1:65" s="15" customFormat="1">
      <c r="B559" s="188"/>
      <c r="D559" s="173" t="s">
        <v>139</v>
      </c>
      <c r="E559" s="189" t="s">
        <v>1</v>
      </c>
      <c r="F559" s="190" t="s">
        <v>142</v>
      </c>
      <c r="H559" s="191">
        <v>30</v>
      </c>
      <c r="I559" s="192"/>
      <c r="L559" s="188"/>
      <c r="M559" s="193"/>
      <c r="N559" s="194"/>
      <c r="O559" s="194"/>
      <c r="P559" s="194"/>
      <c r="Q559" s="194"/>
      <c r="R559" s="194"/>
      <c r="S559" s="194"/>
      <c r="T559" s="195"/>
      <c r="AT559" s="189" t="s">
        <v>139</v>
      </c>
      <c r="AU559" s="189" t="s">
        <v>82</v>
      </c>
      <c r="AV559" s="15" t="s">
        <v>137</v>
      </c>
      <c r="AW559" s="15" t="s">
        <v>29</v>
      </c>
      <c r="AX559" s="15" t="s">
        <v>30</v>
      </c>
      <c r="AY559" s="189" t="s">
        <v>130</v>
      </c>
    </row>
    <row r="560" spans="1:65" s="12" customFormat="1" ht="22.95" customHeight="1">
      <c r="B560" s="146"/>
      <c r="D560" s="147" t="s">
        <v>72</v>
      </c>
      <c r="E560" s="157" t="s">
        <v>185</v>
      </c>
      <c r="F560" s="157" t="s">
        <v>496</v>
      </c>
      <c r="I560" s="149"/>
      <c r="J560" s="158">
        <f>BK560</f>
        <v>0</v>
      </c>
      <c r="L560" s="146"/>
      <c r="M560" s="151"/>
      <c r="N560" s="152"/>
      <c r="O560" s="152"/>
      <c r="P560" s="153">
        <f>SUM(P561:P668)</f>
        <v>0</v>
      </c>
      <c r="Q560" s="152"/>
      <c r="R560" s="153">
        <f>SUM(R561:R668)</f>
        <v>77.458122779999982</v>
      </c>
      <c r="S560" s="152"/>
      <c r="T560" s="154">
        <f>SUM(T561:T668)</f>
        <v>1.6E-2</v>
      </c>
      <c r="AR560" s="147" t="s">
        <v>30</v>
      </c>
      <c r="AT560" s="155" t="s">
        <v>72</v>
      </c>
      <c r="AU560" s="155" t="s">
        <v>30</v>
      </c>
      <c r="AY560" s="147" t="s">
        <v>130</v>
      </c>
      <c r="BK560" s="156">
        <f>SUM(BK561:BK668)</f>
        <v>0</v>
      </c>
    </row>
    <row r="561" spans="1:65" s="2" customFormat="1" ht="24.15" customHeight="1">
      <c r="A561" s="33"/>
      <c r="B561" s="125"/>
      <c r="C561" s="159" t="s">
        <v>1214</v>
      </c>
      <c r="D561" s="159" t="s">
        <v>132</v>
      </c>
      <c r="E561" s="160" t="s">
        <v>1215</v>
      </c>
      <c r="F561" s="161" t="s">
        <v>1216</v>
      </c>
      <c r="G561" s="162" t="s">
        <v>279</v>
      </c>
      <c r="H561" s="163">
        <v>30</v>
      </c>
      <c r="I561" s="164"/>
      <c r="J561" s="165">
        <f>ROUND(I561*H561,2)</f>
        <v>0</v>
      </c>
      <c r="K561" s="161" t="s">
        <v>1</v>
      </c>
      <c r="L561" s="34"/>
      <c r="M561" s="166" t="s">
        <v>1</v>
      </c>
      <c r="N561" s="167" t="s">
        <v>38</v>
      </c>
      <c r="O561" s="59"/>
      <c r="P561" s="168">
        <f>O561*H561</f>
        <v>0</v>
      </c>
      <c r="Q561" s="168">
        <v>0</v>
      </c>
      <c r="R561" s="168">
        <f>Q561*H561</f>
        <v>0</v>
      </c>
      <c r="S561" s="168">
        <v>0</v>
      </c>
      <c r="T561" s="169">
        <f>S561*H561</f>
        <v>0</v>
      </c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R561" s="170" t="s">
        <v>137</v>
      </c>
      <c r="AT561" s="170" t="s">
        <v>132</v>
      </c>
      <c r="AU561" s="170" t="s">
        <v>82</v>
      </c>
      <c r="AY561" s="18" t="s">
        <v>130</v>
      </c>
      <c r="BE561" s="171">
        <f>IF(N561="základní",J561,0)</f>
        <v>0</v>
      </c>
      <c r="BF561" s="171">
        <f>IF(N561="snížená",J561,0)</f>
        <v>0</v>
      </c>
      <c r="BG561" s="171">
        <f>IF(N561="zákl. přenesená",J561,0)</f>
        <v>0</v>
      </c>
      <c r="BH561" s="171">
        <f>IF(N561="sníž. přenesená",J561,0)</f>
        <v>0</v>
      </c>
      <c r="BI561" s="171">
        <f>IF(N561="nulová",J561,0)</f>
        <v>0</v>
      </c>
      <c r="BJ561" s="18" t="s">
        <v>30</v>
      </c>
      <c r="BK561" s="171">
        <f>ROUND(I561*H561,2)</f>
        <v>0</v>
      </c>
      <c r="BL561" s="18" t="s">
        <v>137</v>
      </c>
      <c r="BM561" s="170" t="s">
        <v>1217</v>
      </c>
    </row>
    <row r="562" spans="1:65" s="14" customFormat="1">
      <c r="B562" s="180"/>
      <c r="D562" s="173" t="s">
        <v>139</v>
      </c>
      <c r="E562" s="181" t="s">
        <v>1</v>
      </c>
      <c r="F562" s="182" t="s">
        <v>320</v>
      </c>
      <c r="H562" s="183">
        <v>30</v>
      </c>
      <c r="I562" s="184"/>
      <c r="L562" s="180"/>
      <c r="M562" s="185"/>
      <c r="N562" s="186"/>
      <c r="O562" s="186"/>
      <c r="P562" s="186"/>
      <c r="Q562" s="186"/>
      <c r="R562" s="186"/>
      <c r="S562" s="186"/>
      <c r="T562" s="187"/>
      <c r="AT562" s="181" t="s">
        <v>139</v>
      </c>
      <c r="AU562" s="181" t="s">
        <v>82</v>
      </c>
      <c r="AV562" s="14" t="s">
        <v>82</v>
      </c>
      <c r="AW562" s="14" t="s">
        <v>29</v>
      </c>
      <c r="AX562" s="14" t="s">
        <v>30</v>
      </c>
      <c r="AY562" s="181" t="s">
        <v>130</v>
      </c>
    </row>
    <row r="563" spans="1:65" s="2" customFormat="1" ht="24.15" customHeight="1">
      <c r="A563" s="33"/>
      <c r="B563" s="125"/>
      <c r="C563" s="159" t="s">
        <v>1218</v>
      </c>
      <c r="D563" s="159" t="s">
        <v>132</v>
      </c>
      <c r="E563" s="160" t="s">
        <v>1219</v>
      </c>
      <c r="F563" s="161" t="s">
        <v>1220</v>
      </c>
      <c r="G563" s="162" t="s">
        <v>279</v>
      </c>
      <c r="H563" s="163">
        <v>30</v>
      </c>
      <c r="I563" s="164"/>
      <c r="J563" s="165">
        <f>ROUND(I563*H563,2)</f>
        <v>0</v>
      </c>
      <c r="K563" s="161" t="s">
        <v>136</v>
      </c>
      <c r="L563" s="34"/>
      <c r="M563" s="166" t="s">
        <v>1</v>
      </c>
      <c r="N563" s="167" t="s">
        <v>38</v>
      </c>
      <c r="O563" s="59"/>
      <c r="P563" s="168">
        <f>O563*H563</f>
        <v>0</v>
      </c>
      <c r="Q563" s="168">
        <v>0</v>
      </c>
      <c r="R563" s="168">
        <f>Q563*H563</f>
        <v>0</v>
      </c>
      <c r="S563" s="168">
        <v>0</v>
      </c>
      <c r="T563" s="169">
        <f>S563*H563</f>
        <v>0</v>
      </c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R563" s="170" t="s">
        <v>137</v>
      </c>
      <c r="AT563" s="170" t="s">
        <v>132</v>
      </c>
      <c r="AU563" s="170" t="s">
        <v>82</v>
      </c>
      <c r="AY563" s="18" t="s">
        <v>130</v>
      </c>
      <c r="BE563" s="171">
        <f>IF(N563="základní",J563,0)</f>
        <v>0</v>
      </c>
      <c r="BF563" s="171">
        <f>IF(N563="snížená",J563,0)</f>
        <v>0</v>
      </c>
      <c r="BG563" s="171">
        <f>IF(N563="zákl. přenesená",J563,0)</f>
        <v>0</v>
      </c>
      <c r="BH563" s="171">
        <f>IF(N563="sníž. přenesená",J563,0)</f>
        <v>0</v>
      </c>
      <c r="BI563" s="171">
        <f>IF(N563="nulová",J563,0)</f>
        <v>0</v>
      </c>
      <c r="BJ563" s="18" t="s">
        <v>30</v>
      </c>
      <c r="BK563" s="171">
        <f>ROUND(I563*H563,2)</f>
        <v>0</v>
      </c>
      <c r="BL563" s="18" t="s">
        <v>137</v>
      </c>
      <c r="BM563" s="170" t="s">
        <v>1221</v>
      </c>
    </row>
    <row r="564" spans="1:65" s="14" customFormat="1">
      <c r="B564" s="180"/>
      <c r="D564" s="173" t="s">
        <v>139</v>
      </c>
      <c r="E564" s="181" t="s">
        <v>1</v>
      </c>
      <c r="F564" s="182" t="s">
        <v>320</v>
      </c>
      <c r="H564" s="183">
        <v>30</v>
      </c>
      <c r="I564" s="184"/>
      <c r="L564" s="180"/>
      <c r="M564" s="185"/>
      <c r="N564" s="186"/>
      <c r="O564" s="186"/>
      <c r="P564" s="186"/>
      <c r="Q564" s="186"/>
      <c r="R564" s="186"/>
      <c r="S564" s="186"/>
      <c r="T564" s="187"/>
      <c r="AT564" s="181" t="s">
        <v>139</v>
      </c>
      <c r="AU564" s="181" t="s">
        <v>82</v>
      </c>
      <c r="AV564" s="14" t="s">
        <v>82</v>
      </c>
      <c r="AW564" s="14" t="s">
        <v>29</v>
      </c>
      <c r="AX564" s="14" t="s">
        <v>30</v>
      </c>
      <c r="AY564" s="181" t="s">
        <v>130</v>
      </c>
    </row>
    <row r="565" spans="1:65" s="2" customFormat="1" ht="24.15" customHeight="1">
      <c r="A565" s="33"/>
      <c r="B565" s="125"/>
      <c r="C565" s="196" t="s">
        <v>1222</v>
      </c>
      <c r="D565" s="196" t="s">
        <v>256</v>
      </c>
      <c r="E565" s="197" t="s">
        <v>1223</v>
      </c>
      <c r="F565" s="198" t="s">
        <v>1224</v>
      </c>
      <c r="G565" s="199" t="s">
        <v>279</v>
      </c>
      <c r="H565" s="200">
        <v>30.45</v>
      </c>
      <c r="I565" s="201"/>
      <c r="J565" s="202">
        <f>ROUND(I565*H565,2)</f>
        <v>0</v>
      </c>
      <c r="K565" s="198" t="s">
        <v>1</v>
      </c>
      <c r="L565" s="203"/>
      <c r="M565" s="204" t="s">
        <v>1</v>
      </c>
      <c r="N565" s="205" t="s">
        <v>38</v>
      </c>
      <c r="O565" s="59"/>
      <c r="P565" s="168">
        <f>O565*H565</f>
        <v>0</v>
      </c>
      <c r="Q565" s="168">
        <v>2.7E-2</v>
      </c>
      <c r="R565" s="168">
        <f>Q565*H565</f>
        <v>0.82214999999999994</v>
      </c>
      <c r="S565" s="168">
        <v>0</v>
      </c>
      <c r="T565" s="169">
        <f>S565*H565</f>
        <v>0</v>
      </c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R565" s="170" t="s">
        <v>185</v>
      </c>
      <c r="AT565" s="170" t="s">
        <v>256</v>
      </c>
      <c r="AU565" s="170" t="s">
        <v>82</v>
      </c>
      <c r="AY565" s="18" t="s">
        <v>130</v>
      </c>
      <c r="BE565" s="171">
        <f>IF(N565="základní",J565,0)</f>
        <v>0</v>
      </c>
      <c r="BF565" s="171">
        <f>IF(N565="snížená",J565,0)</f>
        <v>0</v>
      </c>
      <c r="BG565" s="171">
        <f>IF(N565="zákl. přenesená",J565,0)</f>
        <v>0</v>
      </c>
      <c r="BH565" s="171">
        <f>IF(N565="sníž. přenesená",J565,0)</f>
        <v>0</v>
      </c>
      <c r="BI565" s="171">
        <f>IF(N565="nulová",J565,0)</f>
        <v>0</v>
      </c>
      <c r="BJ565" s="18" t="s">
        <v>30</v>
      </c>
      <c r="BK565" s="171">
        <f>ROUND(I565*H565,2)</f>
        <v>0</v>
      </c>
      <c r="BL565" s="18" t="s">
        <v>137</v>
      </c>
      <c r="BM565" s="170" t="s">
        <v>1225</v>
      </c>
    </row>
    <row r="566" spans="1:65" s="14" customFormat="1">
      <c r="B566" s="180"/>
      <c r="D566" s="173" t="s">
        <v>139</v>
      </c>
      <c r="E566" s="181" t="s">
        <v>1</v>
      </c>
      <c r="F566" s="182" t="s">
        <v>1226</v>
      </c>
      <c r="H566" s="183">
        <v>30.45</v>
      </c>
      <c r="I566" s="184"/>
      <c r="L566" s="180"/>
      <c r="M566" s="185"/>
      <c r="N566" s="186"/>
      <c r="O566" s="186"/>
      <c r="P566" s="186"/>
      <c r="Q566" s="186"/>
      <c r="R566" s="186"/>
      <c r="S566" s="186"/>
      <c r="T566" s="187"/>
      <c r="AT566" s="181" t="s">
        <v>139</v>
      </c>
      <c r="AU566" s="181" t="s">
        <v>82</v>
      </c>
      <c r="AV566" s="14" t="s">
        <v>82</v>
      </c>
      <c r="AW566" s="14" t="s">
        <v>29</v>
      </c>
      <c r="AX566" s="14" t="s">
        <v>73</v>
      </c>
      <c r="AY566" s="181" t="s">
        <v>130</v>
      </c>
    </row>
    <row r="567" spans="1:65" s="15" customFormat="1">
      <c r="B567" s="188"/>
      <c r="D567" s="173" t="s">
        <v>139</v>
      </c>
      <c r="E567" s="189" t="s">
        <v>1</v>
      </c>
      <c r="F567" s="190" t="s">
        <v>142</v>
      </c>
      <c r="H567" s="191">
        <v>30.45</v>
      </c>
      <c r="I567" s="192"/>
      <c r="L567" s="188"/>
      <c r="M567" s="193"/>
      <c r="N567" s="194"/>
      <c r="O567" s="194"/>
      <c r="P567" s="194"/>
      <c r="Q567" s="194"/>
      <c r="R567" s="194"/>
      <c r="S567" s="194"/>
      <c r="T567" s="195"/>
      <c r="AT567" s="189" t="s">
        <v>139</v>
      </c>
      <c r="AU567" s="189" t="s">
        <v>82</v>
      </c>
      <c r="AV567" s="15" t="s">
        <v>137</v>
      </c>
      <c r="AW567" s="15" t="s">
        <v>29</v>
      </c>
      <c r="AX567" s="15" t="s">
        <v>30</v>
      </c>
      <c r="AY567" s="189" t="s">
        <v>130</v>
      </c>
    </row>
    <row r="568" spans="1:65" s="2" customFormat="1" ht="24.15" customHeight="1">
      <c r="A568" s="33"/>
      <c r="B568" s="125"/>
      <c r="C568" s="159" t="s">
        <v>1227</v>
      </c>
      <c r="D568" s="159" t="s">
        <v>132</v>
      </c>
      <c r="E568" s="160" t="s">
        <v>1228</v>
      </c>
      <c r="F568" s="161" t="s">
        <v>1229</v>
      </c>
      <c r="G568" s="162" t="s">
        <v>516</v>
      </c>
      <c r="H568" s="163">
        <v>2</v>
      </c>
      <c r="I568" s="164"/>
      <c r="J568" s="165">
        <f>ROUND(I568*H568,2)</f>
        <v>0</v>
      </c>
      <c r="K568" s="161" t="s">
        <v>1</v>
      </c>
      <c r="L568" s="34"/>
      <c r="M568" s="166" t="s">
        <v>1</v>
      </c>
      <c r="N568" s="167" t="s">
        <v>38</v>
      </c>
      <c r="O568" s="59"/>
      <c r="P568" s="168">
        <f>O568*H568</f>
        <v>0</v>
      </c>
      <c r="Q568" s="168">
        <v>1E-4</v>
      </c>
      <c r="R568" s="168">
        <f>Q568*H568</f>
        <v>2.0000000000000001E-4</v>
      </c>
      <c r="S568" s="168">
        <v>0</v>
      </c>
      <c r="T568" s="169">
        <f>S568*H568</f>
        <v>0</v>
      </c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R568" s="170" t="s">
        <v>137</v>
      </c>
      <c r="AT568" s="170" t="s">
        <v>132</v>
      </c>
      <c r="AU568" s="170" t="s">
        <v>82</v>
      </c>
      <c r="AY568" s="18" t="s">
        <v>130</v>
      </c>
      <c r="BE568" s="171">
        <f>IF(N568="základní",J568,0)</f>
        <v>0</v>
      </c>
      <c r="BF568" s="171">
        <f>IF(N568="snížená",J568,0)</f>
        <v>0</v>
      </c>
      <c r="BG568" s="171">
        <f>IF(N568="zákl. přenesená",J568,0)</f>
        <v>0</v>
      </c>
      <c r="BH568" s="171">
        <f>IF(N568="sníž. přenesená",J568,0)</f>
        <v>0</v>
      </c>
      <c r="BI568" s="171">
        <f>IF(N568="nulová",J568,0)</f>
        <v>0</v>
      </c>
      <c r="BJ568" s="18" t="s">
        <v>30</v>
      </c>
      <c r="BK568" s="171">
        <f>ROUND(I568*H568,2)</f>
        <v>0</v>
      </c>
      <c r="BL568" s="18" t="s">
        <v>137</v>
      </c>
      <c r="BM568" s="170" t="s">
        <v>1230</v>
      </c>
    </row>
    <row r="569" spans="1:65" s="14" customFormat="1">
      <c r="B569" s="180"/>
      <c r="D569" s="173" t="s">
        <v>139</v>
      </c>
      <c r="E569" s="181" t="s">
        <v>1</v>
      </c>
      <c r="F569" s="182" t="s">
        <v>82</v>
      </c>
      <c r="H569" s="183">
        <v>2</v>
      </c>
      <c r="I569" s="184"/>
      <c r="L569" s="180"/>
      <c r="M569" s="185"/>
      <c r="N569" s="186"/>
      <c r="O569" s="186"/>
      <c r="P569" s="186"/>
      <c r="Q569" s="186"/>
      <c r="R569" s="186"/>
      <c r="S569" s="186"/>
      <c r="T569" s="187"/>
      <c r="AT569" s="181" t="s">
        <v>139</v>
      </c>
      <c r="AU569" s="181" t="s">
        <v>82</v>
      </c>
      <c r="AV569" s="14" t="s">
        <v>82</v>
      </c>
      <c r="AW569" s="14" t="s">
        <v>29</v>
      </c>
      <c r="AX569" s="14" t="s">
        <v>30</v>
      </c>
      <c r="AY569" s="181" t="s">
        <v>130</v>
      </c>
    </row>
    <row r="570" spans="1:65" s="2" customFormat="1" ht="37.950000000000003" customHeight="1">
      <c r="A570" s="33"/>
      <c r="B570" s="125"/>
      <c r="C570" s="159" t="s">
        <v>1231</v>
      </c>
      <c r="D570" s="159" t="s">
        <v>132</v>
      </c>
      <c r="E570" s="160" t="s">
        <v>1232</v>
      </c>
      <c r="F570" s="161" t="s">
        <v>1233</v>
      </c>
      <c r="G570" s="162" t="s">
        <v>516</v>
      </c>
      <c r="H570" s="163">
        <v>2</v>
      </c>
      <c r="I570" s="164"/>
      <c r="J570" s="165">
        <f>ROUND(I570*H570,2)</f>
        <v>0</v>
      </c>
      <c r="K570" s="161" t="s">
        <v>1</v>
      </c>
      <c r="L570" s="34"/>
      <c r="M570" s="166" t="s">
        <v>1</v>
      </c>
      <c r="N570" s="167" t="s">
        <v>38</v>
      </c>
      <c r="O570" s="59"/>
      <c r="P570" s="168">
        <f>O570*H570</f>
        <v>0</v>
      </c>
      <c r="Q570" s="168">
        <v>0</v>
      </c>
      <c r="R570" s="168">
        <f>Q570*H570</f>
        <v>0</v>
      </c>
      <c r="S570" s="168">
        <v>0</v>
      </c>
      <c r="T570" s="169">
        <f>S570*H570</f>
        <v>0</v>
      </c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R570" s="170" t="s">
        <v>137</v>
      </c>
      <c r="AT570" s="170" t="s">
        <v>132</v>
      </c>
      <c r="AU570" s="170" t="s">
        <v>82</v>
      </c>
      <c r="AY570" s="18" t="s">
        <v>130</v>
      </c>
      <c r="BE570" s="171">
        <f>IF(N570="základní",J570,0)</f>
        <v>0</v>
      </c>
      <c r="BF570" s="171">
        <f>IF(N570="snížená",J570,0)</f>
        <v>0</v>
      </c>
      <c r="BG570" s="171">
        <f>IF(N570="zákl. přenesená",J570,0)</f>
        <v>0</v>
      </c>
      <c r="BH570" s="171">
        <f>IF(N570="sníž. přenesená",J570,0)</f>
        <v>0</v>
      </c>
      <c r="BI570" s="171">
        <f>IF(N570="nulová",J570,0)</f>
        <v>0</v>
      </c>
      <c r="BJ570" s="18" t="s">
        <v>30</v>
      </c>
      <c r="BK570" s="171">
        <f>ROUND(I570*H570,2)</f>
        <v>0</v>
      </c>
      <c r="BL570" s="18" t="s">
        <v>137</v>
      </c>
      <c r="BM570" s="170" t="s">
        <v>1234</v>
      </c>
    </row>
    <row r="571" spans="1:65" s="14" customFormat="1">
      <c r="B571" s="180"/>
      <c r="D571" s="173" t="s">
        <v>139</v>
      </c>
      <c r="E571" s="181" t="s">
        <v>1</v>
      </c>
      <c r="F571" s="182" t="s">
        <v>82</v>
      </c>
      <c r="H571" s="183">
        <v>2</v>
      </c>
      <c r="I571" s="184"/>
      <c r="L571" s="180"/>
      <c r="M571" s="185"/>
      <c r="N571" s="186"/>
      <c r="O571" s="186"/>
      <c r="P571" s="186"/>
      <c r="Q571" s="186"/>
      <c r="R571" s="186"/>
      <c r="S571" s="186"/>
      <c r="T571" s="187"/>
      <c r="AT571" s="181" t="s">
        <v>139</v>
      </c>
      <c r="AU571" s="181" t="s">
        <v>82</v>
      </c>
      <c r="AV571" s="14" t="s">
        <v>82</v>
      </c>
      <c r="AW571" s="14" t="s">
        <v>29</v>
      </c>
      <c r="AX571" s="14" t="s">
        <v>30</v>
      </c>
      <c r="AY571" s="181" t="s">
        <v>130</v>
      </c>
    </row>
    <row r="572" spans="1:65" s="2" customFormat="1" ht="24.15" customHeight="1">
      <c r="A572" s="33"/>
      <c r="B572" s="125"/>
      <c r="C572" s="196" t="s">
        <v>1235</v>
      </c>
      <c r="D572" s="196" t="s">
        <v>256</v>
      </c>
      <c r="E572" s="197" t="s">
        <v>1236</v>
      </c>
      <c r="F572" s="198" t="s">
        <v>1237</v>
      </c>
      <c r="G572" s="199" t="s">
        <v>516</v>
      </c>
      <c r="H572" s="200">
        <v>1.0149999999999999</v>
      </c>
      <c r="I572" s="201"/>
      <c r="J572" s="202">
        <f>ROUND(I572*H572,2)</f>
        <v>0</v>
      </c>
      <c r="K572" s="198" t="s">
        <v>1</v>
      </c>
      <c r="L572" s="203"/>
      <c r="M572" s="204" t="s">
        <v>1</v>
      </c>
      <c r="N572" s="205" t="s">
        <v>38</v>
      </c>
      <c r="O572" s="59"/>
      <c r="P572" s="168">
        <f>O572*H572</f>
        <v>0</v>
      </c>
      <c r="Q572" s="168">
        <v>2.2499999999999999E-2</v>
      </c>
      <c r="R572" s="168">
        <f>Q572*H572</f>
        <v>2.2837499999999997E-2</v>
      </c>
      <c r="S572" s="168">
        <v>0</v>
      </c>
      <c r="T572" s="169">
        <f>S572*H572</f>
        <v>0</v>
      </c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R572" s="170" t="s">
        <v>185</v>
      </c>
      <c r="AT572" s="170" t="s">
        <v>256</v>
      </c>
      <c r="AU572" s="170" t="s">
        <v>82</v>
      </c>
      <c r="AY572" s="18" t="s">
        <v>130</v>
      </c>
      <c r="BE572" s="171">
        <f>IF(N572="základní",J572,0)</f>
        <v>0</v>
      </c>
      <c r="BF572" s="171">
        <f>IF(N572="snížená",J572,0)</f>
        <v>0</v>
      </c>
      <c r="BG572" s="171">
        <f>IF(N572="zákl. přenesená",J572,0)</f>
        <v>0</v>
      </c>
      <c r="BH572" s="171">
        <f>IF(N572="sníž. přenesená",J572,0)</f>
        <v>0</v>
      </c>
      <c r="BI572" s="171">
        <f>IF(N572="nulová",J572,0)</f>
        <v>0</v>
      </c>
      <c r="BJ572" s="18" t="s">
        <v>30</v>
      </c>
      <c r="BK572" s="171">
        <f>ROUND(I572*H572,2)</f>
        <v>0</v>
      </c>
      <c r="BL572" s="18" t="s">
        <v>137</v>
      </c>
      <c r="BM572" s="170" t="s">
        <v>1238</v>
      </c>
    </row>
    <row r="573" spans="1:65" s="14" customFormat="1">
      <c r="B573" s="180"/>
      <c r="D573" s="173" t="s">
        <v>139</v>
      </c>
      <c r="E573" s="181" t="s">
        <v>1</v>
      </c>
      <c r="F573" s="182" t="s">
        <v>1239</v>
      </c>
      <c r="H573" s="183">
        <v>1.0149999999999999</v>
      </c>
      <c r="I573" s="184"/>
      <c r="L573" s="180"/>
      <c r="M573" s="185"/>
      <c r="N573" s="186"/>
      <c r="O573" s="186"/>
      <c r="P573" s="186"/>
      <c r="Q573" s="186"/>
      <c r="R573" s="186"/>
      <c r="S573" s="186"/>
      <c r="T573" s="187"/>
      <c r="AT573" s="181" t="s">
        <v>139</v>
      </c>
      <c r="AU573" s="181" t="s">
        <v>82</v>
      </c>
      <c r="AV573" s="14" t="s">
        <v>82</v>
      </c>
      <c r="AW573" s="14" t="s">
        <v>29</v>
      </c>
      <c r="AX573" s="14" t="s">
        <v>73</v>
      </c>
      <c r="AY573" s="181" t="s">
        <v>130</v>
      </c>
    </row>
    <row r="574" spans="1:65" s="15" customFormat="1">
      <c r="B574" s="188"/>
      <c r="D574" s="173" t="s">
        <v>139</v>
      </c>
      <c r="E574" s="189" t="s">
        <v>1</v>
      </c>
      <c r="F574" s="190" t="s">
        <v>142</v>
      </c>
      <c r="H574" s="191">
        <v>1.0149999999999999</v>
      </c>
      <c r="I574" s="192"/>
      <c r="L574" s="188"/>
      <c r="M574" s="193"/>
      <c r="N574" s="194"/>
      <c r="O574" s="194"/>
      <c r="P574" s="194"/>
      <c r="Q574" s="194"/>
      <c r="R574" s="194"/>
      <c r="S574" s="194"/>
      <c r="T574" s="195"/>
      <c r="AT574" s="189" t="s">
        <v>139</v>
      </c>
      <c r="AU574" s="189" t="s">
        <v>82</v>
      </c>
      <c r="AV574" s="15" t="s">
        <v>137</v>
      </c>
      <c r="AW574" s="15" t="s">
        <v>29</v>
      </c>
      <c r="AX574" s="15" t="s">
        <v>30</v>
      </c>
      <c r="AY574" s="189" t="s">
        <v>130</v>
      </c>
    </row>
    <row r="575" spans="1:65" s="2" customFormat="1" ht="33" customHeight="1">
      <c r="A575" s="33"/>
      <c r="B575" s="125"/>
      <c r="C575" s="196" t="s">
        <v>1240</v>
      </c>
      <c r="D575" s="196" t="s">
        <v>256</v>
      </c>
      <c r="E575" s="197" t="s">
        <v>1241</v>
      </c>
      <c r="F575" s="198" t="s">
        <v>1242</v>
      </c>
      <c r="G575" s="199" t="s">
        <v>516</v>
      </c>
      <c r="H575" s="200">
        <v>1.0149999999999999</v>
      </c>
      <c r="I575" s="201"/>
      <c r="J575" s="202">
        <f>ROUND(I575*H575,2)</f>
        <v>0</v>
      </c>
      <c r="K575" s="198" t="s">
        <v>1</v>
      </c>
      <c r="L575" s="203"/>
      <c r="M575" s="204" t="s">
        <v>1</v>
      </c>
      <c r="N575" s="205" t="s">
        <v>38</v>
      </c>
      <c r="O575" s="59"/>
      <c r="P575" s="168">
        <f>O575*H575</f>
        <v>0</v>
      </c>
      <c r="Q575" s="168">
        <v>2.2499999999999999E-2</v>
      </c>
      <c r="R575" s="168">
        <f>Q575*H575</f>
        <v>2.2837499999999997E-2</v>
      </c>
      <c r="S575" s="168">
        <v>0</v>
      </c>
      <c r="T575" s="169">
        <f>S575*H575</f>
        <v>0</v>
      </c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R575" s="170" t="s">
        <v>185</v>
      </c>
      <c r="AT575" s="170" t="s">
        <v>256</v>
      </c>
      <c r="AU575" s="170" t="s">
        <v>82</v>
      </c>
      <c r="AY575" s="18" t="s">
        <v>130</v>
      </c>
      <c r="BE575" s="171">
        <f>IF(N575="základní",J575,0)</f>
        <v>0</v>
      </c>
      <c r="BF575" s="171">
        <f>IF(N575="snížená",J575,0)</f>
        <v>0</v>
      </c>
      <c r="BG575" s="171">
        <f>IF(N575="zákl. přenesená",J575,0)</f>
        <v>0</v>
      </c>
      <c r="BH575" s="171">
        <f>IF(N575="sníž. přenesená",J575,0)</f>
        <v>0</v>
      </c>
      <c r="BI575" s="171">
        <f>IF(N575="nulová",J575,0)</f>
        <v>0</v>
      </c>
      <c r="BJ575" s="18" t="s">
        <v>30</v>
      </c>
      <c r="BK575" s="171">
        <f>ROUND(I575*H575,2)</f>
        <v>0</v>
      </c>
      <c r="BL575" s="18" t="s">
        <v>137</v>
      </c>
      <c r="BM575" s="170" t="s">
        <v>1243</v>
      </c>
    </row>
    <row r="576" spans="1:65" s="14" customFormat="1">
      <c r="B576" s="180"/>
      <c r="D576" s="173" t="s">
        <v>139</v>
      </c>
      <c r="E576" s="181" t="s">
        <v>1</v>
      </c>
      <c r="F576" s="182" t="s">
        <v>1239</v>
      </c>
      <c r="H576" s="183">
        <v>1.0149999999999999</v>
      </c>
      <c r="I576" s="184"/>
      <c r="L576" s="180"/>
      <c r="M576" s="185"/>
      <c r="N576" s="186"/>
      <c r="O576" s="186"/>
      <c r="P576" s="186"/>
      <c r="Q576" s="186"/>
      <c r="R576" s="186"/>
      <c r="S576" s="186"/>
      <c r="T576" s="187"/>
      <c r="AT576" s="181" t="s">
        <v>139</v>
      </c>
      <c r="AU576" s="181" t="s">
        <v>82</v>
      </c>
      <c r="AV576" s="14" t="s">
        <v>82</v>
      </c>
      <c r="AW576" s="14" t="s">
        <v>29</v>
      </c>
      <c r="AX576" s="14" t="s">
        <v>73</v>
      </c>
      <c r="AY576" s="181" t="s">
        <v>130</v>
      </c>
    </row>
    <row r="577" spans="1:65" s="15" customFormat="1">
      <c r="B577" s="188"/>
      <c r="D577" s="173" t="s">
        <v>139</v>
      </c>
      <c r="E577" s="189" t="s">
        <v>1</v>
      </c>
      <c r="F577" s="190" t="s">
        <v>142</v>
      </c>
      <c r="H577" s="191">
        <v>1.0149999999999999</v>
      </c>
      <c r="I577" s="192"/>
      <c r="L577" s="188"/>
      <c r="M577" s="193"/>
      <c r="N577" s="194"/>
      <c r="O577" s="194"/>
      <c r="P577" s="194"/>
      <c r="Q577" s="194"/>
      <c r="R577" s="194"/>
      <c r="S577" s="194"/>
      <c r="T577" s="195"/>
      <c r="AT577" s="189" t="s">
        <v>139</v>
      </c>
      <c r="AU577" s="189" t="s">
        <v>82</v>
      </c>
      <c r="AV577" s="15" t="s">
        <v>137</v>
      </c>
      <c r="AW577" s="15" t="s">
        <v>29</v>
      </c>
      <c r="AX577" s="15" t="s">
        <v>30</v>
      </c>
      <c r="AY577" s="189" t="s">
        <v>130</v>
      </c>
    </row>
    <row r="578" spans="1:65" s="2" customFormat="1" ht="33" customHeight="1">
      <c r="A578" s="33"/>
      <c r="B578" s="125"/>
      <c r="C578" s="159" t="s">
        <v>1244</v>
      </c>
      <c r="D578" s="159" t="s">
        <v>132</v>
      </c>
      <c r="E578" s="160" t="s">
        <v>1245</v>
      </c>
      <c r="F578" s="161" t="s">
        <v>1246</v>
      </c>
      <c r="G578" s="162" t="s">
        <v>135</v>
      </c>
      <c r="H578" s="163">
        <v>8.4459999999999997</v>
      </c>
      <c r="I578" s="164"/>
      <c r="J578" s="165">
        <f>ROUND(I578*H578,2)</f>
        <v>0</v>
      </c>
      <c r="K578" s="161" t="s">
        <v>136</v>
      </c>
      <c r="L578" s="34"/>
      <c r="M578" s="166" t="s">
        <v>1</v>
      </c>
      <c r="N578" s="167" t="s">
        <v>38</v>
      </c>
      <c r="O578" s="59"/>
      <c r="P578" s="168">
        <f>O578*H578</f>
        <v>0</v>
      </c>
      <c r="Q578" s="168">
        <v>2.5018699999999998</v>
      </c>
      <c r="R578" s="168">
        <f>Q578*H578</f>
        <v>21.130794019999996</v>
      </c>
      <c r="S578" s="168">
        <v>0</v>
      </c>
      <c r="T578" s="169">
        <f>S578*H578</f>
        <v>0</v>
      </c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R578" s="170" t="s">
        <v>137</v>
      </c>
      <c r="AT578" s="170" t="s">
        <v>132</v>
      </c>
      <c r="AU578" s="170" t="s">
        <v>82</v>
      </c>
      <c r="AY578" s="18" t="s">
        <v>130</v>
      </c>
      <c r="BE578" s="171">
        <f>IF(N578="základní",J578,0)</f>
        <v>0</v>
      </c>
      <c r="BF578" s="171">
        <f>IF(N578="snížená",J578,0)</f>
        <v>0</v>
      </c>
      <c r="BG578" s="171">
        <f>IF(N578="zákl. přenesená",J578,0)</f>
        <v>0</v>
      </c>
      <c r="BH578" s="171">
        <f>IF(N578="sníž. přenesená",J578,0)</f>
        <v>0</v>
      </c>
      <c r="BI578" s="171">
        <f>IF(N578="nulová",J578,0)</f>
        <v>0</v>
      </c>
      <c r="BJ578" s="18" t="s">
        <v>30</v>
      </c>
      <c r="BK578" s="171">
        <f>ROUND(I578*H578,2)</f>
        <v>0</v>
      </c>
      <c r="BL578" s="18" t="s">
        <v>137</v>
      </c>
      <c r="BM578" s="170" t="s">
        <v>1247</v>
      </c>
    </row>
    <row r="579" spans="1:65" s="13" customFormat="1">
      <c r="B579" s="172"/>
      <c r="D579" s="173" t="s">
        <v>139</v>
      </c>
      <c r="E579" s="174" t="s">
        <v>1</v>
      </c>
      <c r="F579" s="175" t="s">
        <v>1248</v>
      </c>
      <c r="H579" s="174" t="s">
        <v>1</v>
      </c>
      <c r="I579" s="176"/>
      <c r="L579" s="172"/>
      <c r="M579" s="177"/>
      <c r="N579" s="178"/>
      <c r="O579" s="178"/>
      <c r="P579" s="178"/>
      <c r="Q579" s="178"/>
      <c r="R579" s="178"/>
      <c r="S579" s="178"/>
      <c r="T579" s="179"/>
      <c r="AT579" s="174" t="s">
        <v>139</v>
      </c>
      <c r="AU579" s="174" t="s">
        <v>82</v>
      </c>
      <c r="AV579" s="13" t="s">
        <v>30</v>
      </c>
      <c r="AW579" s="13" t="s">
        <v>29</v>
      </c>
      <c r="AX579" s="13" t="s">
        <v>73</v>
      </c>
      <c r="AY579" s="174" t="s">
        <v>130</v>
      </c>
    </row>
    <row r="580" spans="1:65" s="14" customFormat="1">
      <c r="B580" s="180"/>
      <c r="D580" s="173" t="s">
        <v>139</v>
      </c>
      <c r="E580" s="181" t="s">
        <v>1</v>
      </c>
      <c r="F580" s="182" t="s">
        <v>1249</v>
      </c>
      <c r="H580" s="183">
        <v>12.6</v>
      </c>
      <c r="I580" s="184"/>
      <c r="L580" s="180"/>
      <c r="M580" s="185"/>
      <c r="N580" s="186"/>
      <c r="O580" s="186"/>
      <c r="P580" s="186"/>
      <c r="Q580" s="186"/>
      <c r="R580" s="186"/>
      <c r="S580" s="186"/>
      <c r="T580" s="187"/>
      <c r="AT580" s="181" t="s">
        <v>139</v>
      </c>
      <c r="AU580" s="181" t="s">
        <v>82</v>
      </c>
      <c r="AV580" s="14" t="s">
        <v>82</v>
      </c>
      <c r="AW580" s="14" t="s">
        <v>29</v>
      </c>
      <c r="AX580" s="14" t="s">
        <v>73</v>
      </c>
      <c r="AY580" s="181" t="s">
        <v>130</v>
      </c>
    </row>
    <row r="581" spans="1:65" s="13" customFormat="1">
      <c r="B581" s="172"/>
      <c r="D581" s="173" t="s">
        <v>139</v>
      </c>
      <c r="E581" s="174" t="s">
        <v>1</v>
      </c>
      <c r="F581" s="175" t="s">
        <v>1250</v>
      </c>
      <c r="H581" s="174" t="s">
        <v>1</v>
      </c>
      <c r="I581" s="176"/>
      <c r="L581" s="172"/>
      <c r="M581" s="177"/>
      <c r="N581" s="178"/>
      <c r="O581" s="178"/>
      <c r="P581" s="178"/>
      <c r="Q581" s="178"/>
      <c r="R581" s="178"/>
      <c r="S581" s="178"/>
      <c r="T581" s="179"/>
      <c r="AT581" s="174" t="s">
        <v>139</v>
      </c>
      <c r="AU581" s="174" t="s">
        <v>82</v>
      </c>
      <c r="AV581" s="13" t="s">
        <v>30</v>
      </c>
      <c r="AW581" s="13" t="s">
        <v>29</v>
      </c>
      <c r="AX581" s="13" t="s">
        <v>73</v>
      </c>
      <c r="AY581" s="174" t="s">
        <v>130</v>
      </c>
    </row>
    <row r="582" spans="1:65" s="14" customFormat="1">
      <c r="B582" s="180"/>
      <c r="D582" s="173" t="s">
        <v>139</v>
      </c>
      <c r="E582" s="181" t="s">
        <v>1</v>
      </c>
      <c r="F582" s="182" t="s">
        <v>1251</v>
      </c>
      <c r="H582" s="183">
        <v>-4.1539999999999999</v>
      </c>
      <c r="I582" s="184"/>
      <c r="L582" s="180"/>
      <c r="M582" s="185"/>
      <c r="N582" s="186"/>
      <c r="O582" s="186"/>
      <c r="P582" s="186"/>
      <c r="Q582" s="186"/>
      <c r="R582" s="186"/>
      <c r="S582" s="186"/>
      <c r="T582" s="187"/>
      <c r="AT582" s="181" t="s">
        <v>139</v>
      </c>
      <c r="AU582" s="181" t="s">
        <v>82</v>
      </c>
      <c r="AV582" s="14" t="s">
        <v>82</v>
      </c>
      <c r="AW582" s="14" t="s">
        <v>29</v>
      </c>
      <c r="AX582" s="14" t="s">
        <v>73</v>
      </c>
      <c r="AY582" s="181" t="s">
        <v>130</v>
      </c>
    </row>
    <row r="583" spans="1:65" s="15" customFormat="1">
      <c r="B583" s="188"/>
      <c r="D583" s="173" t="s">
        <v>139</v>
      </c>
      <c r="E583" s="189" t="s">
        <v>1</v>
      </c>
      <c r="F583" s="190" t="s">
        <v>142</v>
      </c>
      <c r="H583" s="191">
        <v>8.4459999999999997</v>
      </c>
      <c r="I583" s="192"/>
      <c r="L583" s="188"/>
      <c r="M583" s="193"/>
      <c r="N583" s="194"/>
      <c r="O583" s="194"/>
      <c r="P583" s="194"/>
      <c r="Q583" s="194"/>
      <c r="R583" s="194"/>
      <c r="S583" s="194"/>
      <c r="T583" s="195"/>
      <c r="AT583" s="189" t="s">
        <v>139</v>
      </c>
      <c r="AU583" s="189" t="s">
        <v>82</v>
      </c>
      <c r="AV583" s="15" t="s">
        <v>137</v>
      </c>
      <c r="AW583" s="15" t="s">
        <v>29</v>
      </c>
      <c r="AX583" s="15" t="s">
        <v>30</v>
      </c>
      <c r="AY583" s="189" t="s">
        <v>130</v>
      </c>
    </row>
    <row r="584" spans="1:65" s="2" customFormat="1" ht="24.15" customHeight="1">
      <c r="A584" s="33"/>
      <c r="B584" s="125"/>
      <c r="C584" s="159" t="s">
        <v>1252</v>
      </c>
      <c r="D584" s="159" t="s">
        <v>132</v>
      </c>
      <c r="E584" s="160" t="s">
        <v>1253</v>
      </c>
      <c r="F584" s="161" t="s">
        <v>1254</v>
      </c>
      <c r="G584" s="162" t="s">
        <v>135</v>
      </c>
      <c r="H584" s="163">
        <v>8.4459999999999997</v>
      </c>
      <c r="I584" s="164"/>
      <c r="J584" s="165">
        <f>ROUND(I584*H584,2)</f>
        <v>0</v>
      </c>
      <c r="K584" s="161" t="s">
        <v>1</v>
      </c>
      <c r="L584" s="34"/>
      <c r="M584" s="166" t="s">
        <v>1</v>
      </c>
      <c r="N584" s="167" t="s">
        <v>38</v>
      </c>
      <c r="O584" s="59"/>
      <c r="P584" s="168">
        <f>O584*H584</f>
        <v>0</v>
      </c>
      <c r="Q584" s="168">
        <v>0</v>
      </c>
      <c r="R584" s="168">
        <f>Q584*H584</f>
        <v>0</v>
      </c>
      <c r="S584" s="168">
        <v>0</v>
      </c>
      <c r="T584" s="169">
        <f>S584*H584</f>
        <v>0</v>
      </c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R584" s="170" t="s">
        <v>137</v>
      </c>
      <c r="AT584" s="170" t="s">
        <v>132</v>
      </c>
      <c r="AU584" s="170" t="s">
        <v>82</v>
      </c>
      <c r="AY584" s="18" t="s">
        <v>130</v>
      </c>
      <c r="BE584" s="171">
        <f>IF(N584="základní",J584,0)</f>
        <v>0</v>
      </c>
      <c r="BF584" s="171">
        <f>IF(N584="snížená",J584,0)</f>
        <v>0</v>
      </c>
      <c r="BG584" s="171">
        <f>IF(N584="zákl. přenesená",J584,0)</f>
        <v>0</v>
      </c>
      <c r="BH584" s="171">
        <f>IF(N584="sníž. přenesená",J584,0)</f>
        <v>0</v>
      </c>
      <c r="BI584" s="171">
        <f>IF(N584="nulová",J584,0)</f>
        <v>0</v>
      </c>
      <c r="BJ584" s="18" t="s">
        <v>30</v>
      </c>
      <c r="BK584" s="171">
        <f>ROUND(I584*H584,2)</f>
        <v>0</v>
      </c>
      <c r="BL584" s="18" t="s">
        <v>137</v>
      </c>
      <c r="BM584" s="170" t="s">
        <v>1255</v>
      </c>
    </row>
    <row r="585" spans="1:65" s="14" customFormat="1">
      <c r="B585" s="180"/>
      <c r="D585" s="173" t="s">
        <v>139</v>
      </c>
      <c r="E585" s="181" t="s">
        <v>1</v>
      </c>
      <c r="F585" s="182" t="s">
        <v>1256</v>
      </c>
      <c r="H585" s="183">
        <v>8.4459999999999997</v>
      </c>
      <c r="I585" s="184"/>
      <c r="L585" s="180"/>
      <c r="M585" s="185"/>
      <c r="N585" s="186"/>
      <c r="O585" s="186"/>
      <c r="P585" s="186"/>
      <c r="Q585" s="186"/>
      <c r="R585" s="186"/>
      <c r="S585" s="186"/>
      <c r="T585" s="187"/>
      <c r="AT585" s="181" t="s">
        <v>139</v>
      </c>
      <c r="AU585" s="181" t="s">
        <v>82</v>
      </c>
      <c r="AV585" s="14" t="s">
        <v>82</v>
      </c>
      <c r="AW585" s="14" t="s">
        <v>29</v>
      </c>
      <c r="AX585" s="14" t="s">
        <v>30</v>
      </c>
      <c r="AY585" s="181" t="s">
        <v>130</v>
      </c>
    </row>
    <row r="586" spans="1:65" s="2" customFormat="1" ht="21.75" customHeight="1">
      <c r="A586" s="33"/>
      <c r="B586" s="125"/>
      <c r="C586" s="159" t="s">
        <v>1257</v>
      </c>
      <c r="D586" s="159" t="s">
        <v>132</v>
      </c>
      <c r="E586" s="160" t="s">
        <v>1258</v>
      </c>
      <c r="F586" s="161" t="s">
        <v>1259</v>
      </c>
      <c r="G586" s="162" t="s">
        <v>344</v>
      </c>
      <c r="H586" s="163">
        <v>75</v>
      </c>
      <c r="I586" s="164"/>
      <c r="J586" s="165">
        <f>ROUND(I586*H586,2)</f>
        <v>0</v>
      </c>
      <c r="K586" s="161" t="s">
        <v>136</v>
      </c>
      <c r="L586" s="34"/>
      <c r="M586" s="166" t="s">
        <v>1</v>
      </c>
      <c r="N586" s="167" t="s">
        <v>38</v>
      </c>
      <c r="O586" s="59"/>
      <c r="P586" s="168">
        <f>O586*H586</f>
        <v>0</v>
      </c>
      <c r="Q586" s="168">
        <v>4.5999999999999999E-3</v>
      </c>
      <c r="R586" s="168">
        <f>Q586*H586</f>
        <v>0.34499999999999997</v>
      </c>
      <c r="S586" s="168">
        <v>0</v>
      </c>
      <c r="T586" s="169">
        <f>S586*H586</f>
        <v>0</v>
      </c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R586" s="170" t="s">
        <v>137</v>
      </c>
      <c r="AT586" s="170" t="s">
        <v>132</v>
      </c>
      <c r="AU586" s="170" t="s">
        <v>82</v>
      </c>
      <c r="AY586" s="18" t="s">
        <v>130</v>
      </c>
      <c r="BE586" s="171">
        <f>IF(N586="základní",J586,0)</f>
        <v>0</v>
      </c>
      <c r="BF586" s="171">
        <f>IF(N586="snížená",J586,0)</f>
        <v>0</v>
      </c>
      <c r="BG586" s="171">
        <f>IF(N586="zákl. přenesená",J586,0)</f>
        <v>0</v>
      </c>
      <c r="BH586" s="171">
        <f>IF(N586="sníž. přenesená",J586,0)</f>
        <v>0</v>
      </c>
      <c r="BI586" s="171">
        <f>IF(N586="nulová",J586,0)</f>
        <v>0</v>
      </c>
      <c r="BJ586" s="18" t="s">
        <v>30</v>
      </c>
      <c r="BK586" s="171">
        <f>ROUND(I586*H586,2)</f>
        <v>0</v>
      </c>
      <c r="BL586" s="18" t="s">
        <v>137</v>
      </c>
      <c r="BM586" s="170" t="s">
        <v>1260</v>
      </c>
    </row>
    <row r="587" spans="1:65" s="13" customFormat="1">
      <c r="B587" s="172"/>
      <c r="D587" s="173" t="s">
        <v>139</v>
      </c>
      <c r="E587" s="174" t="s">
        <v>1</v>
      </c>
      <c r="F587" s="175" t="s">
        <v>1261</v>
      </c>
      <c r="H587" s="174" t="s">
        <v>1</v>
      </c>
      <c r="I587" s="176"/>
      <c r="L587" s="172"/>
      <c r="M587" s="177"/>
      <c r="N587" s="178"/>
      <c r="O587" s="178"/>
      <c r="P587" s="178"/>
      <c r="Q587" s="178"/>
      <c r="R587" s="178"/>
      <c r="S587" s="178"/>
      <c r="T587" s="179"/>
      <c r="AT587" s="174" t="s">
        <v>139</v>
      </c>
      <c r="AU587" s="174" t="s">
        <v>82</v>
      </c>
      <c r="AV587" s="13" t="s">
        <v>30</v>
      </c>
      <c r="AW587" s="13" t="s">
        <v>29</v>
      </c>
      <c r="AX587" s="13" t="s">
        <v>73</v>
      </c>
      <c r="AY587" s="174" t="s">
        <v>130</v>
      </c>
    </row>
    <row r="588" spans="1:65" s="13" customFormat="1">
      <c r="B588" s="172"/>
      <c r="D588" s="173" t="s">
        <v>139</v>
      </c>
      <c r="E588" s="174" t="s">
        <v>1</v>
      </c>
      <c r="F588" s="175" t="s">
        <v>1262</v>
      </c>
      <c r="H588" s="174" t="s">
        <v>1</v>
      </c>
      <c r="I588" s="176"/>
      <c r="L588" s="172"/>
      <c r="M588" s="177"/>
      <c r="N588" s="178"/>
      <c r="O588" s="178"/>
      <c r="P588" s="178"/>
      <c r="Q588" s="178"/>
      <c r="R588" s="178"/>
      <c r="S588" s="178"/>
      <c r="T588" s="179"/>
      <c r="AT588" s="174" t="s">
        <v>139</v>
      </c>
      <c r="AU588" s="174" t="s">
        <v>82</v>
      </c>
      <c r="AV588" s="13" t="s">
        <v>30</v>
      </c>
      <c r="AW588" s="13" t="s">
        <v>29</v>
      </c>
      <c r="AX588" s="13" t="s">
        <v>73</v>
      </c>
      <c r="AY588" s="174" t="s">
        <v>130</v>
      </c>
    </row>
    <row r="589" spans="1:65" s="14" customFormat="1">
      <c r="B589" s="180"/>
      <c r="D589" s="173" t="s">
        <v>139</v>
      </c>
      <c r="E589" s="181" t="s">
        <v>1</v>
      </c>
      <c r="F589" s="182" t="s">
        <v>1263</v>
      </c>
      <c r="H589" s="183">
        <v>75</v>
      </c>
      <c r="I589" s="184"/>
      <c r="L589" s="180"/>
      <c r="M589" s="185"/>
      <c r="N589" s="186"/>
      <c r="O589" s="186"/>
      <c r="P589" s="186"/>
      <c r="Q589" s="186"/>
      <c r="R589" s="186"/>
      <c r="S589" s="186"/>
      <c r="T589" s="187"/>
      <c r="AT589" s="181" t="s">
        <v>139</v>
      </c>
      <c r="AU589" s="181" t="s">
        <v>82</v>
      </c>
      <c r="AV589" s="14" t="s">
        <v>82</v>
      </c>
      <c r="AW589" s="14" t="s">
        <v>29</v>
      </c>
      <c r="AX589" s="14" t="s">
        <v>73</v>
      </c>
      <c r="AY589" s="181" t="s">
        <v>130</v>
      </c>
    </row>
    <row r="590" spans="1:65" s="15" customFormat="1">
      <c r="B590" s="188"/>
      <c r="D590" s="173" t="s">
        <v>139</v>
      </c>
      <c r="E590" s="189" t="s">
        <v>1</v>
      </c>
      <c r="F590" s="190" t="s">
        <v>142</v>
      </c>
      <c r="H590" s="191">
        <v>75</v>
      </c>
      <c r="I590" s="192"/>
      <c r="L590" s="188"/>
      <c r="M590" s="193"/>
      <c r="N590" s="194"/>
      <c r="O590" s="194"/>
      <c r="P590" s="194"/>
      <c r="Q590" s="194"/>
      <c r="R590" s="194"/>
      <c r="S590" s="194"/>
      <c r="T590" s="195"/>
      <c r="AT590" s="189" t="s">
        <v>139</v>
      </c>
      <c r="AU590" s="189" t="s">
        <v>82</v>
      </c>
      <c r="AV590" s="15" t="s">
        <v>137</v>
      </c>
      <c r="AW590" s="15" t="s">
        <v>29</v>
      </c>
      <c r="AX590" s="15" t="s">
        <v>30</v>
      </c>
      <c r="AY590" s="189" t="s">
        <v>130</v>
      </c>
    </row>
    <row r="591" spans="1:65" s="2" customFormat="1" ht="24.15" customHeight="1">
      <c r="A591" s="33"/>
      <c r="B591" s="125"/>
      <c r="C591" s="159" t="s">
        <v>1264</v>
      </c>
      <c r="D591" s="159" t="s">
        <v>132</v>
      </c>
      <c r="E591" s="160" t="s">
        <v>1265</v>
      </c>
      <c r="F591" s="161" t="s">
        <v>1266</v>
      </c>
      <c r="G591" s="162" t="s">
        <v>344</v>
      </c>
      <c r="H591" s="163">
        <v>75</v>
      </c>
      <c r="I591" s="164"/>
      <c r="J591" s="165">
        <f>ROUND(I591*H591,2)</f>
        <v>0</v>
      </c>
      <c r="K591" s="161" t="s">
        <v>136</v>
      </c>
      <c r="L591" s="34"/>
      <c r="M591" s="166" t="s">
        <v>1</v>
      </c>
      <c r="N591" s="167" t="s">
        <v>38</v>
      </c>
      <c r="O591" s="59"/>
      <c r="P591" s="168">
        <f>O591*H591</f>
        <v>0</v>
      </c>
      <c r="Q591" s="168">
        <v>0</v>
      </c>
      <c r="R591" s="168">
        <f>Q591*H591</f>
        <v>0</v>
      </c>
      <c r="S591" s="168">
        <v>0</v>
      </c>
      <c r="T591" s="169">
        <f>S591*H591</f>
        <v>0</v>
      </c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R591" s="170" t="s">
        <v>137</v>
      </c>
      <c r="AT591" s="170" t="s">
        <v>132</v>
      </c>
      <c r="AU591" s="170" t="s">
        <v>82</v>
      </c>
      <c r="AY591" s="18" t="s">
        <v>130</v>
      </c>
      <c r="BE591" s="171">
        <f>IF(N591="základní",J591,0)</f>
        <v>0</v>
      </c>
      <c r="BF591" s="171">
        <f>IF(N591="snížená",J591,0)</f>
        <v>0</v>
      </c>
      <c r="BG591" s="171">
        <f>IF(N591="zákl. přenesená",J591,0)</f>
        <v>0</v>
      </c>
      <c r="BH591" s="171">
        <f>IF(N591="sníž. přenesená",J591,0)</f>
        <v>0</v>
      </c>
      <c r="BI591" s="171">
        <f>IF(N591="nulová",J591,0)</f>
        <v>0</v>
      </c>
      <c r="BJ591" s="18" t="s">
        <v>30</v>
      </c>
      <c r="BK591" s="171">
        <f>ROUND(I591*H591,2)</f>
        <v>0</v>
      </c>
      <c r="BL591" s="18" t="s">
        <v>137</v>
      </c>
      <c r="BM591" s="170" t="s">
        <v>1267</v>
      </c>
    </row>
    <row r="592" spans="1:65" s="14" customFormat="1">
      <c r="B592" s="180"/>
      <c r="D592" s="173" t="s">
        <v>139</v>
      </c>
      <c r="E592" s="181" t="s">
        <v>1</v>
      </c>
      <c r="F592" s="182" t="s">
        <v>629</v>
      </c>
      <c r="H592" s="183">
        <v>75</v>
      </c>
      <c r="I592" s="184"/>
      <c r="L592" s="180"/>
      <c r="M592" s="185"/>
      <c r="N592" s="186"/>
      <c r="O592" s="186"/>
      <c r="P592" s="186"/>
      <c r="Q592" s="186"/>
      <c r="R592" s="186"/>
      <c r="S592" s="186"/>
      <c r="T592" s="187"/>
      <c r="AT592" s="181" t="s">
        <v>139</v>
      </c>
      <c r="AU592" s="181" t="s">
        <v>82</v>
      </c>
      <c r="AV592" s="14" t="s">
        <v>82</v>
      </c>
      <c r="AW592" s="14" t="s">
        <v>29</v>
      </c>
      <c r="AX592" s="14" t="s">
        <v>30</v>
      </c>
      <c r="AY592" s="181" t="s">
        <v>130</v>
      </c>
    </row>
    <row r="593" spans="1:65" s="2" customFormat="1" ht="21.75" customHeight="1">
      <c r="A593" s="33"/>
      <c r="B593" s="125"/>
      <c r="C593" s="159" t="s">
        <v>1268</v>
      </c>
      <c r="D593" s="159" t="s">
        <v>132</v>
      </c>
      <c r="E593" s="160" t="s">
        <v>1269</v>
      </c>
      <c r="F593" s="161" t="s">
        <v>1270</v>
      </c>
      <c r="G593" s="162" t="s">
        <v>344</v>
      </c>
      <c r="H593" s="163">
        <v>75</v>
      </c>
      <c r="I593" s="164"/>
      <c r="J593" s="165">
        <f>ROUND(I593*H593,2)</f>
        <v>0</v>
      </c>
      <c r="K593" s="161" t="s">
        <v>1</v>
      </c>
      <c r="L593" s="34"/>
      <c r="M593" s="166" t="s">
        <v>1</v>
      </c>
      <c r="N593" s="167" t="s">
        <v>38</v>
      </c>
      <c r="O593" s="59"/>
      <c r="P593" s="168">
        <f>O593*H593</f>
        <v>0</v>
      </c>
      <c r="Q593" s="168">
        <v>0</v>
      </c>
      <c r="R593" s="168">
        <f>Q593*H593</f>
        <v>0</v>
      </c>
      <c r="S593" s="168">
        <v>0</v>
      </c>
      <c r="T593" s="169">
        <f>S593*H593</f>
        <v>0</v>
      </c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R593" s="170" t="s">
        <v>137</v>
      </c>
      <c r="AT593" s="170" t="s">
        <v>132</v>
      </c>
      <c r="AU593" s="170" t="s">
        <v>82</v>
      </c>
      <c r="AY593" s="18" t="s">
        <v>130</v>
      </c>
      <c r="BE593" s="171">
        <f>IF(N593="základní",J593,0)</f>
        <v>0</v>
      </c>
      <c r="BF593" s="171">
        <f>IF(N593="snížená",J593,0)</f>
        <v>0</v>
      </c>
      <c r="BG593" s="171">
        <f>IF(N593="zákl. přenesená",J593,0)</f>
        <v>0</v>
      </c>
      <c r="BH593" s="171">
        <f>IF(N593="sníž. přenesená",J593,0)</f>
        <v>0</v>
      </c>
      <c r="BI593" s="171">
        <f>IF(N593="nulová",J593,0)</f>
        <v>0</v>
      </c>
      <c r="BJ593" s="18" t="s">
        <v>30</v>
      </c>
      <c r="BK593" s="171">
        <f>ROUND(I593*H593,2)</f>
        <v>0</v>
      </c>
      <c r="BL593" s="18" t="s">
        <v>137</v>
      </c>
      <c r="BM593" s="170" t="s">
        <v>1271</v>
      </c>
    </row>
    <row r="594" spans="1:65" s="14" customFormat="1">
      <c r="B594" s="180"/>
      <c r="D594" s="173" t="s">
        <v>139</v>
      </c>
      <c r="E594" s="181" t="s">
        <v>1</v>
      </c>
      <c r="F594" s="182" t="s">
        <v>629</v>
      </c>
      <c r="H594" s="183">
        <v>75</v>
      </c>
      <c r="I594" s="184"/>
      <c r="L594" s="180"/>
      <c r="M594" s="185"/>
      <c r="N594" s="186"/>
      <c r="O594" s="186"/>
      <c r="P594" s="186"/>
      <c r="Q594" s="186"/>
      <c r="R594" s="186"/>
      <c r="S594" s="186"/>
      <c r="T594" s="187"/>
      <c r="AT594" s="181" t="s">
        <v>139</v>
      </c>
      <c r="AU594" s="181" t="s">
        <v>82</v>
      </c>
      <c r="AV594" s="14" t="s">
        <v>82</v>
      </c>
      <c r="AW594" s="14" t="s">
        <v>29</v>
      </c>
      <c r="AX594" s="14" t="s">
        <v>30</v>
      </c>
      <c r="AY594" s="181" t="s">
        <v>130</v>
      </c>
    </row>
    <row r="595" spans="1:65" s="2" customFormat="1" ht="24.15" customHeight="1">
      <c r="A595" s="33"/>
      <c r="B595" s="125"/>
      <c r="C595" s="159" t="s">
        <v>1272</v>
      </c>
      <c r="D595" s="159" t="s">
        <v>132</v>
      </c>
      <c r="E595" s="160" t="s">
        <v>1273</v>
      </c>
      <c r="F595" s="161" t="s">
        <v>1274</v>
      </c>
      <c r="G595" s="162" t="s">
        <v>245</v>
      </c>
      <c r="H595" s="163">
        <v>0.32</v>
      </c>
      <c r="I595" s="164"/>
      <c r="J595" s="165">
        <f>ROUND(I595*H595,2)</f>
        <v>0</v>
      </c>
      <c r="K595" s="161" t="s">
        <v>136</v>
      </c>
      <c r="L595" s="34"/>
      <c r="M595" s="166" t="s">
        <v>1</v>
      </c>
      <c r="N595" s="167" t="s">
        <v>38</v>
      </c>
      <c r="O595" s="59"/>
      <c r="P595" s="168">
        <f>O595*H595</f>
        <v>0</v>
      </c>
      <c r="Q595" s="168">
        <v>0.99734999999999996</v>
      </c>
      <c r="R595" s="168">
        <f>Q595*H595</f>
        <v>0.31915199999999999</v>
      </c>
      <c r="S595" s="168">
        <v>0</v>
      </c>
      <c r="T595" s="169">
        <f>S595*H595</f>
        <v>0</v>
      </c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R595" s="170" t="s">
        <v>137</v>
      </c>
      <c r="AT595" s="170" t="s">
        <v>132</v>
      </c>
      <c r="AU595" s="170" t="s">
        <v>82</v>
      </c>
      <c r="AY595" s="18" t="s">
        <v>130</v>
      </c>
      <c r="BE595" s="171">
        <f>IF(N595="základní",J595,0)</f>
        <v>0</v>
      </c>
      <c r="BF595" s="171">
        <f>IF(N595="snížená",J595,0)</f>
        <v>0</v>
      </c>
      <c r="BG595" s="171">
        <f>IF(N595="zákl. přenesená",J595,0)</f>
        <v>0</v>
      </c>
      <c r="BH595" s="171">
        <f>IF(N595="sníž. přenesená",J595,0)</f>
        <v>0</v>
      </c>
      <c r="BI595" s="171">
        <f>IF(N595="nulová",J595,0)</f>
        <v>0</v>
      </c>
      <c r="BJ595" s="18" t="s">
        <v>30</v>
      </c>
      <c r="BK595" s="171">
        <f>ROUND(I595*H595,2)</f>
        <v>0</v>
      </c>
      <c r="BL595" s="18" t="s">
        <v>137</v>
      </c>
      <c r="BM595" s="170" t="s">
        <v>1275</v>
      </c>
    </row>
    <row r="596" spans="1:65" s="13" customFormat="1">
      <c r="B596" s="172"/>
      <c r="D596" s="173" t="s">
        <v>139</v>
      </c>
      <c r="E596" s="174" t="s">
        <v>1</v>
      </c>
      <c r="F596" s="175" t="s">
        <v>369</v>
      </c>
      <c r="H596" s="174" t="s">
        <v>1</v>
      </c>
      <c r="I596" s="176"/>
      <c r="L596" s="172"/>
      <c r="M596" s="177"/>
      <c r="N596" s="178"/>
      <c r="O596" s="178"/>
      <c r="P596" s="178"/>
      <c r="Q596" s="178"/>
      <c r="R596" s="178"/>
      <c r="S596" s="178"/>
      <c r="T596" s="179"/>
      <c r="AT596" s="174" t="s">
        <v>139</v>
      </c>
      <c r="AU596" s="174" t="s">
        <v>82</v>
      </c>
      <c r="AV596" s="13" t="s">
        <v>30</v>
      </c>
      <c r="AW596" s="13" t="s">
        <v>29</v>
      </c>
      <c r="AX596" s="13" t="s">
        <v>73</v>
      </c>
      <c r="AY596" s="174" t="s">
        <v>130</v>
      </c>
    </row>
    <row r="597" spans="1:65" s="14" customFormat="1">
      <c r="B597" s="180"/>
      <c r="D597" s="173" t="s">
        <v>139</v>
      </c>
      <c r="E597" s="181" t="s">
        <v>1</v>
      </c>
      <c r="F597" s="182" t="s">
        <v>1276</v>
      </c>
      <c r="H597" s="183">
        <v>0.32</v>
      </c>
      <c r="I597" s="184"/>
      <c r="L597" s="180"/>
      <c r="M597" s="185"/>
      <c r="N597" s="186"/>
      <c r="O597" s="186"/>
      <c r="P597" s="186"/>
      <c r="Q597" s="186"/>
      <c r="R597" s="186"/>
      <c r="S597" s="186"/>
      <c r="T597" s="187"/>
      <c r="AT597" s="181" t="s">
        <v>139</v>
      </c>
      <c r="AU597" s="181" t="s">
        <v>82</v>
      </c>
      <c r="AV597" s="14" t="s">
        <v>82</v>
      </c>
      <c r="AW597" s="14" t="s">
        <v>29</v>
      </c>
      <c r="AX597" s="14" t="s">
        <v>73</v>
      </c>
      <c r="AY597" s="181" t="s">
        <v>130</v>
      </c>
    </row>
    <row r="598" spans="1:65" s="15" customFormat="1">
      <c r="B598" s="188"/>
      <c r="D598" s="173" t="s">
        <v>139</v>
      </c>
      <c r="E598" s="189" t="s">
        <v>1</v>
      </c>
      <c r="F598" s="190" t="s">
        <v>142</v>
      </c>
      <c r="H598" s="191">
        <v>0.32</v>
      </c>
      <c r="I598" s="192"/>
      <c r="L598" s="188"/>
      <c r="M598" s="193"/>
      <c r="N598" s="194"/>
      <c r="O598" s="194"/>
      <c r="P598" s="194"/>
      <c r="Q598" s="194"/>
      <c r="R598" s="194"/>
      <c r="S598" s="194"/>
      <c r="T598" s="195"/>
      <c r="AT598" s="189" t="s">
        <v>139</v>
      </c>
      <c r="AU598" s="189" t="s">
        <v>82</v>
      </c>
      <c r="AV598" s="15" t="s">
        <v>137</v>
      </c>
      <c r="AW598" s="15" t="s">
        <v>29</v>
      </c>
      <c r="AX598" s="15" t="s">
        <v>30</v>
      </c>
      <c r="AY598" s="189" t="s">
        <v>130</v>
      </c>
    </row>
    <row r="599" spans="1:65" s="2" customFormat="1" ht="21.75" customHeight="1">
      <c r="A599" s="33"/>
      <c r="B599" s="125"/>
      <c r="C599" s="159" t="s">
        <v>1277</v>
      </c>
      <c r="D599" s="159" t="s">
        <v>132</v>
      </c>
      <c r="E599" s="160" t="s">
        <v>1278</v>
      </c>
      <c r="F599" s="161" t="s">
        <v>1279</v>
      </c>
      <c r="G599" s="162" t="s">
        <v>245</v>
      </c>
      <c r="H599" s="163">
        <v>0.32</v>
      </c>
      <c r="I599" s="164"/>
      <c r="J599" s="165">
        <f>ROUND(I599*H599,2)</f>
        <v>0</v>
      </c>
      <c r="K599" s="161" t="s">
        <v>1</v>
      </c>
      <c r="L599" s="34"/>
      <c r="M599" s="166" t="s">
        <v>1</v>
      </c>
      <c r="N599" s="167" t="s">
        <v>38</v>
      </c>
      <c r="O599" s="59"/>
      <c r="P599" s="168">
        <f>O599*H599</f>
        <v>0</v>
      </c>
      <c r="Q599" s="168">
        <v>0</v>
      </c>
      <c r="R599" s="168">
        <f>Q599*H599</f>
        <v>0</v>
      </c>
      <c r="S599" s="168">
        <v>0</v>
      </c>
      <c r="T599" s="169">
        <f>S599*H599</f>
        <v>0</v>
      </c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R599" s="170" t="s">
        <v>137</v>
      </c>
      <c r="AT599" s="170" t="s">
        <v>132</v>
      </c>
      <c r="AU599" s="170" t="s">
        <v>82</v>
      </c>
      <c r="AY599" s="18" t="s">
        <v>130</v>
      </c>
      <c r="BE599" s="171">
        <f>IF(N599="základní",J599,0)</f>
        <v>0</v>
      </c>
      <c r="BF599" s="171">
        <f>IF(N599="snížená",J599,0)</f>
        <v>0</v>
      </c>
      <c r="BG599" s="171">
        <f>IF(N599="zákl. přenesená",J599,0)</f>
        <v>0</v>
      </c>
      <c r="BH599" s="171">
        <f>IF(N599="sníž. přenesená",J599,0)</f>
        <v>0</v>
      </c>
      <c r="BI599" s="171">
        <f>IF(N599="nulová",J599,0)</f>
        <v>0</v>
      </c>
      <c r="BJ599" s="18" t="s">
        <v>30</v>
      </c>
      <c r="BK599" s="171">
        <f>ROUND(I599*H599,2)</f>
        <v>0</v>
      </c>
      <c r="BL599" s="18" t="s">
        <v>137</v>
      </c>
      <c r="BM599" s="170" t="s">
        <v>1280</v>
      </c>
    </row>
    <row r="600" spans="1:65" s="14" customFormat="1">
      <c r="B600" s="180"/>
      <c r="D600" s="173" t="s">
        <v>139</v>
      </c>
      <c r="E600" s="181" t="s">
        <v>1</v>
      </c>
      <c r="F600" s="182" t="s">
        <v>1281</v>
      </c>
      <c r="H600" s="183">
        <v>0.32</v>
      </c>
      <c r="I600" s="184"/>
      <c r="L600" s="180"/>
      <c r="M600" s="185"/>
      <c r="N600" s="186"/>
      <c r="O600" s="186"/>
      <c r="P600" s="186"/>
      <c r="Q600" s="186"/>
      <c r="R600" s="186"/>
      <c r="S600" s="186"/>
      <c r="T600" s="187"/>
      <c r="AT600" s="181" t="s">
        <v>139</v>
      </c>
      <c r="AU600" s="181" t="s">
        <v>82</v>
      </c>
      <c r="AV600" s="14" t="s">
        <v>82</v>
      </c>
      <c r="AW600" s="14" t="s">
        <v>29</v>
      </c>
      <c r="AX600" s="14" t="s">
        <v>30</v>
      </c>
      <c r="AY600" s="181" t="s">
        <v>130</v>
      </c>
    </row>
    <row r="601" spans="1:65" s="2" customFormat="1" ht="37.950000000000003" customHeight="1">
      <c r="A601" s="33"/>
      <c r="B601" s="125"/>
      <c r="C601" s="159" t="s">
        <v>1282</v>
      </c>
      <c r="D601" s="159" t="s">
        <v>132</v>
      </c>
      <c r="E601" s="160" t="s">
        <v>901</v>
      </c>
      <c r="F601" s="161" t="s">
        <v>902</v>
      </c>
      <c r="G601" s="162" t="s">
        <v>516</v>
      </c>
      <c r="H601" s="163">
        <v>1</v>
      </c>
      <c r="I601" s="164"/>
      <c r="J601" s="165">
        <f>ROUND(I601*H601,2)</f>
        <v>0</v>
      </c>
      <c r="K601" s="161" t="s">
        <v>136</v>
      </c>
      <c r="L601" s="34"/>
      <c r="M601" s="166" t="s">
        <v>1</v>
      </c>
      <c r="N601" s="167" t="s">
        <v>38</v>
      </c>
      <c r="O601" s="59"/>
      <c r="P601" s="168">
        <f>O601*H601</f>
        <v>0</v>
      </c>
      <c r="Q601" s="168">
        <v>0.09</v>
      </c>
      <c r="R601" s="168">
        <f>Q601*H601</f>
        <v>0.09</v>
      </c>
      <c r="S601" s="168">
        <v>0</v>
      </c>
      <c r="T601" s="169">
        <f>S601*H601</f>
        <v>0</v>
      </c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R601" s="170" t="s">
        <v>137</v>
      </c>
      <c r="AT601" s="170" t="s">
        <v>132</v>
      </c>
      <c r="AU601" s="170" t="s">
        <v>82</v>
      </c>
      <c r="AY601" s="18" t="s">
        <v>130</v>
      </c>
      <c r="BE601" s="171">
        <f>IF(N601="základní",J601,0)</f>
        <v>0</v>
      </c>
      <c r="BF601" s="171">
        <f>IF(N601="snížená",J601,0)</f>
        <v>0</v>
      </c>
      <c r="BG601" s="171">
        <f>IF(N601="zákl. přenesená",J601,0)</f>
        <v>0</v>
      </c>
      <c r="BH601" s="171">
        <f>IF(N601="sníž. přenesená",J601,0)</f>
        <v>0</v>
      </c>
      <c r="BI601" s="171">
        <f>IF(N601="nulová",J601,0)</f>
        <v>0</v>
      </c>
      <c r="BJ601" s="18" t="s">
        <v>30</v>
      </c>
      <c r="BK601" s="171">
        <f>ROUND(I601*H601,2)</f>
        <v>0</v>
      </c>
      <c r="BL601" s="18" t="s">
        <v>137</v>
      </c>
      <c r="BM601" s="170" t="s">
        <v>1283</v>
      </c>
    </row>
    <row r="602" spans="1:65" s="13" customFormat="1">
      <c r="B602" s="172"/>
      <c r="D602" s="173" t="s">
        <v>139</v>
      </c>
      <c r="E602" s="174" t="s">
        <v>1</v>
      </c>
      <c r="F602" s="175" t="s">
        <v>1284</v>
      </c>
      <c r="H602" s="174" t="s">
        <v>1</v>
      </c>
      <c r="I602" s="176"/>
      <c r="L602" s="172"/>
      <c r="M602" s="177"/>
      <c r="N602" s="178"/>
      <c r="O602" s="178"/>
      <c r="P602" s="178"/>
      <c r="Q602" s="178"/>
      <c r="R602" s="178"/>
      <c r="S602" s="178"/>
      <c r="T602" s="179"/>
      <c r="AT602" s="174" t="s">
        <v>139</v>
      </c>
      <c r="AU602" s="174" t="s">
        <v>82</v>
      </c>
      <c r="AV602" s="13" t="s">
        <v>30</v>
      </c>
      <c r="AW602" s="13" t="s">
        <v>29</v>
      </c>
      <c r="AX602" s="13" t="s">
        <v>73</v>
      </c>
      <c r="AY602" s="174" t="s">
        <v>130</v>
      </c>
    </row>
    <row r="603" spans="1:65" s="14" customFormat="1">
      <c r="B603" s="180"/>
      <c r="D603" s="173" t="s">
        <v>139</v>
      </c>
      <c r="E603" s="181" t="s">
        <v>1</v>
      </c>
      <c r="F603" s="182" t="s">
        <v>30</v>
      </c>
      <c r="H603" s="183">
        <v>1</v>
      </c>
      <c r="I603" s="184"/>
      <c r="L603" s="180"/>
      <c r="M603" s="185"/>
      <c r="N603" s="186"/>
      <c r="O603" s="186"/>
      <c r="P603" s="186"/>
      <c r="Q603" s="186"/>
      <c r="R603" s="186"/>
      <c r="S603" s="186"/>
      <c r="T603" s="187"/>
      <c r="AT603" s="181" t="s">
        <v>139</v>
      </c>
      <c r="AU603" s="181" t="s">
        <v>82</v>
      </c>
      <c r="AV603" s="14" t="s">
        <v>82</v>
      </c>
      <c r="AW603" s="14" t="s">
        <v>29</v>
      </c>
      <c r="AX603" s="14" t="s">
        <v>30</v>
      </c>
      <c r="AY603" s="181" t="s">
        <v>130</v>
      </c>
    </row>
    <row r="604" spans="1:65" s="2" customFormat="1" ht="16.5" customHeight="1">
      <c r="A604" s="33"/>
      <c r="B604" s="125"/>
      <c r="C604" s="196" t="s">
        <v>1285</v>
      </c>
      <c r="D604" s="196" t="s">
        <v>256</v>
      </c>
      <c r="E604" s="197" t="s">
        <v>881</v>
      </c>
      <c r="F604" s="198" t="s">
        <v>882</v>
      </c>
      <c r="G604" s="199" t="s">
        <v>516</v>
      </c>
      <c r="H604" s="200">
        <v>1</v>
      </c>
      <c r="I604" s="201"/>
      <c r="J604" s="202">
        <f>ROUND(I604*H604,2)</f>
        <v>0</v>
      </c>
      <c r="K604" s="198" t="s">
        <v>1</v>
      </c>
      <c r="L604" s="203"/>
      <c r="M604" s="204" t="s">
        <v>1</v>
      </c>
      <c r="N604" s="205" t="s">
        <v>38</v>
      </c>
      <c r="O604" s="59"/>
      <c r="P604" s="168">
        <f>O604*H604</f>
        <v>0</v>
      </c>
      <c r="Q604" s="168">
        <v>9.1999999999999998E-2</v>
      </c>
      <c r="R604" s="168">
        <f>Q604*H604</f>
        <v>9.1999999999999998E-2</v>
      </c>
      <c r="S604" s="168">
        <v>0</v>
      </c>
      <c r="T604" s="169">
        <f>S604*H604</f>
        <v>0</v>
      </c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R604" s="170" t="s">
        <v>185</v>
      </c>
      <c r="AT604" s="170" t="s">
        <v>256</v>
      </c>
      <c r="AU604" s="170" t="s">
        <v>82</v>
      </c>
      <c r="AY604" s="18" t="s">
        <v>130</v>
      </c>
      <c r="BE604" s="171">
        <f>IF(N604="základní",J604,0)</f>
        <v>0</v>
      </c>
      <c r="BF604" s="171">
        <f>IF(N604="snížená",J604,0)</f>
        <v>0</v>
      </c>
      <c r="BG604" s="171">
        <f>IF(N604="zákl. přenesená",J604,0)</f>
        <v>0</v>
      </c>
      <c r="BH604" s="171">
        <f>IF(N604="sníž. přenesená",J604,0)</f>
        <v>0</v>
      </c>
      <c r="BI604" s="171">
        <f>IF(N604="nulová",J604,0)</f>
        <v>0</v>
      </c>
      <c r="BJ604" s="18" t="s">
        <v>30</v>
      </c>
      <c r="BK604" s="171">
        <f>ROUND(I604*H604,2)</f>
        <v>0</v>
      </c>
      <c r="BL604" s="18" t="s">
        <v>137</v>
      </c>
      <c r="BM604" s="170" t="s">
        <v>1286</v>
      </c>
    </row>
    <row r="605" spans="1:65" s="14" customFormat="1">
      <c r="B605" s="180"/>
      <c r="D605" s="173" t="s">
        <v>139</v>
      </c>
      <c r="E605" s="181" t="s">
        <v>1</v>
      </c>
      <c r="F605" s="182" t="s">
        <v>30</v>
      </c>
      <c r="H605" s="183">
        <v>1</v>
      </c>
      <c r="I605" s="184"/>
      <c r="L605" s="180"/>
      <c r="M605" s="185"/>
      <c r="N605" s="186"/>
      <c r="O605" s="186"/>
      <c r="P605" s="186"/>
      <c r="Q605" s="186"/>
      <c r="R605" s="186"/>
      <c r="S605" s="186"/>
      <c r="T605" s="187"/>
      <c r="AT605" s="181" t="s">
        <v>139</v>
      </c>
      <c r="AU605" s="181" t="s">
        <v>82</v>
      </c>
      <c r="AV605" s="14" t="s">
        <v>82</v>
      </c>
      <c r="AW605" s="14" t="s">
        <v>29</v>
      </c>
      <c r="AX605" s="14" t="s">
        <v>30</v>
      </c>
      <c r="AY605" s="181" t="s">
        <v>130</v>
      </c>
    </row>
    <row r="606" spans="1:65" s="2" customFormat="1" ht="16.5" customHeight="1">
      <c r="A606" s="33"/>
      <c r="B606" s="125"/>
      <c r="C606" s="159" t="s">
        <v>1287</v>
      </c>
      <c r="D606" s="159" t="s">
        <v>132</v>
      </c>
      <c r="E606" s="160" t="s">
        <v>570</v>
      </c>
      <c r="F606" s="161" t="s">
        <v>571</v>
      </c>
      <c r="G606" s="162" t="s">
        <v>308</v>
      </c>
      <c r="H606" s="163">
        <v>34</v>
      </c>
      <c r="I606" s="164"/>
      <c r="J606" s="165">
        <f>ROUND(I606*H606,2)</f>
        <v>0</v>
      </c>
      <c r="K606" s="161" t="s">
        <v>136</v>
      </c>
      <c r="L606" s="34"/>
      <c r="M606" s="166" t="s">
        <v>1</v>
      </c>
      <c r="N606" s="167" t="s">
        <v>38</v>
      </c>
      <c r="O606" s="59"/>
      <c r="P606" s="168">
        <f>O606*H606</f>
        <v>0</v>
      </c>
      <c r="Q606" s="168">
        <v>0</v>
      </c>
      <c r="R606" s="168">
        <f>Q606*H606</f>
        <v>0</v>
      </c>
      <c r="S606" s="168">
        <v>0</v>
      </c>
      <c r="T606" s="169">
        <f>S606*H606</f>
        <v>0</v>
      </c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R606" s="170" t="s">
        <v>137</v>
      </c>
      <c r="AT606" s="170" t="s">
        <v>132</v>
      </c>
      <c r="AU606" s="170" t="s">
        <v>82</v>
      </c>
      <c r="AY606" s="18" t="s">
        <v>130</v>
      </c>
      <c r="BE606" s="171">
        <f>IF(N606="základní",J606,0)</f>
        <v>0</v>
      </c>
      <c r="BF606" s="171">
        <f>IF(N606="snížená",J606,0)</f>
        <v>0</v>
      </c>
      <c r="BG606" s="171">
        <f>IF(N606="zákl. přenesená",J606,0)</f>
        <v>0</v>
      </c>
      <c r="BH606" s="171">
        <f>IF(N606="sníž. přenesená",J606,0)</f>
        <v>0</v>
      </c>
      <c r="BI606" s="171">
        <f>IF(N606="nulová",J606,0)</f>
        <v>0</v>
      </c>
      <c r="BJ606" s="18" t="s">
        <v>30</v>
      </c>
      <c r="BK606" s="171">
        <f>ROUND(I606*H606,2)</f>
        <v>0</v>
      </c>
      <c r="BL606" s="18" t="s">
        <v>137</v>
      </c>
      <c r="BM606" s="170" t="s">
        <v>1288</v>
      </c>
    </row>
    <row r="607" spans="1:65" s="13" customFormat="1">
      <c r="B607" s="172"/>
      <c r="D607" s="173" t="s">
        <v>139</v>
      </c>
      <c r="E607" s="174" t="s">
        <v>1</v>
      </c>
      <c r="F607" s="175" t="s">
        <v>1289</v>
      </c>
      <c r="H607" s="174" t="s">
        <v>1</v>
      </c>
      <c r="I607" s="176"/>
      <c r="L607" s="172"/>
      <c r="M607" s="177"/>
      <c r="N607" s="178"/>
      <c r="O607" s="178"/>
      <c r="P607" s="178"/>
      <c r="Q607" s="178"/>
      <c r="R607" s="178"/>
      <c r="S607" s="178"/>
      <c r="T607" s="179"/>
      <c r="AT607" s="174" t="s">
        <v>139</v>
      </c>
      <c r="AU607" s="174" t="s">
        <v>82</v>
      </c>
      <c r="AV607" s="13" t="s">
        <v>30</v>
      </c>
      <c r="AW607" s="13" t="s">
        <v>29</v>
      </c>
      <c r="AX607" s="13" t="s">
        <v>73</v>
      </c>
      <c r="AY607" s="174" t="s">
        <v>130</v>
      </c>
    </row>
    <row r="608" spans="1:65" s="13" customFormat="1">
      <c r="B608" s="172"/>
      <c r="D608" s="173" t="s">
        <v>139</v>
      </c>
      <c r="E608" s="174" t="s">
        <v>1</v>
      </c>
      <c r="F608" s="175" t="s">
        <v>1290</v>
      </c>
      <c r="H608" s="174" t="s">
        <v>1</v>
      </c>
      <c r="I608" s="176"/>
      <c r="L608" s="172"/>
      <c r="M608" s="177"/>
      <c r="N608" s="178"/>
      <c r="O608" s="178"/>
      <c r="P608" s="178"/>
      <c r="Q608" s="178"/>
      <c r="R608" s="178"/>
      <c r="S608" s="178"/>
      <c r="T608" s="179"/>
      <c r="AT608" s="174" t="s">
        <v>139</v>
      </c>
      <c r="AU608" s="174" t="s">
        <v>82</v>
      </c>
      <c r="AV608" s="13" t="s">
        <v>30</v>
      </c>
      <c r="AW608" s="13" t="s">
        <v>29</v>
      </c>
      <c r="AX608" s="13" t="s">
        <v>73</v>
      </c>
      <c r="AY608" s="174" t="s">
        <v>130</v>
      </c>
    </row>
    <row r="609" spans="1:65" s="14" customFormat="1">
      <c r="B609" s="180"/>
      <c r="D609" s="173" t="s">
        <v>139</v>
      </c>
      <c r="E609" s="181" t="s">
        <v>1</v>
      </c>
      <c r="F609" s="182" t="s">
        <v>1291</v>
      </c>
      <c r="H609" s="183">
        <v>34</v>
      </c>
      <c r="I609" s="184"/>
      <c r="L609" s="180"/>
      <c r="M609" s="185"/>
      <c r="N609" s="186"/>
      <c r="O609" s="186"/>
      <c r="P609" s="186"/>
      <c r="Q609" s="186"/>
      <c r="R609" s="186"/>
      <c r="S609" s="186"/>
      <c r="T609" s="187"/>
      <c r="AT609" s="181" t="s">
        <v>139</v>
      </c>
      <c r="AU609" s="181" t="s">
        <v>82</v>
      </c>
      <c r="AV609" s="14" t="s">
        <v>82</v>
      </c>
      <c r="AW609" s="14" t="s">
        <v>29</v>
      </c>
      <c r="AX609" s="14" t="s">
        <v>73</v>
      </c>
      <c r="AY609" s="181" t="s">
        <v>130</v>
      </c>
    </row>
    <row r="610" spans="1:65" s="15" customFormat="1">
      <c r="B610" s="188"/>
      <c r="D610" s="173" t="s">
        <v>139</v>
      </c>
      <c r="E610" s="189" t="s">
        <v>1</v>
      </c>
      <c r="F610" s="190" t="s">
        <v>142</v>
      </c>
      <c r="H610" s="191">
        <v>34</v>
      </c>
      <c r="I610" s="192"/>
      <c r="L610" s="188"/>
      <c r="M610" s="193"/>
      <c r="N610" s="194"/>
      <c r="O610" s="194"/>
      <c r="P610" s="194"/>
      <c r="Q610" s="194"/>
      <c r="R610" s="194"/>
      <c r="S610" s="194"/>
      <c r="T610" s="195"/>
      <c r="AT610" s="189" t="s">
        <v>139</v>
      </c>
      <c r="AU610" s="189" t="s">
        <v>82</v>
      </c>
      <c r="AV610" s="15" t="s">
        <v>137</v>
      </c>
      <c r="AW610" s="15" t="s">
        <v>29</v>
      </c>
      <c r="AX610" s="15" t="s">
        <v>30</v>
      </c>
      <c r="AY610" s="189" t="s">
        <v>130</v>
      </c>
    </row>
    <row r="611" spans="1:65" s="2" customFormat="1" ht="16.5" customHeight="1">
      <c r="A611" s="33"/>
      <c r="B611" s="125"/>
      <c r="C611" s="196" t="s">
        <v>1292</v>
      </c>
      <c r="D611" s="196" t="s">
        <v>256</v>
      </c>
      <c r="E611" s="197" t="s">
        <v>1293</v>
      </c>
      <c r="F611" s="198" t="s">
        <v>1294</v>
      </c>
      <c r="G611" s="199" t="s">
        <v>516</v>
      </c>
      <c r="H611" s="200">
        <v>16.16</v>
      </c>
      <c r="I611" s="201"/>
      <c r="J611" s="202">
        <f>ROUND(I611*H611,2)</f>
        <v>0</v>
      </c>
      <c r="K611" s="198" t="s">
        <v>136</v>
      </c>
      <c r="L611" s="203"/>
      <c r="M611" s="204" t="s">
        <v>1</v>
      </c>
      <c r="N611" s="205" t="s">
        <v>38</v>
      </c>
      <c r="O611" s="59"/>
      <c r="P611" s="168">
        <f>O611*H611</f>
        <v>0</v>
      </c>
      <c r="Q611" s="168">
        <v>4.1999999999999997E-3</v>
      </c>
      <c r="R611" s="168">
        <f>Q611*H611</f>
        <v>6.7872000000000002E-2</v>
      </c>
      <c r="S611" s="168">
        <v>0</v>
      </c>
      <c r="T611" s="169">
        <f>S611*H611</f>
        <v>0</v>
      </c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R611" s="170" t="s">
        <v>185</v>
      </c>
      <c r="AT611" s="170" t="s">
        <v>256</v>
      </c>
      <c r="AU611" s="170" t="s">
        <v>82</v>
      </c>
      <c r="AY611" s="18" t="s">
        <v>130</v>
      </c>
      <c r="BE611" s="171">
        <f>IF(N611="základní",J611,0)</f>
        <v>0</v>
      </c>
      <c r="BF611" s="171">
        <f>IF(N611="snížená",J611,0)</f>
        <v>0</v>
      </c>
      <c r="BG611" s="171">
        <f>IF(N611="zákl. přenesená",J611,0)</f>
        <v>0</v>
      </c>
      <c r="BH611" s="171">
        <f>IF(N611="sníž. přenesená",J611,0)</f>
        <v>0</v>
      </c>
      <c r="BI611" s="171">
        <f>IF(N611="nulová",J611,0)</f>
        <v>0</v>
      </c>
      <c r="BJ611" s="18" t="s">
        <v>30</v>
      </c>
      <c r="BK611" s="171">
        <f>ROUND(I611*H611,2)</f>
        <v>0</v>
      </c>
      <c r="BL611" s="18" t="s">
        <v>137</v>
      </c>
      <c r="BM611" s="170" t="s">
        <v>1295</v>
      </c>
    </row>
    <row r="612" spans="1:65" s="14" customFormat="1">
      <c r="B612" s="180"/>
      <c r="D612" s="173" t="s">
        <v>139</v>
      </c>
      <c r="E612" s="181" t="s">
        <v>1</v>
      </c>
      <c r="F612" s="182" t="s">
        <v>1296</v>
      </c>
      <c r="H612" s="183">
        <v>16.16</v>
      </c>
      <c r="I612" s="184"/>
      <c r="L612" s="180"/>
      <c r="M612" s="185"/>
      <c r="N612" s="186"/>
      <c r="O612" s="186"/>
      <c r="P612" s="186"/>
      <c r="Q612" s="186"/>
      <c r="R612" s="186"/>
      <c r="S612" s="186"/>
      <c r="T612" s="187"/>
      <c r="AT612" s="181" t="s">
        <v>139</v>
      </c>
      <c r="AU612" s="181" t="s">
        <v>82</v>
      </c>
      <c r="AV612" s="14" t="s">
        <v>82</v>
      </c>
      <c r="AW612" s="14" t="s">
        <v>29</v>
      </c>
      <c r="AX612" s="14" t="s">
        <v>73</v>
      </c>
      <c r="AY612" s="181" t="s">
        <v>130</v>
      </c>
    </row>
    <row r="613" spans="1:65" s="15" customFormat="1">
      <c r="B613" s="188"/>
      <c r="D613" s="173" t="s">
        <v>139</v>
      </c>
      <c r="E613" s="189" t="s">
        <v>1</v>
      </c>
      <c r="F613" s="190" t="s">
        <v>142</v>
      </c>
      <c r="H613" s="191">
        <v>16.16</v>
      </c>
      <c r="I613" s="192"/>
      <c r="L613" s="188"/>
      <c r="M613" s="193"/>
      <c r="N613" s="194"/>
      <c r="O613" s="194"/>
      <c r="P613" s="194"/>
      <c r="Q613" s="194"/>
      <c r="R613" s="194"/>
      <c r="S613" s="194"/>
      <c r="T613" s="195"/>
      <c r="AT613" s="189" t="s">
        <v>139</v>
      </c>
      <c r="AU613" s="189" t="s">
        <v>82</v>
      </c>
      <c r="AV613" s="15" t="s">
        <v>137</v>
      </c>
      <c r="AW613" s="15" t="s">
        <v>29</v>
      </c>
      <c r="AX613" s="15" t="s">
        <v>30</v>
      </c>
      <c r="AY613" s="189" t="s">
        <v>130</v>
      </c>
    </row>
    <row r="614" spans="1:65" s="2" customFormat="1" ht="24.15" customHeight="1">
      <c r="A614" s="33"/>
      <c r="B614" s="125"/>
      <c r="C614" s="196" t="s">
        <v>997</v>
      </c>
      <c r="D614" s="196" t="s">
        <v>256</v>
      </c>
      <c r="E614" s="197" t="s">
        <v>1297</v>
      </c>
      <c r="F614" s="198" t="s">
        <v>1298</v>
      </c>
      <c r="G614" s="199" t="s">
        <v>677</v>
      </c>
      <c r="H614" s="200">
        <v>50</v>
      </c>
      <c r="I614" s="201"/>
      <c r="J614" s="202">
        <f>ROUND(I614*H614,2)</f>
        <v>0</v>
      </c>
      <c r="K614" s="198" t="s">
        <v>136</v>
      </c>
      <c r="L614" s="203"/>
      <c r="M614" s="204" t="s">
        <v>1</v>
      </c>
      <c r="N614" s="205" t="s">
        <v>38</v>
      </c>
      <c r="O614" s="59"/>
      <c r="P614" s="168">
        <f>O614*H614</f>
        <v>0</v>
      </c>
      <c r="Q614" s="168">
        <v>1E-3</v>
      </c>
      <c r="R614" s="168">
        <f>Q614*H614</f>
        <v>0.05</v>
      </c>
      <c r="S614" s="168">
        <v>0</v>
      </c>
      <c r="T614" s="169">
        <f>S614*H614</f>
        <v>0</v>
      </c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R614" s="170" t="s">
        <v>185</v>
      </c>
      <c r="AT614" s="170" t="s">
        <v>256</v>
      </c>
      <c r="AU614" s="170" t="s">
        <v>82</v>
      </c>
      <c r="AY614" s="18" t="s">
        <v>130</v>
      </c>
      <c r="BE614" s="171">
        <f>IF(N614="základní",J614,0)</f>
        <v>0</v>
      </c>
      <c r="BF614" s="171">
        <f>IF(N614="snížená",J614,0)</f>
        <v>0</v>
      </c>
      <c r="BG614" s="171">
        <f>IF(N614="zákl. přenesená",J614,0)</f>
        <v>0</v>
      </c>
      <c r="BH614" s="171">
        <f>IF(N614="sníž. přenesená",J614,0)</f>
        <v>0</v>
      </c>
      <c r="BI614" s="171">
        <f>IF(N614="nulová",J614,0)</f>
        <v>0</v>
      </c>
      <c r="BJ614" s="18" t="s">
        <v>30</v>
      </c>
      <c r="BK614" s="171">
        <f>ROUND(I614*H614,2)</f>
        <v>0</v>
      </c>
      <c r="BL614" s="18" t="s">
        <v>137</v>
      </c>
      <c r="BM614" s="170" t="s">
        <v>1299</v>
      </c>
    </row>
    <row r="615" spans="1:65" s="13" customFormat="1">
      <c r="B615" s="172"/>
      <c r="D615" s="173" t="s">
        <v>139</v>
      </c>
      <c r="E615" s="174" t="s">
        <v>1</v>
      </c>
      <c r="F615" s="175" t="s">
        <v>1300</v>
      </c>
      <c r="H615" s="174" t="s">
        <v>1</v>
      </c>
      <c r="I615" s="176"/>
      <c r="L615" s="172"/>
      <c r="M615" s="177"/>
      <c r="N615" s="178"/>
      <c r="O615" s="178"/>
      <c r="P615" s="178"/>
      <c r="Q615" s="178"/>
      <c r="R615" s="178"/>
      <c r="S615" s="178"/>
      <c r="T615" s="179"/>
      <c r="AT615" s="174" t="s">
        <v>139</v>
      </c>
      <c r="AU615" s="174" t="s">
        <v>82</v>
      </c>
      <c r="AV615" s="13" t="s">
        <v>30</v>
      </c>
      <c r="AW615" s="13" t="s">
        <v>29</v>
      </c>
      <c r="AX615" s="13" t="s">
        <v>73</v>
      </c>
      <c r="AY615" s="174" t="s">
        <v>130</v>
      </c>
    </row>
    <row r="616" spans="1:65" s="14" customFormat="1">
      <c r="B616" s="180"/>
      <c r="D616" s="173" t="s">
        <v>139</v>
      </c>
      <c r="E616" s="181" t="s">
        <v>1</v>
      </c>
      <c r="F616" s="182" t="s">
        <v>1301</v>
      </c>
      <c r="H616" s="183">
        <v>50</v>
      </c>
      <c r="I616" s="184"/>
      <c r="L616" s="180"/>
      <c r="M616" s="185"/>
      <c r="N616" s="186"/>
      <c r="O616" s="186"/>
      <c r="P616" s="186"/>
      <c r="Q616" s="186"/>
      <c r="R616" s="186"/>
      <c r="S616" s="186"/>
      <c r="T616" s="187"/>
      <c r="AT616" s="181" t="s">
        <v>139</v>
      </c>
      <c r="AU616" s="181" t="s">
        <v>82</v>
      </c>
      <c r="AV616" s="14" t="s">
        <v>82</v>
      </c>
      <c r="AW616" s="14" t="s">
        <v>29</v>
      </c>
      <c r="AX616" s="14" t="s">
        <v>73</v>
      </c>
      <c r="AY616" s="181" t="s">
        <v>130</v>
      </c>
    </row>
    <row r="617" spans="1:65" s="15" customFormat="1">
      <c r="B617" s="188"/>
      <c r="D617" s="173" t="s">
        <v>139</v>
      </c>
      <c r="E617" s="189" t="s">
        <v>1</v>
      </c>
      <c r="F617" s="190" t="s">
        <v>142</v>
      </c>
      <c r="H617" s="191">
        <v>50</v>
      </c>
      <c r="I617" s="192"/>
      <c r="L617" s="188"/>
      <c r="M617" s="193"/>
      <c r="N617" s="194"/>
      <c r="O617" s="194"/>
      <c r="P617" s="194"/>
      <c r="Q617" s="194"/>
      <c r="R617" s="194"/>
      <c r="S617" s="194"/>
      <c r="T617" s="195"/>
      <c r="AT617" s="189" t="s">
        <v>139</v>
      </c>
      <c r="AU617" s="189" t="s">
        <v>82</v>
      </c>
      <c r="AV617" s="15" t="s">
        <v>137</v>
      </c>
      <c r="AW617" s="15" t="s">
        <v>29</v>
      </c>
      <c r="AX617" s="15" t="s">
        <v>30</v>
      </c>
      <c r="AY617" s="189" t="s">
        <v>130</v>
      </c>
    </row>
    <row r="618" spans="1:65" s="2" customFormat="1" ht="24.15" customHeight="1">
      <c r="A618" s="33"/>
      <c r="B618" s="125"/>
      <c r="C618" s="196" t="s">
        <v>1302</v>
      </c>
      <c r="D618" s="196" t="s">
        <v>256</v>
      </c>
      <c r="E618" s="197" t="s">
        <v>1303</v>
      </c>
      <c r="F618" s="198" t="s">
        <v>1304</v>
      </c>
      <c r="G618" s="199" t="s">
        <v>677</v>
      </c>
      <c r="H618" s="200">
        <v>75</v>
      </c>
      <c r="I618" s="201"/>
      <c r="J618" s="202">
        <f>ROUND(I618*H618,2)</f>
        <v>0</v>
      </c>
      <c r="K618" s="198" t="s">
        <v>136</v>
      </c>
      <c r="L618" s="203"/>
      <c r="M618" s="204" t="s">
        <v>1</v>
      </c>
      <c r="N618" s="205" t="s">
        <v>38</v>
      </c>
      <c r="O618" s="59"/>
      <c r="P618" s="168">
        <f>O618*H618</f>
        <v>0</v>
      </c>
      <c r="Q618" s="168">
        <v>1E-3</v>
      </c>
      <c r="R618" s="168">
        <f>Q618*H618</f>
        <v>7.4999999999999997E-2</v>
      </c>
      <c r="S618" s="168">
        <v>0</v>
      </c>
      <c r="T618" s="169">
        <f>S618*H618</f>
        <v>0</v>
      </c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R618" s="170" t="s">
        <v>185</v>
      </c>
      <c r="AT618" s="170" t="s">
        <v>256</v>
      </c>
      <c r="AU618" s="170" t="s">
        <v>82</v>
      </c>
      <c r="AY618" s="18" t="s">
        <v>130</v>
      </c>
      <c r="BE618" s="171">
        <f>IF(N618="základní",J618,0)</f>
        <v>0</v>
      </c>
      <c r="BF618" s="171">
        <f>IF(N618="snížená",J618,0)</f>
        <v>0</v>
      </c>
      <c r="BG618" s="171">
        <f>IF(N618="zákl. přenesená",J618,0)</f>
        <v>0</v>
      </c>
      <c r="BH618" s="171">
        <f>IF(N618="sníž. přenesená",J618,0)</f>
        <v>0</v>
      </c>
      <c r="BI618" s="171">
        <f>IF(N618="nulová",J618,0)</f>
        <v>0</v>
      </c>
      <c r="BJ618" s="18" t="s">
        <v>30</v>
      </c>
      <c r="BK618" s="171">
        <f>ROUND(I618*H618,2)</f>
        <v>0</v>
      </c>
      <c r="BL618" s="18" t="s">
        <v>137</v>
      </c>
      <c r="BM618" s="170" t="s">
        <v>1305</v>
      </c>
    </row>
    <row r="619" spans="1:65" s="13" customFormat="1">
      <c r="B619" s="172"/>
      <c r="D619" s="173" t="s">
        <v>139</v>
      </c>
      <c r="E619" s="174" t="s">
        <v>1</v>
      </c>
      <c r="F619" s="175" t="s">
        <v>1306</v>
      </c>
      <c r="H619" s="174" t="s">
        <v>1</v>
      </c>
      <c r="I619" s="176"/>
      <c r="L619" s="172"/>
      <c r="M619" s="177"/>
      <c r="N619" s="178"/>
      <c r="O619" s="178"/>
      <c r="P619" s="178"/>
      <c r="Q619" s="178"/>
      <c r="R619" s="178"/>
      <c r="S619" s="178"/>
      <c r="T619" s="179"/>
      <c r="AT619" s="174" t="s">
        <v>139</v>
      </c>
      <c r="AU619" s="174" t="s">
        <v>82</v>
      </c>
      <c r="AV619" s="13" t="s">
        <v>30</v>
      </c>
      <c r="AW619" s="13" t="s">
        <v>29</v>
      </c>
      <c r="AX619" s="13" t="s">
        <v>73</v>
      </c>
      <c r="AY619" s="174" t="s">
        <v>130</v>
      </c>
    </row>
    <row r="620" spans="1:65" s="14" customFormat="1">
      <c r="B620" s="180"/>
      <c r="D620" s="173" t="s">
        <v>139</v>
      </c>
      <c r="E620" s="181" t="s">
        <v>1</v>
      </c>
      <c r="F620" s="182" t="s">
        <v>1307</v>
      </c>
      <c r="H620" s="183">
        <v>75</v>
      </c>
      <c r="I620" s="184"/>
      <c r="L620" s="180"/>
      <c r="M620" s="185"/>
      <c r="N620" s="186"/>
      <c r="O620" s="186"/>
      <c r="P620" s="186"/>
      <c r="Q620" s="186"/>
      <c r="R620" s="186"/>
      <c r="S620" s="186"/>
      <c r="T620" s="187"/>
      <c r="AT620" s="181" t="s">
        <v>139</v>
      </c>
      <c r="AU620" s="181" t="s">
        <v>82</v>
      </c>
      <c r="AV620" s="14" t="s">
        <v>82</v>
      </c>
      <c r="AW620" s="14" t="s">
        <v>29</v>
      </c>
      <c r="AX620" s="14" t="s">
        <v>73</v>
      </c>
      <c r="AY620" s="181" t="s">
        <v>130</v>
      </c>
    </row>
    <row r="621" spans="1:65" s="15" customFormat="1">
      <c r="B621" s="188"/>
      <c r="D621" s="173" t="s">
        <v>139</v>
      </c>
      <c r="E621" s="189" t="s">
        <v>1</v>
      </c>
      <c r="F621" s="190" t="s">
        <v>142</v>
      </c>
      <c r="H621" s="191">
        <v>75</v>
      </c>
      <c r="I621" s="192"/>
      <c r="L621" s="188"/>
      <c r="M621" s="193"/>
      <c r="N621" s="194"/>
      <c r="O621" s="194"/>
      <c r="P621" s="194"/>
      <c r="Q621" s="194"/>
      <c r="R621" s="194"/>
      <c r="S621" s="194"/>
      <c r="T621" s="195"/>
      <c r="AT621" s="189" t="s">
        <v>139</v>
      </c>
      <c r="AU621" s="189" t="s">
        <v>82</v>
      </c>
      <c r="AV621" s="15" t="s">
        <v>137</v>
      </c>
      <c r="AW621" s="15" t="s">
        <v>29</v>
      </c>
      <c r="AX621" s="15" t="s">
        <v>30</v>
      </c>
      <c r="AY621" s="189" t="s">
        <v>130</v>
      </c>
    </row>
    <row r="622" spans="1:65" s="2" customFormat="1" ht="24.15" customHeight="1">
      <c r="A622" s="33"/>
      <c r="B622" s="125"/>
      <c r="C622" s="159" t="s">
        <v>1308</v>
      </c>
      <c r="D622" s="159" t="s">
        <v>132</v>
      </c>
      <c r="E622" s="160" t="s">
        <v>1309</v>
      </c>
      <c r="F622" s="161" t="s">
        <v>1310</v>
      </c>
      <c r="G622" s="162" t="s">
        <v>516</v>
      </c>
      <c r="H622" s="163">
        <v>4</v>
      </c>
      <c r="I622" s="164"/>
      <c r="J622" s="165">
        <f>ROUND(I622*H622,2)</f>
        <v>0</v>
      </c>
      <c r="K622" s="161" t="s">
        <v>136</v>
      </c>
      <c r="L622" s="34"/>
      <c r="M622" s="166" t="s">
        <v>1</v>
      </c>
      <c r="N622" s="167" t="s">
        <v>38</v>
      </c>
      <c r="O622" s="59"/>
      <c r="P622" s="168">
        <f>O622*H622</f>
        <v>0</v>
      </c>
      <c r="Q622" s="168">
        <v>1.299E-2</v>
      </c>
      <c r="R622" s="168">
        <f>Q622*H622</f>
        <v>5.1959999999999999E-2</v>
      </c>
      <c r="S622" s="168">
        <v>4.0000000000000001E-3</v>
      </c>
      <c r="T622" s="169">
        <f>S622*H622</f>
        <v>1.6E-2</v>
      </c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R622" s="170" t="s">
        <v>137</v>
      </c>
      <c r="AT622" s="170" t="s">
        <v>132</v>
      </c>
      <c r="AU622" s="170" t="s">
        <v>82</v>
      </c>
      <c r="AY622" s="18" t="s">
        <v>130</v>
      </c>
      <c r="BE622" s="171">
        <f>IF(N622="základní",J622,0)</f>
        <v>0</v>
      </c>
      <c r="BF622" s="171">
        <f>IF(N622="snížená",J622,0)</f>
        <v>0</v>
      </c>
      <c r="BG622" s="171">
        <f>IF(N622="zákl. přenesená",J622,0)</f>
        <v>0</v>
      </c>
      <c r="BH622" s="171">
        <f>IF(N622="sníž. přenesená",J622,0)</f>
        <v>0</v>
      </c>
      <c r="BI622" s="171">
        <f>IF(N622="nulová",J622,0)</f>
        <v>0</v>
      </c>
      <c r="BJ622" s="18" t="s">
        <v>30</v>
      </c>
      <c r="BK622" s="171">
        <f>ROUND(I622*H622,2)</f>
        <v>0</v>
      </c>
      <c r="BL622" s="18" t="s">
        <v>137</v>
      </c>
      <c r="BM622" s="170" t="s">
        <v>1311</v>
      </c>
    </row>
    <row r="623" spans="1:65" s="14" customFormat="1">
      <c r="B623" s="180"/>
      <c r="D623" s="173" t="s">
        <v>139</v>
      </c>
      <c r="E623" s="181" t="s">
        <v>1</v>
      </c>
      <c r="F623" s="182" t="s">
        <v>137</v>
      </c>
      <c r="H623" s="183">
        <v>4</v>
      </c>
      <c r="I623" s="184"/>
      <c r="L623" s="180"/>
      <c r="M623" s="185"/>
      <c r="N623" s="186"/>
      <c r="O623" s="186"/>
      <c r="P623" s="186"/>
      <c r="Q623" s="186"/>
      <c r="R623" s="186"/>
      <c r="S623" s="186"/>
      <c r="T623" s="187"/>
      <c r="AT623" s="181" t="s">
        <v>139</v>
      </c>
      <c r="AU623" s="181" t="s">
        <v>82</v>
      </c>
      <c r="AV623" s="14" t="s">
        <v>82</v>
      </c>
      <c r="AW623" s="14" t="s">
        <v>29</v>
      </c>
      <c r="AX623" s="14" t="s">
        <v>30</v>
      </c>
      <c r="AY623" s="181" t="s">
        <v>130</v>
      </c>
    </row>
    <row r="624" spans="1:65" s="2" customFormat="1" ht="24.15" customHeight="1">
      <c r="A624" s="33"/>
      <c r="B624" s="125"/>
      <c r="C624" s="159" t="s">
        <v>1312</v>
      </c>
      <c r="D624" s="159" t="s">
        <v>132</v>
      </c>
      <c r="E624" s="160" t="s">
        <v>1313</v>
      </c>
      <c r="F624" s="161" t="s">
        <v>1314</v>
      </c>
      <c r="G624" s="162" t="s">
        <v>279</v>
      </c>
      <c r="H624" s="163">
        <v>1.3</v>
      </c>
      <c r="I624" s="164"/>
      <c r="J624" s="165">
        <f>ROUND(I624*H624,2)</f>
        <v>0</v>
      </c>
      <c r="K624" s="161" t="s">
        <v>1</v>
      </c>
      <c r="L624" s="34"/>
      <c r="M624" s="166" t="s">
        <v>1</v>
      </c>
      <c r="N624" s="167" t="s">
        <v>38</v>
      </c>
      <c r="O624" s="59"/>
      <c r="P624" s="168">
        <f>O624*H624</f>
        <v>0</v>
      </c>
      <c r="Q624" s="168">
        <v>0.16775999999999999</v>
      </c>
      <c r="R624" s="168">
        <f>Q624*H624</f>
        <v>0.218088</v>
      </c>
      <c r="S624" s="168">
        <v>0</v>
      </c>
      <c r="T624" s="169">
        <f>S624*H624</f>
        <v>0</v>
      </c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R624" s="170" t="s">
        <v>137</v>
      </c>
      <c r="AT624" s="170" t="s">
        <v>132</v>
      </c>
      <c r="AU624" s="170" t="s">
        <v>82</v>
      </c>
      <c r="AY624" s="18" t="s">
        <v>130</v>
      </c>
      <c r="BE624" s="171">
        <f>IF(N624="základní",J624,0)</f>
        <v>0</v>
      </c>
      <c r="BF624" s="171">
        <f>IF(N624="snížená",J624,0)</f>
        <v>0</v>
      </c>
      <c r="BG624" s="171">
        <f>IF(N624="zákl. přenesená",J624,0)</f>
        <v>0</v>
      </c>
      <c r="BH624" s="171">
        <f>IF(N624="sníž. přenesená",J624,0)</f>
        <v>0</v>
      </c>
      <c r="BI624" s="171">
        <f>IF(N624="nulová",J624,0)</f>
        <v>0</v>
      </c>
      <c r="BJ624" s="18" t="s">
        <v>30</v>
      </c>
      <c r="BK624" s="171">
        <f>ROUND(I624*H624,2)</f>
        <v>0</v>
      </c>
      <c r="BL624" s="18" t="s">
        <v>137</v>
      </c>
      <c r="BM624" s="170" t="s">
        <v>1315</v>
      </c>
    </row>
    <row r="625" spans="1:65" s="14" customFormat="1">
      <c r="B625" s="180"/>
      <c r="D625" s="173" t="s">
        <v>139</v>
      </c>
      <c r="E625" s="181" t="s">
        <v>1</v>
      </c>
      <c r="F625" s="182" t="s">
        <v>1316</v>
      </c>
      <c r="H625" s="183">
        <v>1.3</v>
      </c>
      <c r="I625" s="184"/>
      <c r="L625" s="180"/>
      <c r="M625" s="185"/>
      <c r="N625" s="186"/>
      <c r="O625" s="186"/>
      <c r="P625" s="186"/>
      <c r="Q625" s="186"/>
      <c r="R625" s="186"/>
      <c r="S625" s="186"/>
      <c r="T625" s="187"/>
      <c r="AT625" s="181" t="s">
        <v>139</v>
      </c>
      <c r="AU625" s="181" t="s">
        <v>82</v>
      </c>
      <c r="AV625" s="14" t="s">
        <v>82</v>
      </c>
      <c r="AW625" s="14" t="s">
        <v>29</v>
      </c>
      <c r="AX625" s="14" t="s">
        <v>30</v>
      </c>
      <c r="AY625" s="181" t="s">
        <v>130</v>
      </c>
    </row>
    <row r="626" spans="1:65" s="2" customFormat="1" ht="16.5" customHeight="1">
      <c r="A626" s="33"/>
      <c r="B626" s="125"/>
      <c r="C626" s="196" t="s">
        <v>1317</v>
      </c>
      <c r="D626" s="196" t="s">
        <v>256</v>
      </c>
      <c r="E626" s="197" t="s">
        <v>1318</v>
      </c>
      <c r="F626" s="198" t="s">
        <v>1319</v>
      </c>
      <c r="G626" s="199" t="s">
        <v>279</v>
      </c>
      <c r="H626" s="200">
        <v>1.32</v>
      </c>
      <c r="I626" s="201"/>
      <c r="J626" s="202">
        <f>ROUND(I626*H626,2)</f>
        <v>0</v>
      </c>
      <c r="K626" s="198" t="s">
        <v>136</v>
      </c>
      <c r="L626" s="203"/>
      <c r="M626" s="204" t="s">
        <v>1</v>
      </c>
      <c r="N626" s="205" t="s">
        <v>38</v>
      </c>
      <c r="O626" s="59"/>
      <c r="P626" s="168">
        <f>O626*H626</f>
        <v>0</v>
      </c>
      <c r="Q626" s="168">
        <v>4.8000000000000001E-2</v>
      </c>
      <c r="R626" s="168">
        <f>Q626*H626</f>
        <v>6.336E-2</v>
      </c>
      <c r="S626" s="168">
        <v>0</v>
      </c>
      <c r="T626" s="169">
        <f>S626*H626</f>
        <v>0</v>
      </c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R626" s="170" t="s">
        <v>185</v>
      </c>
      <c r="AT626" s="170" t="s">
        <v>256</v>
      </c>
      <c r="AU626" s="170" t="s">
        <v>82</v>
      </c>
      <c r="AY626" s="18" t="s">
        <v>130</v>
      </c>
      <c r="BE626" s="171">
        <f>IF(N626="základní",J626,0)</f>
        <v>0</v>
      </c>
      <c r="BF626" s="171">
        <f>IF(N626="snížená",J626,0)</f>
        <v>0</v>
      </c>
      <c r="BG626" s="171">
        <f>IF(N626="zákl. přenesená",J626,0)</f>
        <v>0</v>
      </c>
      <c r="BH626" s="171">
        <f>IF(N626="sníž. přenesená",J626,0)</f>
        <v>0</v>
      </c>
      <c r="BI626" s="171">
        <f>IF(N626="nulová",J626,0)</f>
        <v>0</v>
      </c>
      <c r="BJ626" s="18" t="s">
        <v>30</v>
      </c>
      <c r="BK626" s="171">
        <f>ROUND(I626*H626,2)</f>
        <v>0</v>
      </c>
      <c r="BL626" s="18" t="s">
        <v>137</v>
      </c>
      <c r="BM626" s="170" t="s">
        <v>1320</v>
      </c>
    </row>
    <row r="627" spans="1:65" s="14" customFormat="1">
      <c r="B627" s="180"/>
      <c r="D627" s="173" t="s">
        <v>139</v>
      </c>
      <c r="E627" s="181" t="s">
        <v>1</v>
      </c>
      <c r="F627" s="182" t="s">
        <v>1321</v>
      </c>
      <c r="H627" s="183">
        <v>1.32</v>
      </c>
      <c r="I627" s="184"/>
      <c r="L627" s="180"/>
      <c r="M627" s="185"/>
      <c r="N627" s="186"/>
      <c r="O627" s="186"/>
      <c r="P627" s="186"/>
      <c r="Q627" s="186"/>
      <c r="R627" s="186"/>
      <c r="S627" s="186"/>
      <c r="T627" s="187"/>
      <c r="AT627" s="181" t="s">
        <v>139</v>
      </c>
      <c r="AU627" s="181" t="s">
        <v>82</v>
      </c>
      <c r="AV627" s="14" t="s">
        <v>82</v>
      </c>
      <c r="AW627" s="14" t="s">
        <v>29</v>
      </c>
      <c r="AX627" s="14" t="s">
        <v>73</v>
      </c>
      <c r="AY627" s="181" t="s">
        <v>130</v>
      </c>
    </row>
    <row r="628" spans="1:65" s="15" customFormat="1">
      <c r="B628" s="188"/>
      <c r="D628" s="173" t="s">
        <v>139</v>
      </c>
      <c r="E628" s="189" t="s">
        <v>1</v>
      </c>
      <c r="F628" s="190" t="s">
        <v>142</v>
      </c>
      <c r="H628" s="191">
        <v>1.32</v>
      </c>
      <c r="I628" s="192"/>
      <c r="L628" s="188"/>
      <c r="M628" s="193"/>
      <c r="N628" s="194"/>
      <c r="O628" s="194"/>
      <c r="P628" s="194"/>
      <c r="Q628" s="194"/>
      <c r="R628" s="194"/>
      <c r="S628" s="194"/>
      <c r="T628" s="195"/>
      <c r="AT628" s="189" t="s">
        <v>139</v>
      </c>
      <c r="AU628" s="189" t="s">
        <v>82</v>
      </c>
      <c r="AV628" s="15" t="s">
        <v>137</v>
      </c>
      <c r="AW628" s="15" t="s">
        <v>29</v>
      </c>
      <c r="AX628" s="15" t="s">
        <v>30</v>
      </c>
      <c r="AY628" s="189" t="s">
        <v>130</v>
      </c>
    </row>
    <row r="629" spans="1:65" s="2" customFormat="1" ht="24.15" customHeight="1">
      <c r="A629" s="33"/>
      <c r="B629" s="125"/>
      <c r="C629" s="159" t="s">
        <v>1322</v>
      </c>
      <c r="D629" s="159" t="s">
        <v>132</v>
      </c>
      <c r="E629" s="160" t="s">
        <v>1323</v>
      </c>
      <c r="F629" s="161" t="s">
        <v>1324</v>
      </c>
      <c r="G629" s="162" t="s">
        <v>135</v>
      </c>
      <c r="H629" s="163">
        <v>0.25</v>
      </c>
      <c r="I629" s="164"/>
      <c r="J629" s="165">
        <f>ROUND(I629*H629,2)</f>
        <v>0</v>
      </c>
      <c r="K629" s="161" t="s">
        <v>136</v>
      </c>
      <c r="L629" s="34"/>
      <c r="M629" s="166" t="s">
        <v>1</v>
      </c>
      <c r="N629" s="167" t="s">
        <v>38</v>
      </c>
      <c r="O629" s="59"/>
      <c r="P629" s="168">
        <f>O629*H629</f>
        <v>0</v>
      </c>
      <c r="Q629" s="168">
        <v>2.5018699999999998</v>
      </c>
      <c r="R629" s="168">
        <f>Q629*H629</f>
        <v>0.62546749999999995</v>
      </c>
      <c r="S629" s="168">
        <v>0</v>
      </c>
      <c r="T629" s="169">
        <f>S629*H629</f>
        <v>0</v>
      </c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R629" s="170" t="s">
        <v>137</v>
      </c>
      <c r="AT629" s="170" t="s">
        <v>132</v>
      </c>
      <c r="AU629" s="170" t="s">
        <v>82</v>
      </c>
      <c r="AY629" s="18" t="s">
        <v>130</v>
      </c>
      <c r="BE629" s="171">
        <f>IF(N629="základní",J629,0)</f>
        <v>0</v>
      </c>
      <c r="BF629" s="171">
        <f>IF(N629="snížená",J629,0)</f>
        <v>0</v>
      </c>
      <c r="BG629" s="171">
        <f>IF(N629="zákl. přenesená",J629,0)</f>
        <v>0</v>
      </c>
      <c r="BH629" s="171">
        <f>IF(N629="sníž. přenesená",J629,0)</f>
        <v>0</v>
      </c>
      <c r="BI629" s="171">
        <f>IF(N629="nulová",J629,0)</f>
        <v>0</v>
      </c>
      <c r="BJ629" s="18" t="s">
        <v>30</v>
      </c>
      <c r="BK629" s="171">
        <f>ROUND(I629*H629,2)</f>
        <v>0</v>
      </c>
      <c r="BL629" s="18" t="s">
        <v>137</v>
      </c>
      <c r="BM629" s="170" t="s">
        <v>1325</v>
      </c>
    </row>
    <row r="630" spans="1:65" s="14" customFormat="1">
      <c r="B630" s="180"/>
      <c r="D630" s="173" t="s">
        <v>139</v>
      </c>
      <c r="E630" s="181" t="s">
        <v>1</v>
      </c>
      <c r="F630" s="182" t="s">
        <v>1326</v>
      </c>
      <c r="H630" s="183">
        <v>0.25</v>
      </c>
      <c r="I630" s="184"/>
      <c r="L630" s="180"/>
      <c r="M630" s="185"/>
      <c r="N630" s="186"/>
      <c r="O630" s="186"/>
      <c r="P630" s="186"/>
      <c r="Q630" s="186"/>
      <c r="R630" s="186"/>
      <c r="S630" s="186"/>
      <c r="T630" s="187"/>
      <c r="AT630" s="181" t="s">
        <v>139</v>
      </c>
      <c r="AU630" s="181" t="s">
        <v>82</v>
      </c>
      <c r="AV630" s="14" t="s">
        <v>82</v>
      </c>
      <c r="AW630" s="14" t="s">
        <v>29</v>
      </c>
      <c r="AX630" s="14" t="s">
        <v>30</v>
      </c>
      <c r="AY630" s="181" t="s">
        <v>130</v>
      </c>
    </row>
    <row r="631" spans="1:65" s="2" customFormat="1" ht="24.15" customHeight="1">
      <c r="A631" s="33"/>
      <c r="B631" s="125"/>
      <c r="C631" s="159" t="s">
        <v>1327</v>
      </c>
      <c r="D631" s="159" t="s">
        <v>132</v>
      </c>
      <c r="E631" s="160" t="s">
        <v>1328</v>
      </c>
      <c r="F631" s="161" t="s">
        <v>1329</v>
      </c>
      <c r="G631" s="162" t="s">
        <v>135</v>
      </c>
      <c r="H631" s="163">
        <v>3.125</v>
      </c>
      <c r="I631" s="164"/>
      <c r="J631" s="165">
        <f>ROUND(I631*H631,2)</f>
        <v>0</v>
      </c>
      <c r="K631" s="161" t="s">
        <v>1</v>
      </c>
      <c r="L631" s="34"/>
      <c r="M631" s="166" t="s">
        <v>1</v>
      </c>
      <c r="N631" s="167" t="s">
        <v>38</v>
      </c>
      <c r="O631" s="59"/>
      <c r="P631" s="168">
        <f>O631*H631</f>
        <v>0</v>
      </c>
      <c r="Q631" s="168">
        <v>2.5018699999999998</v>
      </c>
      <c r="R631" s="168">
        <f>Q631*H631</f>
        <v>7.8183437499999995</v>
      </c>
      <c r="S631" s="168">
        <v>0</v>
      </c>
      <c r="T631" s="169">
        <f>S631*H631</f>
        <v>0</v>
      </c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R631" s="170" t="s">
        <v>137</v>
      </c>
      <c r="AT631" s="170" t="s">
        <v>132</v>
      </c>
      <c r="AU631" s="170" t="s">
        <v>82</v>
      </c>
      <c r="AY631" s="18" t="s">
        <v>130</v>
      </c>
      <c r="BE631" s="171">
        <f>IF(N631="základní",J631,0)</f>
        <v>0</v>
      </c>
      <c r="BF631" s="171">
        <f>IF(N631="snížená",J631,0)</f>
        <v>0</v>
      </c>
      <c r="BG631" s="171">
        <f>IF(N631="zákl. přenesená",J631,0)</f>
        <v>0</v>
      </c>
      <c r="BH631" s="171">
        <f>IF(N631="sníž. přenesená",J631,0)</f>
        <v>0</v>
      </c>
      <c r="BI631" s="171">
        <f>IF(N631="nulová",J631,0)</f>
        <v>0</v>
      </c>
      <c r="BJ631" s="18" t="s">
        <v>30</v>
      </c>
      <c r="BK631" s="171">
        <f>ROUND(I631*H631,2)</f>
        <v>0</v>
      </c>
      <c r="BL631" s="18" t="s">
        <v>137</v>
      </c>
      <c r="BM631" s="170" t="s">
        <v>1330</v>
      </c>
    </row>
    <row r="632" spans="1:65" s="14" customFormat="1">
      <c r="B632" s="180"/>
      <c r="D632" s="173" t="s">
        <v>139</v>
      </c>
      <c r="E632" s="181" t="s">
        <v>1</v>
      </c>
      <c r="F632" s="182" t="s">
        <v>1331</v>
      </c>
      <c r="H632" s="183">
        <v>3.125</v>
      </c>
      <c r="I632" s="184"/>
      <c r="L632" s="180"/>
      <c r="M632" s="185"/>
      <c r="N632" s="186"/>
      <c r="O632" s="186"/>
      <c r="P632" s="186"/>
      <c r="Q632" s="186"/>
      <c r="R632" s="186"/>
      <c r="S632" s="186"/>
      <c r="T632" s="187"/>
      <c r="AT632" s="181" t="s">
        <v>139</v>
      </c>
      <c r="AU632" s="181" t="s">
        <v>82</v>
      </c>
      <c r="AV632" s="14" t="s">
        <v>82</v>
      </c>
      <c r="AW632" s="14" t="s">
        <v>29</v>
      </c>
      <c r="AX632" s="14" t="s">
        <v>73</v>
      </c>
      <c r="AY632" s="181" t="s">
        <v>130</v>
      </c>
    </row>
    <row r="633" spans="1:65" s="15" customFormat="1">
      <c r="B633" s="188"/>
      <c r="D633" s="173" t="s">
        <v>139</v>
      </c>
      <c r="E633" s="189" t="s">
        <v>1</v>
      </c>
      <c r="F633" s="190" t="s">
        <v>142</v>
      </c>
      <c r="H633" s="191">
        <v>3.125</v>
      </c>
      <c r="I633" s="192"/>
      <c r="L633" s="188"/>
      <c r="M633" s="193"/>
      <c r="N633" s="194"/>
      <c r="O633" s="194"/>
      <c r="P633" s="194"/>
      <c r="Q633" s="194"/>
      <c r="R633" s="194"/>
      <c r="S633" s="194"/>
      <c r="T633" s="195"/>
      <c r="AT633" s="189" t="s">
        <v>139</v>
      </c>
      <c r="AU633" s="189" t="s">
        <v>82</v>
      </c>
      <c r="AV633" s="15" t="s">
        <v>137</v>
      </c>
      <c r="AW633" s="15" t="s">
        <v>29</v>
      </c>
      <c r="AX633" s="15" t="s">
        <v>30</v>
      </c>
      <c r="AY633" s="189" t="s">
        <v>130</v>
      </c>
    </row>
    <row r="634" spans="1:65" s="2" customFormat="1" ht="24.15" customHeight="1">
      <c r="A634" s="33"/>
      <c r="B634" s="125"/>
      <c r="C634" s="159" t="s">
        <v>1332</v>
      </c>
      <c r="D634" s="159" t="s">
        <v>132</v>
      </c>
      <c r="E634" s="160" t="s">
        <v>1333</v>
      </c>
      <c r="F634" s="161" t="s">
        <v>1334</v>
      </c>
      <c r="G634" s="162" t="s">
        <v>135</v>
      </c>
      <c r="H634" s="163">
        <v>15.925000000000001</v>
      </c>
      <c r="I634" s="164"/>
      <c r="J634" s="165">
        <f>ROUND(I634*H634,2)</f>
        <v>0</v>
      </c>
      <c r="K634" s="161" t="s">
        <v>136</v>
      </c>
      <c r="L634" s="34"/>
      <c r="M634" s="166" t="s">
        <v>1</v>
      </c>
      <c r="N634" s="167" t="s">
        <v>38</v>
      </c>
      <c r="O634" s="59"/>
      <c r="P634" s="168">
        <f>O634*H634</f>
        <v>0</v>
      </c>
      <c r="Q634" s="168">
        <v>2.5018699999999998</v>
      </c>
      <c r="R634" s="168">
        <f>Q634*H634</f>
        <v>39.842279749999996</v>
      </c>
      <c r="S634" s="168">
        <v>0</v>
      </c>
      <c r="T634" s="169">
        <f>S634*H634</f>
        <v>0</v>
      </c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R634" s="170" t="s">
        <v>137</v>
      </c>
      <c r="AT634" s="170" t="s">
        <v>132</v>
      </c>
      <c r="AU634" s="170" t="s">
        <v>82</v>
      </c>
      <c r="AY634" s="18" t="s">
        <v>130</v>
      </c>
      <c r="BE634" s="171">
        <f>IF(N634="základní",J634,0)</f>
        <v>0</v>
      </c>
      <c r="BF634" s="171">
        <f>IF(N634="snížená",J634,0)</f>
        <v>0</v>
      </c>
      <c r="BG634" s="171">
        <f>IF(N634="zákl. přenesená",J634,0)</f>
        <v>0</v>
      </c>
      <c r="BH634" s="171">
        <f>IF(N634="sníž. přenesená",J634,0)</f>
        <v>0</v>
      </c>
      <c r="BI634" s="171">
        <f>IF(N634="nulová",J634,0)</f>
        <v>0</v>
      </c>
      <c r="BJ634" s="18" t="s">
        <v>30</v>
      </c>
      <c r="BK634" s="171">
        <f>ROUND(I634*H634,2)</f>
        <v>0</v>
      </c>
      <c r="BL634" s="18" t="s">
        <v>137</v>
      </c>
      <c r="BM634" s="170" t="s">
        <v>1335</v>
      </c>
    </row>
    <row r="635" spans="1:65" s="13" customFormat="1">
      <c r="B635" s="172"/>
      <c r="D635" s="173" t="s">
        <v>139</v>
      </c>
      <c r="E635" s="174" t="s">
        <v>1</v>
      </c>
      <c r="F635" s="175" t="s">
        <v>1062</v>
      </c>
      <c r="H635" s="174" t="s">
        <v>1</v>
      </c>
      <c r="I635" s="176"/>
      <c r="L635" s="172"/>
      <c r="M635" s="177"/>
      <c r="N635" s="178"/>
      <c r="O635" s="178"/>
      <c r="P635" s="178"/>
      <c r="Q635" s="178"/>
      <c r="R635" s="178"/>
      <c r="S635" s="178"/>
      <c r="T635" s="179"/>
      <c r="AT635" s="174" t="s">
        <v>139</v>
      </c>
      <c r="AU635" s="174" t="s">
        <v>82</v>
      </c>
      <c r="AV635" s="13" t="s">
        <v>30</v>
      </c>
      <c r="AW635" s="13" t="s">
        <v>29</v>
      </c>
      <c r="AX635" s="13" t="s">
        <v>73</v>
      </c>
      <c r="AY635" s="174" t="s">
        <v>130</v>
      </c>
    </row>
    <row r="636" spans="1:65" s="14" customFormat="1">
      <c r="B636" s="180"/>
      <c r="D636" s="173" t="s">
        <v>139</v>
      </c>
      <c r="E636" s="181" t="s">
        <v>1</v>
      </c>
      <c r="F636" s="182" t="s">
        <v>1336</v>
      </c>
      <c r="H636" s="183">
        <v>4.2</v>
      </c>
      <c r="I636" s="184"/>
      <c r="L636" s="180"/>
      <c r="M636" s="185"/>
      <c r="N636" s="186"/>
      <c r="O636" s="186"/>
      <c r="P636" s="186"/>
      <c r="Q636" s="186"/>
      <c r="R636" s="186"/>
      <c r="S636" s="186"/>
      <c r="T636" s="187"/>
      <c r="AT636" s="181" t="s">
        <v>139</v>
      </c>
      <c r="AU636" s="181" t="s">
        <v>82</v>
      </c>
      <c r="AV636" s="14" t="s">
        <v>82</v>
      </c>
      <c r="AW636" s="14" t="s">
        <v>29</v>
      </c>
      <c r="AX636" s="14" t="s">
        <v>73</v>
      </c>
      <c r="AY636" s="181" t="s">
        <v>130</v>
      </c>
    </row>
    <row r="637" spans="1:65" s="14" customFormat="1">
      <c r="B637" s="180"/>
      <c r="D637" s="173" t="s">
        <v>139</v>
      </c>
      <c r="E637" s="181" t="s">
        <v>1</v>
      </c>
      <c r="F637" s="182" t="s">
        <v>1337</v>
      </c>
      <c r="H637" s="183">
        <v>2.625</v>
      </c>
      <c r="I637" s="184"/>
      <c r="L637" s="180"/>
      <c r="M637" s="185"/>
      <c r="N637" s="186"/>
      <c r="O637" s="186"/>
      <c r="P637" s="186"/>
      <c r="Q637" s="186"/>
      <c r="R637" s="186"/>
      <c r="S637" s="186"/>
      <c r="T637" s="187"/>
      <c r="AT637" s="181" t="s">
        <v>139</v>
      </c>
      <c r="AU637" s="181" t="s">
        <v>82</v>
      </c>
      <c r="AV637" s="14" t="s">
        <v>82</v>
      </c>
      <c r="AW637" s="14" t="s">
        <v>29</v>
      </c>
      <c r="AX637" s="14" t="s">
        <v>73</v>
      </c>
      <c r="AY637" s="181" t="s">
        <v>130</v>
      </c>
    </row>
    <row r="638" spans="1:65" s="13" customFormat="1">
      <c r="B638" s="172"/>
      <c r="D638" s="173" t="s">
        <v>139</v>
      </c>
      <c r="E638" s="174" t="s">
        <v>1</v>
      </c>
      <c r="F638" s="175" t="s">
        <v>1338</v>
      </c>
      <c r="H638" s="174" t="s">
        <v>1</v>
      </c>
      <c r="I638" s="176"/>
      <c r="L638" s="172"/>
      <c r="M638" s="177"/>
      <c r="N638" s="178"/>
      <c r="O638" s="178"/>
      <c r="P638" s="178"/>
      <c r="Q638" s="178"/>
      <c r="R638" s="178"/>
      <c r="S638" s="178"/>
      <c r="T638" s="179"/>
      <c r="AT638" s="174" t="s">
        <v>139</v>
      </c>
      <c r="AU638" s="174" t="s">
        <v>82</v>
      </c>
      <c r="AV638" s="13" t="s">
        <v>30</v>
      </c>
      <c r="AW638" s="13" t="s">
        <v>29</v>
      </c>
      <c r="AX638" s="13" t="s">
        <v>73</v>
      </c>
      <c r="AY638" s="174" t="s">
        <v>130</v>
      </c>
    </row>
    <row r="639" spans="1:65" s="14" customFormat="1">
      <c r="B639" s="180"/>
      <c r="D639" s="173" t="s">
        <v>139</v>
      </c>
      <c r="E639" s="181" t="s">
        <v>1</v>
      </c>
      <c r="F639" s="182" t="s">
        <v>1339</v>
      </c>
      <c r="H639" s="183">
        <v>9.1</v>
      </c>
      <c r="I639" s="184"/>
      <c r="L639" s="180"/>
      <c r="M639" s="185"/>
      <c r="N639" s="186"/>
      <c r="O639" s="186"/>
      <c r="P639" s="186"/>
      <c r="Q639" s="186"/>
      <c r="R639" s="186"/>
      <c r="S639" s="186"/>
      <c r="T639" s="187"/>
      <c r="AT639" s="181" t="s">
        <v>139</v>
      </c>
      <c r="AU639" s="181" t="s">
        <v>82</v>
      </c>
      <c r="AV639" s="14" t="s">
        <v>82</v>
      </c>
      <c r="AW639" s="14" t="s">
        <v>29</v>
      </c>
      <c r="AX639" s="14" t="s">
        <v>73</v>
      </c>
      <c r="AY639" s="181" t="s">
        <v>130</v>
      </c>
    </row>
    <row r="640" spans="1:65" s="15" customFormat="1">
      <c r="B640" s="188"/>
      <c r="D640" s="173" t="s">
        <v>139</v>
      </c>
      <c r="E640" s="189" t="s">
        <v>1</v>
      </c>
      <c r="F640" s="190" t="s">
        <v>142</v>
      </c>
      <c r="H640" s="191">
        <v>15.925000000000001</v>
      </c>
      <c r="I640" s="192"/>
      <c r="L640" s="188"/>
      <c r="M640" s="193"/>
      <c r="N640" s="194"/>
      <c r="O640" s="194"/>
      <c r="P640" s="194"/>
      <c r="Q640" s="194"/>
      <c r="R640" s="194"/>
      <c r="S640" s="194"/>
      <c r="T640" s="195"/>
      <c r="AT640" s="189" t="s">
        <v>139</v>
      </c>
      <c r="AU640" s="189" t="s">
        <v>82</v>
      </c>
      <c r="AV640" s="15" t="s">
        <v>137</v>
      </c>
      <c r="AW640" s="15" t="s">
        <v>29</v>
      </c>
      <c r="AX640" s="15" t="s">
        <v>30</v>
      </c>
      <c r="AY640" s="189" t="s">
        <v>130</v>
      </c>
    </row>
    <row r="641" spans="1:65" s="2" customFormat="1" ht="24.15" customHeight="1">
      <c r="A641" s="33"/>
      <c r="B641" s="125"/>
      <c r="C641" s="159" t="s">
        <v>1340</v>
      </c>
      <c r="D641" s="159" t="s">
        <v>132</v>
      </c>
      <c r="E641" s="160" t="s">
        <v>1341</v>
      </c>
      <c r="F641" s="161" t="s">
        <v>1342</v>
      </c>
      <c r="G641" s="162" t="s">
        <v>135</v>
      </c>
      <c r="H641" s="163">
        <v>0.9</v>
      </c>
      <c r="I641" s="164"/>
      <c r="J641" s="165">
        <f>ROUND(I641*H641,2)</f>
        <v>0</v>
      </c>
      <c r="K641" s="161" t="s">
        <v>136</v>
      </c>
      <c r="L641" s="34"/>
      <c r="M641" s="166" t="s">
        <v>1</v>
      </c>
      <c r="N641" s="167" t="s">
        <v>38</v>
      </c>
      <c r="O641" s="59"/>
      <c r="P641" s="168">
        <f>O641*H641</f>
        <v>0</v>
      </c>
      <c r="Q641" s="168">
        <v>2.5018699999999998</v>
      </c>
      <c r="R641" s="168">
        <f>Q641*H641</f>
        <v>2.2516829999999999</v>
      </c>
      <c r="S641" s="168">
        <v>0</v>
      </c>
      <c r="T641" s="169">
        <f>S641*H641</f>
        <v>0</v>
      </c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R641" s="170" t="s">
        <v>137</v>
      </c>
      <c r="AT641" s="170" t="s">
        <v>132</v>
      </c>
      <c r="AU641" s="170" t="s">
        <v>82</v>
      </c>
      <c r="AY641" s="18" t="s">
        <v>130</v>
      </c>
      <c r="BE641" s="171">
        <f>IF(N641="základní",J641,0)</f>
        <v>0</v>
      </c>
      <c r="BF641" s="171">
        <f>IF(N641="snížená",J641,0)</f>
        <v>0</v>
      </c>
      <c r="BG641" s="171">
        <f>IF(N641="zákl. přenesená",J641,0)</f>
        <v>0</v>
      </c>
      <c r="BH641" s="171">
        <f>IF(N641="sníž. přenesená",J641,0)</f>
        <v>0</v>
      </c>
      <c r="BI641" s="171">
        <f>IF(N641="nulová",J641,0)</f>
        <v>0</v>
      </c>
      <c r="BJ641" s="18" t="s">
        <v>30</v>
      </c>
      <c r="BK641" s="171">
        <f>ROUND(I641*H641,2)</f>
        <v>0</v>
      </c>
      <c r="BL641" s="18" t="s">
        <v>137</v>
      </c>
      <c r="BM641" s="170" t="s">
        <v>1343</v>
      </c>
    </row>
    <row r="642" spans="1:65" s="14" customFormat="1">
      <c r="B642" s="180"/>
      <c r="D642" s="173" t="s">
        <v>139</v>
      </c>
      <c r="E642" s="181" t="s">
        <v>1</v>
      </c>
      <c r="F642" s="182" t="s">
        <v>1344</v>
      </c>
      <c r="H642" s="183">
        <v>0.9</v>
      </c>
      <c r="I642" s="184"/>
      <c r="L642" s="180"/>
      <c r="M642" s="185"/>
      <c r="N642" s="186"/>
      <c r="O642" s="186"/>
      <c r="P642" s="186"/>
      <c r="Q642" s="186"/>
      <c r="R642" s="186"/>
      <c r="S642" s="186"/>
      <c r="T642" s="187"/>
      <c r="AT642" s="181" t="s">
        <v>139</v>
      </c>
      <c r="AU642" s="181" t="s">
        <v>82</v>
      </c>
      <c r="AV642" s="14" t="s">
        <v>82</v>
      </c>
      <c r="AW642" s="14" t="s">
        <v>29</v>
      </c>
      <c r="AX642" s="14" t="s">
        <v>73</v>
      </c>
      <c r="AY642" s="181" t="s">
        <v>130</v>
      </c>
    </row>
    <row r="643" spans="1:65" s="15" customFormat="1">
      <c r="B643" s="188"/>
      <c r="D643" s="173" t="s">
        <v>139</v>
      </c>
      <c r="E643" s="189" t="s">
        <v>1</v>
      </c>
      <c r="F643" s="190" t="s">
        <v>142</v>
      </c>
      <c r="H643" s="191">
        <v>0.9</v>
      </c>
      <c r="I643" s="192"/>
      <c r="L643" s="188"/>
      <c r="M643" s="193"/>
      <c r="N643" s="194"/>
      <c r="O643" s="194"/>
      <c r="P643" s="194"/>
      <c r="Q643" s="194"/>
      <c r="R643" s="194"/>
      <c r="S643" s="194"/>
      <c r="T643" s="195"/>
      <c r="AT643" s="189" t="s">
        <v>139</v>
      </c>
      <c r="AU643" s="189" t="s">
        <v>82</v>
      </c>
      <c r="AV643" s="15" t="s">
        <v>137</v>
      </c>
      <c r="AW643" s="15" t="s">
        <v>29</v>
      </c>
      <c r="AX643" s="15" t="s">
        <v>30</v>
      </c>
      <c r="AY643" s="189" t="s">
        <v>130</v>
      </c>
    </row>
    <row r="644" spans="1:65" s="2" customFormat="1" ht="24.15" customHeight="1">
      <c r="A644" s="33"/>
      <c r="B644" s="125"/>
      <c r="C644" s="159" t="s">
        <v>1345</v>
      </c>
      <c r="D644" s="159" t="s">
        <v>132</v>
      </c>
      <c r="E644" s="160" t="s">
        <v>1346</v>
      </c>
      <c r="F644" s="161" t="s">
        <v>1347</v>
      </c>
      <c r="G644" s="162" t="s">
        <v>344</v>
      </c>
      <c r="H644" s="163">
        <v>36.4</v>
      </c>
      <c r="I644" s="164"/>
      <c r="J644" s="165">
        <f>ROUND(I644*H644,2)</f>
        <v>0</v>
      </c>
      <c r="K644" s="161" t="s">
        <v>136</v>
      </c>
      <c r="L644" s="34"/>
      <c r="M644" s="166" t="s">
        <v>1</v>
      </c>
      <c r="N644" s="167" t="s">
        <v>38</v>
      </c>
      <c r="O644" s="59"/>
      <c r="P644" s="168">
        <f>O644*H644</f>
        <v>0</v>
      </c>
      <c r="Q644" s="168">
        <v>5.45E-3</v>
      </c>
      <c r="R644" s="168">
        <f>Q644*H644</f>
        <v>0.19838</v>
      </c>
      <c r="S644" s="168">
        <v>0</v>
      </c>
      <c r="T644" s="169">
        <f>S644*H644</f>
        <v>0</v>
      </c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R644" s="170" t="s">
        <v>137</v>
      </c>
      <c r="AT644" s="170" t="s">
        <v>132</v>
      </c>
      <c r="AU644" s="170" t="s">
        <v>82</v>
      </c>
      <c r="AY644" s="18" t="s">
        <v>130</v>
      </c>
      <c r="BE644" s="171">
        <f>IF(N644="základní",J644,0)</f>
        <v>0</v>
      </c>
      <c r="BF644" s="171">
        <f>IF(N644="snížená",J644,0)</f>
        <v>0</v>
      </c>
      <c r="BG644" s="171">
        <f>IF(N644="zákl. přenesená",J644,0)</f>
        <v>0</v>
      </c>
      <c r="BH644" s="171">
        <f>IF(N644="sníž. přenesená",J644,0)</f>
        <v>0</v>
      </c>
      <c r="BI644" s="171">
        <f>IF(N644="nulová",J644,0)</f>
        <v>0</v>
      </c>
      <c r="BJ644" s="18" t="s">
        <v>30</v>
      </c>
      <c r="BK644" s="171">
        <f>ROUND(I644*H644,2)</f>
        <v>0</v>
      </c>
      <c r="BL644" s="18" t="s">
        <v>137</v>
      </c>
      <c r="BM644" s="170" t="s">
        <v>1348</v>
      </c>
    </row>
    <row r="645" spans="1:65" s="14" customFormat="1">
      <c r="B645" s="180"/>
      <c r="D645" s="173" t="s">
        <v>139</v>
      </c>
      <c r="E645" s="181" t="s">
        <v>1</v>
      </c>
      <c r="F645" s="182" t="s">
        <v>1349</v>
      </c>
      <c r="H645" s="183">
        <v>8.4</v>
      </c>
      <c r="I645" s="184"/>
      <c r="L645" s="180"/>
      <c r="M645" s="185"/>
      <c r="N645" s="186"/>
      <c r="O645" s="186"/>
      <c r="P645" s="186"/>
      <c r="Q645" s="186"/>
      <c r="R645" s="186"/>
      <c r="S645" s="186"/>
      <c r="T645" s="187"/>
      <c r="AT645" s="181" t="s">
        <v>139</v>
      </c>
      <c r="AU645" s="181" t="s">
        <v>82</v>
      </c>
      <c r="AV645" s="14" t="s">
        <v>82</v>
      </c>
      <c r="AW645" s="14" t="s">
        <v>29</v>
      </c>
      <c r="AX645" s="14" t="s">
        <v>73</v>
      </c>
      <c r="AY645" s="181" t="s">
        <v>130</v>
      </c>
    </row>
    <row r="646" spans="1:65" s="14" customFormat="1">
      <c r="B646" s="180"/>
      <c r="D646" s="173" t="s">
        <v>139</v>
      </c>
      <c r="E646" s="181" t="s">
        <v>1</v>
      </c>
      <c r="F646" s="182" t="s">
        <v>1350</v>
      </c>
      <c r="H646" s="183">
        <v>1.125</v>
      </c>
      <c r="I646" s="184"/>
      <c r="L646" s="180"/>
      <c r="M646" s="185"/>
      <c r="N646" s="186"/>
      <c r="O646" s="186"/>
      <c r="P646" s="186"/>
      <c r="Q646" s="186"/>
      <c r="R646" s="186"/>
      <c r="S646" s="186"/>
      <c r="T646" s="187"/>
      <c r="AT646" s="181" t="s">
        <v>139</v>
      </c>
      <c r="AU646" s="181" t="s">
        <v>82</v>
      </c>
      <c r="AV646" s="14" t="s">
        <v>82</v>
      </c>
      <c r="AW646" s="14" t="s">
        <v>29</v>
      </c>
      <c r="AX646" s="14" t="s">
        <v>73</v>
      </c>
      <c r="AY646" s="181" t="s">
        <v>130</v>
      </c>
    </row>
    <row r="647" spans="1:65" s="14" customFormat="1">
      <c r="B647" s="180"/>
      <c r="D647" s="173" t="s">
        <v>139</v>
      </c>
      <c r="E647" s="181" t="s">
        <v>1</v>
      </c>
      <c r="F647" s="182" t="s">
        <v>1351</v>
      </c>
      <c r="H647" s="183">
        <v>5.25</v>
      </c>
      <c r="I647" s="184"/>
      <c r="L647" s="180"/>
      <c r="M647" s="185"/>
      <c r="N647" s="186"/>
      <c r="O647" s="186"/>
      <c r="P647" s="186"/>
      <c r="Q647" s="186"/>
      <c r="R647" s="186"/>
      <c r="S647" s="186"/>
      <c r="T647" s="187"/>
      <c r="AT647" s="181" t="s">
        <v>139</v>
      </c>
      <c r="AU647" s="181" t="s">
        <v>82</v>
      </c>
      <c r="AV647" s="14" t="s">
        <v>82</v>
      </c>
      <c r="AW647" s="14" t="s">
        <v>29</v>
      </c>
      <c r="AX647" s="14" t="s">
        <v>73</v>
      </c>
      <c r="AY647" s="181" t="s">
        <v>130</v>
      </c>
    </row>
    <row r="648" spans="1:65" s="14" customFormat="1">
      <c r="B648" s="180"/>
      <c r="D648" s="173" t="s">
        <v>139</v>
      </c>
      <c r="E648" s="181" t="s">
        <v>1</v>
      </c>
      <c r="F648" s="182" t="s">
        <v>1352</v>
      </c>
      <c r="H648" s="183">
        <v>36.4</v>
      </c>
      <c r="I648" s="184"/>
      <c r="L648" s="180"/>
      <c r="M648" s="185"/>
      <c r="N648" s="186"/>
      <c r="O648" s="186"/>
      <c r="P648" s="186"/>
      <c r="Q648" s="186"/>
      <c r="R648" s="186"/>
      <c r="S648" s="186"/>
      <c r="T648" s="187"/>
      <c r="AT648" s="181" t="s">
        <v>139</v>
      </c>
      <c r="AU648" s="181" t="s">
        <v>82</v>
      </c>
      <c r="AV648" s="14" t="s">
        <v>82</v>
      </c>
      <c r="AW648" s="14" t="s">
        <v>29</v>
      </c>
      <c r="AX648" s="14" t="s">
        <v>30</v>
      </c>
      <c r="AY648" s="181" t="s">
        <v>130</v>
      </c>
    </row>
    <row r="649" spans="1:65" s="2" customFormat="1" ht="24.15" customHeight="1">
      <c r="A649" s="33"/>
      <c r="B649" s="125"/>
      <c r="C649" s="159" t="s">
        <v>1353</v>
      </c>
      <c r="D649" s="159" t="s">
        <v>132</v>
      </c>
      <c r="E649" s="160" t="s">
        <v>1354</v>
      </c>
      <c r="F649" s="161" t="s">
        <v>1355</v>
      </c>
      <c r="G649" s="162" t="s">
        <v>344</v>
      </c>
      <c r="H649" s="163">
        <v>36.4</v>
      </c>
      <c r="I649" s="164"/>
      <c r="J649" s="165">
        <f>ROUND(I649*H649,2)</f>
        <v>0</v>
      </c>
      <c r="K649" s="161" t="s">
        <v>136</v>
      </c>
      <c r="L649" s="34"/>
      <c r="M649" s="166" t="s">
        <v>1</v>
      </c>
      <c r="N649" s="167" t="s">
        <v>38</v>
      </c>
      <c r="O649" s="59"/>
      <c r="P649" s="168">
        <f>O649*H649</f>
        <v>0</v>
      </c>
      <c r="Q649" s="168">
        <v>0</v>
      </c>
      <c r="R649" s="168">
        <f>Q649*H649</f>
        <v>0</v>
      </c>
      <c r="S649" s="168">
        <v>0</v>
      </c>
      <c r="T649" s="169">
        <f>S649*H649</f>
        <v>0</v>
      </c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R649" s="170" t="s">
        <v>137</v>
      </c>
      <c r="AT649" s="170" t="s">
        <v>132</v>
      </c>
      <c r="AU649" s="170" t="s">
        <v>82</v>
      </c>
      <c r="AY649" s="18" t="s">
        <v>130</v>
      </c>
      <c r="BE649" s="171">
        <f>IF(N649="základní",J649,0)</f>
        <v>0</v>
      </c>
      <c r="BF649" s="171">
        <f>IF(N649="snížená",J649,0)</f>
        <v>0</v>
      </c>
      <c r="BG649" s="171">
        <f>IF(N649="zákl. přenesená",J649,0)</f>
        <v>0</v>
      </c>
      <c r="BH649" s="171">
        <f>IF(N649="sníž. přenesená",J649,0)</f>
        <v>0</v>
      </c>
      <c r="BI649" s="171">
        <f>IF(N649="nulová",J649,0)</f>
        <v>0</v>
      </c>
      <c r="BJ649" s="18" t="s">
        <v>30</v>
      </c>
      <c r="BK649" s="171">
        <f>ROUND(I649*H649,2)</f>
        <v>0</v>
      </c>
      <c r="BL649" s="18" t="s">
        <v>137</v>
      </c>
      <c r="BM649" s="170" t="s">
        <v>1356</v>
      </c>
    </row>
    <row r="650" spans="1:65" s="14" customFormat="1">
      <c r="B650" s="180"/>
      <c r="D650" s="173" t="s">
        <v>139</v>
      </c>
      <c r="E650" s="181" t="s">
        <v>1</v>
      </c>
      <c r="F650" s="182" t="s">
        <v>1357</v>
      </c>
      <c r="H650" s="183">
        <v>36.4</v>
      </c>
      <c r="I650" s="184"/>
      <c r="L650" s="180"/>
      <c r="M650" s="185"/>
      <c r="N650" s="186"/>
      <c r="O650" s="186"/>
      <c r="P650" s="186"/>
      <c r="Q650" s="186"/>
      <c r="R650" s="186"/>
      <c r="S650" s="186"/>
      <c r="T650" s="187"/>
      <c r="AT650" s="181" t="s">
        <v>139</v>
      </c>
      <c r="AU650" s="181" t="s">
        <v>82</v>
      </c>
      <c r="AV650" s="14" t="s">
        <v>82</v>
      </c>
      <c r="AW650" s="14" t="s">
        <v>29</v>
      </c>
      <c r="AX650" s="14" t="s">
        <v>30</v>
      </c>
      <c r="AY650" s="181" t="s">
        <v>130</v>
      </c>
    </row>
    <row r="651" spans="1:65" s="2" customFormat="1" ht="24.15" customHeight="1">
      <c r="A651" s="33"/>
      <c r="B651" s="125"/>
      <c r="C651" s="159" t="s">
        <v>1358</v>
      </c>
      <c r="D651" s="159" t="s">
        <v>132</v>
      </c>
      <c r="E651" s="160" t="s">
        <v>1359</v>
      </c>
      <c r="F651" s="161" t="s">
        <v>1360</v>
      </c>
      <c r="G651" s="162" t="s">
        <v>344</v>
      </c>
      <c r="H651" s="163">
        <v>13.15</v>
      </c>
      <c r="I651" s="164"/>
      <c r="J651" s="165">
        <f>ROUND(I651*H651,2)</f>
        <v>0</v>
      </c>
      <c r="K651" s="161" t="s">
        <v>136</v>
      </c>
      <c r="L651" s="34"/>
      <c r="M651" s="166" t="s">
        <v>1</v>
      </c>
      <c r="N651" s="167" t="s">
        <v>38</v>
      </c>
      <c r="O651" s="59"/>
      <c r="P651" s="168">
        <f>O651*H651</f>
        <v>0</v>
      </c>
      <c r="Q651" s="168">
        <v>1.7160000000000002E-2</v>
      </c>
      <c r="R651" s="168">
        <f>Q651*H651</f>
        <v>0.22565400000000002</v>
      </c>
      <c r="S651" s="168">
        <v>0</v>
      </c>
      <c r="T651" s="169">
        <f>S651*H651</f>
        <v>0</v>
      </c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R651" s="170" t="s">
        <v>137</v>
      </c>
      <c r="AT651" s="170" t="s">
        <v>132</v>
      </c>
      <c r="AU651" s="170" t="s">
        <v>82</v>
      </c>
      <c r="AY651" s="18" t="s">
        <v>130</v>
      </c>
      <c r="BE651" s="171">
        <f>IF(N651="základní",J651,0)</f>
        <v>0</v>
      </c>
      <c r="BF651" s="171">
        <f>IF(N651="snížená",J651,0)</f>
        <v>0</v>
      </c>
      <c r="BG651" s="171">
        <f>IF(N651="zákl. přenesená",J651,0)</f>
        <v>0</v>
      </c>
      <c r="BH651" s="171">
        <f>IF(N651="sníž. přenesená",J651,0)</f>
        <v>0</v>
      </c>
      <c r="BI651" s="171">
        <f>IF(N651="nulová",J651,0)</f>
        <v>0</v>
      </c>
      <c r="BJ651" s="18" t="s">
        <v>30</v>
      </c>
      <c r="BK651" s="171">
        <f>ROUND(I651*H651,2)</f>
        <v>0</v>
      </c>
      <c r="BL651" s="18" t="s">
        <v>137</v>
      </c>
      <c r="BM651" s="170" t="s">
        <v>1361</v>
      </c>
    </row>
    <row r="652" spans="1:65" s="14" customFormat="1">
      <c r="B652" s="180"/>
      <c r="D652" s="173" t="s">
        <v>139</v>
      </c>
      <c r="E652" s="181" t="s">
        <v>1</v>
      </c>
      <c r="F652" s="182" t="s">
        <v>1362</v>
      </c>
      <c r="H652" s="183">
        <v>5</v>
      </c>
      <c r="I652" s="184"/>
      <c r="L652" s="180"/>
      <c r="M652" s="185"/>
      <c r="N652" s="186"/>
      <c r="O652" s="186"/>
      <c r="P652" s="186"/>
      <c r="Q652" s="186"/>
      <c r="R652" s="186"/>
      <c r="S652" s="186"/>
      <c r="T652" s="187"/>
      <c r="AT652" s="181" t="s">
        <v>139</v>
      </c>
      <c r="AU652" s="181" t="s">
        <v>82</v>
      </c>
      <c r="AV652" s="14" t="s">
        <v>82</v>
      </c>
      <c r="AW652" s="14" t="s">
        <v>29</v>
      </c>
      <c r="AX652" s="14" t="s">
        <v>73</v>
      </c>
      <c r="AY652" s="181" t="s">
        <v>130</v>
      </c>
    </row>
    <row r="653" spans="1:65" s="14" customFormat="1">
      <c r="B653" s="180"/>
      <c r="D653" s="173" t="s">
        <v>139</v>
      </c>
      <c r="E653" s="181" t="s">
        <v>1</v>
      </c>
      <c r="F653" s="182" t="s">
        <v>1363</v>
      </c>
      <c r="H653" s="183">
        <v>2.1</v>
      </c>
      <c r="I653" s="184"/>
      <c r="L653" s="180"/>
      <c r="M653" s="185"/>
      <c r="N653" s="186"/>
      <c r="O653" s="186"/>
      <c r="P653" s="186"/>
      <c r="Q653" s="186"/>
      <c r="R653" s="186"/>
      <c r="S653" s="186"/>
      <c r="T653" s="187"/>
      <c r="AT653" s="181" t="s">
        <v>139</v>
      </c>
      <c r="AU653" s="181" t="s">
        <v>82</v>
      </c>
      <c r="AV653" s="14" t="s">
        <v>82</v>
      </c>
      <c r="AW653" s="14" t="s">
        <v>29</v>
      </c>
      <c r="AX653" s="14" t="s">
        <v>73</v>
      </c>
      <c r="AY653" s="181" t="s">
        <v>130</v>
      </c>
    </row>
    <row r="654" spans="1:65" s="14" customFormat="1">
      <c r="B654" s="180"/>
      <c r="D654" s="173" t="s">
        <v>139</v>
      </c>
      <c r="E654" s="181" t="s">
        <v>1</v>
      </c>
      <c r="F654" s="182" t="s">
        <v>1364</v>
      </c>
      <c r="H654" s="183">
        <v>2.6</v>
      </c>
      <c r="I654" s="184"/>
      <c r="L654" s="180"/>
      <c r="M654" s="185"/>
      <c r="N654" s="186"/>
      <c r="O654" s="186"/>
      <c r="P654" s="186"/>
      <c r="Q654" s="186"/>
      <c r="R654" s="186"/>
      <c r="S654" s="186"/>
      <c r="T654" s="187"/>
      <c r="AT654" s="181" t="s">
        <v>139</v>
      </c>
      <c r="AU654" s="181" t="s">
        <v>82</v>
      </c>
      <c r="AV654" s="14" t="s">
        <v>82</v>
      </c>
      <c r="AW654" s="14" t="s">
        <v>29</v>
      </c>
      <c r="AX654" s="14" t="s">
        <v>73</v>
      </c>
      <c r="AY654" s="181" t="s">
        <v>130</v>
      </c>
    </row>
    <row r="655" spans="1:65" s="14" customFormat="1">
      <c r="B655" s="180"/>
      <c r="D655" s="173" t="s">
        <v>139</v>
      </c>
      <c r="E655" s="181" t="s">
        <v>1</v>
      </c>
      <c r="F655" s="182" t="s">
        <v>502</v>
      </c>
      <c r="H655" s="183">
        <v>3</v>
      </c>
      <c r="I655" s="184"/>
      <c r="L655" s="180"/>
      <c r="M655" s="185"/>
      <c r="N655" s="186"/>
      <c r="O655" s="186"/>
      <c r="P655" s="186"/>
      <c r="Q655" s="186"/>
      <c r="R655" s="186"/>
      <c r="S655" s="186"/>
      <c r="T655" s="187"/>
      <c r="AT655" s="181" t="s">
        <v>139</v>
      </c>
      <c r="AU655" s="181" t="s">
        <v>82</v>
      </c>
      <c r="AV655" s="14" t="s">
        <v>82</v>
      </c>
      <c r="AW655" s="14" t="s">
        <v>29</v>
      </c>
      <c r="AX655" s="14" t="s">
        <v>73</v>
      </c>
      <c r="AY655" s="181" t="s">
        <v>130</v>
      </c>
    </row>
    <row r="656" spans="1:65" s="14" customFormat="1">
      <c r="B656" s="180"/>
      <c r="D656" s="173" t="s">
        <v>139</v>
      </c>
      <c r="E656" s="181" t="s">
        <v>1</v>
      </c>
      <c r="F656" s="182" t="s">
        <v>1365</v>
      </c>
      <c r="H656" s="183">
        <v>0.45</v>
      </c>
      <c r="I656" s="184"/>
      <c r="L656" s="180"/>
      <c r="M656" s="185"/>
      <c r="N656" s="186"/>
      <c r="O656" s="186"/>
      <c r="P656" s="186"/>
      <c r="Q656" s="186"/>
      <c r="R656" s="186"/>
      <c r="S656" s="186"/>
      <c r="T656" s="187"/>
      <c r="AT656" s="181" t="s">
        <v>139</v>
      </c>
      <c r="AU656" s="181" t="s">
        <v>82</v>
      </c>
      <c r="AV656" s="14" t="s">
        <v>82</v>
      </c>
      <c r="AW656" s="14" t="s">
        <v>29</v>
      </c>
      <c r="AX656" s="14" t="s">
        <v>73</v>
      </c>
      <c r="AY656" s="181" t="s">
        <v>130</v>
      </c>
    </row>
    <row r="657" spans="1:65" s="15" customFormat="1">
      <c r="B657" s="188"/>
      <c r="D657" s="173" t="s">
        <v>139</v>
      </c>
      <c r="E657" s="189" t="s">
        <v>1</v>
      </c>
      <c r="F657" s="190" t="s">
        <v>142</v>
      </c>
      <c r="H657" s="191">
        <v>13.15</v>
      </c>
      <c r="I657" s="192"/>
      <c r="L657" s="188"/>
      <c r="M657" s="193"/>
      <c r="N657" s="194"/>
      <c r="O657" s="194"/>
      <c r="P657" s="194"/>
      <c r="Q657" s="194"/>
      <c r="R657" s="194"/>
      <c r="S657" s="194"/>
      <c r="T657" s="195"/>
      <c r="AT657" s="189" t="s">
        <v>139</v>
      </c>
      <c r="AU657" s="189" t="s">
        <v>82</v>
      </c>
      <c r="AV657" s="15" t="s">
        <v>137</v>
      </c>
      <c r="AW657" s="15" t="s">
        <v>29</v>
      </c>
      <c r="AX657" s="15" t="s">
        <v>30</v>
      </c>
      <c r="AY657" s="189" t="s">
        <v>130</v>
      </c>
    </row>
    <row r="658" spans="1:65" s="2" customFormat="1" ht="24.15" customHeight="1">
      <c r="A658" s="33"/>
      <c r="B658" s="125"/>
      <c r="C658" s="159" t="s">
        <v>1366</v>
      </c>
      <c r="D658" s="159" t="s">
        <v>132</v>
      </c>
      <c r="E658" s="160" t="s">
        <v>1367</v>
      </c>
      <c r="F658" s="161" t="s">
        <v>1368</v>
      </c>
      <c r="G658" s="162" t="s">
        <v>344</v>
      </c>
      <c r="H658" s="163">
        <v>13.15</v>
      </c>
      <c r="I658" s="164"/>
      <c r="J658" s="165">
        <f>ROUND(I658*H658,2)</f>
        <v>0</v>
      </c>
      <c r="K658" s="161" t="s">
        <v>136</v>
      </c>
      <c r="L658" s="34"/>
      <c r="M658" s="166" t="s">
        <v>1</v>
      </c>
      <c r="N658" s="167" t="s">
        <v>38</v>
      </c>
      <c r="O658" s="59"/>
      <c r="P658" s="168">
        <f>O658*H658</f>
        <v>0</v>
      </c>
      <c r="Q658" s="168">
        <v>0</v>
      </c>
      <c r="R658" s="168">
        <f>Q658*H658</f>
        <v>0</v>
      </c>
      <c r="S658" s="168">
        <v>0</v>
      </c>
      <c r="T658" s="169">
        <f>S658*H658</f>
        <v>0</v>
      </c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R658" s="170" t="s">
        <v>137</v>
      </c>
      <c r="AT658" s="170" t="s">
        <v>132</v>
      </c>
      <c r="AU658" s="170" t="s">
        <v>82</v>
      </c>
      <c r="AY658" s="18" t="s">
        <v>130</v>
      </c>
      <c r="BE658" s="171">
        <f>IF(N658="základní",J658,0)</f>
        <v>0</v>
      </c>
      <c r="BF658" s="171">
        <f>IF(N658="snížená",J658,0)</f>
        <v>0</v>
      </c>
      <c r="BG658" s="171">
        <f>IF(N658="zákl. přenesená",J658,0)</f>
        <v>0</v>
      </c>
      <c r="BH658" s="171">
        <f>IF(N658="sníž. přenesená",J658,0)</f>
        <v>0</v>
      </c>
      <c r="BI658" s="171">
        <f>IF(N658="nulová",J658,0)</f>
        <v>0</v>
      </c>
      <c r="BJ658" s="18" t="s">
        <v>30</v>
      </c>
      <c r="BK658" s="171">
        <f>ROUND(I658*H658,2)</f>
        <v>0</v>
      </c>
      <c r="BL658" s="18" t="s">
        <v>137</v>
      </c>
      <c r="BM658" s="170" t="s">
        <v>1369</v>
      </c>
    </row>
    <row r="659" spans="1:65" s="14" customFormat="1">
      <c r="B659" s="180"/>
      <c r="D659" s="173" t="s">
        <v>139</v>
      </c>
      <c r="E659" s="181" t="s">
        <v>1</v>
      </c>
      <c r="F659" s="182" t="s">
        <v>1370</v>
      </c>
      <c r="H659" s="183">
        <v>13.15</v>
      </c>
      <c r="I659" s="184"/>
      <c r="L659" s="180"/>
      <c r="M659" s="185"/>
      <c r="N659" s="186"/>
      <c r="O659" s="186"/>
      <c r="P659" s="186"/>
      <c r="Q659" s="186"/>
      <c r="R659" s="186"/>
      <c r="S659" s="186"/>
      <c r="T659" s="187"/>
      <c r="AT659" s="181" t="s">
        <v>139</v>
      </c>
      <c r="AU659" s="181" t="s">
        <v>82</v>
      </c>
      <c r="AV659" s="14" t="s">
        <v>82</v>
      </c>
      <c r="AW659" s="14" t="s">
        <v>29</v>
      </c>
      <c r="AX659" s="14" t="s">
        <v>30</v>
      </c>
      <c r="AY659" s="181" t="s">
        <v>130</v>
      </c>
    </row>
    <row r="660" spans="1:65" s="2" customFormat="1" ht="16.5" customHeight="1">
      <c r="A660" s="33"/>
      <c r="B660" s="125"/>
      <c r="C660" s="159" t="s">
        <v>1371</v>
      </c>
      <c r="D660" s="159" t="s">
        <v>132</v>
      </c>
      <c r="E660" s="160" t="s">
        <v>443</v>
      </c>
      <c r="F660" s="161" t="s">
        <v>444</v>
      </c>
      <c r="G660" s="162" t="s">
        <v>344</v>
      </c>
      <c r="H660" s="163">
        <v>3</v>
      </c>
      <c r="I660" s="164"/>
      <c r="J660" s="165">
        <f>ROUND(I660*H660,2)</f>
        <v>0</v>
      </c>
      <c r="K660" s="161" t="s">
        <v>136</v>
      </c>
      <c r="L660" s="34"/>
      <c r="M660" s="166" t="s">
        <v>1</v>
      </c>
      <c r="N660" s="167" t="s">
        <v>38</v>
      </c>
      <c r="O660" s="59"/>
      <c r="P660" s="168">
        <f>O660*H660</f>
        <v>0</v>
      </c>
      <c r="Q660" s="168">
        <v>1.8E-3</v>
      </c>
      <c r="R660" s="168">
        <f>Q660*H660</f>
        <v>5.4000000000000003E-3</v>
      </c>
      <c r="S660" s="168">
        <v>0</v>
      </c>
      <c r="T660" s="169">
        <f>S660*H660</f>
        <v>0</v>
      </c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R660" s="170" t="s">
        <v>137</v>
      </c>
      <c r="AT660" s="170" t="s">
        <v>132</v>
      </c>
      <c r="AU660" s="170" t="s">
        <v>82</v>
      </c>
      <c r="AY660" s="18" t="s">
        <v>130</v>
      </c>
      <c r="BE660" s="171">
        <f>IF(N660="základní",J660,0)</f>
        <v>0</v>
      </c>
      <c r="BF660" s="171">
        <f>IF(N660="snížená",J660,0)</f>
        <v>0</v>
      </c>
      <c r="BG660" s="171">
        <f>IF(N660="zákl. přenesená",J660,0)</f>
        <v>0</v>
      </c>
      <c r="BH660" s="171">
        <f>IF(N660="sníž. přenesená",J660,0)</f>
        <v>0</v>
      </c>
      <c r="BI660" s="171">
        <f>IF(N660="nulová",J660,0)</f>
        <v>0</v>
      </c>
      <c r="BJ660" s="18" t="s">
        <v>30</v>
      </c>
      <c r="BK660" s="171">
        <f>ROUND(I660*H660,2)</f>
        <v>0</v>
      </c>
      <c r="BL660" s="18" t="s">
        <v>137</v>
      </c>
      <c r="BM660" s="170" t="s">
        <v>1372</v>
      </c>
    </row>
    <row r="661" spans="1:65" s="14" customFormat="1">
      <c r="B661" s="180"/>
      <c r="D661" s="173" t="s">
        <v>139</v>
      </c>
      <c r="E661" s="181" t="s">
        <v>1</v>
      </c>
      <c r="F661" s="182" t="s">
        <v>502</v>
      </c>
      <c r="H661" s="183">
        <v>3</v>
      </c>
      <c r="I661" s="184"/>
      <c r="L661" s="180"/>
      <c r="M661" s="185"/>
      <c r="N661" s="186"/>
      <c r="O661" s="186"/>
      <c r="P661" s="186"/>
      <c r="Q661" s="186"/>
      <c r="R661" s="186"/>
      <c r="S661" s="186"/>
      <c r="T661" s="187"/>
      <c r="AT661" s="181" t="s">
        <v>139</v>
      </c>
      <c r="AU661" s="181" t="s">
        <v>82</v>
      </c>
      <c r="AV661" s="14" t="s">
        <v>82</v>
      </c>
      <c r="AW661" s="14" t="s">
        <v>29</v>
      </c>
      <c r="AX661" s="14" t="s">
        <v>73</v>
      </c>
      <c r="AY661" s="181" t="s">
        <v>130</v>
      </c>
    </row>
    <row r="662" spans="1:65" s="15" customFormat="1">
      <c r="B662" s="188"/>
      <c r="D662" s="173" t="s">
        <v>139</v>
      </c>
      <c r="E662" s="189" t="s">
        <v>1</v>
      </c>
      <c r="F662" s="190" t="s">
        <v>142</v>
      </c>
      <c r="H662" s="191">
        <v>3</v>
      </c>
      <c r="I662" s="192"/>
      <c r="L662" s="188"/>
      <c r="M662" s="193"/>
      <c r="N662" s="194"/>
      <c r="O662" s="194"/>
      <c r="P662" s="194"/>
      <c r="Q662" s="194"/>
      <c r="R662" s="194"/>
      <c r="S662" s="194"/>
      <c r="T662" s="195"/>
      <c r="AT662" s="189" t="s">
        <v>139</v>
      </c>
      <c r="AU662" s="189" t="s">
        <v>82</v>
      </c>
      <c r="AV662" s="15" t="s">
        <v>137</v>
      </c>
      <c r="AW662" s="15" t="s">
        <v>29</v>
      </c>
      <c r="AX662" s="15" t="s">
        <v>30</v>
      </c>
      <c r="AY662" s="189" t="s">
        <v>130</v>
      </c>
    </row>
    <row r="663" spans="1:65" s="2" customFormat="1" ht="16.5" customHeight="1">
      <c r="A663" s="33"/>
      <c r="B663" s="125"/>
      <c r="C663" s="159" t="s">
        <v>1373</v>
      </c>
      <c r="D663" s="159" t="s">
        <v>132</v>
      </c>
      <c r="E663" s="160" t="s">
        <v>447</v>
      </c>
      <c r="F663" s="161" t="s">
        <v>448</v>
      </c>
      <c r="G663" s="162" t="s">
        <v>344</v>
      </c>
      <c r="H663" s="163">
        <v>3</v>
      </c>
      <c r="I663" s="164"/>
      <c r="J663" s="165">
        <f>ROUND(I663*H663,2)</f>
        <v>0</v>
      </c>
      <c r="K663" s="161" t="s">
        <v>136</v>
      </c>
      <c r="L663" s="34"/>
      <c r="M663" s="166" t="s">
        <v>1</v>
      </c>
      <c r="N663" s="167" t="s">
        <v>38</v>
      </c>
      <c r="O663" s="59"/>
      <c r="P663" s="168">
        <f>O663*H663</f>
        <v>0</v>
      </c>
      <c r="Q663" s="168">
        <v>0</v>
      </c>
      <c r="R663" s="168">
        <f>Q663*H663</f>
        <v>0</v>
      </c>
      <c r="S663" s="168">
        <v>0</v>
      </c>
      <c r="T663" s="169">
        <f>S663*H663</f>
        <v>0</v>
      </c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R663" s="170" t="s">
        <v>137</v>
      </c>
      <c r="AT663" s="170" t="s">
        <v>132</v>
      </c>
      <c r="AU663" s="170" t="s">
        <v>82</v>
      </c>
      <c r="AY663" s="18" t="s">
        <v>130</v>
      </c>
      <c r="BE663" s="171">
        <f>IF(N663="základní",J663,0)</f>
        <v>0</v>
      </c>
      <c r="BF663" s="171">
        <f>IF(N663="snížená",J663,0)</f>
        <v>0</v>
      </c>
      <c r="BG663" s="171">
        <f>IF(N663="zákl. přenesená",J663,0)</f>
        <v>0</v>
      </c>
      <c r="BH663" s="171">
        <f>IF(N663="sníž. přenesená",J663,0)</f>
        <v>0</v>
      </c>
      <c r="BI663" s="171">
        <f>IF(N663="nulová",J663,0)</f>
        <v>0</v>
      </c>
      <c r="BJ663" s="18" t="s">
        <v>30</v>
      </c>
      <c r="BK663" s="171">
        <f>ROUND(I663*H663,2)</f>
        <v>0</v>
      </c>
      <c r="BL663" s="18" t="s">
        <v>137</v>
      </c>
      <c r="BM663" s="170" t="s">
        <v>1374</v>
      </c>
    </row>
    <row r="664" spans="1:65" s="14" customFormat="1">
      <c r="B664" s="180"/>
      <c r="D664" s="173" t="s">
        <v>139</v>
      </c>
      <c r="E664" s="181" t="s">
        <v>1</v>
      </c>
      <c r="F664" s="182" t="s">
        <v>153</v>
      </c>
      <c r="H664" s="183">
        <v>3</v>
      </c>
      <c r="I664" s="184"/>
      <c r="L664" s="180"/>
      <c r="M664" s="185"/>
      <c r="N664" s="186"/>
      <c r="O664" s="186"/>
      <c r="P664" s="186"/>
      <c r="Q664" s="186"/>
      <c r="R664" s="186"/>
      <c r="S664" s="186"/>
      <c r="T664" s="187"/>
      <c r="AT664" s="181" t="s">
        <v>139</v>
      </c>
      <c r="AU664" s="181" t="s">
        <v>82</v>
      </c>
      <c r="AV664" s="14" t="s">
        <v>82</v>
      </c>
      <c r="AW664" s="14" t="s">
        <v>29</v>
      </c>
      <c r="AX664" s="14" t="s">
        <v>30</v>
      </c>
      <c r="AY664" s="181" t="s">
        <v>130</v>
      </c>
    </row>
    <row r="665" spans="1:65" s="2" customFormat="1" ht="16.5" customHeight="1">
      <c r="A665" s="33"/>
      <c r="B665" s="125"/>
      <c r="C665" s="159" t="s">
        <v>1375</v>
      </c>
      <c r="D665" s="159" t="s">
        <v>132</v>
      </c>
      <c r="E665" s="160" t="s">
        <v>1376</v>
      </c>
      <c r="F665" s="161" t="s">
        <v>1377</v>
      </c>
      <c r="G665" s="162" t="s">
        <v>245</v>
      </c>
      <c r="H665" s="163">
        <v>2.9929999999999999</v>
      </c>
      <c r="I665" s="164"/>
      <c r="J665" s="165">
        <f>ROUND(I665*H665,2)</f>
        <v>0</v>
      </c>
      <c r="K665" s="161" t="s">
        <v>136</v>
      </c>
      <c r="L665" s="34"/>
      <c r="M665" s="166" t="s">
        <v>1</v>
      </c>
      <c r="N665" s="167" t="s">
        <v>38</v>
      </c>
      <c r="O665" s="59"/>
      <c r="P665" s="168">
        <f>O665*H665</f>
        <v>0</v>
      </c>
      <c r="Q665" s="168">
        <v>1.0423199999999999</v>
      </c>
      <c r="R665" s="168">
        <f>Q665*H665</f>
        <v>3.1196637599999995</v>
      </c>
      <c r="S665" s="168">
        <v>0</v>
      </c>
      <c r="T665" s="169">
        <f>S665*H665</f>
        <v>0</v>
      </c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R665" s="170" t="s">
        <v>137</v>
      </c>
      <c r="AT665" s="170" t="s">
        <v>132</v>
      </c>
      <c r="AU665" s="170" t="s">
        <v>82</v>
      </c>
      <c r="AY665" s="18" t="s">
        <v>130</v>
      </c>
      <c r="BE665" s="171">
        <f>IF(N665="základní",J665,0)</f>
        <v>0</v>
      </c>
      <c r="BF665" s="171">
        <f>IF(N665="snížená",J665,0)</f>
        <v>0</v>
      </c>
      <c r="BG665" s="171">
        <f>IF(N665="zákl. přenesená",J665,0)</f>
        <v>0</v>
      </c>
      <c r="BH665" s="171">
        <f>IF(N665="sníž. přenesená",J665,0)</f>
        <v>0</v>
      </c>
      <c r="BI665" s="171">
        <f>IF(N665="nulová",J665,0)</f>
        <v>0</v>
      </c>
      <c r="BJ665" s="18" t="s">
        <v>30</v>
      </c>
      <c r="BK665" s="171">
        <f>ROUND(I665*H665,2)</f>
        <v>0</v>
      </c>
      <c r="BL665" s="18" t="s">
        <v>137</v>
      </c>
      <c r="BM665" s="170" t="s">
        <v>1378</v>
      </c>
    </row>
    <row r="666" spans="1:65" s="13" customFormat="1">
      <c r="B666" s="172"/>
      <c r="D666" s="173" t="s">
        <v>139</v>
      </c>
      <c r="E666" s="174" t="s">
        <v>1</v>
      </c>
      <c r="F666" s="175" t="s">
        <v>1379</v>
      </c>
      <c r="H666" s="174" t="s">
        <v>1</v>
      </c>
      <c r="I666" s="176"/>
      <c r="L666" s="172"/>
      <c r="M666" s="177"/>
      <c r="N666" s="178"/>
      <c r="O666" s="178"/>
      <c r="P666" s="178"/>
      <c r="Q666" s="178"/>
      <c r="R666" s="178"/>
      <c r="S666" s="178"/>
      <c r="T666" s="179"/>
      <c r="AT666" s="174" t="s">
        <v>139</v>
      </c>
      <c r="AU666" s="174" t="s">
        <v>82</v>
      </c>
      <c r="AV666" s="13" t="s">
        <v>30</v>
      </c>
      <c r="AW666" s="13" t="s">
        <v>29</v>
      </c>
      <c r="AX666" s="13" t="s">
        <v>73</v>
      </c>
      <c r="AY666" s="174" t="s">
        <v>130</v>
      </c>
    </row>
    <row r="667" spans="1:65" s="14" customFormat="1">
      <c r="B667" s="180"/>
      <c r="D667" s="173" t="s">
        <v>139</v>
      </c>
      <c r="E667" s="181" t="s">
        <v>1</v>
      </c>
      <c r="F667" s="182" t="s">
        <v>1380</v>
      </c>
      <c r="H667" s="183">
        <v>2.9929999999999999</v>
      </c>
      <c r="I667" s="184"/>
      <c r="L667" s="180"/>
      <c r="M667" s="185"/>
      <c r="N667" s="186"/>
      <c r="O667" s="186"/>
      <c r="P667" s="186"/>
      <c r="Q667" s="186"/>
      <c r="R667" s="186"/>
      <c r="S667" s="186"/>
      <c r="T667" s="187"/>
      <c r="AT667" s="181" t="s">
        <v>139</v>
      </c>
      <c r="AU667" s="181" t="s">
        <v>82</v>
      </c>
      <c r="AV667" s="14" t="s">
        <v>82</v>
      </c>
      <c r="AW667" s="14" t="s">
        <v>29</v>
      </c>
      <c r="AX667" s="14" t="s">
        <v>73</v>
      </c>
      <c r="AY667" s="181" t="s">
        <v>130</v>
      </c>
    </row>
    <row r="668" spans="1:65" s="15" customFormat="1">
      <c r="B668" s="188"/>
      <c r="D668" s="173" t="s">
        <v>139</v>
      </c>
      <c r="E668" s="189" t="s">
        <v>1</v>
      </c>
      <c r="F668" s="190" t="s">
        <v>142</v>
      </c>
      <c r="H668" s="191">
        <v>2.9929999999999999</v>
      </c>
      <c r="I668" s="192"/>
      <c r="L668" s="188"/>
      <c r="M668" s="193"/>
      <c r="N668" s="194"/>
      <c r="O668" s="194"/>
      <c r="P668" s="194"/>
      <c r="Q668" s="194"/>
      <c r="R668" s="194"/>
      <c r="S668" s="194"/>
      <c r="T668" s="195"/>
      <c r="AT668" s="189" t="s">
        <v>139</v>
      </c>
      <c r="AU668" s="189" t="s">
        <v>82</v>
      </c>
      <c r="AV668" s="15" t="s">
        <v>137</v>
      </c>
      <c r="AW668" s="15" t="s">
        <v>29</v>
      </c>
      <c r="AX668" s="15" t="s">
        <v>30</v>
      </c>
      <c r="AY668" s="189" t="s">
        <v>130</v>
      </c>
    </row>
    <row r="669" spans="1:65" s="12" customFormat="1" ht="22.95" customHeight="1">
      <c r="B669" s="146"/>
      <c r="D669" s="147" t="s">
        <v>72</v>
      </c>
      <c r="E669" s="157" t="s">
        <v>192</v>
      </c>
      <c r="F669" s="157" t="s">
        <v>527</v>
      </c>
      <c r="I669" s="149"/>
      <c r="J669" s="158">
        <f>BK669</f>
        <v>0</v>
      </c>
      <c r="L669" s="146"/>
      <c r="M669" s="151"/>
      <c r="N669" s="152"/>
      <c r="O669" s="152"/>
      <c r="P669" s="153">
        <f>SUM(P670:P759)</f>
        <v>0</v>
      </c>
      <c r="Q669" s="152"/>
      <c r="R669" s="153">
        <f>SUM(R670:R759)</f>
        <v>0.76699839999999997</v>
      </c>
      <c r="S669" s="152"/>
      <c r="T669" s="154">
        <f>SUM(T670:T759)</f>
        <v>0.18815999999999997</v>
      </c>
      <c r="AR669" s="147" t="s">
        <v>30</v>
      </c>
      <c r="AT669" s="155" t="s">
        <v>72</v>
      </c>
      <c r="AU669" s="155" t="s">
        <v>30</v>
      </c>
      <c r="AY669" s="147" t="s">
        <v>130</v>
      </c>
      <c r="BK669" s="156">
        <f>SUM(BK670:BK759)</f>
        <v>0</v>
      </c>
    </row>
    <row r="670" spans="1:65" s="2" customFormat="1" ht="24.15" customHeight="1">
      <c r="A670" s="33"/>
      <c r="B670" s="125"/>
      <c r="C670" s="159" t="s">
        <v>1381</v>
      </c>
      <c r="D670" s="159" t="s">
        <v>132</v>
      </c>
      <c r="E670" s="160" t="s">
        <v>1382</v>
      </c>
      <c r="F670" s="161" t="s">
        <v>1383</v>
      </c>
      <c r="G670" s="162" t="s">
        <v>279</v>
      </c>
      <c r="H670" s="163">
        <v>51.4</v>
      </c>
      <c r="I670" s="164"/>
      <c r="J670" s="165">
        <f>ROUND(I670*H670,2)</f>
        <v>0</v>
      </c>
      <c r="K670" s="161" t="s">
        <v>1</v>
      </c>
      <c r="L670" s="34"/>
      <c r="M670" s="166" t="s">
        <v>1</v>
      </c>
      <c r="N670" s="167" t="s">
        <v>38</v>
      </c>
      <c r="O670" s="59"/>
      <c r="P670" s="168">
        <f>O670*H670</f>
        <v>0</v>
      </c>
      <c r="Q670" s="168">
        <v>0</v>
      </c>
      <c r="R670" s="168">
        <f>Q670*H670</f>
        <v>0</v>
      </c>
      <c r="S670" s="168">
        <v>0</v>
      </c>
      <c r="T670" s="169">
        <f>S670*H670</f>
        <v>0</v>
      </c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R670" s="170" t="s">
        <v>137</v>
      </c>
      <c r="AT670" s="170" t="s">
        <v>132</v>
      </c>
      <c r="AU670" s="170" t="s">
        <v>82</v>
      </c>
      <c r="AY670" s="18" t="s">
        <v>130</v>
      </c>
      <c r="BE670" s="171">
        <f>IF(N670="základní",J670,0)</f>
        <v>0</v>
      </c>
      <c r="BF670" s="171">
        <f>IF(N670="snížená",J670,0)</f>
        <v>0</v>
      </c>
      <c r="BG670" s="171">
        <f>IF(N670="zákl. přenesená",J670,0)</f>
        <v>0</v>
      </c>
      <c r="BH670" s="171">
        <f>IF(N670="sníž. přenesená",J670,0)</f>
        <v>0</v>
      </c>
      <c r="BI670" s="171">
        <f>IF(N670="nulová",J670,0)</f>
        <v>0</v>
      </c>
      <c r="BJ670" s="18" t="s">
        <v>30</v>
      </c>
      <c r="BK670" s="171">
        <f>ROUND(I670*H670,2)</f>
        <v>0</v>
      </c>
      <c r="BL670" s="18" t="s">
        <v>137</v>
      </c>
      <c r="BM670" s="170" t="s">
        <v>1384</v>
      </c>
    </row>
    <row r="671" spans="1:65" s="13" customFormat="1">
      <c r="B671" s="172"/>
      <c r="D671" s="173" t="s">
        <v>139</v>
      </c>
      <c r="E671" s="174" t="s">
        <v>1</v>
      </c>
      <c r="F671" s="175" t="s">
        <v>1385</v>
      </c>
      <c r="H671" s="174" t="s">
        <v>1</v>
      </c>
      <c r="I671" s="176"/>
      <c r="L671" s="172"/>
      <c r="M671" s="177"/>
      <c r="N671" s="178"/>
      <c r="O671" s="178"/>
      <c r="P671" s="178"/>
      <c r="Q671" s="178"/>
      <c r="R671" s="178"/>
      <c r="S671" s="178"/>
      <c r="T671" s="179"/>
      <c r="AT671" s="174" t="s">
        <v>139</v>
      </c>
      <c r="AU671" s="174" t="s">
        <v>82</v>
      </c>
      <c r="AV671" s="13" t="s">
        <v>30</v>
      </c>
      <c r="AW671" s="13" t="s">
        <v>29</v>
      </c>
      <c r="AX671" s="13" t="s">
        <v>73</v>
      </c>
      <c r="AY671" s="174" t="s">
        <v>130</v>
      </c>
    </row>
    <row r="672" spans="1:65" s="14" customFormat="1">
      <c r="B672" s="180"/>
      <c r="D672" s="173" t="s">
        <v>139</v>
      </c>
      <c r="E672" s="181" t="s">
        <v>1</v>
      </c>
      <c r="F672" s="182" t="s">
        <v>1386</v>
      </c>
      <c r="H672" s="183">
        <v>51.4</v>
      </c>
      <c r="I672" s="184"/>
      <c r="L672" s="180"/>
      <c r="M672" s="185"/>
      <c r="N672" s="186"/>
      <c r="O672" s="186"/>
      <c r="P672" s="186"/>
      <c r="Q672" s="186"/>
      <c r="R672" s="186"/>
      <c r="S672" s="186"/>
      <c r="T672" s="187"/>
      <c r="AT672" s="181" t="s">
        <v>139</v>
      </c>
      <c r="AU672" s="181" t="s">
        <v>82</v>
      </c>
      <c r="AV672" s="14" t="s">
        <v>82</v>
      </c>
      <c r="AW672" s="14" t="s">
        <v>29</v>
      </c>
      <c r="AX672" s="14" t="s">
        <v>73</v>
      </c>
      <c r="AY672" s="181" t="s">
        <v>130</v>
      </c>
    </row>
    <row r="673" spans="1:65" s="15" customFormat="1">
      <c r="B673" s="188"/>
      <c r="D673" s="173" t="s">
        <v>139</v>
      </c>
      <c r="E673" s="189" t="s">
        <v>1</v>
      </c>
      <c r="F673" s="190" t="s">
        <v>142</v>
      </c>
      <c r="H673" s="191">
        <v>51.4</v>
      </c>
      <c r="I673" s="192"/>
      <c r="L673" s="188"/>
      <c r="M673" s="193"/>
      <c r="N673" s="194"/>
      <c r="O673" s="194"/>
      <c r="P673" s="194"/>
      <c r="Q673" s="194"/>
      <c r="R673" s="194"/>
      <c r="S673" s="194"/>
      <c r="T673" s="195"/>
      <c r="AT673" s="189" t="s">
        <v>139</v>
      </c>
      <c r="AU673" s="189" t="s">
        <v>82</v>
      </c>
      <c r="AV673" s="15" t="s">
        <v>137</v>
      </c>
      <c r="AW673" s="15" t="s">
        <v>29</v>
      </c>
      <c r="AX673" s="15" t="s">
        <v>30</v>
      </c>
      <c r="AY673" s="189" t="s">
        <v>130</v>
      </c>
    </row>
    <row r="674" spans="1:65" s="2" customFormat="1" ht="16.5" customHeight="1">
      <c r="A674" s="33"/>
      <c r="B674" s="125"/>
      <c r="C674" s="159" t="s">
        <v>1387</v>
      </c>
      <c r="D674" s="159" t="s">
        <v>132</v>
      </c>
      <c r="E674" s="160" t="s">
        <v>570</v>
      </c>
      <c r="F674" s="161" t="s">
        <v>571</v>
      </c>
      <c r="G674" s="162" t="s">
        <v>308</v>
      </c>
      <c r="H674" s="163">
        <v>127.5</v>
      </c>
      <c r="I674" s="164"/>
      <c r="J674" s="165">
        <f>ROUND(I674*H674,2)</f>
        <v>0</v>
      </c>
      <c r="K674" s="161" t="s">
        <v>136</v>
      </c>
      <c r="L674" s="34"/>
      <c r="M674" s="166" t="s">
        <v>1</v>
      </c>
      <c r="N674" s="167" t="s">
        <v>38</v>
      </c>
      <c r="O674" s="59"/>
      <c r="P674" s="168">
        <f>O674*H674</f>
        <v>0</v>
      </c>
      <c r="Q674" s="168">
        <v>0</v>
      </c>
      <c r="R674" s="168">
        <f>Q674*H674</f>
        <v>0</v>
      </c>
      <c r="S674" s="168">
        <v>0</v>
      </c>
      <c r="T674" s="169">
        <f>S674*H674</f>
        <v>0</v>
      </c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R674" s="170" t="s">
        <v>323</v>
      </c>
      <c r="AT674" s="170" t="s">
        <v>132</v>
      </c>
      <c r="AU674" s="170" t="s">
        <v>82</v>
      </c>
      <c r="AY674" s="18" t="s">
        <v>130</v>
      </c>
      <c r="BE674" s="171">
        <f>IF(N674="základní",J674,0)</f>
        <v>0</v>
      </c>
      <c r="BF674" s="171">
        <f>IF(N674="snížená",J674,0)</f>
        <v>0</v>
      </c>
      <c r="BG674" s="171">
        <f>IF(N674="zákl. přenesená",J674,0)</f>
        <v>0</v>
      </c>
      <c r="BH674" s="171">
        <f>IF(N674="sníž. přenesená",J674,0)</f>
        <v>0</v>
      </c>
      <c r="BI674" s="171">
        <f>IF(N674="nulová",J674,0)</f>
        <v>0</v>
      </c>
      <c r="BJ674" s="18" t="s">
        <v>30</v>
      </c>
      <c r="BK674" s="171">
        <f>ROUND(I674*H674,2)</f>
        <v>0</v>
      </c>
      <c r="BL674" s="18" t="s">
        <v>323</v>
      </c>
      <c r="BM674" s="170" t="s">
        <v>1388</v>
      </c>
    </row>
    <row r="675" spans="1:65" s="13" customFormat="1">
      <c r="B675" s="172"/>
      <c r="D675" s="173" t="s">
        <v>139</v>
      </c>
      <c r="E675" s="174" t="s">
        <v>1</v>
      </c>
      <c r="F675" s="175" t="s">
        <v>573</v>
      </c>
      <c r="H675" s="174" t="s">
        <v>1</v>
      </c>
      <c r="I675" s="176"/>
      <c r="L675" s="172"/>
      <c r="M675" s="177"/>
      <c r="N675" s="178"/>
      <c r="O675" s="178"/>
      <c r="P675" s="178"/>
      <c r="Q675" s="178"/>
      <c r="R675" s="178"/>
      <c r="S675" s="178"/>
      <c r="T675" s="179"/>
      <c r="AT675" s="174" t="s">
        <v>139</v>
      </c>
      <c r="AU675" s="174" t="s">
        <v>82</v>
      </c>
      <c r="AV675" s="13" t="s">
        <v>30</v>
      </c>
      <c r="AW675" s="13" t="s">
        <v>29</v>
      </c>
      <c r="AX675" s="13" t="s">
        <v>73</v>
      </c>
      <c r="AY675" s="174" t="s">
        <v>130</v>
      </c>
    </row>
    <row r="676" spans="1:65" s="13" customFormat="1">
      <c r="B676" s="172"/>
      <c r="D676" s="173" t="s">
        <v>139</v>
      </c>
      <c r="E676" s="174" t="s">
        <v>1</v>
      </c>
      <c r="F676" s="175" t="s">
        <v>574</v>
      </c>
      <c r="H676" s="174" t="s">
        <v>1</v>
      </c>
      <c r="I676" s="176"/>
      <c r="L676" s="172"/>
      <c r="M676" s="177"/>
      <c r="N676" s="178"/>
      <c r="O676" s="178"/>
      <c r="P676" s="178"/>
      <c r="Q676" s="178"/>
      <c r="R676" s="178"/>
      <c r="S676" s="178"/>
      <c r="T676" s="179"/>
      <c r="AT676" s="174" t="s">
        <v>139</v>
      </c>
      <c r="AU676" s="174" t="s">
        <v>82</v>
      </c>
      <c r="AV676" s="13" t="s">
        <v>30</v>
      </c>
      <c r="AW676" s="13" t="s">
        <v>29</v>
      </c>
      <c r="AX676" s="13" t="s">
        <v>73</v>
      </c>
      <c r="AY676" s="174" t="s">
        <v>130</v>
      </c>
    </row>
    <row r="677" spans="1:65" s="13" customFormat="1">
      <c r="B677" s="172"/>
      <c r="D677" s="173" t="s">
        <v>139</v>
      </c>
      <c r="E677" s="174" t="s">
        <v>1</v>
      </c>
      <c r="F677" s="175" t="s">
        <v>575</v>
      </c>
      <c r="H677" s="174" t="s">
        <v>1</v>
      </c>
      <c r="I677" s="176"/>
      <c r="L677" s="172"/>
      <c r="M677" s="177"/>
      <c r="N677" s="178"/>
      <c r="O677" s="178"/>
      <c r="P677" s="178"/>
      <c r="Q677" s="178"/>
      <c r="R677" s="178"/>
      <c r="S677" s="178"/>
      <c r="T677" s="179"/>
      <c r="AT677" s="174" t="s">
        <v>139</v>
      </c>
      <c r="AU677" s="174" t="s">
        <v>82</v>
      </c>
      <c r="AV677" s="13" t="s">
        <v>30</v>
      </c>
      <c r="AW677" s="13" t="s">
        <v>29</v>
      </c>
      <c r="AX677" s="13" t="s">
        <v>73</v>
      </c>
      <c r="AY677" s="174" t="s">
        <v>130</v>
      </c>
    </row>
    <row r="678" spans="1:65" s="14" customFormat="1">
      <c r="B678" s="180"/>
      <c r="D678" s="173" t="s">
        <v>139</v>
      </c>
      <c r="E678" s="181" t="s">
        <v>1</v>
      </c>
      <c r="F678" s="182" t="s">
        <v>576</v>
      </c>
      <c r="H678" s="183">
        <v>127.5</v>
      </c>
      <c r="I678" s="184"/>
      <c r="L678" s="180"/>
      <c r="M678" s="185"/>
      <c r="N678" s="186"/>
      <c r="O678" s="186"/>
      <c r="P678" s="186"/>
      <c r="Q678" s="186"/>
      <c r="R678" s="186"/>
      <c r="S678" s="186"/>
      <c r="T678" s="187"/>
      <c r="AT678" s="181" t="s">
        <v>139</v>
      </c>
      <c r="AU678" s="181" t="s">
        <v>82</v>
      </c>
      <c r="AV678" s="14" t="s">
        <v>82</v>
      </c>
      <c r="AW678" s="14" t="s">
        <v>29</v>
      </c>
      <c r="AX678" s="14" t="s">
        <v>73</v>
      </c>
      <c r="AY678" s="181" t="s">
        <v>130</v>
      </c>
    </row>
    <row r="679" spans="1:65" s="15" customFormat="1">
      <c r="B679" s="188"/>
      <c r="D679" s="173" t="s">
        <v>139</v>
      </c>
      <c r="E679" s="189" t="s">
        <v>1</v>
      </c>
      <c r="F679" s="190" t="s">
        <v>142</v>
      </c>
      <c r="H679" s="191">
        <v>127.5</v>
      </c>
      <c r="I679" s="192"/>
      <c r="L679" s="188"/>
      <c r="M679" s="193"/>
      <c r="N679" s="194"/>
      <c r="O679" s="194"/>
      <c r="P679" s="194"/>
      <c r="Q679" s="194"/>
      <c r="R679" s="194"/>
      <c r="S679" s="194"/>
      <c r="T679" s="195"/>
      <c r="AT679" s="189" t="s">
        <v>139</v>
      </c>
      <c r="AU679" s="189" t="s">
        <v>82</v>
      </c>
      <c r="AV679" s="15" t="s">
        <v>137</v>
      </c>
      <c r="AW679" s="15" t="s">
        <v>29</v>
      </c>
      <c r="AX679" s="15" t="s">
        <v>30</v>
      </c>
      <c r="AY679" s="189" t="s">
        <v>130</v>
      </c>
    </row>
    <row r="680" spans="1:65" s="2" customFormat="1" ht="33" customHeight="1">
      <c r="A680" s="33"/>
      <c r="B680" s="125"/>
      <c r="C680" s="159" t="s">
        <v>1389</v>
      </c>
      <c r="D680" s="159" t="s">
        <v>132</v>
      </c>
      <c r="E680" s="160" t="s">
        <v>1390</v>
      </c>
      <c r="F680" s="161" t="s">
        <v>1391</v>
      </c>
      <c r="G680" s="162" t="s">
        <v>279</v>
      </c>
      <c r="H680" s="163">
        <v>51.4</v>
      </c>
      <c r="I680" s="164"/>
      <c r="J680" s="165">
        <f>ROUND(I680*H680,2)</f>
        <v>0</v>
      </c>
      <c r="K680" s="161" t="s">
        <v>1</v>
      </c>
      <c r="L680" s="34"/>
      <c r="M680" s="166" t="s">
        <v>1</v>
      </c>
      <c r="N680" s="167" t="s">
        <v>38</v>
      </c>
      <c r="O680" s="59"/>
      <c r="P680" s="168">
        <f>O680*H680</f>
        <v>0</v>
      </c>
      <c r="Q680" s="168">
        <v>0</v>
      </c>
      <c r="R680" s="168">
        <f>Q680*H680</f>
        <v>0</v>
      </c>
      <c r="S680" s="168">
        <v>0</v>
      </c>
      <c r="T680" s="169">
        <f>S680*H680</f>
        <v>0</v>
      </c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R680" s="170" t="s">
        <v>137</v>
      </c>
      <c r="AT680" s="170" t="s">
        <v>132</v>
      </c>
      <c r="AU680" s="170" t="s">
        <v>82</v>
      </c>
      <c r="AY680" s="18" t="s">
        <v>130</v>
      </c>
      <c r="BE680" s="171">
        <f>IF(N680="základní",J680,0)</f>
        <v>0</v>
      </c>
      <c r="BF680" s="171">
        <f>IF(N680="snížená",J680,0)</f>
        <v>0</v>
      </c>
      <c r="BG680" s="171">
        <f>IF(N680="zákl. přenesená",J680,0)</f>
        <v>0</v>
      </c>
      <c r="BH680" s="171">
        <f>IF(N680="sníž. přenesená",J680,0)</f>
        <v>0</v>
      </c>
      <c r="BI680" s="171">
        <f>IF(N680="nulová",J680,0)</f>
        <v>0</v>
      </c>
      <c r="BJ680" s="18" t="s">
        <v>30</v>
      </c>
      <c r="BK680" s="171">
        <f>ROUND(I680*H680,2)</f>
        <v>0</v>
      </c>
      <c r="BL680" s="18" t="s">
        <v>137</v>
      </c>
      <c r="BM680" s="170" t="s">
        <v>1392</v>
      </c>
    </row>
    <row r="681" spans="1:65" s="14" customFormat="1">
      <c r="B681" s="180"/>
      <c r="D681" s="173" t="s">
        <v>139</v>
      </c>
      <c r="E681" s="181" t="s">
        <v>1</v>
      </c>
      <c r="F681" s="182" t="s">
        <v>1393</v>
      </c>
      <c r="H681" s="183">
        <v>51.4</v>
      </c>
      <c r="I681" s="184"/>
      <c r="L681" s="180"/>
      <c r="M681" s="185"/>
      <c r="N681" s="186"/>
      <c r="O681" s="186"/>
      <c r="P681" s="186"/>
      <c r="Q681" s="186"/>
      <c r="R681" s="186"/>
      <c r="S681" s="186"/>
      <c r="T681" s="187"/>
      <c r="AT681" s="181" t="s">
        <v>139</v>
      </c>
      <c r="AU681" s="181" t="s">
        <v>82</v>
      </c>
      <c r="AV681" s="14" t="s">
        <v>82</v>
      </c>
      <c r="AW681" s="14" t="s">
        <v>29</v>
      </c>
      <c r="AX681" s="14" t="s">
        <v>30</v>
      </c>
      <c r="AY681" s="181" t="s">
        <v>130</v>
      </c>
    </row>
    <row r="682" spans="1:65" s="2" customFormat="1" ht="16.5" customHeight="1">
      <c r="A682" s="33"/>
      <c r="B682" s="125"/>
      <c r="C682" s="159" t="s">
        <v>1394</v>
      </c>
      <c r="D682" s="159" t="s">
        <v>132</v>
      </c>
      <c r="E682" s="160" t="s">
        <v>570</v>
      </c>
      <c r="F682" s="161" t="s">
        <v>571</v>
      </c>
      <c r="G682" s="162" t="s">
        <v>308</v>
      </c>
      <c r="H682" s="163">
        <v>127.5</v>
      </c>
      <c r="I682" s="164"/>
      <c r="J682" s="165">
        <f>ROUND(I682*H682,2)</f>
        <v>0</v>
      </c>
      <c r="K682" s="161" t="s">
        <v>136</v>
      </c>
      <c r="L682" s="34"/>
      <c r="M682" s="166" t="s">
        <v>1</v>
      </c>
      <c r="N682" s="167" t="s">
        <v>38</v>
      </c>
      <c r="O682" s="59"/>
      <c r="P682" s="168">
        <f>O682*H682</f>
        <v>0</v>
      </c>
      <c r="Q682" s="168">
        <v>0</v>
      </c>
      <c r="R682" s="168">
        <f>Q682*H682</f>
        <v>0</v>
      </c>
      <c r="S682" s="168">
        <v>0</v>
      </c>
      <c r="T682" s="169">
        <f>S682*H682</f>
        <v>0</v>
      </c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R682" s="170" t="s">
        <v>323</v>
      </c>
      <c r="AT682" s="170" t="s">
        <v>132</v>
      </c>
      <c r="AU682" s="170" t="s">
        <v>82</v>
      </c>
      <c r="AY682" s="18" t="s">
        <v>130</v>
      </c>
      <c r="BE682" s="171">
        <f>IF(N682="základní",J682,0)</f>
        <v>0</v>
      </c>
      <c r="BF682" s="171">
        <f>IF(N682="snížená",J682,0)</f>
        <v>0</v>
      </c>
      <c r="BG682" s="171">
        <f>IF(N682="zákl. přenesená",J682,0)</f>
        <v>0</v>
      </c>
      <c r="BH682" s="171">
        <f>IF(N682="sníž. přenesená",J682,0)</f>
        <v>0</v>
      </c>
      <c r="BI682" s="171">
        <f>IF(N682="nulová",J682,0)</f>
        <v>0</v>
      </c>
      <c r="BJ682" s="18" t="s">
        <v>30</v>
      </c>
      <c r="BK682" s="171">
        <f>ROUND(I682*H682,2)</f>
        <v>0</v>
      </c>
      <c r="BL682" s="18" t="s">
        <v>323</v>
      </c>
      <c r="BM682" s="170" t="s">
        <v>1395</v>
      </c>
    </row>
    <row r="683" spans="1:65" s="13" customFormat="1">
      <c r="B683" s="172"/>
      <c r="D683" s="173" t="s">
        <v>139</v>
      </c>
      <c r="E683" s="174" t="s">
        <v>1</v>
      </c>
      <c r="F683" s="175" t="s">
        <v>603</v>
      </c>
      <c r="H683" s="174" t="s">
        <v>1</v>
      </c>
      <c r="I683" s="176"/>
      <c r="L683" s="172"/>
      <c r="M683" s="177"/>
      <c r="N683" s="178"/>
      <c r="O683" s="178"/>
      <c r="P683" s="178"/>
      <c r="Q683" s="178"/>
      <c r="R683" s="178"/>
      <c r="S683" s="178"/>
      <c r="T683" s="179"/>
      <c r="AT683" s="174" t="s">
        <v>139</v>
      </c>
      <c r="AU683" s="174" t="s">
        <v>82</v>
      </c>
      <c r="AV683" s="13" t="s">
        <v>30</v>
      </c>
      <c r="AW683" s="13" t="s">
        <v>29</v>
      </c>
      <c r="AX683" s="13" t="s">
        <v>73</v>
      </c>
      <c r="AY683" s="174" t="s">
        <v>130</v>
      </c>
    </row>
    <row r="684" spans="1:65" s="13" customFormat="1">
      <c r="B684" s="172"/>
      <c r="D684" s="173" t="s">
        <v>139</v>
      </c>
      <c r="E684" s="174" t="s">
        <v>1</v>
      </c>
      <c r="F684" s="175" t="s">
        <v>574</v>
      </c>
      <c r="H684" s="174" t="s">
        <v>1</v>
      </c>
      <c r="I684" s="176"/>
      <c r="L684" s="172"/>
      <c r="M684" s="177"/>
      <c r="N684" s="178"/>
      <c r="O684" s="178"/>
      <c r="P684" s="178"/>
      <c r="Q684" s="178"/>
      <c r="R684" s="178"/>
      <c r="S684" s="178"/>
      <c r="T684" s="179"/>
      <c r="AT684" s="174" t="s">
        <v>139</v>
      </c>
      <c r="AU684" s="174" t="s">
        <v>82</v>
      </c>
      <c r="AV684" s="13" t="s">
        <v>30</v>
      </c>
      <c r="AW684" s="13" t="s">
        <v>29</v>
      </c>
      <c r="AX684" s="13" t="s">
        <v>73</v>
      </c>
      <c r="AY684" s="174" t="s">
        <v>130</v>
      </c>
    </row>
    <row r="685" spans="1:65" s="13" customFormat="1">
      <c r="B685" s="172"/>
      <c r="D685" s="173" t="s">
        <v>139</v>
      </c>
      <c r="E685" s="174" t="s">
        <v>1</v>
      </c>
      <c r="F685" s="175" t="s">
        <v>575</v>
      </c>
      <c r="H685" s="174" t="s">
        <v>1</v>
      </c>
      <c r="I685" s="176"/>
      <c r="L685" s="172"/>
      <c r="M685" s="177"/>
      <c r="N685" s="178"/>
      <c r="O685" s="178"/>
      <c r="P685" s="178"/>
      <c r="Q685" s="178"/>
      <c r="R685" s="178"/>
      <c r="S685" s="178"/>
      <c r="T685" s="179"/>
      <c r="AT685" s="174" t="s">
        <v>139</v>
      </c>
      <c r="AU685" s="174" t="s">
        <v>82</v>
      </c>
      <c r="AV685" s="13" t="s">
        <v>30</v>
      </c>
      <c r="AW685" s="13" t="s">
        <v>29</v>
      </c>
      <c r="AX685" s="13" t="s">
        <v>73</v>
      </c>
      <c r="AY685" s="174" t="s">
        <v>130</v>
      </c>
    </row>
    <row r="686" spans="1:65" s="14" customFormat="1">
      <c r="B686" s="180"/>
      <c r="D686" s="173" t="s">
        <v>139</v>
      </c>
      <c r="E686" s="181" t="s">
        <v>1</v>
      </c>
      <c r="F686" s="182" t="s">
        <v>576</v>
      </c>
      <c r="H686" s="183">
        <v>127.5</v>
      </c>
      <c r="I686" s="184"/>
      <c r="L686" s="180"/>
      <c r="M686" s="185"/>
      <c r="N686" s="186"/>
      <c r="O686" s="186"/>
      <c r="P686" s="186"/>
      <c r="Q686" s="186"/>
      <c r="R686" s="186"/>
      <c r="S686" s="186"/>
      <c r="T686" s="187"/>
      <c r="AT686" s="181" t="s">
        <v>139</v>
      </c>
      <c r="AU686" s="181" t="s">
        <v>82</v>
      </c>
      <c r="AV686" s="14" t="s">
        <v>82</v>
      </c>
      <c r="AW686" s="14" t="s">
        <v>29</v>
      </c>
      <c r="AX686" s="14" t="s">
        <v>73</v>
      </c>
      <c r="AY686" s="181" t="s">
        <v>130</v>
      </c>
    </row>
    <row r="687" spans="1:65" s="15" customFormat="1">
      <c r="B687" s="188"/>
      <c r="D687" s="173" t="s">
        <v>139</v>
      </c>
      <c r="E687" s="189" t="s">
        <v>1</v>
      </c>
      <c r="F687" s="190" t="s">
        <v>142</v>
      </c>
      <c r="H687" s="191">
        <v>127.5</v>
      </c>
      <c r="I687" s="192"/>
      <c r="L687" s="188"/>
      <c r="M687" s="193"/>
      <c r="N687" s="194"/>
      <c r="O687" s="194"/>
      <c r="P687" s="194"/>
      <c r="Q687" s="194"/>
      <c r="R687" s="194"/>
      <c r="S687" s="194"/>
      <c r="T687" s="195"/>
      <c r="AT687" s="189" t="s">
        <v>139</v>
      </c>
      <c r="AU687" s="189" t="s">
        <v>82</v>
      </c>
      <c r="AV687" s="15" t="s">
        <v>137</v>
      </c>
      <c r="AW687" s="15" t="s">
        <v>29</v>
      </c>
      <c r="AX687" s="15" t="s">
        <v>30</v>
      </c>
      <c r="AY687" s="189" t="s">
        <v>130</v>
      </c>
    </row>
    <row r="688" spans="1:65" s="2" customFormat="1" ht="44.25" customHeight="1">
      <c r="A688" s="33"/>
      <c r="B688" s="125"/>
      <c r="C688" s="159" t="s">
        <v>1396</v>
      </c>
      <c r="D688" s="159" t="s">
        <v>132</v>
      </c>
      <c r="E688" s="160" t="s">
        <v>590</v>
      </c>
      <c r="F688" s="161" t="s">
        <v>591</v>
      </c>
      <c r="G688" s="162" t="s">
        <v>516</v>
      </c>
      <c r="H688" s="163">
        <v>2</v>
      </c>
      <c r="I688" s="164"/>
      <c r="J688" s="165">
        <f>ROUND(I688*H688,2)</f>
        <v>0</v>
      </c>
      <c r="K688" s="161" t="s">
        <v>136</v>
      </c>
      <c r="L688" s="34"/>
      <c r="M688" s="166" t="s">
        <v>1</v>
      </c>
      <c r="N688" s="167" t="s">
        <v>38</v>
      </c>
      <c r="O688" s="59"/>
      <c r="P688" s="168">
        <f>O688*H688</f>
        <v>0</v>
      </c>
      <c r="Q688" s="168">
        <v>0</v>
      </c>
      <c r="R688" s="168">
        <f>Q688*H688</f>
        <v>0</v>
      </c>
      <c r="S688" s="168">
        <v>0</v>
      </c>
      <c r="T688" s="169">
        <f>S688*H688</f>
        <v>0</v>
      </c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R688" s="170" t="s">
        <v>137</v>
      </c>
      <c r="AT688" s="170" t="s">
        <v>132</v>
      </c>
      <c r="AU688" s="170" t="s">
        <v>82</v>
      </c>
      <c r="AY688" s="18" t="s">
        <v>130</v>
      </c>
      <c r="BE688" s="171">
        <f>IF(N688="základní",J688,0)</f>
        <v>0</v>
      </c>
      <c r="BF688" s="171">
        <f>IF(N688="snížená",J688,0)</f>
        <v>0</v>
      </c>
      <c r="BG688" s="171">
        <f>IF(N688="zákl. přenesená",J688,0)</f>
        <v>0</v>
      </c>
      <c r="BH688" s="171">
        <f>IF(N688="sníž. přenesená",J688,0)</f>
        <v>0</v>
      </c>
      <c r="BI688" s="171">
        <f>IF(N688="nulová",J688,0)</f>
        <v>0</v>
      </c>
      <c r="BJ688" s="18" t="s">
        <v>30</v>
      </c>
      <c r="BK688" s="171">
        <f>ROUND(I688*H688,2)</f>
        <v>0</v>
      </c>
      <c r="BL688" s="18" t="s">
        <v>137</v>
      </c>
      <c r="BM688" s="170" t="s">
        <v>1397</v>
      </c>
    </row>
    <row r="689" spans="1:65" s="14" customFormat="1">
      <c r="B689" s="180"/>
      <c r="D689" s="173" t="s">
        <v>139</v>
      </c>
      <c r="E689" s="181" t="s">
        <v>1</v>
      </c>
      <c r="F689" s="182" t="s">
        <v>838</v>
      </c>
      <c r="H689" s="183">
        <v>2</v>
      </c>
      <c r="I689" s="184"/>
      <c r="L689" s="180"/>
      <c r="M689" s="185"/>
      <c r="N689" s="186"/>
      <c r="O689" s="186"/>
      <c r="P689" s="186"/>
      <c r="Q689" s="186"/>
      <c r="R689" s="186"/>
      <c r="S689" s="186"/>
      <c r="T689" s="187"/>
      <c r="AT689" s="181" t="s">
        <v>139</v>
      </c>
      <c r="AU689" s="181" t="s">
        <v>82</v>
      </c>
      <c r="AV689" s="14" t="s">
        <v>82</v>
      </c>
      <c r="AW689" s="14" t="s">
        <v>29</v>
      </c>
      <c r="AX689" s="14" t="s">
        <v>73</v>
      </c>
      <c r="AY689" s="181" t="s">
        <v>130</v>
      </c>
    </row>
    <row r="690" spans="1:65" s="15" customFormat="1">
      <c r="B690" s="188"/>
      <c r="D690" s="173" t="s">
        <v>139</v>
      </c>
      <c r="E690" s="189" t="s">
        <v>1</v>
      </c>
      <c r="F690" s="190" t="s">
        <v>142</v>
      </c>
      <c r="H690" s="191">
        <v>2</v>
      </c>
      <c r="I690" s="192"/>
      <c r="L690" s="188"/>
      <c r="M690" s="193"/>
      <c r="N690" s="194"/>
      <c r="O690" s="194"/>
      <c r="P690" s="194"/>
      <c r="Q690" s="194"/>
      <c r="R690" s="194"/>
      <c r="S690" s="194"/>
      <c r="T690" s="195"/>
      <c r="AT690" s="189" t="s">
        <v>139</v>
      </c>
      <c r="AU690" s="189" t="s">
        <v>82</v>
      </c>
      <c r="AV690" s="15" t="s">
        <v>137</v>
      </c>
      <c r="AW690" s="15" t="s">
        <v>29</v>
      </c>
      <c r="AX690" s="15" t="s">
        <v>30</v>
      </c>
      <c r="AY690" s="189" t="s">
        <v>130</v>
      </c>
    </row>
    <row r="691" spans="1:65" s="2" customFormat="1" ht="24.15" customHeight="1">
      <c r="A691" s="33"/>
      <c r="B691" s="125"/>
      <c r="C691" s="159" t="s">
        <v>1398</v>
      </c>
      <c r="D691" s="159" t="s">
        <v>132</v>
      </c>
      <c r="E691" s="160" t="s">
        <v>581</v>
      </c>
      <c r="F691" s="161" t="s">
        <v>582</v>
      </c>
      <c r="G691" s="162" t="s">
        <v>546</v>
      </c>
      <c r="H691" s="163">
        <v>1</v>
      </c>
      <c r="I691" s="164"/>
      <c r="J691" s="165">
        <f>ROUND(I691*H691,2)</f>
        <v>0</v>
      </c>
      <c r="K691" s="161" t="s">
        <v>1</v>
      </c>
      <c r="L691" s="34"/>
      <c r="M691" s="166" t="s">
        <v>1</v>
      </c>
      <c r="N691" s="167" t="s">
        <v>38</v>
      </c>
      <c r="O691" s="59"/>
      <c r="P691" s="168">
        <f>O691*H691</f>
        <v>0</v>
      </c>
      <c r="Q691" s="168">
        <v>0</v>
      </c>
      <c r="R691" s="168">
        <f>Q691*H691</f>
        <v>0</v>
      </c>
      <c r="S691" s="168">
        <v>0</v>
      </c>
      <c r="T691" s="169">
        <f>S691*H691</f>
        <v>0</v>
      </c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R691" s="170" t="s">
        <v>323</v>
      </c>
      <c r="AT691" s="170" t="s">
        <v>132</v>
      </c>
      <c r="AU691" s="170" t="s">
        <v>82</v>
      </c>
      <c r="AY691" s="18" t="s">
        <v>130</v>
      </c>
      <c r="BE691" s="171">
        <f>IF(N691="základní",J691,0)</f>
        <v>0</v>
      </c>
      <c r="BF691" s="171">
        <f>IF(N691="snížená",J691,0)</f>
        <v>0</v>
      </c>
      <c r="BG691" s="171">
        <f>IF(N691="zákl. přenesená",J691,0)</f>
        <v>0</v>
      </c>
      <c r="BH691" s="171">
        <f>IF(N691="sníž. přenesená",J691,0)</f>
        <v>0</v>
      </c>
      <c r="BI691" s="171">
        <f>IF(N691="nulová",J691,0)</f>
        <v>0</v>
      </c>
      <c r="BJ691" s="18" t="s">
        <v>30</v>
      </c>
      <c r="BK691" s="171">
        <f>ROUND(I691*H691,2)</f>
        <v>0</v>
      </c>
      <c r="BL691" s="18" t="s">
        <v>323</v>
      </c>
      <c r="BM691" s="170" t="s">
        <v>1399</v>
      </c>
    </row>
    <row r="692" spans="1:65" s="14" customFormat="1">
      <c r="B692" s="180"/>
      <c r="D692" s="173" t="s">
        <v>139</v>
      </c>
      <c r="E692" s="181" t="s">
        <v>1</v>
      </c>
      <c r="F692" s="182" t="s">
        <v>30</v>
      </c>
      <c r="H692" s="183">
        <v>1</v>
      </c>
      <c r="I692" s="184"/>
      <c r="L692" s="180"/>
      <c r="M692" s="185"/>
      <c r="N692" s="186"/>
      <c r="O692" s="186"/>
      <c r="P692" s="186"/>
      <c r="Q692" s="186"/>
      <c r="R692" s="186"/>
      <c r="S692" s="186"/>
      <c r="T692" s="187"/>
      <c r="AT692" s="181" t="s">
        <v>139</v>
      </c>
      <c r="AU692" s="181" t="s">
        <v>82</v>
      </c>
      <c r="AV692" s="14" t="s">
        <v>82</v>
      </c>
      <c r="AW692" s="14" t="s">
        <v>29</v>
      </c>
      <c r="AX692" s="14" t="s">
        <v>30</v>
      </c>
      <c r="AY692" s="181" t="s">
        <v>130</v>
      </c>
    </row>
    <row r="693" spans="1:65" s="2" customFormat="1" ht="37.950000000000003" customHeight="1">
      <c r="A693" s="33"/>
      <c r="B693" s="125"/>
      <c r="C693" s="159" t="s">
        <v>1400</v>
      </c>
      <c r="D693" s="159" t="s">
        <v>132</v>
      </c>
      <c r="E693" s="160" t="s">
        <v>1401</v>
      </c>
      <c r="F693" s="161" t="s">
        <v>1402</v>
      </c>
      <c r="G693" s="162" t="s">
        <v>279</v>
      </c>
      <c r="H693" s="163">
        <v>89.6</v>
      </c>
      <c r="I693" s="164"/>
      <c r="J693" s="165">
        <f>ROUND(I693*H693,2)</f>
        <v>0</v>
      </c>
      <c r="K693" s="161" t="s">
        <v>136</v>
      </c>
      <c r="L693" s="34"/>
      <c r="M693" s="166" t="s">
        <v>1</v>
      </c>
      <c r="N693" s="167" t="s">
        <v>38</v>
      </c>
      <c r="O693" s="59"/>
      <c r="P693" s="168">
        <f>O693*H693</f>
        <v>0</v>
      </c>
      <c r="Q693" s="168">
        <v>7.6000000000000004E-4</v>
      </c>
      <c r="R693" s="168">
        <f>Q693*H693</f>
        <v>6.8096000000000004E-2</v>
      </c>
      <c r="S693" s="168">
        <v>2.0999999999999999E-3</v>
      </c>
      <c r="T693" s="169">
        <f>S693*H693</f>
        <v>0.18815999999999997</v>
      </c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R693" s="170" t="s">
        <v>137</v>
      </c>
      <c r="AT693" s="170" t="s">
        <v>132</v>
      </c>
      <c r="AU693" s="170" t="s">
        <v>82</v>
      </c>
      <c r="AY693" s="18" t="s">
        <v>130</v>
      </c>
      <c r="BE693" s="171">
        <f>IF(N693="základní",J693,0)</f>
        <v>0</v>
      </c>
      <c r="BF693" s="171">
        <f>IF(N693="snížená",J693,0)</f>
        <v>0</v>
      </c>
      <c r="BG693" s="171">
        <f>IF(N693="zákl. přenesená",J693,0)</f>
        <v>0</v>
      </c>
      <c r="BH693" s="171">
        <f>IF(N693="sníž. přenesená",J693,0)</f>
        <v>0</v>
      </c>
      <c r="BI693" s="171">
        <f>IF(N693="nulová",J693,0)</f>
        <v>0</v>
      </c>
      <c r="BJ693" s="18" t="s">
        <v>30</v>
      </c>
      <c r="BK693" s="171">
        <f>ROUND(I693*H693,2)</f>
        <v>0</v>
      </c>
      <c r="BL693" s="18" t="s">
        <v>137</v>
      </c>
      <c r="BM693" s="170" t="s">
        <v>1403</v>
      </c>
    </row>
    <row r="694" spans="1:65" s="13" customFormat="1">
      <c r="B694" s="172"/>
      <c r="D694" s="173" t="s">
        <v>139</v>
      </c>
      <c r="E694" s="174" t="s">
        <v>1</v>
      </c>
      <c r="F694" s="175" t="s">
        <v>1404</v>
      </c>
      <c r="H694" s="174" t="s">
        <v>1</v>
      </c>
      <c r="I694" s="176"/>
      <c r="L694" s="172"/>
      <c r="M694" s="177"/>
      <c r="N694" s="178"/>
      <c r="O694" s="178"/>
      <c r="P694" s="178"/>
      <c r="Q694" s="178"/>
      <c r="R694" s="178"/>
      <c r="S694" s="178"/>
      <c r="T694" s="179"/>
      <c r="AT694" s="174" t="s">
        <v>139</v>
      </c>
      <c r="AU694" s="174" t="s">
        <v>82</v>
      </c>
      <c r="AV694" s="13" t="s">
        <v>30</v>
      </c>
      <c r="AW694" s="13" t="s">
        <v>29</v>
      </c>
      <c r="AX694" s="13" t="s">
        <v>73</v>
      </c>
      <c r="AY694" s="174" t="s">
        <v>130</v>
      </c>
    </row>
    <row r="695" spans="1:65" s="14" customFormat="1">
      <c r="B695" s="180"/>
      <c r="D695" s="173" t="s">
        <v>139</v>
      </c>
      <c r="E695" s="181" t="s">
        <v>1</v>
      </c>
      <c r="F695" s="182" t="s">
        <v>1405</v>
      </c>
      <c r="H695" s="183">
        <v>9</v>
      </c>
      <c r="I695" s="184"/>
      <c r="L695" s="180"/>
      <c r="M695" s="185"/>
      <c r="N695" s="186"/>
      <c r="O695" s="186"/>
      <c r="P695" s="186"/>
      <c r="Q695" s="186"/>
      <c r="R695" s="186"/>
      <c r="S695" s="186"/>
      <c r="T695" s="187"/>
      <c r="AT695" s="181" t="s">
        <v>139</v>
      </c>
      <c r="AU695" s="181" t="s">
        <v>82</v>
      </c>
      <c r="AV695" s="14" t="s">
        <v>82</v>
      </c>
      <c r="AW695" s="14" t="s">
        <v>29</v>
      </c>
      <c r="AX695" s="14" t="s">
        <v>73</v>
      </c>
      <c r="AY695" s="181" t="s">
        <v>130</v>
      </c>
    </row>
    <row r="696" spans="1:65" s="13" customFormat="1">
      <c r="B696" s="172"/>
      <c r="D696" s="173" t="s">
        <v>139</v>
      </c>
      <c r="E696" s="174" t="s">
        <v>1</v>
      </c>
      <c r="F696" s="175" t="s">
        <v>1406</v>
      </c>
      <c r="H696" s="174" t="s">
        <v>1</v>
      </c>
      <c r="I696" s="176"/>
      <c r="L696" s="172"/>
      <c r="M696" s="177"/>
      <c r="N696" s="178"/>
      <c r="O696" s="178"/>
      <c r="P696" s="178"/>
      <c r="Q696" s="178"/>
      <c r="R696" s="178"/>
      <c r="S696" s="178"/>
      <c r="T696" s="179"/>
      <c r="AT696" s="174" t="s">
        <v>139</v>
      </c>
      <c r="AU696" s="174" t="s">
        <v>82</v>
      </c>
      <c r="AV696" s="13" t="s">
        <v>30</v>
      </c>
      <c r="AW696" s="13" t="s">
        <v>29</v>
      </c>
      <c r="AX696" s="13" t="s">
        <v>73</v>
      </c>
      <c r="AY696" s="174" t="s">
        <v>130</v>
      </c>
    </row>
    <row r="697" spans="1:65" s="14" customFormat="1">
      <c r="B697" s="180"/>
      <c r="D697" s="173" t="s">
        <v>139</v>
      </c>
      <c r="E697" s="181" t="s">
        <v>1</v>
      </c>
      <c r="F697" s="182" t="s">
        <v>1407</v>
      </c>
      <c r="H697" s="183">
        <v>80.599999999999994</v>
      </c>
      <c r="I697" s="184"/>
      <c r="L697" s="180"/>
      <c r="M697" s="185"/>
      <c r="N697" s="186"/>
      <c r="O697" s="186"/>
      <c r="P697" s="186"/>
      <c r="Q697" s="186"/>
      <c r="R697" s="186"/>
      <c r="S697" s="186"/>
      <c r="T697" s="187"/>
      <c r="AT697" s="181" t="s">
        <v>139</v>
      </c>
      <c r="AU697" s="181" t="s">
        <v>82</v>
      </c>
      <c r="AV697" s="14" t="s">
        <v>82</v>
      </c>
      <c r="AW697" s="14" t="s">
        <v>29</v>
      </c>
      <c r="AX697" s="14" t="s">
        <v>73</v>
      </c>
      <c r="AY697" s="181" t="s">
        <v>130</v>
      </c>
    </row>
    <row r="698" spans="1:65" s="15" customFormat="1">
      <c r="B698" s="188"/>
      <c r="D698" s="173" t="s">
        <v>139</v>
      </c>
      <c r="E698" s="189" t="s">
        <v>1</v>
      </c>
      <c r="F698" s="190" t="s">
        <v>142</v>
      </c>
      <c r="H698" s="191">
        <v>89.6</v>
      </c>
      <c r="I698" s="192"/>
      <c r="L698" s="188"/>
      <c r="M698" s="193"/>
      <c r="N698" s="194"/>
      <c r="O698" s="194"/>
      <c r="P698" s="194"/>
      <c r="Q698" s="194"/>
      <c r="R698" s="194"/>
      <c r="S698" s="194"/>
      <c r="T698" s="195"/>
      <c r="AT698" s="189" t="s">
        <v>139</v>
      </c>
      <c r="AU698" s="189" t="s">
        <v>82</v>
      </c>
      <c r="AV698" s="15" t="s">
        <v>137</v>
      </c>
      <c r="AW698" s="15" t="s">
        <v>29</v>
      </c>
      <c r="AX698" s="15" t="s">
        <v>30</v>
      </c>
      <c r="AY698" s="189" t="s">
        <v>130</v>
      </c>
    </row>
    <row r="699" spans="1:65" s="2" customFormat="1" ht="16.5" customHeight="1">
      <c r="A699" s="33"/>
      <c r="B699" s="125"/>
      <c r="C699" s="159" t="s">
        <v>1408</v>
      </c>
      <c r="D699" s="159" t="s">
        <v>132</v>
      </c>
      <c r="E699" s="160" t="s">
        <v>1409</v>
      </c>
      <c r="F699" s="161" t="s">
        <v>1410</v>
      </c>
      <c r="G699" s="162" t="s">
        <v>279</v>
      </c>
      <c r="H699" s="163">
        <v>89.6</v>
      </c>
      <c r="I699" s="164"/>
      <c r="J699" s="165">
        <f>ROUND(I699*H699,2)</f>
        <v>0</v>
      </c>
      <c r="K699" s="161" t="s">
        <v>1</v>
      </c>
      <c r="L699" s="34"/>
      <c r="M699" s="166" t="s">
        <v>1</v>
      </c>
      <c r="N699" s="167" t="s">
        <v>38</v>
      </c>
      <c r="O699" s="59"/>
      <c r="P699" s="168">
        <f>O699*H699</f>
        <v>0</v>
      </c>
      <c r="Q699" s="168">
        <v>0</v>
      </c>
      <c r="R699" s="168">
        <f>Q699*H699</f>
        <v>0</v>
      </c>
      <c r="S699" s="168">
        <v>0</v>
      </c>
      <c r="T699" s="169">
        <f>S699*H699</f>
        <v>0</v>
      </c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R699" s="170" t="s">
        <v>137</v>
      </c>
      <c r="AT699" s="170" t="s">
        <v>132</v>
      </c>
      <c r="AU699" s="170" t="s">
        <v>82</v>
      </c>
      <c r="AY699" s="18" t="s">
        <v>130</v>
      </c>
      <c r="BE699" s="171">
        <f>IF(N699="základní",J699,0)</f>
        <v>0</v>
      </c>
      <c r="BF699" s="171">
        <f>IF(N699="snížená",J699,0)</f>
        <v>0</v>
      </c>
      <c r="BG699" s="171">
        <f>IF(N699="zákl. přenesená",J699,0)</f>
        <v>0</v>
      </c>
      <c r="BH699" s="171">
        <f>IF(N699="sníž. přenesená",J699,0)</f>
        <v>0</v>
      </c>
      <c r="BI699" s="171">
        <f>IF(N699="nulová",J699,0)</f>
        <v>0</v>
      </c>
      <c r="BJ699" s="18" t="s">
        <v>30</v>
      </c>
      <c r="BK699" s="171">
        <f>ROUND(I699*H699,2)</f>
        <v>0</v>
      </c>
      <c r="BL699" s="18" t="s">
        <v>137</v>
      </c>
      <c r="BM699" s="170" t="s">
        <v>1411</v>
      </c>
    </row>
    <row r="700" spans="1:65" s="14" customFormat="1">
      <c r="B700" s="180"/>
      <c r="D700" s="173" t="s">
        <v>139</v>
      </c>
      <c r="E700" s="181" t="s">
        <v>1</v>
      </c>
      <c r="F700" s="182" t="s">
        <v>1412</v>
      </c>
      <c r="H700" s="183">
        <v>89.6</v>
      </c>
      <c r="I700" s="184"/>
      <c r="L700" s="180"/>
      <c r="M700" s="185"/>
      <c r="N700" s="186"/>
      <c r="O700" s="186"/>
      <c r="P700" s="186"/>
      <c r="Q700" s="186"/>
      <c r="R700" s="186"/>
      <c r="S700" s="186"/>
      <c r="T700" s="187"/>
      <c r="AT700" s="181" t="s">
        <v>139</v>
      </c>
      <c r="AU700" s="181" t="s">
        <v>82</v>
      </c>
      <c r="AV700" s="14" t="s">
        <v>82</v>
      </c>
      <c r="AW700" s="14" t="s">
        <v>29</v>
      </c>
      <c r="AX700" s="14" t="s">
        <v>30</v>
      </c>
      <c r="AY700" s="181" t="s">
        <v>130</v>
      </c>
    </row>
    <row r="701" spans="1:65" s="2" customFormat="1" ht="24.15" customHeight="1">
      <c r="A701" s="33"/>
      <c r="B701" s="125"/>
      <c r="C701" s="159" t="s">
        <v>1413</v>
      </c>
      <c r="D701" s="159" t="s">
        <v>132</v>
      </c>
      <c r="E701" s="160" t="s">
        <v>1414</v>
      </c>
      <c r="F701" s="161" t="s">
        <v>1415</v>
      </c>
      <c r="G701" s="162" t="s">
        <v>279</v>
      </c>
      <c r="H701" s="163">
        <v>100.3</v>
      </c>
      <c r="I701" s="164"/>
      <c r="J701" s="165">
        <f>ROUND(I701*H701,2)</f>
        <v>0</v>
      </c>
      <c r="K701" s="161" t="s">
        <v>136</v>
      </c>
      <c r="L701" s="34"/>
      <c r="M701" s="166" t="s">
        <v>1</v>
      </c>
      <c r="N701" s="167" t="s">
        <v>38</v>
      </c>
      <c r="O701" s="59"/>
      <c r="P701" s="168">
        <f>O701*H701</f>
        <v>0</v>
      </c>
      <c r="Q701" s="168">
        <v>6.2199999999999998E-3</v>
      </c>
      <c r="R701" s="168">
        <f>Q701*H701</f>
        <v>0.62386599999999992</v>
      </c>
      <c r="S701" s="168">
        <v>0</v>
      </c>
      <c r="T701" s="169">
        <f>S701*H701</f>
        <v>0</v>
      </c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R701" s="170" t="s">
        <v>137</v>
      </c>
      <c r="AT701" s="170" t="s">
        <v>132</v>
      </c>
      <c r="AU701" s="170" t="s">
        <v>82</v>
      </c>
      <c r="AY701" s="18" t="s">
        <v>130</v>
      </c>
      <c r="BE701" s="171">
        <f>IF(N701="základní",J701,0)</f>
        <v>0</v>
      </c>
      <c r="BF701" s="171">
        <f>IF(N701="snížená",J701,0)</f>
        <v>0</v>
      </c>
      <c r="BG701" s="171">
        <f>IF(N701="zákl. přenesená",J701,0)</f>
        <v>0</v>
      </c>
      <c r="BH701" s="171">
        <f>IF(N701="sníž. přenesená",J701,0)</f>
        <v>0</v>
      </c>
      <c r="BI701" s="171">
        <f>IF(N701="nulová",J701,0)</f>
        <v>0</v>
      </c>
      <c r="BJ701" s="18" t="s">
        <v>30</v>
      </c>
      <c r="BK701" s="171">
        <f>ROUND(I701*H701,2)</f>
        <v>0</v>
      </c>
      <c r="BL701" s="18" t="s">
        <v>137</v>
      </c>
      <c r="BM701" s="170" t="s">
        <v>1416</v>
      </c>
    </row>
    <row r="702" spans="1:65" s="13" customFormat="1">
      <c r="B702" s="172"/>
      <c r="D702" s="173" t="s">
        <v>139</v>
      </c>
      <c r="E702" s="174" t="s">
        <v>1</v>
      </c>
      <c r="F702" s="175" t="s">
        <v>1404</v>
      </c>
      <c r="H702" s="174" t="s">
        <v>1</v>
      </c>
      <c r="I702" s="176"/>
      <c r="L702" s="172"/>
      <c r="M702" s="177"/>
      <c r="N702" s="178"/>
      <c r="O702" s="178"/>
      <c r="P702" s="178"/>
      <c r="Q702" s="178"/>
      <c r="R702" s="178"/>
      <c r="S702" s="178"/>
      <c r="T702" s="179"/>
      <c r="AT702" s="174" t="s">
        <v>139</v>
      </c>
      <c r="AU702" s="174" t="s">
        <v>82</v>
      </c>
      <c r="AV702" s="13" t="s">
        <v>30</v>
      </c>
      <c r="AW702" s="13" t="s">
        <v>29</v>
      </c>
      <c r="AX702" s="13" t="s">
        <v>73</v>
      </c>
      <c r="AY702" s="174" t="s">
        <v>130</v>
      </c>
    </row>
    <row r="703" spans="1:65" s="14" customFormat="1">
      <c r="B703" s="180"/>
      <c r="D703" s="173" t="s">
        <v>139</v>
      </c>
      <c r="E703" s="181" t="s">
        <v>1</v>
      </c>
      <c r="F703" s="182" t="s">
        <v>1417</v>
      </c>
      <c r="H703" s="183">
        <v>13.5</v>
      </c>
      <c r="I703" s="184"/>
      <c r="L703" s="180"/>
      <c r="M703" s="185"/>
      <c r="N703" s="186"/>
      <c r="O703" s="186"/>
      <c r="P703" s="186"/>
      <c r="Q703" s="186"/>
      <c r="R703" s="186"/>
      <c r="S703" s="186"/>
      <c r="T703" s="187"/>
      <c r="AT703" s="181" t="s">
        <v>139</v>
      </c>
      <c r="AU703" s="181" t="s">
        <v>82</v>
      </c>
      <c r="AV703" s="14" t="s">
        <v>82</v>
      </c>
      <c r="AW703" s="14" t="s">
        <v>29</v>
      </c>
      <c r="AX703" s="14" t="s">
        <v>73</v>
      </c>
      <c r="AY703" s="181" t="s">
        <v>130</v>
      </c>
    </row>
    <row r="704" spans="1:65" s="13" customFormat="1">
      <c r="B704" s="172"/>
      <c r="D704" s="173" t="s">
        <v>139</v>
      </c>
      <c r="E704" s="174" t="s">
        <v>1</v>
      </c>
      <c r="F704" s="175" t="s">
        <v>1406</v>
      </c>
      <c r="H704" s="174" t="s">
        <v>1</v>
      </c>
      <c r="I704" s="176"/>
      <c r="L704" s="172"/>
      <c r="M704" s="177"/>
      <c r="N704" s="178"/>
      <c r="O704" s="178"/>
      <c r="P704" s="178"/>
      <c r="Q704" s="178"/>
      <c r="R704" s="178"/>
      <c r="S704" s="178"/>
      <c r="T704" s="179"/>
      <c r="AT704" s="174" t="s">
        <v>139</v>
      </c>
      <c r="AU704" s="174" t="s">
        <v>82</v>
      </c>
      <c r="AV704" s="13" t="s">
        <v>30</v>
      </c>
      <c r="AW704" s="13" t="s">
        <v>29</v>
      </c>
      <c r="AX704" s="13" t="s">
        <v>73</v>
      </c>
      <c r="AY704" s="174" t="s">
        <v>130</v>
      </c>
    </row>
    <row r="705" spans="1:65" s="14" customFormat="1">
      <c r="B705" s="180"/>
      <c r="D705" s="173" t="s">
        <v>139</v>
      </c>
      <c r="E705" s="181" t="s">
        <v>1</v>
      </c>
      <c r="F705" s="182" t="s">
        <v>1418</v>
      </c>
      <c r="H705" s="183">
        <v>86.8</v>
      </c>
      <c r="I705" s="184"/>
      <c r="L705" s="180"/>
      <c r="M705" s="185"/>
      <c r="N705" s="186"/>
      <c r="O705" s="186"/>
      <c r="P705" s="186"/>
      <c r="Q705" s="186"/>
      <c r="R705" s="186"/>
      <c r="S705" s="186"/>
      <c r="T705" s="187"/>
      <c r="AT705" s="181" t="s">
        <v>139</v>
      </c>
      <c r="AU705" s="181" t="s">
        <v>82</v>
      </c>
      <c r="AV705" s="14" t="s">
        <v>82</v>
      </c>
      <c r="AW705" s="14" t="s">
        <v>29</v>
      </c>
      <c r="AX705" s="14" t="s">
        <v>73</v>
      </c>
      <c r="AY705" s="181" t="s">
        <v>130</v>
      </c>
    </row>
    <row r="706" spans="1:65" s="15" customFormat="1">
      <c r="B706" s="188"/>
      <c r="D706" s="173" t="s">
        <v>139</v>
      </c>
      <c r="E706" s="189" t="s">
        <v>1</v>
      </c>
      <c r="F706" s="190" t="s">
        <v>142</v>
      </c>
      <c r="H706" s="191">
        <v>100.3</v>
      </c>
      <c r="I706" s="192"/>
      <c r="L706" s="188"/>
      <c r="M706" s="193"/>
      <c r="N706" s="194"/>
      <c r="O706" s="194"/>
      <c r="P706" s="194"/>
      <c r="Q706" s="194"/>
      <c r="R706" s="194"/>
      <c r="S706" s="194"/>
      <c r="T706" s="195"/>
      <c r="AT706" s="189" t="s">
        <v>139</v>
      </c>
      <c r="AU706" s="189" t="s">
        <v>82</v>
      </c>
      <c r="AV706" s="15" t="s">
        <v>137</v>
      </c>
      <c r="AW706" s="15" t="s">
        <v>29</v>
      </c>
      <c r="AX706" s="15" t="s">
        <v>30</v>
      </c>
      <c r="AY706" s="189" t="s">
        <v>130</v>
      </c>
    </row>
    <row r="707" spans="1:65" s="2" customFormat="1" ht="24.15" customHeight="1">
      <c r="A707" s="33"/>
      <c r="B707" s="125"/>
      <c r="C707" s="159" t="s">
        <v>1419</v>
      </c>
      <c r="D707" s="159" t="s">
        <v>132</v>
      </c>
      <c r="E707" s="160" t="s">
        <v>1420</v>
      </c>
      <c r="F707" s="161" t="s">
        <v>1421</v>
      </c>
      <c r="G707" s="162" t="s">
        <v>279</v>
      </c>
      <c r="H707" s="163">
        <v>100.3</v>
      </c>
      <c r="I707" s="164"/>
      <c r="J707" s="165">
        <f>ROUND(I707*H707,2)</f>
        <v>0</v>
      </c>
      <c r="K707" s="161" t="s">
        <v>1</v>
      </c>
      <c r="L707" s="34"/>
      <c r="M707" s="166" t="s">
        <v>1</v>
      </c>
      <c r="N707" s="167" t="s">
        <v>38</v>
      </c>
      <c r="O707" s="59"/>
      <c r="P707" s="168">
        <f>O707*H707</f>
        <v>0</v>
      </c>
      <c r="Q707" s="168">
        <v>0</v>
      </c>
      <c r="R707" s="168">
        <f>Q707*H707</f>
        <v>0</v>
      </c>
      <c r="S707" s="168">
        <v>0</v>
      </c>
      <c r="T707" s="169">
        <f>S707*H707</f>
        <v>0</v>
      </c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R707" s="170" t="s">
        <v>137</v>
      </c>
      <c r="AT707" s="170" t="s">
        <v>132</v>
      </c>
      <c r="AU707" s="170" t="s">
        <v>82</v>
      </c>
      <c r="AY707" s="18" t="s">
        <v>130</v>
      </c>
      <c r="BE707" s="171">
        <f>IF(N707="základní",J707,0)</f>
        <v>0</v>
      </c>
      <c r="BF707" s="171">
        <f>IF(N707="snížená",J707,0)</f>
        <v>0</v>
      </c>
      <c r="BG707" s="171">
        <f>IF(N707="zákl. přenesená",J707,0)</f>
        <v>0</v>
      </c>
      <c r="BH707" s="171">
        <f>IF(N707="sníž. přenesená",J707,0)</f>
        <v>0</v>
      </c>
      <c r="BI707" s="171">
        <f>IF(N707="nulová",J707,0)</f>
        <v>0</v>
      </c>
      <c r="BJ707" s="18" t="s">
        <v>30</v>
      </c>
      <c r="BK707" s="171">
        <f>ROUND(I707*H707,2)</f>
        <v>0</v>
      </c>
      <c r="BL707" s="18" t="s">
        <v>137</v>
      </c>
      <c r="BM707" s="170" t="s">
        <v>1422</v>
      </c>
    </row>
    <row r="708" spans="1:65" s="14" customFormat="1">
      <c r="B708" s="180"/>
      <c r="D708" s="173" t="s">
        <v>139</v>
      </c>
      <c r="E708" s="181" t="s">
        <v>1</v>
      </c>
      <c r="F708" s="182" t="s">
        <v>1423</v>
      </c>
      <c r="H708" s="183">
        <v>100.3</v>
      </c>
      <c r="I708" s="184"/>
      <c r="L708" s="180"/>
      <c r="M708" s="185"/>
      <c r="N708" s="186"/>
      <c r="O708" s="186"/>
      <c r="P708" s="186"/>
      <c r="Q708" s="186"/>
      <c r="R708" s="186"/>
      <c r="S708" s="186"/>
      <c r="T708" s="187"/>
      <c r="AT708" s="181" t="s">
        <v>139</v>
      </c>
      <c r="AU708" s="181" t="s">
        <v>82</v>
      </c>
      <c r="AV708" s="14" t="s">
        <v>82</v>
      </c>
      <c r="AW708" s="14" t="s">
        <v>29</v>
      </c>
      <c r="AX708" s="14" t="s">
        <v>30</v>
      </c>
      <c r="AY708" s="181" t="s">
        <v>130</v>
      </c>
    </row>
    <row r="709" spans="1:65" s="2" customFormat="1" ht="24.15" customHeight="1">
      <c r="A709" s="33"/>
      <c r="B709" s="125"/>
      <c r="C709" s="159" t="s">
        <v>1424</v>
      </c>
      <c r="D709" s="159" t="s">
        <v>132</v>
      </c>
      <c r="E709" s="160" t="s">
        <v>553</v>
      </c>
      <c r="F709" s="161" t="s">
        <v>554</v>
      </c>
      <c r="G709" s="162" t="s">
        <v>344</v>
      </c>
      <c r="H709" s="163">
        <v>143.82</v>
      </c>
      <c r="I709" s="164"/>
      <c r="J709" s="165">
        <f>ROUND(I709*H709,2)</f>
        <v>0</v>
      </c>
      <c r="K709" s="161" t="s">
        <v>136</v>
      </c>
      <c r="L709" s="34"/>
      <c r="M709" s="166" t="s">
        <v>1</v>
      </c>
      <c r="N709" s="167" t="s">
        <v>38</v>
      </c>
      <c r="O709" s="59"/>
      <c r="P709" s="168">
        <f>O709*H709</f>
        <v>0</v>
      </c>
      <c r="Q709" s="168">
        <v>5.1999999999999995E-4</v>
      </c>
      <c r="R709" s="168">
        <f>Q709*H709</f>
        <v>7.4786399999999989E-2</v>
      </c>
      <c r="S709" s="168">
        <v>0</v>
      </c>
      <c r="T709" s="169">
        <f>S709*H709</f>
        <v>0</v>
      </c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R709" s="170" t="s">
        <v>137</v>
      </c>
      <c r="AT709" s="170" t="s">
        <v>132</v>
      </c>
      <c r="AU709" s="170" t="s">
        <v>82</v>
      </c>
      <c r="AY709" s="18" t="s">
        <v>130</v>
      </c>
      <c r="BE709" s="171">
        <f>IF(N709="základní",J709,0)</f>
        <v>0</v>
      </c>
      <c r="BF709" s="171">
        <f>IF(N709="snížená",J709,0)</f>
        <v>0</v>
      </c>
      <c r="BG709" s="171">
        <f>IF(N709="zákl. přenesená",J709,0)</f>
        <v>0</v>
      </c>
      <c r="BH709" s="171">
        <f>IF(N709="sníž. přenesená",J709,0)</f>
        <v>0</v>
      </c>
      <c r="BI709" s="171">
        <f>IF(N709="nulová",J709,0)</f>
        <v>0</v>
      </c>
      <c r="BJ709" s="18" t="s">
        <v>30</v>
      </c>
      <c r="BK709" s="171">
        <f>ROUND(I709*H709,2)</f>
        <v>0</v>
      </c>
      <c r="BL709" s="18" t="s">
        <v>137</v>
      </c>
      <c r="BM709" s="170" t="s">
        <v>1425</v>
      </c>
    </row>
    <row r="710" spans="1:65" s="13" customFormat="1">
      <c r="B710" s="172"/>
      <c r="D710" s="173" t="s">
        <v>139</v>
      </c>
      <c r="E710" s="174" t="s">
        <v>1</v>
      </c>
      <c r="F710" s="175" t="s">
        <v>1426</v>
      </c>
      <c r="H710" s="174" t="s">
        <v>1</v>
      </c>
      <c r="I710" s="176"/>
      <c r="L710" s="172"/>
      <c r="M710" s="177"/>
      <c r="N710" s="178"/>
      <c r="O710" s="178"/>
      <c r="P710" s="178"/>
      <c r="Q710" s="178"/>
      <c r="R710" s="178"/>
      <c r="S710" s="178"/>
      <c r="T710" s="179"/>
      <c r="AT710" s="174" t="s">
        <v>139</v>
      </c>
      <c r="AU710" s="174" t="s">
        <v>82</v>
      </c>
      <c r="AV710" s="13" t="s">
        <v>30</v>
      </c>
      <c r="AW710" s="13" t="s">
        <v>29</v>
      </c>
      <c r="AX710" s="13" t="s">
        <v>73</v>
      </c>
      <c r="AY710" s="174" t="s">
        <v>130</v>
      </c>
    </row>
    <row r="711" spans="1:65" s="13" customFormat="1">
      <c r="B711" s="172"/>
      <c r="D711" s="173" t="s">
        <v>139</v>
      </c>
      <c r="E711" s="174" t="s">
        <v>1</v>
      </c>
      <c r="F711" s="175" t="s">
        <v>1427</v>
      </c>
      <c r="H711" s="174" t="s">
        <v>1</v>
      </c>
      <c r="I711" s="176"/>
      <c r="L711" s="172"/>
      <c r="M711" s="177"/>
      <c r="N711" s="178"/>
      <c r="O711" s="178"/>
      <c r="P711" s="178"/>
      <c r="Q711" s="178"/>
      <c r="R711" s="178"/>
      <c r="S711" s="178"/>
      <c r="T711" s="179"/>
      <c r="AT711" s="174" t="s">
        <v>139</v>
      </c>
      <c r="AU711" s="174" t="s">
        <v>82</v>
      </c>
      <c r="AV711" s="13" t="s">
        <v>30</v>
      </c>
      <c r="AW711" s="13" t="s">
        <v>29</v>
      </c>
      <c r="AX711" s="13" t="s">
        <v>73</v>
      </c>
      <c r="AY711" s="174" t="s">
        <v>130</v>
      </c>
    </row>
    <row r="712" spans="1:65" s="14" customFormat="1">
      <c r="B712" s="180"/>
      <c r="D712" s="173" t="s">
        <v>139</v>
      </c>
      <c r="E712" s="181" t="s">
        <v>1</v>
      </c>
      <c r="F712" s="182" t="s">
        <v>1428</v>
      </c>
      <c r="H712" s="183">
        <v>54</v>
      </c>
      <c r="I712" s="184"/>
      <c r="L712" s="180"/>
      <c r="M712" s="185"/>
      <c r="N712" s="186"/>
      <c r="O712" s="186"/>
      <c r="P712" s="186"/>
      <c r="Q712" s="186"/>
      <c r="R712" s="186"/>
      <c r="S712" s="186"/>
      <c r="T712" s="187"/>
      <c r="AT712" s="181" t="s">
        <v>139</v>
      </c>
      <c r="AU712" s="181" t="s">
        <v>82</v>
      </c>
      <c r="AV712" s="14" t="s">
        <v>82</v>
      </c>
      <c r="AW712" s="14" t="s">
        <v>29</v>
      </c>
      <c r="AX712" s="14" t="s">
        <v>73</v>
      </c>
      <c r="AY712" s="181" t="s">
        <v>130</v>
      </c>
    </row>
    <row r="713" spans="1:65" s="13" customFormat="1">
      <c r="B713" s="172"/>
      <c r="D713" s="173" t="s">
        <v>139</v>
      </c>
      <c r="E713" s="174" t="s">
        <v>1</v>
      </c>
      <c r="F713" s="175" t="s">
        <v>1429</v>
      </c>
      <c r="H713" s="174" t="s">
        <v>1</v>
      </c>
      <c r="I713" s="176"/>
      <c r="L713" s="172"/>
      <c r="M713" s="177"/>
      <c r="N713" s="178"/>
      <c r="O713" s="178"/>
      <c r="P713" s="178"/>
      <c r="Q713" s="178"/>
      <c r="R713" s="178"/>
      <c r="S713" s="178"/>
      <c r="T713" s="179"/>
      <c r="AT713" s="174" t="s">
        <v>139</v>
      </c>
      <c r="AU713" s="174" t="s">
        <v>82</v>
      </c>
      <c r="AV713" s="13" t="s">
        <v>30</v>
      </c>
      <c r="AW713" s="13" t="s">
        <v>29</v>
      </c>
      <c r="AX713" s="13" t="s">
        <v>73</v>
      </c>
      <c r="AY713" s="174" t="s">
        <v>130</v>
      </c>
    </row>
    <row r="714" spans="1:65" s="14" customFormat="1">
      <c r="B714" s="180"/>
      <c r="D714" s="173" t="s">
        <v>139</v>
      </c>
      <c r="E714" s="181" t="s">
        <v>1</v>
      </c>
      <c r="F714" s="182" t="s">
        <v>1430</v>
      </c>
      <c r="H714" s="183">
        <v>21</v>
      </c>
      <c r="I714" s="184"/>
      <c r="L714" s="180"/>
      <c r="M714" s="185"/>
      <c r="N714" s="186"/>
      <c r="O714" s="186"/>
      <c r="P714" s="186"/>
      <c r="Q714" s="186"/>
      <c r="R714" s="186"/>
      <c r="S714" s="186"/>
      <c r="T714" s="187"/>
      <c r="AT714" s="181" t="s">
        <v>139</v>
      </c>
      <c r="AU714" s="181" t="s">
        <v>82</v>
      </c>
      <c r="AV714" s="14" t="s">
        <v>82</v>
      </c>
      <c r="AW714" s="14" t="s">
        <v>29</v>
      </c>
      <c r="AX714" s="14" t="s">
        <v>73</v>
      </c>
      <c r="AY714" s="181" t="s">
        <v>130</v>
      </c>
    </row>
    <row r="715" spans="1:65" s="16" customFormat="1">
      <c r="B715" s="214"/>
      <c r="D715" s="173" t="s">
        <v>139</v>
      </c>
      <c r="E715" s="215" t="s">
        <v>1</v>
      </c>
      <c r="F715" s="216" t="s">
        <v>1431</v>
      </c>
      <c r="H715" s="217">
        <v>75</v>
      </c>
      <c r="I715" s="218"/>
      <c r="L715" s="214"/>
      <c r="M715" s="219"/>
      <c r="N715" s="220"/>
      <c r="O715" s="220"/>
      <c r="P715" s="220"/>
      <c r="Q715" s="220"/>
      <c r="R715" s="220"/>
      <c r="S715" s="220"/>
      <c r="T715" s="221"/>
      <c r="AT715" s="215" t="s">
        <v>139</v>
      </c>
      <c r="AU715" s="215" t="s">
        <v>82</v>
      </c>
      <c r="AV715" s="16" t="s">
        <v>153</v>
      </c>
      <c r="AW715" s="16" t="s">
        <v>29</v>
      </c>
      <c r="AX715" s="16" t="s">
        <v>73</v>
      </c>
      <c r="AY715" s="215" t="s">
        <v>130</v>
      </c>
    </row>
    <row r="716" spans="1:65" s="13" customFormat="1">
      <c r="B716" s="172"/>
      <c r="D716" s="173" t="s">
        <v>139</v>
      </c>
      <c r="E716" s="174" t="s">
        <v>1</v>
      </c>
      <c r="F716" s="175" t="s">
        <v>1432</v>
      </c>
      <c r="H716" s="174" t="s">
        <v>1</v>
      </c>
      <c r="I716" s="176"/>
      <c r="L716" s="172"/>
      <c r="M716" s="177"/>
      <c r="N716" s="178"/>
      <c r="O716" s="178"/>
      <c r="P716" s="178"/>
      <c r="Q716" s="178"/>
      <c r="R716" s="178"/>
      <c r="S716" s="178"/>
      <c r="T716" s="179"/>
      <c r="AT716" s="174" t="s">
        <v>139</v>
      </c>
      <c r="AU716" s="174" t="s">
        <v>82</v>
      </c>
      <c r="AV716" s="13" t="s">
        <v>30</v>
      </c>
      <c r="AW716" s="13" t="s">
        <v>29</v>
      </c>
      <c r="AX716" s="13" t="s">
        <v>73</v>
      </c>
      <c r="AY716" s="174" t="s">
        <v>130</v>
      </c>
    </row>
    <row r="717" spans="1:65" s="13" customFormat="1">
      <c r="B717" s="172"/>
      <c r="D717" s="173" t="s">
        <v>139</v>
      </c>
      <c r="E717" s="174" t="s">
        <v>1</v>
      </c>
      <c r="F717" s="175" t="s">
        <v>1433</v>
      </c>
      <c r="H717" s="174" t="s">
        <v>1</v>
      </c>
      <c r="I717" s="176"/>
      <c r="L717" s="172"/>
      <c r="M717" s="177"/>
      <c r="N717" s="178"/>
      <c r="O717" s="178"/>
      <c r="P717" s="178"/>
      <c r="Q717" s="178"/>
      <c r="R717" s="178"/>
      <c r="S717" s="178"/>
      <c r="T717" s="179"/>
      <c r="AT717" s="174" t="s">
        <v>139</v>
      </c>
      <c r="AU717" s="174" t="s">
        <v>82</v>
      </c>
      <c r="AV717" s="13" t="s">
        <v>30</v>
      </c>
      <c r="AW717" s="13" t="s">
        <v>29</v>
      </c>
      <c r="AX717" s="13" t="s">
        <v>73</v>
      </c>
      <c r="AY717" s="174" t="s">
        <v>130</v>
      </c>
    </row>
    <row r="718" spans="1:65" s="14" customFormat="1">
      <c r="B718" s="180"/>
      <c r="D718" s="173" t="s">
        <v>139</v>
      </c>
      <c r="E718" s="181" t="s">
        <v>1</v>
      </c>
      <c r="F718" s="182" t="s">
        <v>1434</v>
      </c>
      <c r="H718" s="183">
        <v>3.8</v>
      </c>
      <c r="I718" s="184"/>
      <c r="L718" s="180"/>
      <c r="M718" s="185"/>
      <c r="N718" s="186"/>
      <c r="O718" s="186"/>
      <c r="P718" s="186"/>
      <c r="Q718" s="186"/>
      <c r="R718" s="186"/>
      <c r="S718" s="186"/>
      <c r="T718" s="187"/>
      <c r="AT718" s="181" t="s">
        <v>139</v>
      </c>
      <c r="AU718" s="181" t="s">
        <v>82</v>
      </c>
      <c r="AV718" s="14" t="s">
        <v>82</v>
      </c>
      <c r="AW718" s="14" t="s">
        <v>29</v>
      </c>
      <c r="AX718" s="14" t="s">
        <v>73</v>
      </c>
      <c r="AY718" s="181" t="s">
        <v>130</v>
      </c>
    </row>
    <row r="719" spans="1:65" s="14" customFormat="1">
      <c r="B719" s="180"/>
      <c r="D719" s="173" t="s">
        <v>139</v>
      </c>
      <c r="E719" s="181" t="s">
        <v>1</v>
      </c>
      <c r="F719" s="182" t="s">
        <v>502</v>
      </c>
      <c r="H719" s="183">
        <v>3</v>
      </c>
      <c r="I719" s="184"/>
      <c r="L719" s="180"/>
      <c r="M719" s="185"/>
      <c r="N719" s="186"/>
      <c r="O719" s="186"/>
      <c r="P719" s="186"/>
      <c r="Q719" s="186"/>
      <c r="R719" s="186"/>
      <c r="S719" s="186"/>
      <c r="T719" s="187"/>
      <c r="AT719" s="181" t="s">
        <v>139</v>
      </c>
      <c r="AU719" s="181" t="s">
        <v>82</v>
      </c>
      <c r="AV719" s="14" t="s">
        <v>82</v>
      </c>
      <c r="AW719" s="14" t="s">
        <v>29</v>
      </c>
      <c r="AX719" s="14" t="s">
        <v>73</v>
      </c>
      <c r="AY719" s="181" t="s">
        <v>130</v>
      </c>
    </row>
    <row r="720" spans="1:65" s="14" customFormat="1">
      <c r="B720" s="180"/>
      <c r="D720" s="173" t="s">
        <v>139</v>
      </c>
      <c r="E720" s="181" t="s">
        <v>1</v>
      </c>
      <c r="F720" s="182" t="s">
        <v>1435</v>
      </c>
      <c r="H720" s="183">
        <v>55.9</v>
      </c>
      <c r="I720" s="184"/>
      <c r="L720" s="180"/>
      <c r="M720" s="185"/>
      <c r="N720" s="186"/>
      <c r="O720" s="186"/>
      <c r="P720" s="186"/>
      <c r="Q720" s="186"/>
      <c r="R720" s="186"/>
      <c r="S720" s="186"/>
      <c r="T720" s="187"/>
      <c r="AT720" s="181" t="s">
        <v>139</v>
      </c>
      <c r="AU720" s="181" t="s">
        <v>82</v>
      </c>
      <c r="AV720" s="14" t="s">
        <v>82</v>
      </c>
      <c r="AW720" s="14" t="s">
        <v>29</v>
      </c>
      <c r="AX720" s="14" t="s">
        <v>73</v>
      </c>
      <c r="AY720" s="181" t="s">
        <v>130</v>
      </c>
    </row>
    <row r="721" spans="1:65" s="14" customFormat="1">
      <c r="B721" s="180"/>
      <c r="D721" s="173" t="s">
        <v>139</v>
      </c>
      <c r="E721" s="181" t="s">
        <v>1</v>
      </c>
      <c r="F721" s="182" t="s">
        <v>1436</v>
      </c>
      <c r="H721" s="183">
        <v>-0.63</v>
      </c>
      <c r="I721" s="184"/>
      <c r="L721" s="180"/>
      <c r="M721" s="185"/>
      <c r="N721" s="186"/>
      <c r="O721" s="186"/>
      <c r="P721" s="186"/>
      <c r="Q721" s="186"/>
      <c r="R721" s="186"/>
      <c r="S721" s="186"/>
      <c r="T721" s="187"/>
      <c r="AT721" s="181" t="s">
        <v>139</v>
      </c>
      <c r="AU721" s="181" t="s">
        <v>82</v>
      </c>
      <c r="AV721" s="14" t="s">
        <v>82</v>
      </c>
      <c r="AW721" s="14" t="s">
        <v>29</v>
      </c>
      <c r="AX721" s="14" t="s">
        <v>73</v>
      </c>
      <c r="AY721" s="181" t="s">
        <v>130</v>
      </c>
    </row>
    <row r="722" spans="1:65" s="14" customFormat="1">
      <c r="B722" s="180"/>
      <c r="D722" s="173" t="s">
        <v>139</v>
      </c>
      <c r="E722" s="181" t="s">
        <v>1</v>
      </c>
      <c r="F722" s="182" t="s">
        <v>1437</v>
      </c>
      <c r="H722" s="183">
        <v>6.75</v>
      </c>
      <c r="I722" s="184"/>
      <c r="L722" s="180"/>
      <c r="M722" s="185"/>
      <c r="N722" s="186"/>
      <c r="O722" s="186"/>
      <c r="P722" s="186"/>
      <c r="Q722" s="186"/>
      <c r="R722" s="186"/>
      <c r="S722" s="186"/>
      <c r="T722" s="187"/>
      <c r="AT722" s="181" t="s">
        <v>139</v>
      </c>
      <c r="AU722" s="181" t="s">
        <v>82</v>
      </c>
      <c r="AV722" s="14" t="s">
        <v>82</v>
      </c>
      <c r="AW722" s="14" t="s">
        <v>29</v>
      </c>
      <c r="AX722" s="14" t="s">
        <v>73</v>
      </c>
      <c r="AY722" s="181" t="s">
        <v>130</v>
      </c>
    </row>
    <row r="723" spans="1:65" s="16" customFormat="1">
      <c r="B723" s="214"/>
      <c r="D723" s="173" t="s">
        <v>139</v>
      </c>
      <c r="E723" s="215" t="s">
        <v>1</v>
      </c>
      <c r="F723" s="216" t="s">
        <v>1431</v>
      </c>
      <c r="H723" s="217">
        <v>68.819999999999993</v>
      </c>
      <c r="I723" s="218"/>
      <c r="L723" s="214"/>
      <c r="M723" s="219"/>
      <c r="N723" s="220"/>
      <c r="O723" s="220"/>
      <c r="P723" s="220"/>
      <c r="Q723" s="220"/>
      <c r="R723" s="220"/>
      <c r="S723" s="220"/>
      <c r="T723" s="221"/>
      <c r="AT723" s="215" t="s">
        <v>139</v>
      </c>
      <c r="AU723" s="215" t="s">
        <v>82</v>
      </c>
      <c r="AV723" s="16" t="s">
        <v>153</v>
      </c>
      <c r="AW723" s="16" t="s">
        <v>29</v>
      </c>
      <c r="AX723" s="16" t="s">
        <v>73</v>
      </c>
      <c r="AY723" s="215" t="s">
        <v>130</v>
      </c>
    </row>
    <row r="724" spans="1:65" s="15" customFormat="1">
      <c r="B724" s="188"/>
      <c r="D724" s="173" t="s">
        <v>139</v>
      </c>
      <c r="E724" s="189" t="s">
        <v>1</v>
      </c>
      <c r="F724" s="190" t="s">
        <v>142</v>
      </c>
      <c r="H724" s="191">
        <v>143.82</v>
      </c>
      <c r="I724" s="192"/>
      <c r="L724" s="188"/>
      <c r="M724" s="193"/>
      <c r="N724" s="194"/>
      <c r="O724" s="194"/>
      <c r="P724" s="194"/>
      <c r="Q724" s="194"/>
      <c r="R724" s="194"/>
      <c r="S724" s="194"/>
      <c r="T724" s="195"/>
      <c r="AT724" s="189" t="s">
        <v>139</v>
      </c>
      <c r="AU724" s="189" t="s">
        <v>82</v>
      </c>
      <c r="AV724" s="15" t="s">
        <v>137</v>
      </c>
      <c r="AW724" s="15" t="s">
        <v>29</v>
      </c>
      <c r="AX724" s="15" t="s">
        <v>30</v>
      </c>
      <c r="AY724" s="189" t="s">
        <v>130</v>
      </c>
    </row>
    <row r="725" spans="1:65" s="2" customFormat="1" ht="24.15" customHeight="1">
      <c r="A725" s="33"/>
      <c r="B725" s="125"/>
      <c r="C725" s="159" t="s">
        <v>1438</v>
      </c>
      <c r="D725" s="159" t="s">
        <v>132</v>
      </c>
      <c r="E725" s="160" t="s">
        <v>1439</v>
      </c>
      <c r="F725" s="161" t="s">
        <v>1440</v>
      </c>
      <c r="G725" s="162" t="s">
        <v>344</v>
      </c>
      <c r="H725" s="163">
        <v>75</v>
      </c>
      <c r="I725" s="164"/>
      <c r="J725" s="165">
        <f>ROUND(I725*H725,2)</f>
        <v>0</v>
      </c>
      <c r="K725" s="161" t="s">
        <v>1</v>
      </c>
      <c r="L725" s="34"/>
      <c r="M725" s="166" t="s">
        <v>1</v>
      </c>
      <c r="N725" s="167" t="s">
        <v>38</v>
      </c>
      <c r="O725" s="59"/>
      <c r="P725" s="168">
        <f>O725*H725</f>
        <v>0</v>
      </c>
      <c r="Q725" s="168">
        <v>0</v>
      </c>
      <c r="R725" s="168">
        <f>Q725*H725</f>
        <v>0</v>
      </c>
      <c r="S725" s="168">
        <v>0</v>
      </c>
      <c r="T725" s="169">
        <f>S725*H725</f>
        <v>0</v>
      </c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R725" s="170" t="s">
        <v>137</v>
      </c>
      <c r="AT725" s="170" t="s">
        <v>132</v>
      </c>
      <c r="AU725" s="170" t="s">
        <v>82</v>
      </c>
      <c r="AY725" s="18" t="s">
        <v>130</v>
      </c>
      <c r="BE725" s="171">
        <f>IF(N725="základní",J725,0)</f>
        <v>0</v>
      </c>
      <c r="BF725" s="171">
        <f>IF(N725="snížená",J725,0)</f>
        <v>0</v>
      </c>
      <c r="BG725" s="171">
        <f>IF(N725="zákl. přenesená",J725,0)</f>
        <v>0</v>
      </c>
      <c r="BH725" s="171">
        <f>IF(N725="sníž. přenesená",J725,0)</f>
        <v>0</v>
      </c>
      <c r="BI725" s="171">
        <f>IF(N725="nulová",J725,0)</f>
        <v>0</v>
      </c>
      <c r="BJ725" s="18" t="s">
        <v>30</v>
      </c>
      <c r="BK725" s="171">
        <f>ROUND(I725*H725,2)</f>
        <v>0</v>
      </c>
      <c r="BL725" s="18" t="s">
        <v>137</v>
      </c>
      <c r="BM725" s="170" t="s">
        <v>1441</v>
      </c>
    </row>
    <row r="726" spans="1:65" s="14" customFormat="1">
      <c r="B726" s="180"/>
      <c r="D726" s="173" t="s">
        <v>139</v>
      </c>
      <c r="E726" s="181" t="s">
        <v>1</v>
      </c>
      <c r="F726" s="182" t="s">
        <v>629</v>
      </c>
      <c r="H726" s="183">
        <v>75</v>
      </c>
      <c r="I726" s="184"/>
      <c r="L726" s="180"/>
      <c r="M726" s="185"/>
      <c r="N726" s="186"/>
      <c r="O726" s="186"/>
      <c r="P726" s="186"/>
      <c r="Q726" s="186"/>
      <c r="R726" s="186"/>
      <c r="S726" s="186"/>
      <c r="T726" s="187"/>
      <c r="AT726" s="181" t="s">
        <v>139</v>
      </c>
      <c r="AU726" s="181" t="s">
        <v>82</v>
      </c>
      <c r="AV726" s="14" t="s">
        <v>82</v>
      </c>
      <c r="AW726" s="14" t="s">
        <v>29</v>
      </c>
      <c r="AX726" s="14" t="s">
        <v>30</v>
      </c>
      <c r="AY726" s="181" t="s">
        <v>130</v>
      </c>
    </row>
    <row r="727" spans="1:65" s="2" customFormat="1" ht="16.5" customHeight="1">
      <c r="A727" s="33"/>
      <c r="B727" s="125"/>
      <c r="C727" s="159" t="s">
        <v>1442</v>
      </c>
      <c r="D727" s="159" t="s">
        <v>132</v>
      </c>
      <c r="E727" s="160" t="s">
        <v>605</v>
      </c>
      <c r="F727" s="161" t="s">
        <v>606</v>
      </c>
      <c r="G727" s="162" t="s">
        <v>308</v>
      </c>
      <c r="H727" s="163">
        <v>58</v>
      </c>
      <c r="I727" s="164"/>
      <c r="J727" s="165">
        <f>ROUND(I727*H727,2)</f>
        <v>0</v>
      </c>
      <c r="K727" s="161" t="s">
        <v>136</v>
      </c>
      <c r="L727" s="34"/>
      <c r="M727" s="166" t="s">
        <v>1</v>
      </c>
      <c r="N727" s="167" t="s">
        <v>38</v>
      </c>
      <c r="O727" s="59"/>
      <c r="P727" s="168">
        <f>O727*H727</f>
        <v>0</v>
      </c>
      <c r="Q727" s="168">
        <v>0</v>
      </c>
      <c r="R727" s="168">
        <f>Q727*H727</f>
        <v>0</v>
      </c>
      <c r="S727" s="168">
        <v>0</v>
      </c>
      <c r="T727" s="169">
        <f>S727*H727</f>
        <v>0</v>
      </c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R727" s="170" t="s">
        <v>323</v>
      </c>
      <c r="AT727" s="170" t="s">
        <v>132</v>
      </c>
      <c r="AU727" s="170" t="s">
        <v>82</v>
      </c>
      <c r="AY727" s="18" t="s">
        <v>130</v>
      </c>
      <c r="BE727" s="171">
        <f>IF(N727="základní",J727,0)</f>
        <v>0</v>
      </c>
      <c r="BF727" s="171">
        <f>IF(N727="snížená",J727,0)</f>
        <v>0</v>
      </c>
      <c r="BG727" s="171">
        <f>IF(N727="zákl. přenesená",J727,0)</f>
        <v>0</v>
      </c>
      <c r="BH727" s="171">
        <f>IF(N727="sníž. přenesená",J727,0)</f>
        <v>0</v>
      </c>
      <c r="BI727" s="171">
        <f>IF(N727="nulová",J727,0)</f>
        <v>0</v>
      </c>
      <c r="BJ727" s="18" t="s">
        <v>30</v>
      </c>
      <c r="BK727" s="171">
        <f>ROUND(I727*H727,2)</f>
        <v>0</v>
      </c>
      <c r="BL727" s="18" t="s">
        <v>323</v>
      </c>
      <c r="BM727" s="170" t="s">
        <v>1443</v>
      </c>
    </row>
    <row r="728" spans="1:65" s="13" customFormat="1" ht="20.399999999999999">
      <c r="B728" s="172"/>
      <c r="D728" s="173" t="s">
        <v>139</v>
      </c>
      <c r="E728" s="174" t="s">
        <v>1</v>
      </c>
      <c r="F728" s="175" t="s">
        <v>608</v>
      </c>
      <c r="H728" s="174" t="s">
        <v>1</v>
      </c>
      <c r="I728" s="176"/>
      <c r="L728" s="172"/>
      <c r="M728" s="177"/>
      <c r="N728" s="178"/>
      <c r="O728" s="178"/>
      <c r="P728" s="178"/>
      <c r="Q728" s="178"/>
      <c r="R728" s="178"/>
      <c r="S728" s="178"/>
      <c r="T728" s="179"/>
      <c r="AT728" s="174" t="s">
        <v>139</v>
      </c>
      <c r="AU728" s="174" t="s">
        <v>82</v>
      </c>
      <c r="AV728" s="13" t="s">
        <v>30</v>
      </c>
      <c r="AW728" s="13" t="s">
        <v>29</v>
      </c>
      <c r="AX728" s="13" t="s">
        <v>73</v>
      </c>
      <c r="AY728" s="174" t="s">
        <v>130</v>
      </c>
    </row>
    <row r="729" spans="1:65" s="14" customFormat="1">
      <c r="B729" s="180"/>
      <c r="D729" s="173" t="s">
        <v>139</v>
      </c>
      <c r="E729" s="181" t="s">
        <v>1</v>
      </c>
      <c r="F729" s="182" t="s">
        <v>442</v>
      </c>
      <c r="H729" s="183">
        <v>42</v>
      </c>
      <c r="I729" s="184"/>
      <c r="L729" s="180"/>
      <c r="M729" s="185"/>
      <c r="N729" s="186"/>
      <c r="O729" s="186"/>
      <c r="P729" s="186"/>
      <c r="Q729" s="186"/>
      <c r="R729" s="186"/>
      <c r="S729" s="186"/>
      <c r="T729" s="187"/>
      <c r="AT729" s="181" t="s">
        <v>139</v>
      </c>
      <c r="AU729" s="181" t="s">
        <v>82</v>
      </c>
      <c r="AV729" s="14" t="s">
        <v>82</v>
      </c>
      <c r="AW729" s="14" t="s">
        <v>29</v>
      </c>
      <c r="AX729" s="14" t="s">
        <v>73</v>
      </c>
      <c r="AY729" s="181" t="s">
        <v>130</v>
      </c>
    </row>
    <row r="730" spans="1:65" s="13" customFormat="1">
      <c r="B730" s="172"/>
      <c r="D730" s="173" t="s">
        <v>139</v>
      </c>
      <c r="E730" s="174" t="s">
        <v>1</v>
      </c>
      <c r="F730" s="175" t="s">
        <v>1444</v>
      </c>
      <c r="H730" s="174" t="s">
        <v>1</v>
      </c>
      <c r="I730" s="176"/>
      <c r="L730" s="172"/>
      <c r="M730" s="177"/>
      <c r="N730" s="178"/>
      <c r="O730" s="178"/>
      <c r="P730" s="178"/>
      <c r="Q730" s="178"/>
      <c r="R730" s="178"/>
      <c r="S730" s="178"/>
      <c r="T730" s="179"/>
      <c r="AT730" s="174" t="s">
        <v>139</v>
      </c>
      <c r="AU730" s="174" t="s">
        <v>82</v>
      </c>
      <c r="AV730" s="13" t="s">
        <v>30</v>
      </c>
      <c r="AW730" s="13" t="s">
        <v>29</v>
      </c>
      <c r="AX730" s="13" t="s">
        <v>73</v>
      </c>
      <c r="AY730" s="174" t="s">
        <v>130</v>
      </c>
    </row>
    <row r="731" spans="1:65" s="14" customFormat="1">
      <c r="B731" s="180"/>
      <c r="D731" s="173" t="s">
        <v>139</v>
      </c>
      <c r="E731" s="181" t="s">
        <v>1</v>
      </c>
      <c r="F731" s="182" t="s">
        <v>233</v>
      </c>
      <c r="H731" s="183">
        <v>16</v>
      </c>
      <c r="I731" s="184"/>
      <c r="L731" s="180"/>
      <c r="M731" s="185"/>
      <c r="N731" s="186"/>
      <c r="O731" s="186"/>
      <c r="P731" s="186"/>
      <c r="Q731" s="186"/>
      <c r="R731" s="186"/>
      <c r="S731" s="186"/>
      <c r="T731" s="187"/>
      <c r="AT731" s="181" t="s">
        <v>139</v>
      </c>
      <c r="AU731" s="181" t="s">
        <v>82</v>
      </c>
      <c r="AV731" s="14" t="s">
        <v>82</v>
      </c>
      <c r="AW731" s="14" t="s">
        <v>29</v>
      </c>
      <c r="AX731" s="14" t="s">
        <v>73</v>
      </c>
      <c r="AY731" s="181" t="s">
        <v>130</v>
      </c>
    </row>
    <row r="732" spans="1:65" s="15" customFormat="1">
      <c r="B732" s="188"/>
      <c r="D732" s="173" t="s">
        <v>139</v>
      </c>
      <c r="E732" s="189" t="s">
        <v>1</v>
      </c>
      <c r="F732" s="190" t="s">
        <v>142</v>
      </c>
      <c r="H732" s="191">
        <v>58</v>
      </c>
      <c r="I732" s="192"/>
      <c r="L732" s="188"/>
      <c r="M732" s="193"/>
      <c r="N732" s="194"/>
      <c r="O732" s="194"/>
      <c r="P732" s="194"/>
      <c r="Q732" s="194"/>
      <c r="R732" s="194"/>
      <c r="S732" s="194"/>
      <c r="T732" s="195"/>
      <c r="AT732" s="189" t="s">
        <v>139</v>
      </c>
      <c r="AU732" s="189" t="s">
        <v>82</v>
      </c>
      <c r="AV732" s="15" t="s">
        <v>137</v>
      </c>
      <c r="AW732" s="15" t="s">
        <v>29</v>
      </c>
      <c r="AX732" s="15" t="s">
        <v>30</v>
      </c>
      <c r="AY732" s="189" t="s">
        <v>130</v>
      </c>
    </row>
    <row r="733" spans="1:65" s="2" customFormat="1" ht="16.5" customHeight="1">
      <c r="A733" s="33"/>
      <c r="B733" s="125"/>
      <c r="C733" s="159" t="s">
        <v>1445</v>
      </c>
      <c r="D733" s="159" t="s">
        <v>132</v>
      </c>
      <c r="E733" s="160" t="s">
        <v>611</v>
      </c>
      <c r="F733" s="161" t="s">
        <v>612</v>
      </c>
      <c r="G733" s="162" t="s">
        <v>308</v>
      </c>
      <c r="H733" s="163">
        <v>20</v>
      </c>
      <c r="I733" s="164"/>
      <c r="J733" s="165">
        <f>ROUND(I733*H733,2)</f>
        <v>0</v>
      </c>
      <c r="K733" s="161" t="s">
        <v>136</v>
      </c>
      <c r="L733" s="34"/>
      <c r="M733" s="166" t="s">
        <v>1</v>
      </c>
      <c r="N733" s="167" t="s">
        <v>38</v>
      </c>
      <c r="O733" s="59"/>
      <c r="P733" s="168">
        <f>O733*H733</f>
        <v>0</v>
      </c>
      <c r="Q733" s="168">
        <v>0</v>
      </c>
      <c r="R733" s="168">
        <f>Q733*H733</f>
        <v>0</v>
      </c>
      <c r="S733" s="168">
        <v>0</v>
      </c>
      <c r="T733" s="169">
        <f>S733*H733</f>
        <v>0</v>
      </c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R733" s="170" t="s">
        <v>323</v>
      </c>
      <c r="AT733" s="170" t="s">
        <v>132</v>
      </c>
      <c r="AU733" s="170" t="s">
        <v>82</v>
      </c>
      <c r="AY733" s="18" t="s">
        <v>130</v>
      </c>
      <c r="BE733" s="171">
        <f>IF(N733="základní",J733,0)</f>
        <v>0</v>
      </c>
      <c r="BF733" s="171">
        <f>IF(N733="snížená",J733,0)</f>
        <v>0</v>
      </c>
      <c r="BG733" s="171">
        <f>IF(N733="zákl. přenesená",J733,0)</f>
        <v>0</v>
      </c>
      <c r="BH733" s="171">
        <f>IF(N733="sníž. přenesená",J733,0)</f>
        <v>0</v>
      </c>
      <c r="BI733" s="171">
        <f>IF(N733="nulová",J733,0)</f>
        <v>0</v>
      </c>
      <c r="BJ733" s="18" t="s">
        <v>30</v>
      </c>
      <c r="BK733" s="171">
        <f>ROUND(I733*H733,2)</f>
        <v>0</v>
      </c>
      <c r="BL733" s="18" t="s">
        <v>323</v>
      </c>
      <c r="BM733" s="170" t="s">
        <v>1446</v>
      </c>
    </row>
    <row r="734" spans="1:65" s="13" customFormat="1">
      <c r="B734" s="172"/>
      <c r="D734" s="173" t="s">
        <v>139</v>
      </c>
      <c r="E734" s="174" t="s">
        <v>1</v>
      </c>
      <c r="F734" s="175" t="s">
        <v>1447</v>
      </c>
      <c r="H734" s="174" t="s">
        <v>1</v>
      </c>
      <c r="I734" s="176"/>
      <c r="L734" s="172"/>
      <c r="M734" s="177"/>
      <c r="N734" s="178"/>
      <c r="O734" s="178"/>
      <c r="P734" s="178"/>
      <c r="Q734" s="178"/>
      <c r="R734" s="178"/>
      <c r="S734" s="178"/>
      <c r="T734" s="179"/>
      <c r="AT734" s="174" t="s">
        <v>139</v>
      </c>
      <c r="AU734" s="174" t="s">
        <v>82</v>
      </c>
      <c r="AV734" s="13" t="s">
        <v>30</v>
      </c>
      <c r="AW734" s="13" t="s">
        <v>29</v>
      </c>
      <c r="AX734" s="13" t="s">
        <v>73</v>
      </c>
      <c r="AY734" s="174" t="s">
        <v>130</v>
      </c>
    </row>
    <row r="735" spans="1:65" s="13" customFormat="1">
      <c r="B735" s="172"/>
      <c r="D735" s="173" t="s">
        <v>139</v>
      </c>
      <c r="E735" s="174" t="s">
        <v>1</v>
      </c>
      <c r="F735" s="175" t="s">
        <v>615</v>
      </c>
      <c r="H735" s="174" t="s">
        <v>1</v>
      </c>
      <c r="I735" s="176"/>
      <c r="L735" s="172"/>
      <c r="M735" s="177"/>
      <c r="N735" s="178"/>
      <c r="O735" s="178"/>
      <c r="P735" s="178"/>
      <c r="Q735" s="178"/>
      <c r="R735" s="178"/>
      <c r="S735" s="178"/>
      <c r="T735" s="179"/>
      <c r="AT735" s="174" t="s">
        <v>139</v>
      </c>
      <c r="AU735" s="174" t="s">
        <v>82</v>
      </c>
      <c r="AV735" s="13" t="s">
        <v>30</v>
      </c>
      <c r="AW735" s="13" t="s">
        <v>29</v>
      </c>
      <c r="AX735" s="13" t="s">
        <v>73</v>
      </c>
      <c r="AY735" s="174" t="s">
        <v>130</v>
      </c>
    </row>
    <row r="736" spans="1:65" s="14" customFormat="1">
      <c r="B736" s="180"/>
      <c r="D736" s="173" t="s">
        <v>139</v>
      </c>
      <c r="E736" s="181" t="s">
        <v>1</v>
      </c>
      <c r="F736" s="182" t="s">
        <v>616</v>
      </c>
      <c r="H736" s="183">
        <v>20</v>
      </c>
      <c r="I736" s="184"/>
      <c r="L736" s="180"/>
      <c r="M736" s="185"/>
      <c r="N736" s="186"/>
      <c r="O736" s="186"/>
      <c r="P736" s="186"/>
      <c r="Q736" s="186"/>
      <c r="R736" s="186"/>
      <c r="S736" s="186"/>
      <c r="T736" s="187"/>
      <c r="AT736" s="181" t="s">
        <v>139</v>
      </c>
      <c r="AU736" s="181" t="s">
        <v>82</v>
      </c>
      <c r="AV736" s="14" t="s">
        <v>82</v>
      </c>
      <c r="AW736" s="14" t="s">
        <v>29</v>
      </c>
      <c r="AX736" s="14" t="s">
        <v>73</v>
      </c>
      <c r="AY736" s="181" t="s">
        <v>130</v>
      </c>
    </row>
    <row r="737" spans="1:65" s="15" customFormat="1">
      <c r="B737" s="188"/>
      <c r="D737" s="173" t="s">
        <v>139</v>
      </c>
      <c r="E737" s="189" t="s">
        <v>1</v>
      </c>
      <c r="F737" s="190" t="s">
        <v>142</v>
      </c>
      <c r="H737" s="191">
        <v>20</v>
      </c>
      <c r="I737" s="192"/>
      <c r="L737" s="188"/>
      <c r="M737" s="193"/>
      <c r="N737" s="194"/>
      <c r="O737" s="194"/>
      <c r="P737" s="194"/>
      <c r="Q737" s="194"/>
      <c r="R737" s="194"/>
      <c r="S737" s="194"/>
      <c r="T737" s="195"/>
      <c r="AT737" s="189" t="s">
        <v>139</v>
      </c>
      <c r="AU737" s="189" t="s">
        <v>82</v>
      </c>
      <c r="AV737" s="15" t="s">
        <v>137</v>
      </c>
      <c r="AW737" s="15" t="s">
        <v>29</v>
      </c>
      <c r="AX737" s="15" t="s">
        <v>30</v>
      </c>
      <c r="AY737" s="189" t="s">
        <v>130</v>
      </c>
    </row>
    <row r="738" spans="1:65" s="2" customFormat="1" ht="16.5" customHeight="1">
      <c r="A738" s="33"/>
      <c r="B738" s="125"/>
      <c r="C738" s="159" t="s">
        <v>1448</v>
      </c>
      <c r="D738" s="159" t="s">
        <v>132</v>
      </c>
      <c r="E738" s="160" t="s">
        <v>618</v>
      </c>
      <c r="F738" s="161" t="s">
        <v>619</v>
      </c>
      <c r="G738" s="162" t="s">
        <v>308</v>
      </c>
      <c r="H738" s="163">
        <v>103</v>
      </c>
      <c r="I738" s="164"/>
      <c r="J738" s="165">
        <f>ROUND(I738*H738,2)</f>
        <v>0</v>
      </c>
      <c r="K738" s="161" t="s">
        <v>136</v>
      </c>
      <c r="L738" s="34"/>
      <c r="M738" s="166" t="s">
        <v>1</v>
      </c>
      <c r="N738" s="167" t="s">
        <v>38</v>
      </c>
      <c r="O738" s="59"/>
      <c r="P738" s="168">
        <f>O738*H738</f>
        <v>0</v>
      </c>
      <c r="Q738" s="168">
        <v>0</v>
      </c>
      <c r="R738" s="168">
        <f>Q738*H738</f>
        <v>0</v>
      </c>
      <c r="S738" s="168">
        <v>0</v>
      </c>
      <c r="T738" s="169">
        <f>S738*H738</f>
        <v>0</v>
      </c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R738" s="170" t="s">
        <v>323</v>
      </c>
      <c r="AT738" s="170" t="s">
        <v>132</v>
      </c>
      <c r="AU738" s="170" t="s">
        <v>82</v>
      </c>
      <c r="AY738" s="18" t="s">
        <v>130</v>
      </c>
      <c r="BE738" s="171">
        <f>IF(N738="základní",J738,0)</f>
        <v>0</v>
      </c>
      <c r="BF738" s="171">
        <f>IF(N738="snížená",J738,0)</f>
        <v>0</v>
      </c>
      <c r="BG738" s="171">
        <f>IF(N738="zákl. přenesená",J738,0)</f>
        <v>0</v>
      </c>
      <c r="BH738" s="171">
        <f>IF(N738="sníž. přenesená",J738,0)</f>
        <v>0</v>
      </c>
      <c r="BI738" s="171">
        <f>IF(N738="nulová",J738,0)</f>
        <v>0</v>
      </c>
      <c r="BJ738" s="18" t="s">
        <v>30</v>
      </c>
      <c r="BK738" s="171">
        <f>ROUND(I738*H738,2)</f>
        <v>0</v>
      </c>
      <c r="BL738" s="18" t="s">
        <v>323</v>
      </c>
      <c r="BM738" s="170" t="s">
        <v>1449</v>
      </c>
    </row>
    <row r="739" spans="1:65" s="13" customFormat="1">
      <c r="B739" s="172"/>
      <c r="D739" s="173" t="s">
        <v>139</v>
      </c>
      <c r="E739" s="174" t="s">
        <v>1</v>
      </c>
      <c r="F739" s="175" t="s">
        <v>621</v>
      </c>
      <c r="H739" s="174" t="s">
        <v>1</v>
      </c>
      <c r="I739" s="176"/>
      <c r="L739" s="172"/>
      <c r="M739" s="177"/>
      <c r="N739" s="178"/>
      <c r="O739" s="178"/>
      <c r="P739" s="178"/>
      <c r="Q739" s="178"/>
      <c r="R739" s="178"/>
      <c r="S739" s="178"/>
      <c r="T739" s="179"/>
      <c r="AT739" s="174" t="s">
        <v>139</v>
      </c>
      <c r="AU739" s="174" t="s">
        <v>82</v>
      </c>
      <c r="AV739" s="13" t="s">
        <v>30</v>
      </c>
      <c r="AW739" s="13" t="s">
        <v>29</v>
      </c>
      <c r="AX739" s="13" t="s">
        <v>73</v>
      </c>
      <c r="AY739" s="174" t="s">
        <v>130</v>
      </c>
    </row>
    <row r="740" spans="1:65" s="13" customFormat="1">
      <c r="B740" s="172"/>
      <c r="D740" s="173" t="s">
        <v>139</v>
      </c>
      <c r="E740" s="174" t="s">
        <v>1</v>
      </c>
      <c r="F740" s="175" t="s">
        <v>622</v>
      </c>
      <c r="H740" s="174" t="s">
        <v>1</v>
      </c>
      <c r="I740" s="176"/>
      <c r="L740" s="172"/>
      <c r="M740" s="177"/>
      <c r="N740" s="178"/>
      <c r="O740" s="178"/>
      <c r="P740" s="178"/>
      <c r="Q740" s="178"/>
      <c r="R740" s="178"/>
      <c r="S740" s="178"/>
      <c r="T740" s="179"/>
      <c r="AT740" s="174" t="s">
        <v>139</v>
      </c>
      <c r="AU740" s="174" t="s">
        <v>82</v>
      </c>
      <c r="AV740" s="13" t="s">
        <v>30</v>
      </c>
      <c r="AW740" s="13" t="s">
        <v>29</v>
      </c>
      <c r="AX740" s="13" t="s">
        <v>73</v>
      </c>
      <c r="AY740" s="174" t="s">
        <v>130</v>
      </c>
    </row>
    <row r="741" spans="1:65" s="13" customFormat="1">
      <c r="B741" s="172"/>
      <c r="D741" s="173" t="s">
        <v>139</v>
      </c>
      <c r="E741" s="174" t="s">
        <v>1</v>
      </c>
      <c r="F741" s="175" t="s">
        <v>623</v>
      </c>
      <c r="H741" s="174" t="s">
        <v>1</v>
      </c>
      <c r="I741" s="176"/>
      <c r="L741" s="172"/>
      <c r="M741" s="177"/>
      <c r="N741" s="178"/>
      <c r="O741" s="178"/>
      <c r="P741" s="178"/>
      <c r="Q741" s="178"/>
      <c r="R741" s="178"/>
      <c r="S741" s="178"/>
      <c r="T741" s="179"/>
      <c r="AT741" s="174" t="s">
        <v>139</v>
      </c>
      <c r="AU741" s="174" t="s">
        <v>82</v>
      </c>
      <c r="AV741" s="13" t="s">
        <v>30</v>
      </c>
      <c r="AW741" s="13" t="s">
        <v>29</v>
      </c>
      <c r="AX741" s="13" t="s">
        <v>73</v>
      </c>
      <c r="AY741" s="174" t="s">
        <v>130</v>
      </c>
    </row>
    <row r="742" spans="1:65" s="14" customFormat="1">
      <c r="B742" s="180"/>
      <c r="D742" s="173" t="s">
        <v>139</v>
      </c>
      <c r="E742" s="181" t="s">
        <v>1</v>
      </c>
      <c r="F742" s="182" t="s">
        <v>513</v>
      </c>
      <c r="H742" s="183">
        <v>55</v>
      </c>
      <c r="I742" s="184"/>
      <c r="L742" s="180"/>
      <c r="M742" s="185"/>
      <c r="N742" s="186"/>
      <c r="O742" s="186"/>
      <c r="P742" s="186"/>
      <c r="Q742" s="186"/>
      <c r="R742" s="186"/>
      <c r="S742" s="186"/>
      <c r="T742" s="187"/>
      <c r="AT742" s="181" t="s">
        <v>139</v>
      </c>
      <c r="AU742" s="181" t="s">
        <v>82</v>
      </c>
      <c r="AV742" s="14" t="s">
        <v>82</v>
      </c>
      <c r="AW742" s="14" t="s">
        <v>29</v>
      </c>
      <c r="AX742" s="14" t="s">
        <v>73</v>
      </c>
      <c r="AY742" s="181" t="s">
        <v>130</v>
      </c>
    </row>
    <row r="743" spans="1:65" s="13" customFormat="1">
      <c r="B743" s="172"/>
      <c r="D743" s="173" t="s">
        <v>139</v>
      </c>
      <c r="E743" s="174" t="s">
        <v>1</v>
      </c>
      <c r="F743" s="175" t="s">
        <v>624</v>
      </c>
      <c r="H743" s="174" t="s">
        <v>1</v>
      </c>
      <c r="I743" s="176"/>
      <c r="L743" s="172"/>
      <c r="M743" s="177"/>
      <c r="N743" s="178"/>
      <c r="O743" s="178"/>
      <c r="P743" s="178"/>
      <c r="Q743" s="178"/>
      <c r="R743" s="178"/>
      <c r="S743" s="178"/>
      <c r="T743" s="179"/>
      <c r="AT743" s="174" t="s">
        <v>139</v>
      </c>
      <c r="AU743" s="174" t="s">
        <v>82</v>
      </c>
      <c r="AV743" s="13" t="s">
        <v>30</v>
      </c>
      <c r="AW743" s="13" t="s">
        <v>29</v>
      </c>
      <c r="AX743" s="13" t="s">
        <v>73</v>
      </c>
      <c r="AY743" s="174" t="s">
        <v>130</v>
      </c>
    </row>
    <row r="744" spans="1:65" s="14" customFormat="1">
      <c r="B744" s="180"/>
      <c r="D744" s="173" t="s">
        <v>139</v>
      </c>
      <c r="E744" s="181" t="s">
        <v>1</v>
      </c>
      <c r="F744" s="182" t="s">
        <v>474</v>
      </c>
      <c r="H744" s="183">
        <v>48</v>
      </c>
      <c r="I744" s="184"/>
      <c r="L744" s="180"/>
      <c r="M744" s="185"/>
      <c r="N744" s="186"/>
      <c r="O744" s="186"/>
      <c r="P744" s="186"/>
      <c r="Q744" s="186"/>
      <c r="R744" s="186"/>
      <c r="S744" s="186"/>
      <c r="T744" s="187"/>
      <c r="AT744" s="181" t="s">
        <v>139</v>
      </c>
      <c r="AU744" s="181" t="s">
        <v>82</v>
      </c>
      <c r="AV744" s="14" t="s">
        <v>82</v>
      </c>
      <c r="AW744" s="14" t="s">
        <v>29</v>
      </c>
      <c r="AX744" s="14" t="s">
        <v>73</v>
      </c>
      <c r="AY744" s="181" t="s">
        <v>130</v>
      </c>
    </row>
    <row r="745" spans="1:65" s="15" customFormat="1">
      <c r="B745" s="188"/>
      <c r="D745" s="173" t="s">
        <v>139</v>
      </c>
      <c r="E745" s="189" t="s">
        <v>1</v>
      </c>
      <c r="F745" s="190" t="s">
        <v>142</v>
      </c>
      <c r="H745" s="191">
        <v>103</v>
      </c>
      <c r="I745" s="192"/>
      <c r="L745" s="188"/>
      <c r="M745" s="193"/>
      <c r="N745" s="194"/>
      <c r="O745" s="194"/>
      <c r="P745" s="194"/>
      <c r="Q745" s="194"/>
      <c r="R745" s="194"/>
      <c r="S745" s="194"/>
      <c r="T745" s="195"/>
      <c r="AT745" s="189" t="s">
        <v>139</v>
      </c>
      <c r="AU745" s="189" t="s">
        <v>82</v>
      </c>
      <c r="AV745" s="15" t="s">
        <v>137</v>
      </c>
      <c r="AW745" s="15" t="s">
        <v>29</v>
      </c>
      <c r="AX745" s="15" t="s">
        <v>30</v>
      </c>
      <c r="AY745" s="189" t="s">
        <v>130</v>
      </c>
    </row>
    <row r="746" spans="1:65" s="2" customFormat="1" ht="16.5" customHeight="1">
      <c r="A746" s="33"/>
      <c r="B746" s="125"/>
      <c r="C746" s="159" t="s">
        <v>1450</v>
      </c>
      <c r="D746" s="159" t="s">
        <v>132</v>
      </c>
      <c r="E746" s="160" t="s">
        <v>1451</v>
      </c>
      <c r="F746" s="161" t="s">
        <v>1452</v>
      </c>
      <c r="G746" s="162" t="s">
        <v>546</v>
      </c>
      <c r="H746" s="163">
        <v>1</v>
      </c>
      <c r="I746" s="164"/>
      <c r="J746" s="165">
        <f>ROUND(I746*H746,2)</f>
        <v>0</v>
      </c>
      <c r="K746" s="161" t="s">
        <v>1</v>
      </c>
      <c r="L746" s="34"/>
      <c r="M746" s="166" t="s">
        <v>1</v>
      </c>
      <c r="N746" s="167" t="s">
        <v>38</v>
      </c>
      <c r="O746" s="59"/>
      <c r="P746" s="168">
        <f>O746*H746</f>
        <v>0</v>
      </c>
      <c r="Q746" s="168">
        <v>0</v>
      </c>
      <c r="R746" s="168">
        <f>Q746*H746</f>
        <v>0</v>
      </c>
      <c r="S746" s="168">
        <v>0</v>
      </c>
      <c r="T746" s="169">
        <f>S746*H746</f>
        <v>0</v>
      </c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R746" s="170" t="s">
        <v>137</v>
      </c>
      <c r="AT746" s="170" t="s">
        <v>132</v>
      </c>
      <c r="AU746" s="170" t="s">
        <v>82</v>
      </c>
      <c r="AY746" s="18" t="s">
        <v>130</v>
      </c>
      <c r="BE746" s="171">
        <f>IF(N746="základní",J746,0)</f>
        <v>0</v>
      </c>
      <c r="BF746" s="171">
        <f>IF(N746="snížená",J746,0)</f>
        <v>0</v>
      </c>
      <c r="BG746" s="171">
        <f>IF(N746="zákl. přenesená",J746,0)</f>
        <v>0</v>
      </c>
      <c r="BH746" s="171">
        <f>IF(N746="sníž. přenesená",J746,0)</f>
        <v>0</v>
      </c>
      <c r="BI746" s="171">
        <f>IF(N746="nulová",J746,0)</f>
        <v>0</v>
      </c>
      <c r="BJ746" s="18" t="s">
        <v>30</v>
      </c>
      <c r="BK746" s="171">
        <f>ROUND(I746*H746,2)</f>
        <v>0</v>
      </c>
      <c r="BL746" s="18" t="s">
        <v>137</v>
      </c>
      <c r="BM746" s="170" t="s">
        <v>1453</v>
      </c>
    </row>
    <row r="747" spans="1:65" s="14" customFormat="1">
      <c r="B747" s="180"/>
      <c r="D747" s="173" t="s">
        <v>139</v>
      </c>
      <c r="E747" s="181" t="s">
        <v>1</v>
      </c>
      <c r="F747" s="182" t="s">
        <v>30</v>
      </c>
      <c r="H747" s="183">
        <v>1</v>
      </c>
      <c r="I747" s="184"/>
      <c r="L747" s="180"/>
      <c r="M747" s="185"/>
      <c r="N747" s="186"/>
      <c r="O747" s="186"/>
      <c r="P747" s="186"/>
      <c r="Q747" s="186"/>
      <c r="R747" s="186"/>
      <c r="S747" s="186"/>
      <c r="T747" s="187"/>
      <c r="AT747" s="181" t="s">
        <v>139</v>
      </c>
      <c r="AU747" s="181" t="s">
        <v>82</v>
      </c>
      <c r="AV747" s="14" t="s">
        <v>82</v>
      </c>
      <c r="AW747" s="14" t="s">
        <v>29</v>
      </c>
      <c r="AX747" s="14" t="s">
        <v>30</v>
      </c>
      <c r="AY747" s="181" t="s">
        <v>130</v>
      </c>
    </row>
    <row r="748" spans="1:65" s="2" customFormat="1" ht="16.5" customHeight="1">
      <c r="A748" s="33"/>
      <c r="B748" s="125"/>
      <c r="C748" s="159" t="s">
        <v>1454</v>
      </c>
      <c r="D748" s="159" t="s">
        <v>132</v>
      </c>
      <c r="E748" s="160" t="s">
        <v>1455</v>
      </c>
      <c r="F748" s="161" t="s">
        <v>1456</v>
      </c>
      <c r="G748" s="162" t="s">
        <v>546</v>
      </c>
      <c r="H748" s="163">
        <v>1</v>
      </c>
      <c r="I748" s="164"/>
      <c r="J748" s="165">
        <f>ROUND(I748*H748,2)</f>
        <v>0</v>
      </c>
      <c r="K748" s="161" t="s">
        <v>1</v>
      </c>
      <c r="L748" s="34"/>
      <c r="M748" s="166" t="s">
        <v>1</v>
      </c>
      <c r="N748" s="167" t="s">
        <v>38</v>
      </c>
      <c r="O748" s="59"/>
      <c r="P748" s="168">
        <f>O748*H748</f>
        <v>0</v>
      </c>
      <c r="Q748" s="168">
        <v>0</v>
      </c>
      <c r="R748" s="168">
        <f>Q748*H748</f>
        <v>0</v>
      </c>
      <c r="S748" s="168">
        <v>0</v>
      </c>
      <c r="T748" s="169">
        <f>S748*H748</f>
        <v>0</v>
      </c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R748" s="170" t="s">
        <v>137</v>
      </c>
      <c r="AT748" s="170" t="s">
        <v>132</v>
      </c>
      <c r="AU748" s="170" t="s">
        <v>82</v>
      </c>
      <c r="AY748" s="18" t="s">
        <v>130</v>
      </c>
      <c r="BE748" s="171">
        <f>IF(N748="základní",J748,0)</f>
        <v>0</v>
      </c>
      <c r="BF748" s="171">
        <f>IF(N748="snížená",J748,0)</f>
        <v>0</v>
      </c>
      <c r="BG748" s="171">
        <f>IF(N748="zákl. přenesená",J748,0)</f>
        <v>0</v>
      </c>
      <c r="BH748" s="171">
        <f>IF(N748="sníž. přenesená",J748,0)</f>
        <v>0</v>
      </c>
      <c r="BI748" s="171">
        <f>IF(N748="nulová",J748,0)</f>
        <v>0</v>
      </c>
      <c r="BJ748" s="18" t="s">
        <v>30</v>
      </c>
      <c r="BK748" s="171">
        <f>ROUND(I748*H748,2)</f>
        <v>0</v>
      </c>
      <c r="BL748" s="18" t="s">
        <v>137</v>
      </c>
      <c r="BM748" s="170" t="s">
        <v>1457</v>
      </c>
    </row>
    <row r="749" spans="1:65" s="14" customFormat="1">
      <c r="B749" s="180"/>
      <c r="D749" s="173" t="s">
        <v>139</v>
      </c>
      <c r="E749" s="181" t="s">
        <v>1</v>
      </c>
      <c r="F749" s="182" t="s">
        <v>30</v>
      </c>
      <c r="H749" s="183">
        <v>1</v>
      </c>
      <c r="I749" s="184"/>
      <c r="L749" s="180"/>
      <c r="M749" s="185"/>
      <c r="N749" s="186"/>
      <c r="O749" s="186"/>
      <c r="P749" s="186"/>
      <c r="Q749" s="186"/>
      <c r="R749" s="186"/>
      <c r="S749" s="186"/>
      <c r="T749" s="187"/>
      <c r="AT749" s="181" t="s">
        <v>139</v>
      </c>
      <c r="AU749" s="181" t="s">
        <v>82</v>
      </c>
      <c r="AV749" s="14" t="s">
        <v>82</v>
      </c>
      <c r="AW749" s="14" t="s">
        <v>29</v>
      </c>
      <c r="AX749" s="14" t="s">
        <v>30</v>
      </c>
      <c r="AY749" s="181" t="s">
        <v>130</v>
      </c>
    </row>
    <row r="750" spans="1:65" s="2" customFormat="1" ht="16.5" customHeight="1">
      <c r="A750" s="33"/>
      <c r="B750" s="125"/>
      <c r="C750" s="159" t="s">
        <v>1458</v>
      </c>
      <c r="D750" s="159" t="s">
        <v>132</v>
      </c>
      <c r="E750" s="160" t="s">
        <v>1459</v>
      </c>
      <c r="F750" s="161" t="s">
        <v>1460</v>
      </c>
      <c r="G750" s="162" t="s">
        <v>546</v>
      </c>
      <c r="H750" s="163">
        <v>1</v>
      </c>
      <c r="I750" s="164"/>
      <c r="J750" s="165">
        <f>ROUND(I750*H750,2)</f>
        <v>0</v>
      </c>
      <c r="K750" s="161" t="s">
        <v>1</v>
      </c>
      <c r="L750" s="34"/>
      <c r="M750" s="166" t="s">
        <v>1</v>
      </c>
      <c r="N750" s="167" t="s">
        <v>38</v>
      </c>
      <c r="O750" s="59"/>
      <c r="P750" s="168">
        <f>O750*H750</f>
        <v>0</v>
      </c>
      <c r="Q750" s="168">
        <v>0</v>
      </c>
      <c r="R750" s="168">
        <f>Q750*H750</f>
        <v>0</v>
      </c>
      <c r="S750" s="168">
        <v>0</v>
      </c>
      <c r="T750" s="169">
        <f>S750*H750</f>
        <v>0</v>
      </c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R750" s="170" t="s">
        <v>137</v>
      </c>
      <c r="AT750" s="170" t="s">
        <v>132</v>
      </c>
      <c r="AU750" s="170" t="s">
        <v>82</v>
      </c>
      <c r="AY750" s="18" t="s">
        <v>130</v>
      </c>
      <c r="BE750" s="171">
        <f>IF(N750="základní",J750,0)</f>
        <v>0</v>
      </c>
      <c r="BF750" s="171">
        <f>IF(N750="snížená",J750,0)</f>
        <v>0</v>
      </c>
      <c r="BG750" s="171">
        <f>IF(N750="zákl. přenesená",J750,0)</f>
        <v>0</v>
      </c>
      <c r="BH750" s="171">
        <f>IF(N750="sníž. přenesená",J750,0)</f>
        <v>0</v>
      </c>
      <c r="BI750" s="171">
        <f>IF(N750="nulová",J750,0)</f>
        <v>0</v>
      </c>
      <c r="BJ750" s="18" t="s">
        <v>30</v>
      </c>
      <c r="BK750" s="171">
        <f>ROUND(I750*H750,2)</f>
        <v>0</v>
      </c>
      <c r="BL750" s="18" t="s">
        <v>137</v>
      </c>
      <c r="BM750" s="170" t="s">
        <v>1461</v>
      </c>
    </row>
    <row r="751" spans="1:65" s="14" customFormat="1">
      <c r="B751" s="180"/>
      <c r="D751" s="173" t="s">
        <v>139</v>
      </c>
      <c r="E751" s="181" t="s">
        <v>1</v>
      </c>
      <c r="F751" s="182" t="s">
        <v>30</v>
      </c>
      <c r="H751" s="183">
        <v>1</v>
      </c>
      <c r="I751" s="184"/>
      <c r="L751" s="180"/>
      <c r="M751" s="185"/>
      <c r="N751" s="186"/>
      <c r="O751" s="186"/>
      <c r="P751" s="186"/>
      <c r="Q751" s="186"/>
      <c r="R751" s="186"/>
      <c r="S751" s="186"/>
      <c r="T751" s="187"/>
      <c r="AT751" s="181" t="s">
        <v>139</v>
      </c>
      <c r="AU751" s="181" t="s">
        <v>82</v>
      </c>
      <c r="AV751" s="14" t="s">
        <v>82</v>
      </c>
      <c r="AW751" s="14" t="s">
        <v>29</v>
      </c>
      <c r="AX751" s="14" t="s">
        <v>30</v>
      </c>
      <c r="AY751" s="181" t="s">
        <v>130</v>
      </c>
    </row>
    <row r="752" spans="1:65" s="2" customFormat="1" ht="16.5" customHeight="1">
      <c r="A752" s="33"/>
      <c r="B752" s="125"/>
      <c r="C752" s="159" t="s">
        <v>1462</v>
      </c>
      <c r="D752" s="159" t="s">
        <v>132</v>
      </c>
      <c r="E752" s="160" t="s">
        <v>1463</v>
      </c>
      <c r="F752" s="161" t="s">
        <v>1464</v>
      </c>
      <c r="G752" s="162" t="s">
        <v>1465</v>
      </c>
      <c r="H752" s="163">
        <v>1</v>
      </c>
      <c r="I752" s="164"/>
      <c r="J752" s="165">
        <f>ROUND(I752*H752,2)</f>
        <v>0</v>
      </c>
      <c r="K752" s="161" t="s">
        <v>1</v>
      </c>
      <c r="L752" s="34"/>
      <c r="M752" s="166" t="s">
        <v>1</v>
      </c>
      <c r="N752" s="167" t="s">
        <v>38</v>
      </c>
      <c r="O752" s="59"/>
      <c r="P752" s="168">
        <f>O752*H752</f>
        <v>0</v>
      </c>
      <c r="Q752" s="168">
        <v>2.5000000000000001E-4</v>
      </c>
      <c r="R752" s="168">
        <f>Q752*H752</f>
        <v>2.5000000000000001E-4</v>
      </c>
      <c r="S752" s="168">
        <v>0</v>
      </c>
      <c r="T752" s="169">
        <f>S752*H752</f>
        <v>0</v>
      </c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R752" s="170" t="s">
        <v>137</v>
      </c>
      <c r="AT752" s="170" t="s">
        <v>132</v>
      </c>
      <c r="AU752" s="170" t="s">
        <v>82</v>
      </c>
      <c r="AY752" s="18" t="s">
        <v>130</v>
      </c>
      <c r="BE752" s="171">
        <f>IF(N752="základní",J752,0)</f>
        <v>0</v>
      </c>
      <c r="BF752" s="171">
        <f>IF(N752="snížená",J752,0)</f>
        <v>0</v>
      </c>
      <c r="BG752" s="171">
        <f>IF(N752="zákl. přenesená",J752,0)</f>
        <v>0</v>
      </c>
      <c r="BH752" s="171">
        <f>IF(N752="sníž. přenesená",J752,0)</f>
        <v>0</v>
      </c>
      <c r="BI752" s="171">
        <f>IF(N752="nulová",J752,0)</f>
        <v>0</v>
      </c>
      <c r="BJ752" s="18" t="s">
        <v>30</v>
      </c>
      <c r="BK752" s="171">
        <f>ROUND(I752*H752,2)</f>
        <v>0</v>
      </c>
      <c r="BL752" s="18" t="s">
        <v>137</v>
      </c>
      <c r="BM752" s="170" t="s">
        <v>1466</v>
      </c>
    </row>
    <row r="753" spans="1:65" s="13" customFormat="1">
      <c r="B753" s="172"/>
      <c r="D753" s="173" t="s">
        <v>139</v>
      </c>
      <c r="E753" s="174" t="s">
        <v>1</v>
      </c>
      <c r="F753" s="175" t="s">
        <v>1467</v>
      </c>
      <c r="H753" s="174" t="s">
        <v>1</v>
      </c>
      <c r="I753" s="176"/>
      <c r="L753" s="172"/>
      <c r="M753" s="177"/>
      <c r="N753" s="178"/>
      <c r="O753" s="178"/>
      <c r="P753" s="178"/>
      <c r="Q753" s="178"/>
      <c r="R753" s="178"/>
      <c r="S753" s="178"/>
      <c r="T753" s="179"/>
      <c r="AT753" s="174" t="s">
        <v>139</v>
      </c>
      <c r="AU753" s="174" t="s">
        <v>82</v>
      </c>
      <c r="AV753" s="13" t="s">
        <v>30</v>
      </c>
      <c r="AW753" s="13" t="s">
        <v>29</v>
      </c>
      <c r="AX753" s="13" t="s">
        <v>73</v>
      </c>
      <c r="AY753" s="174" t="s">
        <v>130</v>
      </c>
    </row>
    <row r="754" spans="1:65" s="14" customFormat="1">
      <c r="B754" s="180"/>
      <c r="D754" s="173" t="s">
        <v>139</v>
      </c>
      <c r="E754" s="181" t="s">
        <v>1</v>
      </c>
      <c r="F754" s="182" t="s">
        <v>30</v>
      </c>
      <c r="H754" s="183">
        <v>1</v>
      </c>
      <c r="I754" s="184"/>
      <c r="L754" s="180"/>
      <c r="M754" s="185"/>
      <c r="N754" s="186"/>
      <c r="O754" s="186"/>
      <c r="P754" s="186"/>
      <c r="Q754" s="186"/>
      <c r="R754" s="186"/>
      <c r="S754" s="186"/>
      <c r="T754" s="187"/>
      <c r="AT754" s="181" t="s">
        <v>139</v>
      </c>
      <c r="AU754" s="181" t="s">
        <v>82</v>
      </c>
      <c r="AV754" s="14" t="s">
        <v>82</v>
      </c>
      <c r="AW754" s="14" t="s">
        <v>29</v>
      </c>
      <c r="AX754" s="14" t="s">
        <v>30</v>
      </c>
      <c r="AY754" s="181" t="s">
        <v>130</v>
      </c>
    </row>
    <row r="755" spans="1:65" s="2" customFormat="1" ht="24.15" customHeight="1">
      <c r="A755" s="33"/>
      <c r="B755" s="125"/>
      <c r="C755" s="159" t="s">
        <v>1468</v>
      </c>
      <c r="D755" s="159" t="s">
        <v>132</v>
      </c>
      <c r="E755" s="160" t="s">
        <v>626</v>
      </c>
      <c r="F755" s="161" t="s">
        <v>627</v>
      </c>
      <c r="G755" s="162" t="s">
        <v>245</v>
      </c>
      <c r="H755" s="163">
        <v>131.90299999999999</v>
      </c>
      <c r="I755" s="164"/>
      <c r="J755" s="165">
        <f>ROUND(I755*H755,2)</f>
        <v>0</v>
      </c>
      <c r="K755" s="161" t="s">
        <v>1</v>
      </c>
      <c r="L755" s="34"/>
      <c r="M755" s="166" t="s">
        <v>1</v>
      </c>
      <c r="N755" s="167" t="s">
        <v>38</v>
      </c>
      <c r="O755" s="59"/>
      <c r="P755" s="168">
        <f>O755*H755</f>
        <v>0</v>
      </c>
      <c r="Q755" s="168">
        <v>0</v>
      </c>
      <c r="R755" s="168">
        <f>Q755*H755</f>
        <v>0</v>
      </c>
      <c r="S755" s="168">
        <v>0</v>
      </c>
      <c r="T755" s="169">
        <f>S755*H755</f>
        <v>0</v>
      </c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R755" s="170" t="s">
        <v>137</v>
      </c>
      <c r="AT755" s="170" t="s">
        <v>132</v>
      </c>
      <c r="AU755" s="170" t="s">
        <v>82</v>
      </c>
      <c r="AY755" s="18" t="s">
        <v>130</v>
      </c>
      <c r="BE755" s="171">
        <f>IF(N755="základní",J755,0)</f>
        <v>0</v>
      </c>
      <c r="BF755" s="171">
        <f>IF(N755="snížená",J755,0)</f>
        <v>0</v>
      </c>
      <c r="BG755" s="171">
        <f>IF(N755="zákl. přenesená",J755,0)</f>
        <v>0</v>
      </c>
      <c r="BH755" s="171">
        <f>IF(N755="sníž. přenesená",J755,0)</f>
        <v>0</v>
      </c>
      <c r="BI755" s="171">
        <f>IF(N755="nulová",J755,0)</f>
        <v>0</v>
      </c>
      <c r="BJ755" s="18" t="s">
        <v>30</v>
      </c>
      <c r="BK755" s="171">
        <f>ROUND(I755*H755,2)</f>
        <v>0</v>
      </c>
      <c r="BL755" s="18" t="s">
        <v>137</v>
      </c>
      <c r="BM755" s="170" t="s">
        <v>1469</v>
      </c>
    </row>
    <row r="756" spans="1:65" s="14" customFormat="1">
      <c r="B756" s="180"/>
      <c r="D756" s="173" t="s">
        <v>139</v>
      </c>
      <c r="E756" s="181" t="s">
        <v>1</v>
      </c>
      <c r="F756" s="182" t="s">
        <v>1470</v>
      </c>
      <c r="H756" s="183">
        <v>131.90299999999999</v>
      </c>
      <c r="I756" s="184"/>
      <c r="L756" s="180"/>
      <c r="M756" s="185"/>
      <c r="N756" s="186"/>
      <c r="O756" s="186"/>
      <c r="P756" s="186"/>
      <c r="Q756" s="186"/>
      <c r="R756" s="186"/>
      <c r="S756" s="186"/>
      <c r="T756" s="187"/>
      <c r="AT756" s="181" t="s">
        <v>139</v>
      </c>
      <c r="AU756" s="181" t="s">
        <v>82</v>
      </c>
      <c r="AV756" s="14" t="s">
        <v>82</v>
      </c>
      <c r="AW756" s="14" t="s">
        <v>29</v>
      </c>
      <c r="AX756" s="14" t="s">
        <v>73</v>
      </c>
      <c r="AY756" s="181" t="s">
        <v>130</v>
      </c>
    </row>
    <row r="757" spans="1:65" s="15" customFormat="1">
      <c r="B757" s="188"/>
      <c r="D757" s="173" t="s">
        <v>139</v>
      </c>
      <c r="E757" s="189" t="s">
        <v>1</v>
      </c>
      <c r="F757" s="190" t="s">
        <v>142</v>
      </c>
      <c r="H757" s="191">
        <v>131.90299999999999</v>
      </c>
      <c r="I757" s="192"/>
      <c r="L757" s="188"/>
      <c r="M757" s="193"/>
      <c r="N757" s="194"/>
      <c r="O757" s="194"/>
      <c r="P757" s="194"/>
      <c r="Q757" s="194"/>
      <c r="R757" s="194"/>
      <c r="S757" s="194"/>
      <c r="T757" s="195"/>
      <c r="AT757" s="189" t="s">
        <v>139</v>
      </c>
      <c r="AU757" s="189" t="s">
        <v>82</v>
      </c>
      <c r="AV757" s="15" t="s">
        <v>137</v>
      </c>
      <c r="AW757" s="15" t="s">
        <v>29</v>
      </c>
      <c r="AX757" s="15" t="s">
        <v>30</v>
      </c>
      <c r="AY757" s="189" t="s">
        <v>130</v>
      </c>
    </row>
    <row r="758" spans="1:65" s="2" customFormat="1" ht="24.15" customHeight="1">
      <c r="A758" s="33"/>
      <c r="B758" s="125"/>
      <c r="C758" s="159" t="s">
        <v>1471</v>
      </c>
      <c r="D758" s="159" t="s">
        <v>132</v>
      </c>
      <c r="E758" s="160" t="s">
        <v>630</v>
      </c>
      <c r="F758" s="161" t="s">
        <v>631</v>
      </c>
      <c r="G758" s="162" t="s">
        <v>245</v>
      </c>
      <c r="H758" s="163">
        <v>131.90299999999999</v>
      </c>
      <c r="I758" s="164"/>
      <c r="J758" s="165">
        <f>ROUND(I758*H758,2)</f>
        <v>0</v>
      </c>
      <c r="K758" s="161" t="s">
        <v>1</v>
      </c>
      <c r="L758" s="34"/>
      <c r="M758" s="166" t="s">
        <v>1</v>
      </c>
      <c r="N758" s="167" t="s">
        <v>38</v>
      </c>
      <c r="O758" s="59"/>
      <c r="P758" s="168">
        <f>O758*H758</f>
        <v>0</v>
      </c>
      <c r="Q758" s="168">
        <v>0</v>
      </c>
      <c r="R758" s="168">
        <f>Q758*H758</f>
        <v>0</v>
      </c>
      <c r="S758" s="168">
        <v>0</v>
      </c>
      <c r="T758" s="169">
        <f>S758*H758</f>
        <v>0</v>
      </c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R758" s="170" t="s">
        <v>137</v>
      </c>
      <c r="AT758" s="170" t="s">
        <v>132</v>
      </c>
      <c r="AU758" s="170" t="s">
        <v>82</v>
      </c>
      <c r="AY758" s="18" t="s">
        <v>130</v>
      </c>
      <c r="BE758" s="171">
        <f>IF(N758="základní",J758,0)</f>
        <v>0</v>
      </c>
      <c r="BF758" s="171">
        <f>IF(N758="snížená",J758,0)</f>
        <v>0</v>
      </c>
      <c r="BG758" s="171">
        <f>IF(N758="zákl. přenesená",J758,0)</f>
        <v>0</v>
      </c>
      <c r="BH758" s="171">
        <f>IF(N758="sníž. přenesená",J758,0)</f>
        <v>0</v>
      </c>
      <c r="BI758" s="171">
        <f>IF(N758="nulová",J758,0)</f>
        <v>0</v>
      </c>
      <c r="BJ758" s="18" t="s">
        <v>30</v>
      </c>
      <c r="BK758" s="171">
        <f>ROUND(I758*H758,2)</f>
        <v>0</v>
      </c>
      <c r="BL758" s="18" t="s">
        <v>137</v>
      </c>
      <c r="BM758" s="170" t="s">
        <v>1472</v>
      </c>
    </row>
    <row r="759" spans="1:65" s="14" customFormat="1">
      <c r="B759" s="180"/>
      <c r="D759" s="173" t="s">
        <v>139</v>
      </c>
      <c r="E759" s="181" t="s">
        <v>1</v>
      </c>
      <c r="F759" s="182" t="s">
        <v>1473</v>
      </c>
      <c r="H759" s="183">
        <v>131.90299999999999</v>
      </c>
      <c r="I759" s="184"/>
      <c r="L759" s="180"/>
      <c r="M759" s="185"/>
      <c r="N759" s="186"/>
      <c r="O759" s="186"/>
      <c r="P759" s="186"/>
      <c r="Q759" s="186"/>
      <c r="R759" s="186"/>
      <c r="S759" s="186"/>
      <c r="T759" s="187"/>
      <c r="AT759" s="181" t="s">
        <v>139</v>
      </c>
      <c r="AU759" s="181" t="s">
        <v>82</v>
      </c>
      <c r="AV759" s="14" t="s">
        <v>82</v>
      </c>
      <c r="AW759" s="14" t="s">
        <v>29</v>
      </c>
      <c r="AX759" s="14" t="s">
        <v>30</v>
      </c>
      <c r="AY759" s="181" t="s">
        <v>130</v>
      </c>
    </row>
    <row r="760" spans="1:65" s="12" customFormat="1" ht="25.95" customHeight="1">
      <c r="B760" s="146"/>
      <c r="D760" s="147" t="s">
        <v>72</v>
      </c>
      <c r="E760" s="148" t="s">
        <v>633</v>
      </c>
      <c r="F760" s="148" t="s">
        <v>634</v>
      </c>
      <c r="I760" s="149"/>
      <c r="J760" s="150">
        <f>BK760</f>
        <v>0</v>
      </c>
      <c r="L760" s="146"/>
      <c r="M760" s="151"/>
      <c r="N760" s="152"/>
      <c r="O760" s="152"/>
      <c r="P760" s="153">
        <f>P761+P769</f>
        <v>0</v>
      </c>
      <c r="Q760" s="152"/>
      <c r="R760" s="153">
        <f>R761+R769</f>
        <v>1.960947</v>
      </c>
      <c r="S760" s="152"/>
      <c r="T760" s="154">
        <f>T761+T769</f>
        <v>0</v>
      </c>
      <c r="AR760" s="147" t="s">
        <v>82</v>
      </c>
      <c r="AT760" s="155" t="s">
        <v>72</v>
      </c>
      <c r="AU760" s="155" t="s">
        <v>73</v>
      </c>
      <c r="AY760" s="147" t="s">
        <v>130</v>
      </c>
      <c r="BK760" s="156">
        <f>BK761+BK769</f>
        <v>0</v>
      </c>
    </row>
    <row r="761" spans="1:65" s="12" customFormat="1" ht="22.95" customHeight="1">
      <c r="B761" s="146"/>
      <c r="D761" s="147" t="s">
        <v>72</v>
      </c>
      <c r="E761" s="157" t="s">
        <v>656</v>
      </c>
      <c r="F761" s="157" t="s">
        <v>657</v>
      </c>
      <c r="I761" s="149"/>
      <c r="J761" s="158">
        <f>BK761</f>
        <v>0</v>
      </c>
      <c r="L761" s="146"/>
      <c r="M761" s="151"/>
      <c r="N761" s="152"/>
      <c r="O761" s="152"/>
      <c r="P761" s="153">
        <f>SUM(P762:P768)</f>
        <v>0</v>
      </c>
      <c r="Q761" s="152"/>
      <c r="R761" s="153">
        <f>SUM(R762:R768)</f>
        <v>0</v>
      </c>
      <c r="S761" s="152"/>
      <c r="T761" s="154">
        <f>SUM(T762:T768)</f>
        <v>0</v>
      </c>
      <c r="AR761" s="147" t="s">
        <v>82</v>
      </c>
      <c r="AT761" s="155" t="s">
        <v>72</v>
      </c>
      <c r="AU761" s="155" t="s">
        <v>30</v>
      </c>
      <c r="AY761" s="147" t="s">
        <v>130</v>
      </c>
      <c r="BK761" s="156">
        <f>SUM(BK762:BK768)</f>
        <v>0</v>
      </c>
    </row>
    <row r="762" spans="1:65" s="2" customFormat="1" ht="33" customHeight="1">
      <c r="A762" s="33"/>
      <c r="B762" s="125"/>
      <c r="C762" s="159" t="s">
        <v>1474</v>
      </c>
      <c r="D762" s="159" t="s">
        <v>132</v>
      </c>
      <c r="E762" s="160" t="s">
        <v>1475</v>
      </c>
      <c r="F762" s="161" t="s">
        <v>1476</v>
      </c>
      <c r="G762" s="162" t="s">
        <v>516</v>
      </c>
      <c r="H762" s="163">
        <v>26</v>
      </c>
      <c r="I762" s="164"/>
      <c r="J762" s="165">
        <f>ROUND(I762*H762,2)</f>
        <v>0</v>
      </c>
      <c r="K762" s="161" t="s">
        <v>1</v>
      </c>
      <c r="L762" s="34"/>
      <c r="M762" s="166" t="s">
        <v>1</v>
      </c>
      <c r="N762" s="167" t="s">
        <v>38</v>
      </c>
      <c r="O762" s="59"/>
      <c r="P762" s="168">
        <f>O762*H762</f>
        <v>0</v>
      </c>
      <c r="Q762" s="168">
        <v>0</v>
      </c>
      <c r="R762" s="168">
        <f>Q762*H762</f>
        <v>0</v>
      </c>
      <c r="S762" s="168">
        <v>0</v>
      </c>
      <c r="T762" s="169">
        <f>S762*H762</f>
        <v>0</v>
      </c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R762" s="170" t="s">
        <v>233</v>
      </c>
      <c r="AT762" s="170" t="s">
        <v>132</v>
      </c>
      <c r="AU762" s="170" t="s">
        <v>82</v>
      </c>
      <c r="AY762" s="18" t="s">
        <v>130</v>
      </c>
      <c r="BE762" s="171">
        <f>IF(N762="základní",J762,0)</f>
        <v>0</v>
      </c>
      <c r="BF762" s="171">
        <f>IF(N762="snížená",J762,0)</f>
        <v>0</v>
      </c>
      <c r="BG762" s="171">
        <f>IF(N762="zákl. přenesená",J762,0)</f>
        <v>0</v>
      </c>
      <c r="BH762" s="171">
        <f>IF(N762="sníž. přenesená",J762,0)</f>
        <v>0</v>
      </c>
      <c r="BI762" s="171">
        <f>IF(N762="nulová",J762,0)</f>
        <v>0</v>
      </c>
      <c r="BJ762" s="18" t="s">
        <v>30</v>
      </c>
      <c r="BK762" s="171">
        <f>ROUND(I762*H762,2)</f>
        <v>0</v>
      </c>
      <c r="BL762" s="18" t="s">
        <v>233</v>
      </c>
      <c r="BM762" s="170" t="s">
        <v>1477</v>
      </c>
    </row>
    <row r="763" spans="1:65" s="14" customFormat="1">
      <c r="B763" s="180"/>
      <c r="D763" s="173" t="s">
        <v>139</v>
      </c>
      <c r="E763" s="181" t="s">
        <v>1</v>
      </c>
      <c r="F763" s="182" t="s">
        <v>293</v>
      </c>
      <c r="H763" s="183">
        <v>26</v>
      </c>
      <c r="I763" s="184"/>
      <c r="L763" s="180"/>
      <c r="M763" s="185"/>
      <c r="N763" s="186"/>
      <c r="O763" s="186"/>
      <c r="P763" s="186"/>
      <c r="Q763" s="186"/>
      <c r="R763" s="186"/>
      <c r="S763" s="186"/>
      <c r="T763" s="187"/>
      <c r="AT763" s="181" t="s">
        <v>139</v>
      </c>
      <c r="AU763" s="181" t="s">
        <v>82</v>
      </c>
      <c r="AV763" s="14" t="s">
        <v>82</v>
      </c>
      <c r="AW763" s="14" t="s">
        <v>29</v>
      </c>
      <c r="AX763" s="14" t="s">
        <v>30</v>
      </c>
      <c r="AY763" s="181" t="s">
        <v>130</v>
      </c>
    </row>
    <row r="764" spans="1:65" s="2" customFormat="1" ht="24.15" customHeight="1">
      <c r="A764" s="33"/>
      <c r="B764" s="125"/>
      <c r="C764" s="159" t="s">
        <v>1478</v>
      </c>
      <c r="D764" s="159" t="s">
        <v>132</v>
      </c>
      <c r="E764" s="160" t="s">
        <v>1479</v>
      </c>
      <c r="F764" s="161" t="s">
        <v>1480</v>
      </c>
      <c r="G764" s="162" t="s">
        <v>493</v>
      </c>
      <c r="H764" s="163">
        <v>27.65</v>
      </c>
      <c r="I764" s="164"/>
      <c r="J764" s="165">
        <f>ROUND(I764*H764,2)</f>
        <v>0</v>
      </c>
      <c r="K764" s="161" t="s">
        <v>1</v>
      </c>
      <c r="L764" s="34"/>
      <c r="M764" s="166" t="s">
        <v>1</v>
      </c>
      <c r="N764" s="167" t="s">
        <v>38</v>
      </c>
      <c r="O764" s="59"/>
      <c r="P764" s="168">
        <f>O764*H764</f>
        <v>0</v>
      </c>
      <c r="Q764" s="168">
        <v>0</v>
      </c>
      <c r="R764" s="168">
        <f>Q764*H764</f>
        <v>0</v>
      </c>
      <c r="S764" s="168">
        <v>0</v>
      </c>
      <c r="T764" s="169">
        <f>S764*H764</f>
        <v>0</v>
      </c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R764" s="170" t="s">
        <v>233</v>
      </c>
      <c r="AT764" s="170" t="s">
        <v>132</v>
      </c>
      <c r="AU764" s="170" t="s">
        <v>82</v>
      </c>
      <c r="AY764" s="18" t="s">
        <v>130</v>
      </c>
      <c r="BE764" s="171">
        <f>IF(N764="základní",J764,0)</f>
        <v>0</v>
      </c>
      <c r="BF764" s="171">
        <f>IF(N764="snížená",J764,0)</f>
        <v>0</v>
      </c>
      <c r="BG764" s="171">
        <f>IF(N764="zákl. přenesená",J764,0)</f>
        <v>0</v>
      </c>
      <c r="BH764" s="171">
        <f>IF(N764="sníž. přenesená",J764,0)</f>
        <v>0</v>
      </c>
      <c r="BI764" s="171">
        <f>IF(N764="nulová",J764,0)</f>
        <v>0</v>
      </c>
      <c r="BJ764" s="18" t="s">
        <v>30</v>
      </c>
      <c r="BK764" s="171">
        <f>ROUND(I764*H764,2)</f>
        <v>0</v>
      </c>
      <c r="BL764" s="18" t="s">
        <v>233</v>
      </c>
      <c r="BM764" s="170" t="s">
        <v>1481</v>
      </c>
    </row>
    <row r="765" spans="1:65" s="14" customFormat="1">
      <c r="B765" s="180"/>
      <c r="D765" s="173" t="s">
        <v>139</v>
      </c>
      <c r="E765" s="181" t="s">
        <v>1</v>
      </c>
      <c r="F765" s="182" t="s">
        <v>1482</v>
      </c>
      <c r="H765" s="183">
        <v>27.65</v>
      </c>
      <c r="I765" s="184"/>
      <c r="L765" s="180"/>
      <c r="M765" s="185"/>
      <c r="N765" s="186"/>
      <c r="O765" s="186"/>
      <c r="P765" s="186"/>
      <c r="Q765" s="186"/>
      <c r="R765" s="186"/>
      <c r="S765" s="186"/>
      <c r="T765" s="187"/>
      <c r="AT765" s="181" t="s">
        <v>139</v>
      </c>
      <c r="AU765" s="181" t="s">
        <v>82</v>
      </c>
      <c r="AV765" s="14" t="s">
        <v>82</v>
      </c>
      <c r="AW765" s="14" t="s">
        <v>29</v>
      </c>
      <c r="AX765" s="14" t="s">
        <v>30</v>
      </c>
      <c r="AY765" s="181" t="s">
        <v>130</v>
      </c>
    </row>
    <row r="766" spans="1:65" s="2" customFormat="1" ht="24.15" customHeight="1">
      <c r="A766" s="33"/>
      <c r="B766" s="125"/>
      <c r="C766" s="159" t="s">
        <v>1483</v>
      </c>
      <c r="D766" s="159" t="s">
        <v>132</v>
      </c>
      <c r="E766" s="160" t="s">
        <v>1484</v>
      </c>
      <c r="F766" s="161" t="s">
        <v>1485</v>
      </c>
      <c r="G766" s="162" t="s">
        <v>493</v>
      </c>
      <c r="H766" s="163">
        <v>27.65</v>
      </c>
      <c r="I766" s="164"/>
      <c r="J766" s="165">
        <f>ROUND(I766*H766,2)</f>
        <v>0</v>
      </c>
      <c r="K766" s="161" t="s">
        <v>1</v>
      </c>
      <c r="L766" s="34"/>
      <c r="M766" s="166" t="s">
        <v>1</v>
      </c>
      <c r="N766" s="167" t="s">
        <v>38</v>
      </c>
      <c r="O766" s="59"/>
      <c r="P766" s="168">
        <f>O766*H766</f>
        <v>0</v>
      </c>
      <c r="Q766" s="168">
        <v>0</v>
      </c>
      <c r="R766" s="168">
        <f>Q766*H766</f>
        <v>0</v>
      </c>
      <c r="S766" s="168">
        <v>0</v>
      </c>
      <c r="T766" s="169">
        <f>S766*H766</f>
        <v>0</v>
      </c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R766" s="170" t="s">
        <v>233</v>
      </c>
      <c r="AT766" s="170" t="s">
        <v>132</v>
      </c>
      <c r="AU766" s="170" t="s">
        <v>82</v>
      </c>
      <c r="AY766" s="18" t="s">
        <v>130</v>
      </c>
      <c r="BE766" s="171">
        <f>IF(N766="základní",J766,0)</f>
        <v>0</v>
      </c>
      <c r="BF766" s="171">
        <f>IF(N766="snížená",J766,0)</f>
        <v>0</v>
      </c>
      <c r="BG766" s="171">
        <f>IF(N766="zákl. přenesená",J766,0)</f>
        <v>0</v>
      </c>
      <c r="BH766" s="171">
        <f>IF(N766="sníž. přenesená",J766,0)</f>
        <v>0</v>
      </c>
      <c r="BI766" s="171">
        <f>IF(N766="nulová",J766,0)</f>
        <v>0</v>
      </c>
      <c r="BJ766" s="18" t="s">
        <v>30</v>
      </c>
      <c r="BK766" s="171">
        <f>ROUND(I766*H766,2)</f>
        <v>0</v>
      </c>
      <c r="BL766" s="18" t="s">
        <v>233</v>
      </c>
      <c r="BM766" s="170" t="s">
        <v>1486</v>
      </c>
    </row>
    <row r="767" spans="1:65" s="14" customFormat="1">
      <c r="B767" s="180"/>
      <c r="D767" s="173" t="s">
        <v>139</v>
      </c>
      <c r="E767" s="181" t="s">
        <v>1</v>
      </c>
      <c r="F767" s="182" t="s">
        <v>1482</v>
      </c>
      <c r="H767" s="183">
        <v>27.65</v>
      </c>
      <c r="I767" s="184"/>
      <c r="L767" s="180"/>
      <c r="M767" s="185"/>
      <c r="N767" s="186"/>
      <c r="O767" s="186"/>
      <c r="P767" s="186"/>
      <c r="Q767" s="186"/>
      <c r="R767" s="186"/>
      <c r="S767" s="186"/>
      <c r="T767" s="187"/>
      <c r="AT767" s="181" t="s">
        <v>139</v>
      </c>
      <c r="AU767" s="181" t="s">
        <v>82</v>
      </c>
      <c r="AV767" s="14" t="s">
        <v>82</v>
      </c>
      <c r="AW767" s="14" t="s">
        <v>29</v>
      </c>
      <c r="AX767" s="14" t="s">
        <v>73</v>
      </c>
      <c r="AY767" s="181" t="s">
        <v>130</v>
      </c>
    </row>
    <row r="768" spans="1:65" s="15" customFormat="1">
      <c r="B768" s="188"/>
      <c r="D768" s="173" t="s">
        <v>139</v>
      </c>
      <c r="E768" s="189" t="s">
        <v>1</v>
      </c>
      <c r="F768" s="190" t="s">
        <v>142</v>
      </c>
      <c r="H768" s="191">
        <v>27.65</v>
      </c>
      <c r="I768" s="192"/>
      <c r="L768" s="188"/>
      <c r="M768" s="193"/>
      <c r="N768" s="194"/>
      <c r="O768" s="194"/>
      <c r="P768" s="194"/>
      <c r="Q768" s="194"/>
      <c r="R768" s="194"/>
      <c r="S768" s="194"/>
      <c r="T768" s="195"/>
      <c r="AT768" s="189" t="s">
        <v>139</v>
      </c>
      <c r="AU768" s="189" t="s">
        <v>82</v>
      </c>
      <c r="AV768" s="15" t="s">
        <v>137</v>
      </c>
      <c r="AW768" s="15" t="s">
        <v>29</v>
      </c>
      <c r="AX768" s="15" t="s">
        <v>30</v>
      </c>
      <c r="AY768" s="189" t="s">
        <v>130</v>
      </c>
    </row>
    <row r="769" spans="1:65" s="12" customFormat="1" ht="22.95" customHeight="1">
      <c r="B769" s="146"/>
      <c r="D769" s="147" t="s">
        <v>72</v>
      </c>
      <c r="E769" s="157" t="s">
        <v>1487</v>
      </c>
      <c r="F769" s="157" t="s">
        <v>1488</v>
      </c>
      <c r="I769" s="149"/>
      <c r="J769" s="158">
        <f>BK769</f>
        <v>0</v>
      </c>
      <c r="L769" s="146"/>
      <c r="M769" s="151"/>
      <c r="N769" s="152"/>
      <c r="O769" s="152"/>
      <c r="P769" s="153">
        <f>SUM(P770:P806)</f>
        <v>0</v>
      </c>
      <c r="Q769" s="152"/>
      <c r="R769" s="153">
        <f>SUM(R770:R806)</f>
        <v>1.960947</v>
      </c>
      <c r="S769" s="152"/>
      <c r="T769" s="154">
        <f>SUM(T770:T806)</f>
        <v>0</v>
      </c>
      <c r="AR769" s="147" t="s">
        <v>82</v>
      </c>
      <c r="AT769" s="155" t="s">
        <v>72</v>
      </c>
      <c r="AU769" s="155" t="s">
        <v>30</v>
      </c>
      <c r="AY769" s="147" t="s">
        <v>130</v>
      </c>
      <c r="BK769" s="156">
        <f>SUM(BK770:BK806)</f>
        <v>0</v>
      </c>
    </row>
    <row r="770" spans="1:65" s="2" customFormat="1" ht="16.5" customHeight="1">
      <c r="A770" s="33"/>
      <c r="B770" s="125"/>
      <c r="C770" s="159" t="s">
        <v>1489</v>
      </c>
      <c r="D770" s="159" t="s">
        <v>132</v>
      </c>
      <c r="E770" s="160" t="s">
        <v>1490</v>
      </c>
      <c r="F770" s="161" t="s">
        <v>1491</v>
      </c>
      <c r="G770" s="162" t="s">
        <v>344</v>
      </c>
      <c r="H770" s="163">
        <v>15.9</v>
      </c>
      <c r="I770" s="164"/>
      <c r="J770" s="165">
        <f>ROUND(I770*H770,2)</f>
        <v>0</v>
      </c>
      <c r="K770" s="161" t="s">
        <v>136</v>
      </c>
      <c r="L770" s="34"/>
      <c r="M770" s="166" t="s">
        <v>1</v>
      </c>
      <c r="N770" s="167" t="s">
        <v>38</v>
      </c>
      <c r="O770" s="59"/>
      <c r="P770" s="168">
        <f>O770*H770</f>
        <v>0</v>
      </c>
      <c r="Q770" s="168">
        <v>0</v>
      </c>
      <c r="R770" s="168">
        <f>Q770*H770</f>
        <v>0</v>
      </c>
      <c r="S770" s="168">
        <v>0</v>
      </c>
      <c r="T770" s="169">
        <f>S770*H770</f>
        <v>0</v>
      </c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R770" s="170" t="s">
        <v>233</v>
      </c>
      <c r="AT770" s="170" t="s">
        <v>132</v>
      </c>
      <c r="AU770" s="170" t="s">
        <v>82</v>
      </c>
      <c r="AY770" s="18" t="s">
        <v>130</v>
      </c>
      <c r="BE770" s="171">
        <f>IF(N770="základní",J770,0)</f>
        <v>0</v>
      </c>
      <c r="BF770" s="171">
        <f>IF(N770="snížená",J770,0)</f>
        <v>0</v>
      </c>
      <c r="BG770" s="171">
        <f>IF(N770="zákl. přenesená",J770,0)</f>
        <v>0</v>
      </c>
      <c r="BH770" s="171">
        <f>IF(N770="sníž. přenesená",J770,0)</f>
        <v>0</v>
      </c>
      <c r="BI770" s="171">
        <f>IF(N770="nulová",J770,0)</f>
        <v>0</v>
      </c>
      <c r="BJ770" s="18" t="s">
        <v>30</v>
      </c>
      <c r="BK770" s="171">
        <f>ROUND(I770*H770,2)</f>
        <v>0</v>
      </c>
      <c r="BL770" s="18" t="s">
        <v>233</v>
      </c>
      <c r="BM770" s="170" t="s">
        <v>1492</v>
      </c>
    </row>
    <row r="771" spans="1:65" s="13" customFormat="1">
      <c r="B771" s="172"/>
      <c r="D771" s="173" t="s">
        <v>139</v>
      </c>
      <c r="E771" s="174" t="s">
        <v>1</v>
      </c>
      <c r="F771" s="175" t="s">
        <v>1062</v>
      </c>
      <c r="H771" s="174" t="s">
        <v>1</v>
      </c>
      <c r="I771" s="176"/>
      <c r="L771" s="172"/>
      <c r="M771" s="177"/>
      <c r="N771" s="178"/>
      <c r="O771" s="178"/>
      <c r="P771" s="178"/>
      <c r="Q771" s="178"/>
      <c r="R771" s="178"/>
      <c r="S771" s="178"/>
      <c r="T771" s="179"/>
      <c r="AT771" s="174" t="s">
        <v>139</v>
      </c>
      <c r="AU771" s="174" t="s">
        <v>82</v>
      </c>
      <c r="AV771" s="13" t="s">
        <v>30</v>
      </c>
      <c r="AW771" s="13" t="s">
        <v>29</v>
      </c>
      <c r="AX771" s="13" t="s">
        <v>73</v>
      </c>
      <c r="AY771" s="174" t="s">
        <v>130</v>
      </c>
    </row>
    <row r="772" spans="1:65" s="13" customFormat="1">
      <c r="B772" s="172"/>
      <c r="D772" s="173" t="s">
        <v>139</v>
      </c>
      <c r="E772" s="174" t="s">
        <v>1</v>
      </c>
      <c r="F772" s="175" t="s">
        <v>1493</v>
      </c>
      <c r="H772" s="174" t="s">
        <v>1</v>
      </c>
      <c r="I772" s="176"/>
      <c r="L772" s="172"/>
      <c r="M772" s="177"/>
      <c r="N772" s="178"/>
      <c r="O772" s="178"/>
      <c r="P772" s="178"/>
      <c r="Q772" s="178"/>
      <c r="R772" s="178"/>
      <c r="S772" s="178"/>
      <c r="T772" s="179"/>
      <c r="AT772" s="174" t="s">
        <v>139</v>
      </c>
      <c r="AU772" s="174" t="s">
        <v>82</v>
      </c>
      <c r="AV772" s="13" t="s">
        <v>30</v>
      </c>
      <c r="AW772" s="13" t="s">
        <v>29</v>
      </c>
      <c r="AX772" s="13" t="s">
        <v>73</v>
      </c>
      <c r="AY772" s="174" t="s">
        <v>130</v>
      </c>
    </row>
    <row r="773" spans="1:65" s="14" customFormat="1">
      <c r="B773" s="180"/>
      <c r="D773" s="173" t="s">
        <v>139</v>
      </c>
      <c r="E773" s="181" t="s">
        <v>1</v>
      </c>
      <c r="F773" s="182" t="s">
        <v>502</v>
      </c>
      <c r="H773" s="183">
        <v>3</v>
      </c>
      <c r="I773" s="184"/>
      <c r="L773" s="180"/>
      <c r="M773" s="185"/>
      <c r="N773" s="186"/>
      <c r="O773" s="186"/>
      <c r="P773" s="186"/>
      <c r="Q773" s="186"/>
      <c r="R773" s="186"/>
      <c r="S773" s="186"/>
      <c r="T773" s="187"/>
      <c r="AT773" s="181" t="s">
        <v>139</v>
      </c>
      <c r="AU773" s="181" t="s">
        <v>82</v>
      </c>
      <c r="AV773" s="14" t="s">
        <v>82</v>
      </c>
      <c r="AW773" s="14" t="s">
        <v>29</v>
      </c>
      <c r="AX773" s="14" t="s">
        <v>73</v>
      </c>
      <c r="AY773" s="181" t="s">
        <v>130</v>
      </c>
    </row>
    <row r="774" spans="1:65" s="13" customFormat="1">
      <c r="B774" s="172"/>
      <c r="D774" s="173" t="s">
        <v>139</v>
      </c>
      <c r="E774" s="174" t="s">
        <v>1</v>
      </c>
      <c r="F774" s="175" t="s">
        <v>1494</v>
      </c>
      <c r="H774" s="174" t="s">
        <v>1</v>
      </c>
      <c r="I774" s="176"/>
      <c r="L774" s="172"/>
      <c r="M774" s="177"/>
      <c r="N774" s="178"/>
      <c r="O774" s="178"/>
      <c r="P774" s="178"/>
      <c r="Q774" s="178"/>
      <c r="R774" s="178"/>
      <c r="S774" s="178"/>
      <c r="T774" s="179"/>
      <c r="AT774" s="174" t="s">
        <v>139</v>
      </c>
      <c r="AU774" s="174" t="s">
        <v>82</v>
      </c>
      <c r="AV774" s="13" t="s">
        <v>30</v>
      </c>
      <c r="AW774" s="13" t="s">
        <v>29</v>
      </c>
      <c r="AX774" s="13" t="s">
        <v>73</v>
      </c>
      <c r="AY774" s="174" t="s">
        <v>130</v>
      </c>
    </row>
    <row r="775" spans="1:65" s="14" customFormat="1">
      <c r="B775" s="180"/>
      <c r="D775" s="173" t="s">
        <v>139</v>
      </c>
      <c r="E775" s="181" t="s">
        <v>1</v>
      </c>
      <c r="F775" s="182" t="s">
        <v>1495</v>
      </c>
      <c r="H775" s="183">
        <v>2.25</v>
      </c>
      <c r="I775" s="184"/>
      <c r="L775" s="180"/>
      <c r="M775" s="185"/>
      <c r="N775" s="186"/>
      <c r="O775" s="186"/>
      <c r="P775" s="186"/>
      <c r="Q775" s="186"/>
      <c r="R775" s="186"/>
      <c r="S775" s="186"/>
      <c r="T775" s="187"/>
      <c r="AT775" s="181" t="s">
        <v>139</v>
      </c>
      <c r="AU775" s="181" t="s">
        <v>82</v>
      </c>
      <c r="AV775" s="14" t="s">
        <v>82</v>
      </c>
      <c r="AW775" s="14" t="s">
        <v>29</v>
      </c>
      <c r="AX775" s="14" t="s">
        <v>73</v>
      </c>
      <c r="AY775" s="181" t="s">
        <v>130</v>
      </c>
    </row>
    <row r="776" spans="1:65" s="14" customFormat="1">
      <c r="B776" s="180"/>
      <c r="D776" s="173" t="s">
        <v>139</v>
      </c>
      <c r="E776" s="181" t="s">
        <v>1</v>
      </c>
      <c r="F776" s="182" t="s">
        <v>1496</v>
      </c>
      <c r="H776" s="183">
        <v>6</v>
      </c>
      <c r="I776" s="184"/>
      <c r="L776" s="180"/>
      <c r="M776" s="185"/>
      <c r="N776" s="186"/>
      <c r="O776" s="186"/>
      <c r="P776" s="186"/>
      <c r="Q776" s="186"/>
      <c r="R776" s="186"/>
      <c r="S776" s="186"/>
      <c r="T776" s="187"/>
      <c r="AT776" s="181" t="s">
        <v>139</v>
      </c>
      <c r="AU776" s="181" t="s">
        <v>82</v>
      </c>
      <c r="AV776" s="14" t="s">
        <v>82</v>
      </c>
      <c r="AW776" s="14" t="s">
        <v>29</v>
      </c>
      <c r="AX776" s="14" t="s">
        <v>73</v>
      </c>
      <c r="AY776" s="181" t="s">
        <v>130</v>
      </c>
    </row>
    <row r="777" spans="1:65" s="13" customFormat="1">
      <c r="B777" s="172"/>
      <c r="D777" s="173" t="s">
        <v>139</v>
      </c>
      <c r="E777" s="174" t="s">
        <v>1</v>
      </c>
      <c r="F777" s="175" t="s">
        <v>1497</v>
      </c>
      <c r="H777" s="174" t="s">
        <v>1</v>
      </c>
      <c r="I777" s="176"/>
      <c r="L777" s="172"/>
      <c r="M777" s="177"/>
      <c r="N777" s="178"/>
      <c r="O777" s="178"/>
      <c r="P777" s="178"/>
      <c r="Q777" s="178"/>
      <c r="R777" s="178"/>
      <c r="S777" s="178"/>
      <c r="T777" s="179"/>
      <c r="AT777" s="174" t="s">
        <v>139</v>
      </c>
      <c r="AU777" s="174" t="s">
        <v>82</v>
      </c>
      <c r="AV777" s="13" t="s">
        <v>30</v>
      </c>
      <c r="AW777" s="13" t="s">
        <v>29</v>
      </c>
      <c r="AX777" s="13" t="s">
        <v>73</v>
      </c>
      <c r="AY777" s="174" t="s">
        <v>130</v>
      </c>
    </row>
    <row r="778" spans="1:65" s="14" customFormat="1">
      <c r="B778" s="180"/>
      <c r="D778" s="173" t="s">
        <v>139</v>
      </c>
      <c r="E778" s="181" t="s">
        <v>1</v>
      </c>
      <c r="F778" s="182" t="s">
        <v>502</v>
      </c>
      <c r="H778" s="183">
        <v>3</v>
      </c>
      <c r="I778" s="184"/>
      <c r="L778" s="180"/>
      <c r="M778" s="185"/>
      <c r="N778" s="186"/>
      <c r="O778" s="186"/>
      <c r="P778" s="186"/>
      <c r="Q778" s="186"/>
      <c r="R778" s="186"/>
      <c r="S778" s="186"/>
      <c r="T778" s="187"/>
      <c r="AT778" s="181" t="s">
        <v>139</v>
      </c>
      <c r="AU778" s="181" t="s">
        <v>82</v>
      </c>
      <c r="AV778" s="14" t="s">
        <v>82</v>
      </c>
      <c r="AW778" s="14" t="s">
        <v>29</v>
      </c>
      <c r="AX778" s="14" t="s">
        <v>73</v>
      </c>
      <c r="AY778" s="181" t="s">
        <v>130</v>
      </c>
    </row>
    <row r="779" spans="1:65" s="14" customFormat="1">
      <c r="B779" s="180"/>
      <c r="D779" s="173" t="s">
        <v>139</v>
      </c>
      <c r="E779" s="181" t="s">
        <v>1</v>
      </c>
      <c r="F779" s="182" t="s">
        <v>1498</v>
      </c>
      <c r="H779" s="183">
        <v>1.65</v>
      </c>
      <c r="I779" s="184"/>
      <c r="L779" s="180"/>
      <c r="M779" s="185"/>
      <c r="N779" s="186"/>
      <c r="O779" s="186"/>
      <c r="P779" s="186"/>
      <c r="Q779" s="186"/>
      <c r="R779" s="186"/>
      <c r="S779" s="186"/>
      <c r="T779" s="187"/>
      <c r="AT779" s="181" t="s">
        <v>139</v>
      </c>
      <c r="AU779" s="181" t="s">
        <v>82</v>
      </c>
      <c r="AV779" s="14" t="s">
        <v>82</v>
      </c>
      <c r="AW779" s="14" t="s">
        <v>29</v>
      </c>
      <c r="AX779" s="14" t="s">
        <v>73</v>
      </c>
      <c r="AY779" s="181" t="s">
        <v>130</v>
      </c>
    </row>
    <row r="780" spans="1:65" s="15" customFormat="1">
      <c r="B780" s="188"/>
      <c r="D780" s="173" t="s">
        <v>139</v>
      </c>
      <c r="E780" s="189" t="s">
        <v>1</v>
      </c>
      <c r="F780" s="190" t="s">
        <v>142</v>
      </c>
      <c r="H780" s="191">
        <v>15.9</v>
      </c>
      <c r="I780" s="192"/>
      <c r="L780" s="188"/>
      <c r="M780" s="193"/>
      <c r="N780" s="194"/>
      <c r="O780" s="194"/>
      <c r="P780" s="194"/>
      <c r="Q780" s="194"/>
      <c r="R780" s="194"/>
      <c r="S780" s="194"/>
      <c r="T780" s="195"/>
      <c r="AT780" s="189" t="s">
        <v>139</v>
      </c>
      <c r="AU780" s="189" t="s">
        <v>82</v>
      </c>
      <c r="AV780" s="15" t="s">
        <v>137</v>
      </c>
      <c r="AW780" s="15" t="s">
        <v>29</v>
      </c>
      <c r="AX780" s="15" t="s">
        <v>30</v>
      </c>
      <c r="AY780" s="189" t="s">
        <v>130</v>
      </c>
    </row>
    <row r="781" spans="1:65" s="2" customFormat="1" ht="16.5" customHeight="1">
      <c r="A781" s="33"/>
      <c r="B781" s="125"/>
      <c r="C781" s="159" t="s">
        <v>1499</v>
      </c>
      <c r="D781" s="159" t="s">
        <v>132</v>
      </c>
      <c r="E781" s="160" t="s">
        <v>1500</v>
      </c>
      <c r="F781" s="161" t="s">
        <v>1501</v>
      </c>
      <c r="G781" s="162" t="s">
        <v>344</v>
      </c>
      <c r="H781" s="163">
        <v>15.9</v>
      </c>
      <c r="I781" s="164"/>
      <c r="J781" s="165">
        <f>ROUND(I781*H781,2)</f>
        <v>0</v>
      </c>
      <c r="K781" s="161" t="s">
        <v>136</v>
      </c>
      <c r="L781" s="34"/>
      <c r="M781" s="166" t="s">
        <v>1</v>
      </c>
      <c r="N781" s="167" t="s">
        <v>38</v>
      </c>
      <c r="O781" s="59"/>
      <c r="P781" s="168">
        <f>O781*H781</f>
        <v>0</v>
      </c>
      <c r="Q781" s="168">
        <v>4.4999999999999997E-3</v>
      </c>
      <c r="R781" s="168">
        <f>Q781*H781</f>
        <v>7.1550000000000002E-2</v>
      </c>
      <c r="S781" s="168">
        <v>0</v>
      </c>
      <c r="T781" s="169">
        <f>S781*H781</f>
        <v>0</v>
      </c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R781" s="170" t="s">
        <v>233</v>
      </c>
      <c r="AT781" s="170" t="s">
        <v>132</v>
      </c>
      <c r="AU781" s="170" t="s">
        <v>82</v>
      </c>
      <c r="AY781" s="18" t="s">
        <v>130</v>
      </c>
      <c r="BE781" s="171">
        <f>IF(N781="základní",J781,0)</f>
        <v>0</v>
      </c>
      <c r="BF781" s="171">
        <f>IF(N781="snížená",J781,0)</f>
        <v>0</v>
      </c>
      <c r="BG781" s="171">
        <f>IF(N781="zákl. přenesená",J781,0)</f>
        <v>0</v>
      </c>
      <c r="BH781" s="171">
        <f>IF(N781="sníž. přenesená",J781,0)</f>
        <v>0</v>
      </c>
      <c r="BI781" s="171">
        <f>IF(N781="nulová",J781,0)</f>
        <v>0</v>
      </c>
      <c r="BJ781" s="18" t="s">
        <v>30</v>
      </c>
      <c r="BK781" s="171">
        <f>ROUND(I781*H781,2)</f>
        <v>0</v>
      </c>
      <c r="BL781" s="18" t="s">
        <v>233</v>
      </c>
      <c r="BM781" s="170" t="s">
        <v>1502</v>
      </c>
    </row>
    <row r="782" spans="1:65" s="14" customFormat="1">
      <c r="B782" s="180"/>
      <c r="D782" s="173" t="s">
        <v>139</v>
      </c>
      <c r="E782" s="181" t="s">
        <v>1</v>
      </c>
      <c r="F782" s="182" t="s">
        <v>1503</v>
      </c>
      <c r="H782" s="183">
        <v>15.9</v>
      </c>
      <c r="I782" s="184"/>
      <c r="L782" s="180"/>
      <c r="M782" s="185"/>
      <c r="N782" s="186"/>
      <c r="O782" s="186"/>
      <c r="P782" s="186"/>
      <c r="Q782" s="186"/>
      <c r="R782" s="186"/>
      <c r="S782" s="186"/>
      <c r="T782" s="187"/>
      <c r="AT782" s="181" t="s">
        <v>139</v>
      </c>
      <c r="AU782" s="181" t="s">
        <v>82</v>
      </c>
      <c r="AV782" s="14" t="s">
        <v>82</v>
      </c>
      <c r="AW782" s="14" t="s">
        <v>29</v>
      </c>
      <c r="AX782" s="14" t="s">
        <v>30</v>
      </c>
      <c r="AY782" s="181" t="s">
        <v>130</v>
      </c>
    </row>
    <row r="783" spans="1:65" s="2" customFormat="1" ht="24.15" customHeight="1">
      <c r="A783" s="33"/>
      <c r="B783" s="125"/>
      <c r="C783" s="159" t="s">
        <v>1504</v>
      </c>
      <c r="D783" s="159" t="s">
        <v>132</v>
      </c>
      <c r="E783" s="160" t="s">
        <v>1505</v>
      </c>
      <c r="F783" s="161" t="s">
        <v>1506</v>
      </c>
      <c r="G783" s="162" t="s">
        <v>344</v>
      </c>
      <c r="H783" s="163">
        <v>31.8</v>
      </c>
      <c r="I783" s="164"/>
      <c r="J783" s="165">
        <f>ROUND(I783*H783,2)</f>
        <v>0</v>
      </c>
      <c r="K783" s="161" t="s">
        <v>136</v>
      </c>
      <c r="L783" s="34"/>
      <c r="M783" s="166" t="s">
        <v>1</v>
      </c>
      <c r="N783" s="167" t="s">
        <v>38</v>
      </c>
      <c r="O783" s="59"/>
      <c r="P783" s="168">
        <f>O783*H783</f>
        <v>0</v>
      </c>
      <c r="Q783" s="168">
        <v>1.4499999999999999E-3</v>
      </c>
      <c r="R783" s="168">
        <f>Q783*H783</f>
        <v>4.6109999999999998E-2</v>
      </c>
      <c r="S783" s="168">
        <v>0</v>
      </c>
      <c r="T783" s="169">
        <f>S783*H783</f>
        <v>0</v>
      </c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R783" s="170" t="s">
        <v>233</v>
      </c>
      <c r="AT783" s="170" t="s">
        <v>132</v>
      </c>
      <c r="AU783" s="170" t="s">
        <v>82</v>
      </c>
      <c r="AY783" s="18" t="s">
        <v>130</v>
      </c>
      <c r="BE783" s="171">
        <f>IF(N783="základní",J783,0)</f>
        <v>0</v>
      </c>
      <c r="BF783" s="171">
        <f>IF(N783="snížená",J783,0)</f>
        <v>0</v>
      </c>
      <c r="BG783" s="171">
        <f>IF(N783="zákl. přenesená",J783,0)</f>
        <v>0</v>
      </c>
      <c r="BH783" s="171">
        <f>IF(N783="sníž. přenesená",J783,0)</f>
        <v>0</v>
      </c>
      <c r="BI783" s="171">
        <f>IF(N783="nulová",J783,0)</f>
        <v>0</v>
      </c>
      <c r="BJ783" s="18" t="s">
        <v>30</v>
      </c>
      <c r="BK783" s="171">
        <f>ROUND(I783*H783,2)</f>
        <v>0</v>
      </c>
      <c r="BL783" s="18" t="s">
        <v>233</v>
      </c>
      <c r="BM783" s="170" t="s">
        <v>1507</v>
      </c>
    </row>
    <row r="784" spans="1:65" s="14" customFormat="1">
      <c r="B784" s="180"/>
      <c r="D784" s="173" t="s">
        <v>139</v>
      </c>
      <c r="E784" s="181" t="s">
        <v>1</v>
      </c>
      <c r="F784" s="182" t="s">
        <v>1508</v>
      </c>
      <c r="H784" s="183">
        <v>31.8</v>
      </c>
      <c r="I784" s="184"/>
      <c r="L784" s="180"/>
      <c r="M784" s="185"/>
      <c r="N784" s="186"/>
      <c r="O784" s="186"/>
      <c r="P784" s="186"/>
      <c r="Q784" s="186"/>
      <c r="R784" s="186"/>
      <c r="S784" s="186"/>
      <c r="T784" s="187"/>
      <c r="AT784" s="181" t="s">
        <v>139</v>
      </c>
      <c r="AU784" s="181" t="s">
        <v>82</v>
      </c>
      <c r="AV784" s="14" t="s">
        <v>82</v>
      </c>
      <c r="AW784" s="14" t="s">
        <v>29</v>
      </c>
      <c r="AX784" s="14" t="s">
        <v>73</v>
      </c>
      <c r="AY784" s="181" t="s">
        <v>130</v>
      </c>
    </row>
    <row r="785" spans="1:65" s="15" customFormat="1">
      <c r="B785" s="188"/>
      <c r="D785" s="173" t="s">
        <v>139</v>
      </c>
      <c r="E785" s="189" t="s">
        <v>1</v>
      </c>
      <c r="F785" s="190" t="s">
        <v>142</v>
      </c>
      <c r="H785" s="191">
        <v>31.8</v>
      </c>
      <c r="I785" s="192"/>
      <c r="L785" s="188"/>
      <c r="M785" s="193"/>
      <c r="N785" s="194"/>
      <c r="O785" s="194"/>
      <c r="P785" s="194"/>
      <c r="Q785" s="194"/>
      <c r="R785" s="194"/>
      <c r="S785" s="194"/>
      <c r="T785" s="195"/>
      <c r="AT785" s="189" t="s">
        <v>139</v>
      </c>
      <c r="AU785" s="189" t="s">
        <v>82</v>
      </c>
      <c r="AV785" s="15" t="s">
        <v>137</v>
      </c>
      <c r="AW785" s="15" t="s">
        <v>29</v>
      </c>
      <c r="AX785" s="15" t="s">
        <v>30</v>
      </c>
      <c r="AY785" s="189" t="s">
        <v>130</v>
      </c>
    </row>
    <row r="786" spans="1:65" s="2" customFormat="1" ht="16.5" customHeight="1">
      <c r="A786" s="33"/>
      <c r="B786" s="125"/>
      <c r="C786" s="159" t="s">
        <v>1509</v>
      </c>
      <c r="D786" s="159" t="s">
        <v>132</v>
      </c>
      <c r="E786" s="160" t="s">
        <v>1510</v>
      </c>
      <c r="F786" s="161" t="s">
        <v>1511</v>
      </c>
      <c r="G786" s="162" t="s">
        <v>344</v>
      </c>
      <c r="H786" s="163">
        <v>15.9</v>
      </c>
      <c r="I786" s="164"/>
      <c r="J786" s="165">
        <f>ROUND(I786*H786,2)</f>
        <v>0</v>
      </c>
      <c r="K786" s="161" t="s">
        <v>136</v>
      </c>
      <c r="L786" s="34"/>
      <c r="M786" s="166" t="s">
        <v>1</v>
      </c>
      <c r="N786" s="167" t="s">
        <v>38</v>
      </c>
      <c r="O786" s="59"/>
      <c r="P786" s="168">
        <f>O786*H786</f>
        <v>0</v>
      </c>
      <c r="Q786" s="168">
        <v>2.9999999999999997E-4</v>
      </c>
      <c r="R786" s="168">
        <f>Q786*H786</f>
        <v>4.7699999999999999E-3</v>
      </c>
      <c r="S786" s="168">
        <v>0</v>
      </c>
      <c r="T786" s="169">
        <f>S786*H786</f>
        <v>0</v>
      </c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R786" s="170" t="s">
        <v>233</v>
      </c>
      <c r="AT786" s="170" t="s">
        <v>132</v>
      </c>
      <c r="AU786" s="170" t="s">
        <v>82</v>
      </c>
      <c r="AY786" s="18" t="s">
        <v>130</v>
      </c>
      <c r="BE786" s="171">
        <f>IF(N786="základní",J786,0)</f>
        <v>0</v>
      </c>
      <c r="BF786" s="171">
        <f>IF(N786="snížená",J786,0)</f>
        <v>0</v>
      </c>
      <c r="BG786" s="171">
        <f>IF(N786="zákl. přenesená",J786,0)</f>
        <v>0</v>
      </c>
      <c r="BH786" s="171">
        <f>IF(N786="sníž. přenesená",J786,0)</f>
        <v>0</v>
      </c>
      <c r="BI786" s="171">
        <f>IF(N786="nulová",J786,0)</f>
        <v>0</v>
      </c>
      <c r="BJ786" s="18" t="s">
        <v>30</v>
      </c>
      <c r="BK786" s="171">
        <f>ROUND(I786*H786,2)</f>
        <v>0</v>
      </c>
      <c r="BL786" s="18" t="s">
        <v>233</v>
      </c>
      <c r="BM786" s="170" t="s">
        <v>1512</v>
      </c>
    </row>
    <row r="787" spans="1:65" s="14" customFormat="1">
      <c r="B787" s="180"/>
      <c r="D787" s="173" t="s">
        <v>139</v>
      </c>
      <c r="E787" s="181" t="s">
        <v>1</v>
      </c>
      <c r="F787" s="182" t="s">
        <v>1503</v>
      </c>
      <c r="H787" s="183">
        <v>15.9</v>
      </c>
      <c r="I787" s="184"/>
      <c r="L787" s="180"/>
      <c r="M787" s="185"/>
      <c r="N787" s="186"/>
      <c r="O787" s="186"/>
      <c r="P787" s="186"/>
      <c r="Q787" s="186"/>
      <c r="R787" s="186"/>
      <c r="S787" s="186"/>
      <c r="T787" s="187"/>
      <c r="AT787" s="181" t="s">
        <v>139</v>
      </c>
      <c r="AU787" s="181" t="s">
        <v>82</v>
      </c>
      <c r="AV787" s="14" t="s">
        <v>82</v>
      </c>
      <c r="AW787" s="14" t="s">
        <v>29</v>
      </c>
      <c r="AX787" s="14" t="s">
        <v>30</v>
      </c>
      <c r="AY787" s="181" t="s">
        <v>130</v>
      </c>
    </row>
    <row r="788" spans="1:65" s="2" customFormat="1" ht="33" customHeight="1">
      <c r="A788" s="33"/>
      <c r="B788" s="125"/>
      <c r="C788" s="159" t="s">
        <v>1513</v>
      </c>
      <c r="D788" s="159" t="s">
        <v>132</v>
      </c>
      <c r="E788" s="160" t="s">
        <v>1514</v>
      </c>
      <c r="F788" s="161" t="s">
        <v>1515</v>
      </c>
      <c r="G788" s="162" t="s">
        <v>344</v>
      </c>
      <c r="H788" s="163">
        <v>15.9</v>
      </c>
      <c r="I788" s="164"/>
      <c r="J788" s="165">
        <f>ROUND(I788*H788,2)</f>
        <v>0</v>
      </c>
      <c r="K788" s="161" t="s">
        <v>136</v>
      </c>
      <c r="L788" s="34"/>
      <c r="M788" s="166" t="s">
        <v>1</v>
      </c>
      <c r="N788" s="167" t="s">
        <v>38</v>
      </c>
      <c r="O788" s="59"/>
      <c r="P788" s="168">
        <f>O788*H788</f>
        <v>0</v>
      </c>
      <c r="Q788" s="168">
        <v>5.3800000000000002E-3</v>
      </c>
      <c r="R788" s="168">
        <f>Q788*H788</f>
        <v>8.5542000000000007E-2</v>
      </c>
      <c r="S788" s="168">
        <v>0</v>
      </c>
      <c r="T788" s="169">
        <f>S788*H788</f>
        <v>0</v>
      </c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R788" s="170" t="s">
        <v>233</v>
      </c>
      <c r="AT788" s="170" t="s">
        <v>132</v>
      </c>
      <c r="AU788" s="170" t="s">
        <v>82</v>
      </c>
      <c r="AY788" s="18" t="s">
        <v>130</v>
      </c>
      <c r="BE788" s="171">
        <f>IF(N788="základní",J788,0)</f>
        <v>0</v>
      </c>
      <c r="BF788" s="171">
        <f>IF(N788="snížená",J788,0)</f>
        <v>0</v>
      </c>
      <c r="BG788" s="171">
        <f>IF(N788="zákl. přenesená",J788,0)</f>
        <v>0</v>
      </c>
      <c r="BH788" s="171">
        <f>IF(N788="sníž. přenesená",J788,0)</f>
        <v>0</v>
      </c>
      <c r="BI788" s="171">
        <f>IF(N788="nulová",J788,0)</f>
        <v>0</v>
      </c>
      <c r="BJ788" s="18" t="s">
        <v>30</v>
      </c>
      <c r="BK788" s="171">
        <f>ROUND(I788*H788,2)</f>
        <v>0</v>
      </c>
      <c r="BL788" s="18" t="s">
        <v>233</v>
      </c>
      <c r="BM788" s="170" t="s">
        <v>1516</v>
      </c>
    </row>
    <row r="789" spans="1:65" s="14" customFormat="1">
      <c r="B789" s="180"/>
      <c r="D789" s="173" t="s">
        <v>139</v>
      </c>
      <c r="E789" s="181" t="s">
        <v>1</v>
      </c>
      <c r="F789" s="182" t="s">
        <v>1503</v>
      </c>
      <c r="H789" s="183">
        <v>15.9</v>
      </c>
      <c r="I789" s="184"/>
      <c r="L789" s="180"/>
      <c r="M789" s="185"/>
      <c r="N789" s="186"/>
      <c r="O789" s="186"/>
      <c r="P789" s="186"/>
      <c r="Q789" s="186"/>
      <c r="R789" s="186"/>
      <c r="S789" s="186"/>
      <c r="T789" s="187"/>
      <c r="AT789" s="181" t="s">
        <v>139</v>
      </c>
      <c r="AU789" s="181" t="s">
        <v>82</v>
      </c>
      <c r="AV789" s="14" t="s">
        <v>82</v>
      </c>
      <c r="AW789" s="14" t="s">
        <v>29</v>
      </c>
      <c r="AX789" s="14" t="s">
        <v>30</v>
      </c>
      <c r="AY789" s="181" t="s">
        <v>130</v>
      </c>
    </row>
    <row r="790" spans="1:65" s="2" customFormat="1" ht="21.75" customHeight="1">
      <c r="A790" s="33"/>
      <c r="B790" s="125"/>
      <c r="C790" s="196" t="s">
        <v>1517</v>
      </c>
      <c r="D790" s="196" t="s">
        <v>256</v>
      </c>
      <c r="E790" s="197" t="s">
        <v>1518</v>
      </c>
      <c r="F790" s="198" t="s">
        <v>1519</v>
      </c>
      <c r="G790" s="199" t="s">
        <v>344</v>
      </c>
      <c r="H790" s="200">
        <v>16.695</v>
      </c>
      <c r="I790" s="201"/>
      <c r="J790" s="202">
        <f>ROUND(I790*H790,2)</f>
        <v>0</v>
      </c>
      <c r="K790" s="198" t="s">
        <v>136</v>
      </c>
      <c r="L790" s="203"/>
      <c r="M790" s="204" t="s">
        <v>1</v>
      </c>
      <c r="N790" s="205" t="s">
        <v>38</v>
      </c>
      <c r="O790" s="59"/>
      <c r="P790" s="168">
        <f>O790*H790</f>
        <v>0</v>
      </c>
      <c r="Q790" s="168">
        <v>0.105</v>
      </c>
      <c r="R790" s="168">
        <f>Q790*H790</f>
        <v>1.7529749999999999</v>
      </c>
      <c r="S790" s="168">
        <v>0</v>
      </c>
      <c r="T790" s="169">
        <f>S790*H790</f>
        <v>0</v>
      </c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R790" s="170" t="s">
        <v>341</v>
      </c>
      <c r="AT790" s="170" t="s">
        <v>256</v>
      </c>
      <c r="AU790" s="170" t="s">
        <v>82</v>
      </c>
      <c r="AY790" s="18" t="s">
        <v>130</v>
      </c>
      <c r="BE790" s="171">
        <f>IF(N790="základní",J790,0)</f>
        <v>0</v>
      </c>
      <c r="BF790" s="171">
        <f>IF(N790="snížená",J790,0)</f>
        <v>0</v>
      </c>
      <c r="BG790" s="171">
        <f>IF(N790="zákl. přenesená",J790,0)</f>
        <v>0</v>
      </c>
      <c r="BH790" s="171">
        <f>IF(N790="sníž. přenesená",J790,0)</f>
        <v>0</v>
      </c>
      <c r="BI790" s="171">
        <f>IF(N790="nulová",J790,0)</f>
        <v>0</v>
      </c>
      <c r="BJ790" s="18" t="s">
        <v>30</v>
      </c>
      <c r="BK790" s="171">
        <f>ROUND(I790*H790,2)</f>
        <v>0</v>
      </c>
      <c r="BL790" s="18" t="s">
        <v>233</v>
      </c>
      <c r="BM790" s="170" t="s">
        <v>1520</v>
      </c>
    </row>
    <row r="791" spans="1:65" s="14" customFormat="1">
      <c r="B791" s="180"/>
      <c r="D791" s="173" t="s">
        <v>139</v>
      </c>
      <c r="E791" s="181" t="s">
        <v>1</v>
      </c>
      <c r="F791" s="182" t="s">
        <v>1521</v>
      </c>
      <c r="H791" s="183">
        <v>16.695</v>
      </c>
      <c r="I791" s="184"/>
      <c r="L791" s="180"/>
      <c r="M791" s="185"/>
      <c r="N791" s="186"/>
      <c r="O791" s="186"/>
      <c r="P791" s="186"/>
      <c r="Q791" s="186"/>
      <c r="R791" s="186"/>
      <c r="S791" s="186"/>
      <c r="T791" s="187"/>
      <c r="AT791" s="181" t="s">
        <v>139</v>
      </c>
      <c r="AU791" s="181" t="s">
        <v>82</v>
      </c>
      <c r="AV791" s="14" t="s">
        <v>82</v>
      </c>
      <c r="AW791" s="14" t="s">
        <v>29</v>
      </c>
      <c r="AX791" s="14" t="s">
        <v>73</v>
      </c>
      <c r="AY791" s="181" t="s">
        <v>130</v>
      </c>
    </row>
    <row r="792" spans="1:65" s="15" customFormat="1">
      <c r="B792" s="188"/>
      <c r="D792" s="173" t="s">
        <v>139</v>
      </c>
      <c r="E792" s="189" t="s">
        <v>1</v>
      </c>
      <c r="F792" s="190" t="s">
        <v>142</v>
      </c>
      <c r="H792" s="191">
        <v>16.695</v>
      </c>
      <c r="I792" s="192"/>
      <c r="L792" s="188"/>
      <c r="M792" s="193"/>
      <c r="N792" s="194"/>
      <c r="O792" s="194"/>
      <c r="P792" s="194"/>
      <c r="Q792" s="194"/>
      <c r="R792" s="194"/>
      <c r="S792" s="194"/>
      <c r="T792" s="195"/>
      <c r="AT792" s="189" t="s">
        <v>139</v>
      </c>
      <c r="AU792" s="189" t="s">
        <v>82</v>
      </c>
      <c r="AV792" s="15" t="s">
        <v>137</v>
      </c>
      <c r="AW792" s="15" t="s">
        <v>29</v>
      </c>
      <c r="AX792" s="15" t="s">
        <v>30</v>
      </c>
      <c r="AY792" s="189" t="s">
        <v>130</v>
      </c>
    </row>
    <row r="793" spans="1:65" s="2" customFormat="1" ht="24.15" customHeight="1">
      <c r="A793" s="33"/>
      <c r="B793" s="125"/>
      <c r="C793" s="159" t="s">
        <v>1522</v>
      </c>
      <c r="D793" s="159" t="s">
        <v>132</v>
      </c>
      <c r="E793" s="160" t="s">
        <v>1523</v>
      </c>
      <c r="F793" s="161" t="s">
        <v>1524</v>
      </c>
      <c r="G793" s="162" t="s">
        <v>344</v>
      </c>
      <c r="H793" s="163">
        <v>15.9</v>
      </c>
      <c r="I793" s="164"/>
      <c r="J793" s="165">
        <f>ROUND(I793*H793,2)</f>
        <v>0</v>
      </c>
      <c r="K793" s="161" t="s">
        <v>136</v>
      </c>
      <c r="L793" s="34"/>
      <c r="M793" s="166" t="s">
        <v>1</v>
      </c>
      <c r="N793" s="167" t="s">
        <v>38</v>
      </c>
      <c r="O793" s="59"/>
      <c r="P793" s="168">
        <f>O793*H793</f>
        <v>0</v>
      </c>
      <c r="Q793" s="168">
        <v>0</v>
      </c>
      <c r="R793" s="168">
        <f>Q793*H793</f>
        <v>0</v>
      </c>
      <c r="S793" s="168">
        <v>0</v>
      </c>
      <c r="T793" s="169">
        <f>S793*H793</f>
        <v>0</v>
      </c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R793" s="170" t="s">
        <v>233</v>
      </c>
      <c r="AT793" s="170" t="s">
        <v>132</v>
      </c>
      <c r="AU793" s="170" t="s">
        <v>82</v>
      </c>
      <c r="AY793" s="18" t="s">
        <v>130</v>
      </c>
      <c r="BE793" s="171">
        <f>IF(N793="základní",J793,0)</f>
        <v>0</v>
      </c>
      <c r="BF793" s="171">
        <f>IF(N793="snížená",J793,0)</f>
        <v>0</v>
      </c>
      <c r="BG793" s="171">
        <f>IF(N793="zákl. přenesená",J793,0)</f>
        <v>0</v>
      </c>
      <c r="BH793" s="171">
        <f>IF(N793="sníž. přenesená",J793,0)</f>
        <v>0</v>
      </c>
      <c r="BI793" s="171">
        <f>IF(N793="nulová",J793,0)</f>
        <v>0</v>
      </c>
      <c r="BJ793" s="18" t="s">
        <v>30</v>
      </c>
      <c r="BK793" s="171">
        <f>ROUND(I793*H793,2)</f>
        <v>0</v>
      </c>
      <c r="BL793" s="18" t="s">
        <v>233</v>
      </c>
      <c r="BM793" s="170" t="s">
        <v>1525</v>
      </c>
    </row>
    <row r="794" spans="1:65" s="14" customFormat="1">
      <c r="B794" s="180"/>
      <c r="D794" s="173" t="s">
        <v>139</v>
      </c>
      <c r="E794" s="181" t="s">
        <v>1</v>
      </c>
      <c r="F794" s="182" t="s">
        <v>1503</v>
      </c>
      <c r="H794" s="183">
        <v>15.9</v>
      </c>
      <c r="I794" s="184"/>
      <c r="L794" s="180"/>
      <c r="M794" s="185"/>
      <c r="N794" s="186"/>
      <c r="O794" s="186"/>
      <c r="P794" s="186"/>
      <c r="Q794" s="186"/>
      <c r="R794" s="186"/>
      <c r="S794" s="186"/>
      <c r="T794" s="187"/>
      <c r="AT794" s="181" t="s">
        <v>139</v>
      </c>
      <c r="AU794" s="181" t="s">
        <v>82</v>
      </c>
      <c r="AV794" s="14" t="s">
        <v>82</v>
      </c>
      <c r="AW794" s="14" t="s">
        <v>29</v>
      </c>
      <c r="AX794" s="14" t="s">
        <v>30</v>
      </c>
      <c r="AY794" s="181" t="s">
        <v>130</v>
      </c>
    </row>
    <row r="795" spans="1:65" s="2" customFormat="1" ht="24.15" customHeight="1">
      <c r="A795" s="33"/>
      <c r="B795" s="125"/>
      <c r="C795" s="159" t="s">
        <v>1526</v>
      </c>
      <c r="D795" s="159" t="s">
        <v>132</v>
      </c>
      <c r="E795" s="160" t="s">
        <v>1527</v>
      </c>
      <c r="F795" s="161" t="s">
        <v>1528</v>
      </c>
      <c r="G795" s="162" t="s">
        <v>344</v>
      </c>
      <c r="H795" s="163">
        <v>15.9</v>
      </c>
      <c r="I795" s="164"/>
      <c r="J795" s="165">
        <f>ROUND(I795*H795,2)</f>
        <v>0</v>
      </c>
      <c r="K795" s="161" t="s">
        <v>136</v>
      </c>
      <c r="L795" s="34"/>
      <c r="M795" s="166" t="s">
        <v>1</v>
      </c>
      <c r="N795" s="167" t="s">
        <v>38</v>
      </c>
      <c r="O795" s="59"/>
      <c r="P795" s="168">
        <f>O795*H795</f>
        <v>0</v>
      </c>
      <c r="Q795" s="168">
        <v>0</v>
      </c>
      <c r="R795" s="168">
        <f>Q795*H795</f>
        <v>0</v>
      </c>
      <c r="S795" s="168">
        <v>0</v>
      </c>
      <c r="T795" s="169">
        <f>S795*H795</f>
        <v>0</v>
      </c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R795" s="170" t="s">
        <v>233</v>
      </c>
      <c r="AT795" s="170" t="s">
        <v>132</v>
      </c>
      <c r="AU795" s="170" t="s">
        <v>82</v>
      </c>
      <c r="AY795" s="18" t="s">
        <v>130</v>
      </c>
      <c r="BE795" s="171">
        <f>IF(N795="základní",J795,0)</f>
        <v>0</v>
      </c>
      <c r="BF795" s="171">
        <f>IF(N795="snížená",J795,0)</f>
        <v>0</v>
      </c>
      <c r="BG795" s="171">
        <f>IF(N795="zákl. přenesená",J795,0)</f>
        <v>0</v>
      </c>
      <c r="BH795" s="171">
        <f>IF(N795="sníž. přenesená",J795,0)</f>
        <v>0</v>
      </c>
      <c r="BI795" s="171">
        <f>IF(N795="nulová",J795,0)</f>
        <v>0</v>
      </c>
      <c r="BJ795" s="18" t="s">
        <v>30</v>
      </c>
      <c r="BK795" s="171">
        <f>ROUND(I795*H795,2)</f>
        <v>0</v>
      </c>
      <c r="BL795" s="18" t="s">
        <v>233</v>
      </c>
      <c r="BM795" s="170" t="s">
        <v>1529</v>
      </c>
    </row>
    <row r="796" spans="1:65" s="14" customFormat="1">
      <c r="B796" s="180"/>
      <c r="D796" s="173" t="s">
        <v>139</v>
      </c>
      <c r="E796" s="181" t="s">
        <v>1</v>
      </c>
      <c r="F796" s="182" t="s">
        <v>1503</v>
      </c>
      <c r="H796" s="183">
        <v>15.9</v>
      </c>
      <c r="I796" s="184"/>
      <c r="L796" s="180"/>
      <c r="M796" s="185"/>
      <c r="N796" s="186"/>
      <c r="O796" s="186"/>
      <c r="P796" s="186"/>
      <c r="Q796" s="186"/>
      <c r="R796" s="186"/>
      <c r="S796" s="186"/>
      <c r="T796" s="187"/>
      <c r="AT796" s="181" t="s">
        <v>139</v>
      </c>
      <c r="AU796" s="181" t="s">
        <v>82</v>
      </c>
      <c r="AV796" s="14" t="s">
        <v>82</v>
      </c>
      <c r="AW796" s="14" t="s">
        <v>29</v>
      </c>
      <c r="AX796" s="14" t="s">
        <v>30</v>
      </c>
      <c r="AY796" s="181" t="s">
        <v>130</v>
      </c>
    </row>
    <row r="797" spans="1:65" s="2" customFormat="1" ht="24.15" customHeight="1">
      <c r="A797" s="33"/>
      <c r="B797" s="125"/>
      <c r="C797" s="159" t="s">
        <v>1530</v>
      </c>
      <c r="D797" s="159" t="s">
        <v>132</v>
      </c>
      <c r="E797" s="160" t="s">
        <v>1531</v>
      </c>
      <c r="F797" s="161" t="s">
        <v>1532</v>
      </c>
      <c r="G797" s="162" t="s">
        <v>344</v>
      </c>
      <c r="H797" s="163">
        <v>15.9</v>
      </c>
      <c r="I797" s="164"/>
      <c r="J797" s="165">
        <f>ROUND(I797*H797,2)</f>
        <v>0</v>
      </c>
      <c r="K797" s="161" t="s">
        <v>136</v>
      </c>
      <c r="L797" s="34"/>
      <c r="M797" s="166" t="s">
        <v>1</v>
      </c>
      <c r="N797" s="167" t="s">
        <v>38</v>
      </c>
      <c r="O797" s="59"/>
      <c r="P797" s="168">
        <f>O797*H797</f>
        <v>0</v>
      </c>
      <c r="Q797" s="168">
        <v>0</v>
      </c>
      <c r="R797" s="168">
        <f>Q797*H797</f>
        <v>0</v>
      </c>
      <c r="S797" s="168">
        <v>0</v>
      </c>
      <c r="T797" s="169">
        <f>S797*H797</f>
        <v>0</v>
      </c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R797" s="170" t="s">
        <v>233</v>
      </c>
      <c r="AT797" s="170" t="s">
        <v>132</v>
      </c>
      <c r="AU797" s="170" t="s">
        <v>82</v>
      </c>
      <c r="AY797" s="18" t="s">
        <v>130</v>
      </c>
      <c r="BE797" s="171">
        <f>IF(N797="základní",J797,0)</f>
        <v>0</v>
      </c>
      <c r="BF797" s="171">
        <f>IF(N797="snížená",J797,0)</f>
        <v>0</v>
      </c>
      <c r="BG797" s="171">
        <f>IF(N797="zákl. přenesená",J797,0)</f>
        <v>0</v>
      </c>
      <c r="BH797" s="171">
        <f>IF(N797="sníž. přenesená",J797,0)</f>
        <v>0</v>
      </c>
      <c r="BI797" s="171">
        <f>IF(N797="nulová",J797,0)</f>
        <v>0</v>
      </c>
      <c r="BJ797" s="18" t="s">
        <v>30</v>
      </c>
      <c r="BK797" s="171">
        <f>ROUND(I797*H797,2)</f>
        <v>0</v>
      </c>
      <c r="BL797" s="18" t="s">
        <v>233</v>
      </c>
      <c r="BM797" s="170" t="s">
        <v>1533</v>
      </c>
    </row>
    <row r="798" spans="1:65" s="14" customFormat="1">
      <c r="B798" s="180"/>
      <c r="D798" s="173" t="s">
        <v>139</v>
      </c>
      <c r="E798" s="181" t="s">
        <v>1</v>
      </c>
      <c r="F798" s="182" t="s">
        <v>1503</v>
      </c>
      <c r="H798" s="183">
        <v>15.9</v>
      </c>
      <c r="I798" s="184"/>
      <c r="L798" s="180"/>
      <c r="M798" s="185"/>
      <c r="N798" s="186"/>
      <c r="O798" s="186"/>
      <c r="P798" s="186"/>
      <c r="Q798" s="186"/>
      <c r="R798" s="186"/>
      <c r="S798" s="186"/>
      <c r="T798" s="187"/>
      <c r="AT798" s="181" t="s">
        <v>139</v>
      </c>
      <c r="AU798" s="181" t="s">
        <v>82</v>
      </c>
      <c r="AV798" s="14" t="s">
        <v>82</v>
      </c>
      <c r="AW798" s="14" t="s">
        <v>29</v>
      </c>
      <c r="AX798" s="14" t="s">
        <v>30</v>
      </c>
      <c r="AY798" s="181" t="s">
        <v>130</v>
      </c>
    </row>
    <row r="799" spans="1:65" s="2" customFormat="1" ht="21.75" customHeight="1">
      <c r="A799" s="33"/>
      <c r="B799" s="125"/>
      <c r="C799" s="159" t="s">
        <v>1534</v>
      </c>
      <c r="D799" s="159" t="s">
        <v>132</v>
      </c>
      <c r="E799" s="160" t="s">
        <v>1535</v>
      </c>
      <c r="F799" s="161" t="s">
        <v>1536</v>
      </c>
      <c r="G799" s="162" t="s">
        <v>279</v>
      </c>
      <c r="H799" s="163">
        <v>18</v>
      </c>
      <c r="I799" s="164"/>
      <c r="J799" s="165">
        <f>ROUND(I799*H799,2)</f>
        <v>0</v>
      </c>
      <c r="K799" s="161" t="s">
        <v>1</v>
      </c>
      <c r="L799" s="34"/>
      <c r="M799" s="166" t="s">
        <v>1</v>
      </c>
      <c r="N799" s="167" t="s">
        <v>38</v>
      </c>
      <c r="O799" s="59"/>
      <c r="P799" s="168">
        <f>O799*H799</f>
        <v>0</v>
      </c>
      <c r="Q799" s="168">
        <v>0</v>
      </c>
      <c r="R799" s="168">
        <f>Q799*H799</f>
        <v>0</v>
      </c>
      <c r="S799" s="168">
        <v>0</v>
      </c>
      <c r="T799" s="169">
        <f>S799*H799</f>
        <v>0</v>
      </c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R799" s="170" t="s">
        <v>233</v>
      </c>
      <c r="AT799" s="170" t="s">
        <v>132</v>
      </c>
      <c r="AU799" s="170" t="s">
        <v>82</v>
      </c>
      <c r="AY799" s="18" t="s">
        <v>130</v>
      </c>
      <c r="BE799" s="171">
        <f>IF(N799="základní",J799,0)</f>
        <v>0</v>
      </c>
      <c r="BF799" s="171">
        <f>IF(N799="snížená",J799,0)</f>
        <v>0</v>
      </c>
      <c r="BG799" s="171">
        <f>IF(N799="zákl. přenesená",J799,0)</f>
        <v>0</v>
      </c>
      <c r="BH799" s="171">
        <f>IF(N799="sníž. přenesená",J799,0)</f>
        <v>0</v>
      </c>
      <c r="BI799" s="171">
        <f>IF(N799="nulová",J799,0)</f>
        <v>0</v>
      </c>
      <c r="BJ799" s="18" t="s">
        <v>30</v>
      </c>
      <c r="BK799" s="171">
        <f>ROUND(I799*H799,2)</f>
        <v>0</v>
      </c>
      <c r="BL799" s="18" t="s">
        <v>233</v>
      </c>
      <c r="BM799" s="170" t="s">
        <v>1537</v>
      </c>
    </row>
    <row r="800" spans="1:65" s="14" customFormat="1">
      <c r="B800" s="180"/>
      <c r="D800" s="173" t="s">
        <v>139</v>
      </c>
      <c r="E800" s="181" t="s">
        <v>1</v>
      </c>
      <c r="F800" s="182" t="s">
        <v>1538</v>
      </c>
      <c r="H800" s="183">
        <v>3.5</v>
      </c>
      <c r="I800" s="184"/>
      <c r="L800" s="180"/>
      <c r="M800" s="185"/>
      <c r="N800" s="186"/>
      <c r="O800" s="186"/>
      <c r="P800" s="186"/>
      <c r="Q800" s="186"/>
      <c r="R800" s="186"/>
      <c r="S800" s="186"/>
      <c r="T800" s="187"/>
      <c r="AT800" s="181" t="s">
        <v>139</v>
      </c>
      <c r="AU800" s="181" t="s">
        <v>82</v>
      </c>
      <c r="AV800" s="14" t="s">
        <v>82</v>
      </c>
      <c r="AW800" s="14" t="s">
        <v>29</v>
      </c>
      <c r="AX800" s="14" t="s">
        <v>73</v>
      </c>
      <c r="AY800" s="181" t="s">
        <v>130</v>
      </c>
    </row>
    <row r="801" spans="1:65" s="14" customFormat="1">
      <c r="B801" s="180"/>
      <c r="D801" s="173" t="s">
        <v>139</v>
      </c>
      <c r="E801" s="181" t="s">
        <v>1</v>
      </c>
      <c r="F801" s="182" t="s">
        <v>1539</v>
      </c>
      <c r="H801" s="183">
        <v>5.5</v>
      </c>
      <c r="I801" s="184"/>
      <c r="L801" s="180"/>
      <c r="M801" s="185"/>
      <c r="N801" s="186"/>
      <c r="O801" s="186"/>
      <c r="P801" s="186"/>
      <c r="Q801" s="186"/>
      <c r="R801" s="186"/>
      <c r="S801" s="186"/>
      <c r="T801" s="187"/>
      <c r="AT801" s="181" t="s">
        <v>139</v>
      </c>
      <c r="AU801" s="181" t="s">
        <v>82</v>
      </c>
      <c r="AV801" s="14" t="s">
        <v>82</v>
      </c>
      <c r="AW801" s="14" t="s">
        <v>29</v>
      </c>
      <c r="AX801" s="14" t="s">
        <v>73</v>
      </c>
      <c r="AY801" s="181" t="s">
        <v>130</v>
      </c>
    </row>
    <row r="802" spans="1:65" s="14" customFormat="1">
      <c r="B802" s="180"/>
      <c r="D802" s="173" t="s">
        <v>139</v>
      </c>
      <c r="E802" s="181" t="s">
        <v>1</v>
      </c>
      <c r="F802" s="182" t="s">
        <v>1540</v>
      </c>
      <c r="H802" s="183">
        <v>3.5</v>
      </c>
      <c r="I802" s="184"/>
      <c r="L802" s="180"/>
      <c r="M802" s="185"/>
      <c r="N802" s="186"/>
      <c r="O802" s="186"/>
      <c r="P802" s="186"/>
      <c r="Q802" s="186"/>
      <c r="R802" s="186"/>
      <c r="S802" s="186"/>
      <c r="T802" s="187"/>
      <c r="AT802" s="181" t="s">
        <v>139</v>
      </c>
      <c r="AU802" s="181" t="s">
        <v>82</v>
      </c>
      <c r="AV802" s="14" t="s">
        <v>82</v>
      </c>
      <c r="AW802" s="14" t="s">
        <v>29</v>
      </c>
      <c r="AX802" s="14" t="s">
        <v>73</v>
      </c>
      <c r="AY802" s="181" t="s">
        <v>130</v>
      </c>
    </row>
    <row r="803" spans="1:65" s="14" customFormat="1">
      <c r="B803" s="180"/>
      <c r="D803" s="173" t="s">
        <v>139</v>
      </c>
      <c r="E803" s="181" t="s">
        <v>1</v>
      </c>
      <c r="F803" s="182" t="s">
        <v>1539</v>
      </c>
      <c r="H803" s="183">
        <v>5.5</v>
      </c>
      <c r="I803" s="184"/>
      <c r="L803" s="180"/>
      <c r="M803" s="185"/>
      <c r="N803" s="186"/>
      <c r="O803" s="186"/>
      <c r="P803" s="186"/>
      <c r="Q803" s="186"/>
      <c r="R803" s="186"/>
      <c r="S803" s="186"/>
      <c r="T803" s="187"/>
      <c r="AT803" s="181" t="s">
        <v>139</v>
      </c>
      <c r="AU803" s="181" t="s">
        <v>82</v>
      </c>
      <c r="AV803" s="14" t="s">
        <v>82</v>
      </c>
      <c r="AW803" s="14" t="s">
        <v>29</v>
      </c>
      <c r="AX803" s="14" t="s">
        <v>73</v>
      </c>
      <c r="AY803" s="181" t="s">
        <v>130</v>
      </c>
    </row>
    <row r="804" spans="1:65" s="15" customFormat="1">
      <c r="B804" s="188"/>
      <c r="D804" s="173" t="s">
        <v>139</v>
      </c>
      <c r="E804" s="189" t="s">
        <v>1</v>
      </c>
      <c r="F804" s="190" t="s">
        <v>142</v>
      </c>
      <c r="H804" s="191">
        <v>18</v>
      </c>
      <c r="I804" s="192"/>
      <c r="L804" s="188"/>
      <c r="M804" s="193"/>
      <c r="N804" s="194"/>
      <c r="O804" s="194"/>
      <c r="P804" s="194"/>
      <c r="Q804" s="194"/>
      <c r="R804" s="194"/>
      <c r="S804" s="194"/>
      <c r="T804" s="195"/>
      <c r="AT804" s="189" t="s">
        <v>139</v>
      </c>
      <c r="AU804" s="189" t="s">
        <v>82</v>
      </c>
      <c r="AV804" s="15" t="s">
        <v>137</v>
      </c>
      <c r="AW804" s="15" t="s">
        <v>29</v>
      </c>
      <c r="AX804" s="15" t="s">
        <v>30</v>
      </c>
      <c r="AY804" s="189" t="s">
        <v>130</v>
      </c>
    </row>
    <row r="805" spans="1:65" s="2" customFormat="1" ht="33" customHeight="1">
      <c r="A805" s="33"/>
      <c r="B805" s="125"/>
      <c r="C805" s="159" t="s">
        <v>1541</v>
      </c>
      <c r="D805" s="159" t="s">
        <v>132</v>
      </c>
      <c r="E805" s="160" t="s">
        <v>1542</v>
      </c>
      <c r="F805" s="161" t="s">
        <v>1543</v>
      </c>
      <c r="G805" s="162" t="s">
        <v>245</v>
      </c>
      <c r="H805" s="163">
        <v>1.9610000000000001</v>
      </c>
      <c r="I805" s="164"/>
      <c r="J805" s="165">
        <f>ROUND(I805*H805,2)</f>
        <v>0</v>
      </c>
      <c r="K805" s="161" t="s">
        <v>1</v>
      </c>
      <c r="L805" s="34"/>
      <c r="M805" s="166" t="s">
        <v>1</v>
      </c>
      <c r="N805" s="167" t="s">
        <v>38</v>
      </c>
      <c r="O805" s="59"/>
      <c r="P805" s="168">
        <f>O805*H805</f>
        <v>0</v>
      </c>
      <c r="Q805" s="168">
        <v>0</v>
      </c>
      <c r="R805" s="168">
        <f>Q805*H805</f>
        <v>0</v>
      </c>
      <c r="S805" s="168">
        <v>0</v>
      </c>
      <c r="T805" s="169">
        <f>S805*H805</f>
        <v>0</v>
      </c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R805" s="170" t="s">
        <v>233</v>
      </c>
      <c r="AT805" s="170" t="s">
        <v>132</v>
      </c>
      <c r="AU805" s="170" t="s">
        <v>82</v>
      </c>
      <c r="AY805" s="18" t="s">
        <v>130</v>
      </c>
      <c r="BE805" s="171">
        <f>IF(N805="základní",J805,0)</f>
        <v>0</v>
      </c>
      <c r="BF805" s="171">
        <f>IF(N805="snížená",J805,0)</f>
        <v>0</v>
      </c>
      <c r="BG805" s="171">
        <f>IF(N805="zákl. přenesená",J805,0)</f>
        <v>0</v>
      </c>
      <c r="BH805" s="171">
        <f>IF(N805="sníž. přenesená",J805,0)</f>
        <v>0</v>
      </c>
      <c r="BI805" s="171">
        <f>IF(N805="nulová",J805,0)</f>
        <v>0</v>
      </c>
      <c r="BJ805" s="18" t="s">
        <v>30</v>
      </c>
      <c r="BK805" s="171">
        <f>ROUND(I805*H805,2)</f>
        <v>0</v>
      </c>
      <c r="BL805" s="18" t="s">
        <v>233</v>
      </c>
      <c r="BM805" s="170" t="s">
        <v>1544</v>
      </c>
    </row>
    <row r="806" spans="1:65" s="2" customFormat="1" ht="24.15" customHeight="1">
      <c r="A806" s="33"/>
      <c r="B806" s="125"/>
      <c r="C806" s="159" t="s">
        <v>1545</v>
      </c>
      <c r="D806" s="159" t="s">
        <v>132</v>
      </c>
      <c r="E806" s="160" t="s">
        <v>1546</v>
      </c>
      <c r="F806" s="161" t="s">
        <v>1547</v>
      </c>
      <c r="G806" s="162" t="s">
        <v>245</v>
      </c>
      <c r="H806" s="163">
        <v>1.9610000000000001</v>
      </c>
      <c r="I806" s="164"/>
      <c r="J806" s="165">
        <f>ROUND(I806*H806,2)</f>
        <v>0</v>
      </c>
      <c r="K806" s="161" t="s">
        <v>1</v>
      </c>
      <c r="L806" s="34"/>
      <c r="M806" s="206" t="s">
        <v>1</v>
      </c>
      <c r="N806" s="207" t="s">
        <v>38</v>
      </c>
      <c r="O806" s="208"/>
      <c r="P806" s="209">
        <f>O806*H806</f>
        <v>0</v>
      </c>
      <c r="Q806" s="209">
        <v>0</v>
      </c>
      <c r="R806" s="209">
        <f>Q806*H806</f>
        <v>0</v>
      </c>
      <c r="S806" s="209">
        <v>0</v>
      </c>
      <c r="T806" s="210">
        <f>S806*H806</f>
        <v>0</v>
      </c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R806" s="170" t="s">
        <v>233</v>
      </c>
      <c r="AT806" s="170" t="s">
        <v>132</v>
      </c>
      <c r="AU806" s="170" t="s">
        <v>82</v>
      </c>
      <c r="AY806" s="18" t="s">
        <v>130</v>
      </c>
      <c r="BE806" s="171">
        <f>IF(N806="základní",J806,0)</f>
        <v>0</v>
      </c>
      <c r="BF806" s="171">
        <f>IF(N806="snížená",J806,0)</f>
        <v>0</v>
      </c>
      <c r="BG806" s="171">
        <f>IF(N806="zákl. přenesená",J806,0)</f>
        <v>0</v>
      </c>
      <c r="BH806" s="171">
        <f>IF(N806="sníž. přenesená",J806,0)</f>
        <v>0</v>
      </c>
      <c r="BI806" s="171">
        <f>IF(N806="nulová",J806,0)</f>
        <v>0</v>
      </c>
      <c r="BJ806" s="18" t="s">
        <v>30</v>
      </c>
      <c r="BK806" s="171">
        <f>ROUND(I806*H806,2)</f>
        <v>0</v>
      </c>
      <c r="BL806" s="18" t="s">
        <v>233</v>
      </c>
      <c r="BM806" s="170" t="s">
        <v>1548</v>
      </c>
    </row>
    <row r="807" spans="1:65" s="2" customFormat="1" ht="6.9" customHeight="1">
      <c r="A807" s="33"/>
      <c r="B807" s="48"/>
      <c r="C807" s="49"/>
      <c r="D807" s="49"/>
      <c r="E807" s="49"/>
      <c r="F807" s="49"/>
      <c r="G807" s="49"/>
      <c r="H807" s="49"/>
      <c r="I807" s="49"/>
      <c r="J807" s="49"/>
      <c r="K807" s="49"/>
      <c r="L807" s="34"/>
      <c r="M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</row>
  </sheetData>
  <autoFilter ref="C136:K806"/>
  <mergeCells count="14">
    <mergeCell ref="D115:F115"/>
    <mergeCell ref="E127:H127"/>
    <mergeCell ref="E129:H129"/>
    <mergeCell ref="L2:V2"/>
    <mergeCell ref="E87:H87"/>
    <mergeCell ref="D111:F111"/>
    <mergeCell ref="D112:F112"/>
    <mergeCell ref="D113:F113"/>
    <mergeCell ref="D114:F11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SO01 - Zabezpečení svahu</vt:lpstr>
      <vt:lpstr>SO02 - Sanace svahu</vt:lpstr>
      <vt:lpstr>SO03 - Oprava kanalizace</vt:lpstr>
      <vt:lpstr>'Rekapitulace stavby'!Názvy_tisku</vt:lpstr>
      <vt:lpstr>'SO01 - Zabezpečení svahu'!Názvy_tisku</vt:lpstr>
      <vt:lpstr>'SO02 - Sanace svahu'!Názvy_tisku</vt:lpstr>
      <vt:lpstr>'SO03 - Oprava kanalizace'!Názvy_tisku</vt:lpstr>
      <vt:lpstr>'Rekapitulace stavby'!Oblast_tisku</vt:lpstr>
      <vt:lpstr>'SO01 - Zabezpečení svahu'!Oblast_tisku</vt:lpstr>
      <vt:lpstr>'SO02 - Sanace svahu'!Oblast_tisku</vt:lpstr>
      <vt:lpstr>'SO03 - Oprava kanalizace'!Oblast_tisku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pavelmarek415@gmail.com</cp:lastModifiedBy>
  <dcterms:created xsi:type="dcterms:W3CDTF">2024-08-20T06:16:32Z</dcterms:created>
  <dcterms:modified xsi:type="dcterms:W3CDTF">2024-08-21T12:12:06Z</dcterms:modified>
</cp:coreProperties>
</file>