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_rels/sheet1.xml.rels" ContentType="application/vnd.openxmlformats-package.relationships+xml"/>
  <Override PartName="/xl/worksheets/_rels/sheet2.xml.rels" ContentType="application/vnd.openxmlformats-package.relationships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media/image1.png" ContentType="image/png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_rels/drawing1.xml.rels" ContentType="application/vnd.openxmlformats-package.relationships+xml"/>
  <Override PartName="/xl/drawings/_rels/drawing2.xml.rels" ContentType="application/vnd.openxmlformats-package.relationship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1" activeTab="1"/>
  </bookViews>
  <sheets>
    <sheet name="Rekapitulace stavby" sheetId="1" state="hidden" r:id="rId3"/>
    <sheet name="LipovaWC219 - Oprava soci..." sheetId="2" state="visible" r:id="rId4"/>
  </sheets>
  <definedNames>
    <definedName function="false" hidden="false" localSheetId="1" name="_xlnm.Print_Area" vbProcedure="false">'LipovaWC219 - Oprava soci...'!$C$4:$J$76,'LipovaWC219 - Oprava soci...'!$C$82:$J$119,'LipovaWC219 - Oprava soci...'!$C$125:$K$354</definedName>
    <definedName function="false" hidden="false" localSheetId="1" name="_xlnm.Print_Titles" vbProcedure="false">'LipovaWC219 - Oprava soci...'!$135:$135</definedName>
    <definedName function="false" hidden="true" localSheetId="1" name="_xlnm._FilterDatabase" vbProcedure="false">'LipovaWC219 - Oprava soci...'!$C$135:$K$354</definedName>
    <definedName function="false" hidden="false" localSheetId="0" name="_xlnm.Print_Area" vbProcedure="false">'Rekapitulace stavby'!$D$4:$AO$76,'Rekapitulace stavby'!$C$82:$AQ$96</definedName>
    <definedName function="false" hidden="false" localSheetId="0" name="_xlnm.Print_Titles" vbProcedure="false">'Rekapitulace stavby'!$92:$92</definedName>
  </definedName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<sst xmlns="http://schemas.openxmlformats.org/spreadsheetml/2006/main" count="2669" uniqueCount="719">
  <si>
    <t xml:space="preserve">Export Komplet</t>
  </si>
  <si>
    <t xml:space="preserve">2.0</t>
  </si>
  <si>
    <t xml:space="preserve">False</t>
  </si>
  <si>
    <t xml:space="preserve">{cc104c1b-3cef-4ad3-a43c-d910202d72fa}</t>
  </si>
  <si>
    <t xml:space="preserve">&gt;&gt;  skryté sloupce  &lt;&lt;</t>
  </si>
  <si>
    <t xml:space="preserve">0,01</t>
  </si>
  <si>
    <t xml:space="preserve">21</t>
  </si>
  <si>
    <t xml:space="preserve">12</t>
  </si>
  <si>
    <t xml:space="preserve">REKAPITULACE STAVBY</t>
  </si>
  <si>
    <t xml:space="preserve">v ---  níže se nacházejí doplnkové a pomocné údaje k sestavám  --- v</t>
  </si>
  <si>
    <t xml:space="preserve">Návod na vyplnění</t>
  </si>
  <si>
    <t xml:space="preserve">0,001</t>
  </si>
  <si>
    <t xml:space="preserve">Kód:</t>
  </si>
  <si>
    <t xml:space="preserve">LipovaWC219</t>
  </si>
  <si>
    <t xml:space="preserve">Měnit lze pouze buňky se žlutým podbarvením!
1) na prvním listu Rekapitulace stavby vyplňte v sestavě
    a) Souhrnný list
       - údaje o Uchazeči
         (přenesou se do ostatních sestav i v jiných listech)
    b) Rekapitulace objektů
       - potřebné Ostatní náklady
2) na vybraných listech vyplňte v sestavě
    a) Krycí list
       - údaje o Uchazeči, pokud se liší od údajů o Uchazeči na Souhrnném listu
         (údaje se přenesou do ostatních sestav v daném listu)
    b) Rekapitulace rozpočtu
       - potřebné Ostatní náklady
    c) Celkové náklady za stavbu
       - ceny u položek
       - množství, pokud má žluté podbarvení
       - a v případě potřeby poznámku (ta je ve skrytém sloupci)</t>
  </si>
  <si>
    <t xml:space="preserve">Stavba:</t>
  </si>
  <si>
    <t xml:space="preserve">Oprava sociálního zařízení m.č.1.19 ve 2.NP</t>
  </si>
  <si>
    <t xml:space="preserve">KSO:</t>
  </si>
  <si>
    <t xml:space="preserve">CC-CZ:</t>
  </si>
  <si>
    <t xml:space="preserve">Místo:</t>
  </si>
  <si>
    <t xml:space="preserve">Lipová 18, Brno</t>
  </si>
  <si>
    <t xml:space="preserve">Datum:</t>
  </si>
  <si>
    <t xml:space="preserve">1. 3. 2025</t>
  </si>
  <si>
    <t xml:space="preserve">Zadavatel:</t>
  </si>
  <si>
    <t xml:space="preserve">IČ:</t>
  </si>
  <si>
    <t xml:space="preserve">MmBrna, OSM, Husova 3, Brno</t>
  </si>
  <si>
    <t xml:space="preserve">DIČ:</t>
  </si>
  <si>
    <t xml:space="preserve">Uchazeč:</t>
  </si>
  <si>
    <t xml:space="preserve">Vyplň údaj</t>
  </si>
  <si>
    <t xml:space="preserve">Projektant:</t>
  </si>
  <si>
    <t xml:space="preserve">Radka Volková</t>
  </si>
  <si>
    <t xml:space="preserve">True</t>
  </si>
  <si>
    <t xml:space="preserve">Zpracovatel:</t>
  </si>
  <si>
    <t xml:space="preserve">Poznámka:</t>
  </si>
  <si>
    <t xml:space="preserve">Cena bez DPH</t>
  </si>
  <si>
    <t xml:space="preserve">Sazba daně</t>
  </si>
  <si>
    <t xml:space="preserve">Základ daně</t>
  </si>
  <si>
    <t xml:space="preserve">Výše daně</t>
  </si>
  <si>
    <t xml:space="preserve">DPH</t>
  </si>
  <si>
    <t xml:space="preserve">základní</t>
  </si>
  <si>
    <t xml:space="preserve">snížená</t>
  </si>
  <si>
    <t xml:space="preserve">zákl. přenesená</t>
  </si>
  <si>
    <t xml:space="preserve">sníž. přenesená</t>
  </si>
  <si>
    <t xml:space="preserve">nulová</t>
  </si>
  <si>
    <t xml:space="preserve">Cena s DPH</t>
  </si>
  <si>
    <t xml:space="preserve">v</t>
  </si>
  <si>
    <t xml:space="preserve">CZK</t>
  </si>
  <si>
    <t xml:space="preserve">Projektant</t>
  </si>
  <si>
    <t xml:space="preserve">Zpracovatel</t>
  </si>
  <si>
    <t xml:space="preserve">Datum a podpis:</t>
  </si>
  <si>
    <t xml:space="preserve">Razítko</t>
  </si>
  <si>
    <t xml:space="preserve">Objednavatel</t>
  </si>
  <si>
    <t xml:space="preserve">Uchazeč</t>
  </si>
  <si>
    <t xml:space="preserve">REKAPITULACE OBJEKTŮ STAVBY A SOUPISŮ PRACÍ</t>
  </si>
  <si>
    <t xml:space="preserve">Informatívní údaje z listů zakázek</t>
  </si>
  <si>
    <t xml:space="preserve">Kód</t>
  </si>
  <si>
    <t xml:space="preserve">Popis</t>
  </si>
  <si>
    <t xml:space="preserve">Cena bez DPH [CZK]</t>
  </si>
  <si>
    <t xml:space="preserve">Cena s DPH [CZK]</t>
  </si>
  <si>
    <t xml:space="preserve">Typ</t>
  </si>
  <si>
    <t xml:space="preserve">z toho Ostat.
náklady [CZK]</t>
  </si>
  <si>
    <t xml:space="preserve">DPH [CZK]</t>
  </si>
  <si>
    <t xml:space="preserve">Normohodiny [h]</t>
  </si>
  <si>
    <t xml:space="preserve">DPH základní [CZK]</t>
  </si>
  <si>
    <t xml:space="preserve">DPH snížená [CZK]</t>
  </si>
  <si>
    <t xml:space="preserve">DPH základní přenesená
[CZK]</t>
  </si>
  <si>
    <t xml:space="preserve">DPH snížená přenesená
[CZK]</t>
  </si>
  <si>
    <t xml:space="preserve">Základna
DPH základní</t>
  </si>
  <si>
    <t xml:space="preserve">Základna
DPH snížená</t>
  </si>
  <si>
    <t xml:space="preserve">Základna
DPH zákl. přenesená</t>
  </si>
  <si>
    <t xml:space="preserve">Základna
DPH sníž. přenesená</t>
  </si>
  <si>
    <t xml:space="preserve">Základna
DPH nulová</t>
  </si>
  <si>
    <t xml:space="preserve">Náklady z rozpočtů</t>
  </si>
  <si>
    <t xml:space="preserve">D</t>
  </si>
  <si>
    <t xml:space="preserve">0</t>
  </si>
  <si>
    <t xml:space="preserve">IMPORT</t>
  </si>
  <si>
    <t xml:space="preserve">{00000000-0000-0000-0000-000000000000}</t>
  </si>
  <si>
    <t xml:space="preserve">/</t>
  </si>
  <si>
    <t xml:space="preserve">STA</t>
  </si>
  <si>
    <t xml:space="preserve">1</t>
  </si>
  <si>
    <t xml:space="preserve">###NOINSERT###</t>
  </si>
  <si>
    <t xml:space="preserve">2</t>
  </si>
  <si>
    <t xml:space="preserve">KRYCÍ LIST SOUPISU PRACÍ</t>
  </si>
  <si>
    <t xml:space="preserve">REKAPITULACE ČLENĚNÍ SOUPISU PRACÍ</t>
  </si>
  <si>
    <t xml:space="preserve">Kód dílu - Popis</t>
  </si>
  <si>
    <t xml:space="preserve">Cena celkem [CZK]</t>
  </si>
  <si>
    <t xml:space="preserve">Náklady ze soupisu prací</t>
  </si>
  <si>
    <t xml:space="preserve">-1</t>
  </si>
  <si>
    <t xml:space="preserve">HSV - Práce a dodávky HSV</t>
  </si>
  <si>
    <t xml:space="preserve">    6 - Úpravy povrchů, podlahy a osazování výplní</t>
  </si>
  <si>
    <t xml:space="preserve">    9 - Ostatní konstrukce a práce, bourání</t>
  </si>
  <si>
    <t xml:space="preserve">    997 - Doprava suti a vybouraných hmot</t>
  </si>
  <si>
    <t xml:space="preserve">    998 - Přesun hmot</t>
  </si>
  <si>
    <t xml:space="preserve">PSV - Práce a dodávky PSV</t>
  </si>
  <si>
    <t xml:space="preserve">    721 - Zdravotechnika - vnitřní kanalizace</t>
  </si>
  <si>
    <t xml:space="preserve">    722 - Zdravotechnika - vnitřní vodovod</t>
  </si>
  <si>
    <t xml:space="preserve">    723 - Zdravotechnika - vnitřní plynovod</t>
  </si>
  <si>
    <t xml:space="preserve">    725 - Zdravotechnika - zařizovací předměty</t>
  </si>
  <si>
    <t xml:space="preserve">    735 - Ústřední vytápění - otopná tělesa</t>
  </si>
  <si>
    <t xml:space="preserve">    741 - Elektroinstalace - silnoproud</t>
  </si>
  <si>
    <t xml:space="preserve">    763 - Konstrukce suché výstavby</t>
  </si>
  <si>
    <t xml:space="preserve">    766 - Konstrukce truhlářské</t>
  </si>
  <si>
    <t xml:space="preserve">    771 - Podlahy z dlaždic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</si>
  <si>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</si>
  <si>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</si>
  <si>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</si>
  <si>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</si>
  <si>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 xml:space="preserve">HZS - Hodinové zúčtovací sazby</t>
  </si>
  <si>
    <t xml:space="preserve">VRN - Vedlejší rozpočtové náklady</t>
  </si>
  <si>
    <t xml:space="preserve">    VRN3 - Zařízení staveniště</t>
  </si>
  <si>
    <t xml:space="preserve">    VRN6 - Územní vlivy</t>
  </si>
  <si>
    <t xml:space="preserve">    VRN7 - Provozní vlivy</t>
  </si>
  <si>
    <t xml:space="preserve">SOUPIS PRACÍ</t>
  </si>
  <si>
    <t xml:space="preserve">PČ</t>
  </si>
  <si>
    <t xml:space="preserve">MJ</t>
  </si>
  <si>
    <t xml:space="preserve">Množství</t>
  </si>
  <si>
    <t xml:space="preserve">J.cena [CZK]</t>
  </si>
  <si>
    <t xml:space="preserve">Cenová soustava</t>
  </si>
  <si>
    <t xml:space="preserve">J. Nh [h]</t>
  </si>
  <si>
    <t xml:space="preserve">Nh celkem [h]</t>
  </si>
  <si>
    <t xml:space="preserve">J. hmotnost [t]</t>
  </si>
  <si>
    <t xml:space="preserve">Hmotnost celkem [t]</t>
  </si>
  <si>
    <t xml:space="preserve">J. suť [t]</t>
  </si>
  <si>
    <t xml:space="preserve">Suť Celkem [t]</t>
  </si>
  <si>
    <t xml:space="preserve">Náklady soupisu celkem</t>
  </si>
  <si>
    <t xml:space="preserve">HSV</t>
  </si>
  <si>
    <t xml:space="preserve">Práce a dodávky HSV</t>
  </si>
  <si>
    <t xml:space="preserve">ROZPOCET</t>
  </si>
  <si>
    <t xml:space="preserve">6</t>
  </si>
  <si>
    <t xml:space="preserve">Úpravy povrchů, podlahy a osazování výplní</t>
  </si>
  <si>
    <t xml:space="preserve">K</t>
  </si>
  <si>
    <t xml:space="preserve">611325422</t>
  </si>
  <si>
    <t xml:space="preserve">Oprava vnitřní vápenocementové štukové omítky tl jádrové omítky do 20 mm a tl štuku do 3 mm stropů v rozsahu plochy přes 10 do 30 %</t>
  </si>
  <si>
    <t xml:space="preserve">m2</t>
  </si>
  <si>
    <t xml:space="preserve">CS ÚRS 2025 01</t>
  </si>
  <si>
    <t xml:space="preserve">4</t>
  </si>
  <si>
    <t xml:space="preserve">1144137942</t>
  </si>
  <si>
    <t xml:space="preserve">VV</t>
  </si>
  <si>
    <t xml:space="preserve">1,1*1,7+1,0*1,7+1,4*1,7</t>
  </si>
  <si>
    <t xml:space="preserve">3,4*1,7</t>
  </si>
  <si>
    <t xml:space="preserve">Součet</t>
  </si>
  <si>
    <t xml:space="preserve">612131121</t>
  </si>
  <si>
    <t xml:space="preserve">Penetrační disperzní nátěr vnitřních stěn nanášený ručně</t>
  </si>
  <si>
    <t xml:space="preserve">-1949344259</t>
  </si>
  <si>
    <t xml:space="preserve">3</t>
  </si>
  <si>
    <t xml:space="preserve">612135101</t>
  </si>
  <si>
    <t xml:space="preserve">Hrubá výplň rýh ve stěnách maltou jakékoli šířky rýhy</t>
  </si>
  <si>
    <t xml:space="preserve">-944452311</t>
  </si>
  <si>
    <t xml:space="preserve">30*0,05+20*0,1+6*0,2+5*0,05</t>
  </si>
  <si>
    <t xml:space="preserve">612321121</t>
  </si>
  <si>
    <t xml:space="preserve">Vápenocementová omítka hladká jednovrstvá vnitřních stěn nanášená ručně</t>
  </si>
  <si>
    <t xml:space="preserve">-513583225</t>
  </si>
  <si>
    <t xml:space="preserve">5</t>
  </si>
  <si>
    <t xml:space="preserve">612321191</t>
  </si>
  <si>
    <t xml:space="preserve">Příplatek k vápenocementové omítce vnitřních stěn za každých dalších 5 mm tloušťky ručně</t>
  </si>
  <si>
    <t xml:space="preserve">1546718598</t>
  </si>
  <si>
    <t xml:space="preserve">612325422</t>
  </si>
  <si>
    <t xml:space="preserve">Oprava vnitřní vápenocementové štukové omítky tl jádrové omítky do 20 mm a tl štuku do 3 mm stěn v rozsahu plochy přes 10 do 30 %</t>
  </si>
  <si>
    <t xml:space="preserve">-1661870631</t>
  </si>
  <si>
    <t xml:space="preserve">"Wc kabiny"(1,1+1,0+1,4+1,7*3)*2*2,0-0,6*0,2*3-1*1,75-0,8*1,75-1,35*2,6</t>
  </si>
  <si>
    <t xml:space="preserve">"předsínka"(3,4+1,7)*2*2,0-0,6*0,2*4-3,4*1,5</t>
  </si>
  <si>
    <t xml:space="preserve">7</t>
  </si>
  <si>
    <t xml:space="preserve">612-pc 1</t>
  </si>
  <si>
    <t xml:space="preserve">Repase kovového okna se neřeší v tomto rozpočtu</t>
  </si>
  <si>
    <t xml:space="preserve">sada</t>
  </si>
  <si>
    <t xml:space="preserve">1138669745</t>
  </si>
  <si>
    <t xml:space="preserve">8</t>
  </si>
  <si>
    <t xml:space="preserve">612-pc 2</t>
  </si>
  <si>
    <t xml:space="preserve">Obnova teracového parapetu</t>
  </si>
  <si>
    <t xml:space="preserve">m</t>
  </si>
  <si>
    <t xml:space="preserve">-1889940712</t>
  </si>
  <si>
    <t xml:space="preserve">1,0+0,9+1,35</t>
  </si>
  <si>
    <t xml:space="preserve">9</t>
  </si>
  <si>
    <t xml:space="preserve">632441220</t>
  </si>
  <si>
    <t xml:space="preserve">Potěr anhydritový samonivelační litý C25 do 60 mm</t>
  </si>
  <si>
    <t xml:space="preserve">212541040</t>
  </si>
  <si>
    <t xml:space="preserve">10</t>
  </si>
  <si>
    <t xml:space="preserve">642-pc 3</t>
  </si>
  <si>
    <t xml:space="preserve">Oprava zdi u vyměněné zárubně</t>
  </si>
  <si>
    <t xml:space="preserve">854547581</t>
  </si>
  <si>
    <t xml:space="preserve">2+1</t>
  </si>
  <si>
    <t xml:space="preserve">11</t>
  </si>
  <si>
    <t xml:space="preserve">642-pc 4</t>
  </si>
  <si>
    <t xml:space="preserve">Vyčištění sklokeramických tvárnic 340 x 150cm</t>
  </si>
  <si>
    <t xml:space="preserve">hod</t>
  </si>
  <si>
    <t xml:space="preserve">83820515</t>
  </si>
  <si>
    <t xml:space="preserve">Ostatní konstrukce a práce, bourání</t>
  </si>
  <si>
    <t xml:space="preserve">949101112</t>
  </si>
  <si>
    <t xml:space="preserve">Lešení pomocné pro objekty pozemních staveb s lešeňovou podlahou v přes 1,9 do 3,5 m zatížení do 150 kg/m2</t>
  </si>
  <si>
    <t xml:space="preserve">-144733146</t>
  </si>
  <si>
    <t xml:space="preserve">13</t>
  </si>
  <si>
    <t xml:space="preserve">952901111</t>
  </si>
  <si>
    <t xml:space="preserve">Vyčištění budov bytové a občanské výstavby při výšce podlaží do 4 m</t>
  </si>
  <si>
    <t xml:space="preserve">439777974</t>
  </si>
  <si>
    <t xml:space="preserve">11,73</t>
  </si>
  <si>
    <t xml:space="preserve">14</t>
  </si>
  <si>
    <t xml:space="preserve">952-pc</t>
  </si>
  <si>
    <t xml:space="preserve">Průběžný úklid</t>
  </si>
  <si>
    <t xml:space="preserve">1838600099</t>
  </si>
  <si>
    <t xml:space="preserve">15</t>
  </si>
  <si>
    <t xml:space="preserve">965045111</t>
  </si>
  <si>
    <t xml:space="preserve">Bourání potěrů cementových nebo pískocementových tl do 40 mm pl do 1 m2</t>
  </si>
  <si>
    <t xml:space="preserve">-1158169717</t>
  </si>
  <si>
    <t xml:space="preserve">16</t>
  </si>
  <si>
    <t xml:space="preserve">963- pc 1</t>
  </si>
  <si>
    <t xml:space="preserve">Bourání betonové poličky na WC</t>
  </si>
  <si>
    <t xml:space="preserve">kus</t>
  </si>
  <si>
    <t xml:space="preserve">-144746845</t>
  </si>
  <si>
    <t xml:space="preserve">17</t>
  </si>
  <si>
    <t xml:space="preserve">965081212</t>
  </si>
  <si>
    <t xml:space="preserve">Bourání podlah z dlaždic keramických tl do 10 mm plochy do 1 m2</t>
  </si>
  <si>
    <t xml:space="preserve">1478380076</t>
  </si>
  <si>
    <t xml:space="preserve">"pod radiátory a pod oknem"0,8*0,3*2+0,9*0,3</t>
  </si>
  <si>
    <t xml:space="preserve">18</t>
  </si>
  <si>
    <t xml:space="preserve">968072455</t>
  </si>
  <si>
    <t xml:space="preserve">Vybourání kovových dveřních zárubní pl do 2 m2</t>
  </si>
  <si>
    <t xml:space="preserve">1300288478</t>
  </si>
  <si>
    <t xml:space="preserve">0,6*2,0*3</t>
  </si>
  <si>
    <t xml:space="preserve">19</t>
  </si>
  <si>
    <t xml:space="preserve">968-pc 2</t>
  </si>
  <si>
    <t xml:space="preserve">D+m zrcadlo cca 45/60cm nad umyvadly osazené do obkladu </t>
  </si>
  <si>
    <t xml:space="preserve">-1420084196</t>
  </si>
  <si>
    <t xml:space="preserve">20</t>
  </si>
  <si>
    <t xml:space="preserve">968-pc 3</t>
  </si>
  <si>
    <t xml:space="preserve">D+m Fazetování zrcadel</t>
  </si>
  <si>
    <t xml:space="preserve">2109966060</t>
  </si>
  <si>
    <t xml:space="preserve">(0,45+0,6)*2</t>
  </si>
  <si>
    <t xml:space="preserve">968-pc 4</t>
  </si>
  <si>
    <t xml:space="preserve">D+m zásobník na toaletní papír</t>
  </si>
  <si>
    <t xml:space="preserve">406949398</t>
  </si>
  <si>
    <t xml:space="preserve">22</t>
  </si>
  <si>
    <t xml:space="preserve">968-pc 5</t>
  </si>
  <si>
    <t xml:space="preserve">D+m elektrický osoušeč rukou bezdotykový štěrbinový včetně připojení</t>
  </si>
  <si>
    <t xml:space="preserve">-651951760</t>
  </si>
  <si>
    <t xml:space="preserve">23</t>
  </si>
  <si>
    <t xml:space="preserve">968-pc 6</t>
  </si>
  <si>
    <t xml:space="preserve">D+m integrovaný dávkovač mýdla</t>
  </si>
  <si>
    <t xml:space="preserve">975893754</t>
  </si>
  <si>
    <t xml:space="preserve">24</t>
  </si>
  <si>
    <t xml:space="preserve">968-pc 7</t>
  </si>
  <si>
    <t xml:space="preserve">D+m odpadkový koš s víkem bezdotykový</t>
  </si>
  <si>
    <t xml:space="preserve">1873619473</t>
  </si>
  <si>
    <t xml:space="preserve">3+1</t>
  </si>
  <si>
    <t xml:space="preserve">25</t>
  </si>
  <si>
    <t xml:space="preserve">968-pc 8</t>
  </si>
  <si>
    <t xml:space="preserve">D+m závěsná štětka na WC</t>
  </si>
  <si>
    <t xml:space="preserve">-1751129138</t>
  </si>
  <si>
    <t xml:space="preserve">26</t>
  </si>
  <si>
    <t xml:space="preserve">968-pc 9</t>
  </si>
  <si>
    <t xml:space="preserve">D+m  háček na kabát, kabelku v každé kabince</t>
  </si>
  <si>
    <t xml:space="preserve">-1758756577</t>
  </si>
  <si>
    <t xml:space="preserve">27</t>
  </si>
  <si>
    <t xml:space="preserve">968-pc10</t>
  </si>
  <si>
    <t xml:space="preserve">D+m zásobník na papírové ručníky</t>
  </si>
  <si>
    <t xml:space="preserve">-1341825618</t>
  </si>
  <si>
    <t xml:space="preserve">28</t>
  </si>
  <si>
    <t xml:space="preserve">974031121</t>
  </si>
  <si>
    <t xml:space="preserve">Vysekání rýh ve zdivu cihelném hl do 30 mm š do 30 mm</t>
  </si>
  <si>
    <t xml:space="preserve">-1538729768</t>
  </si>
  <si>
    <t xml:space="preserve">35</t>
  </si>
  <si>
    <t xml:space="preserve">29</t>
  </si>
  <si>
    <t xml:space="preserve">974031132</t>
  </si>
  <si>
    <t xml:space="preserve">Vysekání rýh ve zdivu cihelném hl do 50 mm š do 70 mm</t>
  </si>
  <si>
    <t xml:space="preserve">-775700932</t>
  </si>
  <si>
    <t xml:space="preserve">30</t>
  </si>
  <si>
    <t xml:space="preserve">974031164</t>
  </si>
  <si>
    <t xml:space="preserve">Vysekání rýh ve zdivu cihelném hl do 150 mm š do 150 mm</t>
  </si>
  <si>
    <t xml:space="preserve">313871844</t>
  </si>
  <si>
    <t xml:space="preserve">31</t>
  </si>
  <si>
    <t xml:space="preserve">977131119</t>
  </si>
  <si>
    <t xml:space="preserve">Vrty příklepovými vrtáky D přes 28 do 32 mm do cihelného zdiva nebo prostého betonu</t>
  </si>
  <si>
    <t xml:space="preserve">-553175344</t>
  </si>
  <si>
    <t xml:space="preserve">32</t>
  </si>
  <si>
    <t xml:space="preserve">978011141</t>
  </si>
  <si>
    <t xml:space="preserve">Otlučení (osekání) vnitřní vápenné nebo vápenocementové omítky stropů v rozsahu přes 10 do 30 %</t>
  </si>
  <si>
    <t xml:space="preserve">-1352062702</t>
  </si>
  <si>
    <t xml:space="preserve">33</t>
  </si>
  <si>
    <t xml:space="preserve">978013141</t>
  </si>
  <si>
    <t xml:space="preserve">Otlučení (osekání) vnitřní vápenné nebo vápenocementové omítky stěn v rozsahu přes 10 do 30 %</t>
  </si>
  <si>
    <t xml:space="preserve">592241444</t>
  </si>
  <si>
    <t xml:space="preserve">42,4</t>
  </si>
  <si>
    <t xml:space="preserve">34</t>
  </si>
  <si>
    <t xml:space="preserve">978013191</t>
  </si>
  <si>
    <t xml:space="preserve">Otlučení (osekání) vnitřní vápenné nebo vápenocementové omítky stěn v rozsahu přes 50 do 100 %</t>
  </si>
  <si>
    <t xml:space="preserve">-1129775806</t>
  </si>
  <si>
    <t xml:space="preserve">"Wc kabiny"(1,1+1,0+1,4+1,7*3)*2*1,8-0,6*1,8*3-1,1*0,9</t>
  </si>
  <si>
    <t xml:space="preserve">"předsínka"(3,4+1,7)*2*1,8-0,6*1,8*4</t>
  </si>
  <si>
    <t xml:space="preserve">978059541</t>
  </si>
  <si>
    <t xml:space="preserve">Odsekání a odebrání obkladů stěn z vnitřních obkládaček plochy přes 1 m2</t>
  </si>
  <si>
    <t xml:space="preserve">737837174</t>
  </si>
  <si>
    <t xml:space="preserve">997</t>
  </si>
  <si>
    <t xml:space="preserve">Doprava suti a vybouraných hmot</t>
  </si>
  <si>
    <t xml:space="preserve">36</t>
  </si>
  <si>
    <t xml:space="preserve">997013214</t>
  </si>
  <si>
    <t xml:space="preserve">Vnitrostaveništní doprava suti a vybouraných hmot pro budovy v přes 12 do 15 m ručně</t>
  </si>
  <si>
    <t xml:space="preserve">t</t>
  </si>
  <si>
    <t xml:space="preserve">1721840696</t>
  </si>
  <si>
    <t xml:space="preserve">37</t>
  </si>
  <si>
    <t xml:space="preserve">997013501</t>
  </si>
  <si>
    <t xml:space="preserve">Odvoz suti a vybouraných hmot na skládku nebo meziskládku do 1 km se složením</t>
  </si>
  <si>
    <t xml:space="preserve">-209390765</t>
  </si>
  <si>
    <t xml:space="preserve">38</t>
  </si>
  <si>
    <t xml:space="preserve">997013509</t>
  </si>
  <si>
    <t xml:space="preserve">Příplatek k odvozu suti a vybouraných hmot na skládku ZKD 1 km přes 1 km</t>
  </si>
  <si>
    <t xml:space="preserve">-339587361</t>
  </si>
  <si>
    <t xml:space="preserve">7,508*15 'Přepočtené koeficientem množství</t>
  </si>
  <si>
    <t xml:space="preserve">39</t>
  </si>
  <si>
    <t xml:space="preserve">997013609</t>
  </si>
  <si>
    <t xml:space="preserve">Poplatek za uložení na skládce (skládkovné) stavebního odpadu ze směsí nebo oddělených frakcí betonu, cihel a keramických výrobků kód odpadu 17 01 07</t>
  </si>
  <si>
    <t xml:space="preserve">-1274291007</t>
  </si>
  <si>
    <t xml:space="preserve">998</t>
  </si>
  <si>
    <t xml:space="preserve">Přesun hmot</t>
  </si>
  <si>
    <t xml:space="preserve">40</t>
  </si>
  <si>
    <t xml:space="preserve">998018003</t>
  </si>
  <si>
    <t xml:space="preserve">Přesun hmot pro budovy ruční pro budovy v přes 12 do 24 m</t>
  </si>
  <si>
    <t xml:space="preserve">1852296823</t>
  </si>
  <si>
    <t xml:space="preserve">PSV</t>
  </si>
  <si>
    <t xml:space="preserve">Práce a dodávky PSV</t>
  </si>
  <si>
    <t xml:space="preserve">721</t>
  </si>
  <si>
    <t xml:space="preserve">Zdravotechnika - vnitřní kanalizace</t>
  </si>
  <si>
    <t xml:space="preserve">41</t>
  </si>
  <si>
    <t xml:space="preserve">721-pc 1</t>
  </si>
  <si>
    <t xml:space="preserve">Úprava vody a kanalizace, trub pro radiátory v rámci místnosti včetně napojení zařizovacích přednětů (3x WC kombi,umyvadlo, zasekání trub vedení elektr., uprava vertikálních rozvodů)-nutná prohlídka stavby</t>
  </si>
  <si>
    <t xml:space="preserve">kompl</t>
  </si>
  <si>
    <t xml:space="preserve">1494336596</t>
  </si>
  <si>
    <t xml:space="preserve">42</t>
  </si>
  <si>
    <t xml:space="preserve">998721313</t>
  </si>
  <si>
    <t xml:space="preserve">Přesun hmot procentní pro vnitřní kanalizaci ruční v objektech v přes 12 do 24 m</t>
  </si>
  <si>
    <t xml:space="preserve">%</t>
  </si>
  <si>
    <t xml:space="preserve">1136819535</t>
  </si>
  <si>
    <t xml:space="preserve">722</t>
  </si>
  <si>
    <t xml:space="preserve">Zdravotechnika - vnitřní vodovod</t>
  </si>
  <si>
    <t xml:space="preserve">43</t>
  </si>
  <si>
    <t xml:space="preserve">722290234</t>
  </si>
  <si>
    <t xml:space="preserve">Proplach a dezinfekce vodovodního potrubí DN do 80</t>
  </si>
  <si>
    <t xml:space="preserve">1535842534</t>
  </si>
  <si>
    <t xml:space="preserve">44</t>
  </si>
  <si>
    <t xml:space="preserve">722290246</t>
  </si>
  <si>
    <t xml:space="preserve">Zkouška těsnosti vodovodního potrubí plastového DN do 40</t>
  </si>
  <si>
    <t xml:space="preserve">1623872501</t>
  </si>
  <si>
    <t xml:space="preserve">45</t>
  </si>
  <si>
    <t xml:space="preserve">998722313</t>
  </si>
  <si>
    <t xml:space="preserve">Přesun hmot procentní pro vnitřní vodovod ruční v objektech v přes 12 do 24 m</t>
  </si>
  <si>
    <t xml:space="preserve">-1068342346</t>
  </si>
  <si>
    <t xml:space="preserve">723</t>
  </si>
  <si>
    <t xml:space="preserve">Zdravotechnika - vnitřní plynovod</t>
  </si>
  <si>
    <t xml:space="preserve">46</t>
  </si>
  <si>
    <t xml:space="preserve">72323-pc 1</t>
  </si>
  <si>
    <t xml:space="preserve">Provede se kontrola nefunkčnosti plynového potrubí a v rámci místnosti se provede odstranění a zaslepení potrubí plynu (nebo se provede jen nátěr-viz TZ)</t>
  </si>
  <si>
    <t xml:space="preserve">1167369030</t>
  </si>
  <si>
    <t xml:space="preserve">47</t>
  </si>
  <si>
    <t xml:space="preserve">998723313</t>
  </si>
  <si>
    <t xml:space="preserve">Přesun hmot procentní pro vnitřní plynovod ruční v objektech v přes 12 do 24 m</t>
  </si>
  <si>
    <t xml:space="preserve">-2126032289</t>
  </si>
  <si>
    <t xml:space="preserve">725</t>
  </si>
  <si>
    <t xml:space="preserve">Zdravotechnika - zařizovací předměty</t>
  </si>
  <si>
    <t xml:space="preserve">48</t>
  </si>
  <si>
    <t xml:space="preserve">725110814</t>
  </si>
  <si>
    <t xml:space="preserve">Demontáž klozetu Kombi</t>
  </si>
  <si>
    <t xml:space="preserve">soubor</t>
  </si>
  <si>
    <t xml:space="preserve">-1021663525</t>
  </si>
  <si>
    <t xml:space="preserve">49</t>
  </si>
  <si>
    <t xml:space="preserve">725112171.1</t>
  </si>
  <si>
    <t xml:space="preserve">Kombi klozet s hlubokým splachováním odpad vodorovný včetně hadičky a rohového ventilu</t>
  </si>
  <si>
    <t xml:space="preserve">984706071</t>
  </si>
  <si>
    <t xml:space="preserve">50</t>
  </si>
  <si>
    <t xml:space="preserve">725210821</t>
  </si>
  <si>
    <t xml:space="preserve">Demontáž umyvadel bez výtokových armatur</t>
  </si>
  <si>
    <t xml:space="preserve">-49007306</t>
  </si>
  <si>
    <t xml:space="preserve">51</t>
  </si>
  <si>
    <t xml:space="preserve">7252116811</t>
  </si>
  <si>
    <t xml:space="preserve">D+m umyvadlo 500/430/170mm na konzoly včetně krytu odtoků (např. Jika)</t>
  </si>
  <si>
    <t xml:space="preserve">764779392</t>
  </si>
  <si>
    <t xml:space="preserve">52</t>
  </si>
  <si>
    <t xml:space="preserve">725820802</t>
  </si>
  <si>
    <t xml:space="preserve">Demontáž baterie stojánkové do jednoho otvoru</t>
  </si>
  <si>
    <t xml:space="preserve">-56212321</t>
  </si>
  <si>
    <t xml:space="preserve">53</t>
  </si>
  <si>
    <t xml:space="preserve">725822611</t>
  </si>
  <si>
    <t xml:space="preserve">Baterie umyvadlová stojánková páková</t>
  </si>
  <si>
    <t xml:space="preserve">-1148496739</t>
  </si>
  <si>
    <t xml:space="preserve">54</t>
  </si>
  <si>
    <t xml:space="preserve">7259-pc 1</t>
  </si>
  <si>
    <t xml:space="preserve">Demontáž koupelnových doplňků</t>
  </si>
  <si>
    <t xml:space="preserve">-441860281</t>
  </si>
  <si>
    <t xml:space="preserve">"zásobník na papír"2</t>
  </si>
  <si>
    <t xml:space="preserve">"mýdlenka"1</t>
  </si>
  <si>
    <t xml:space="preserve">"kyblů-3-sada"1</t>
  </si>
  <si>
    <t xml:space="preserve">"zrcadlo"1</t>
  </si>
  <si>
    <t xml:space="preserve">55</t>
  </si>
  <si>
    <t xml:space="preserve">998725313</t>
  </si>
  <si>
    <t xml:space="preserve">Přesun hmot procentní pro zařizovací předměty ruční v objektech v přes 12 do 24 m</t>
  </si>
  <si>
    <t xml:space="preserve">-1375738092</t>
  </si>
  <si>
    <t xml:space="preserve">735</t>
  </si>
  <si>
    <t xml:space="preserve">Ústřední vytápění - otopná tělesa</t>
  </si>
  <si>
    <t xml:space="preserve">56</t>
  </si>
  <si>
    <t xml:space="preserve">735111810</t>
  </si>
  <si>
    <t xml:space="preserve">Demontáž otopného tělesa litinového článkového</t>
  </si>
  <si>
    <t xml:space="preserve">818260940</t>
  </si>
  <si>
    <t xml:space="preserve">57</t>
  </si>
  <si>
    <t xml:space="preserve">735-pc 1</t>
  </si>
  <si>
    <t xml:space="preserve">D+m termo hlavice</t>
  </si>
  <si>
    <t xml:space="preserve">1843157726</t>
  </si>
  <si>
    <t xml:space="preserve">58</t>
  </si>
  <si>
    <t xml:space="preserve">735-pc 2</t>
  </si>
  <si>
    <t xml:space="preserve">Montáž stávajícího radiátoru po obkladech- včetně úpravy připojení</t>
  </si>
  <si>
    <t xml:space="preserve">-1625759775</t>
  </si>
  <si>
    <t xml:space="preserve">59</t>
  </si>
  <si>
    <t xml:space="preserve">735191905</t>
  </si>
  <si>
    <t xml:space="preserve">Odvzdušnění otopných těles</t>
  </si>
  <si>
    <t xml:space="preserve">514284715</t>
  </si>
  <si>
    <t xml:space="preserve">60</t>
  </si>
  <si>
    <t xml:space="preserve">735191910</t>
  </si>
  <si>
    <t xml:space="preserve">Napuštění vody do otopných těles</t>
  </si>
  <si>
    <t xml:space="preserve">-1451747779</t>
  </si>
  <si>
    <t xml:space="preserve">61</t>
  </si>
  <si>
    <t xml:space="preserve">735494811</t>
  </si>
  <si>
    <t xml:space="preserve">Vypuštění vody z otopných těles</t>
  </si>
  <si>
    <t xml:space="preserve">1223373910</t>
  </si>
  <si>
    <t xml:space="preserve">62</t>
  </si>
  <si>
    <t xml:space="preserve">7358908021</t>
  </si>
  <si>
    <t xml:space="preserve">Přemístění demontovaného otopného tělesa vodorovně 100 m v objektech výšky přes 6 do 12 m</t>
  </si>
  <si>
    <t xml:space="preserve">1755657009</t>
  </si>
  <si>
    <t xml:space="preserve">63</t>
  </si>
  <si>
    <t xml:space="preserve">998735313</t>
  </si>
  <si>
    <t xml:space="preserve">Přesun hmot procentní pro otopná tělesa ruční v objektech v přes 12 do 24 m</t>
  </si>
  <si>
    <t xml:space="preserve">1146974443</t>
  </si>
  <si>
    <t xml:space="preserve">741</t>
  </si>
  <si>
    <t xml:space="preserve">Elektroinstalace - silnoproud</t>
  </si>
  <si>
    <t xml:space="preserve">64</t>
  </si>
  <si>
    <t xml:space="preserve">741112001</t>
  </si>
  <si>
    <t xml:space="preserve">Montáž krabice zapuštěná plastová kruhová</t>
  </si>
  <si>
    <t xml:space="preserve">1387567303</t>
  </si>
  <si>
    <t xml:space="preserve">65</t>
  </si>
  <si>
    <t xml:space="preserve">M</t>
  </si>
  <si>
    <t xml:space="preserve">34571457</t>
  </si>
  <si>
    <t xml:space="preserve">krabice pod omítku PVC kruhová D 70mm s víčkem</t>
  </si>
  <si>
    <t xml:space="preserve">-478072212</t>
  </si>
  <si>
    <t xml:space="preserve">66</t>
  </si>
  <si>
    <t xml:space="preserve">741122611</t>
  </si>
  <si>
    <t xml:space="preserve">Montáž kabel Cu plný kulatý žíla 3x1,5 až 6 mm2 uložený pevně (např. CYKY)</t>
  </si>
  <si>
    <t xml:space="preserve">1141601404</t>
  </si>
  <si>
    <t xml:space="preserve">67</t>
  </si>
  <si>
    <t xml:space="preserve">34111030</t>
  </si>
  <si>
    <t xml:space="preserve">kabel instalační jádro Cu plné izolace PVC plášť PVC 450/750V (CYKY) 3x1,5mm2</t>
  </si>
  <si>
    <t xml:space="preserve">-1378320999</t>
  </si>
  <si>
    <t xml:space="preserve">95,6521739130435*1,15 'Přepočtené koeficientem množství</t>
  </si>
  <si>
    <t xml:space="preserve">68</t>
  </si>
  <si>
    <t xml:space="preserve">34111036</t>
  </si>
  <si>
    <t xml:space="preserve">kabel instalační jádro Cu plné izolace PVC plášť PVC 450/750V (CYKY) 3x2,5mm2</t>
  </si>
  <si>
    <t xml:space="preserve">-300378188</t>
  </si>
  <si>
    <t xml:space="preserve">86,9565217391304*1,15 'Přepočtené koeficientem množství</t>
  </si>
  <si>
    <t xml:space="preserve">69</t>
  </si>
  <si>
    <t xml:space="preserve">741130001</t>
  </si>
  <si>
    <t xml:space="preserve">Ukončení vodič izolovaný do 2,5 mm2 v rozváděči nebo na přístroji</t>
  </si>
  <si>
    <t xml:space="preserve">1885548526</t>
  </si>
  <si>
    <t xml:space="preserve">70</t>
  </si>
  <si>
    <t xml:space="preserve">741310001</t>
  </si>
  <si>
    <t xml:space="preserve">Montáž spínač nástěnný 1-jednopólový prostředí normální se zapojením vodičů</t>
  </si>
  <si>
    <t xml:space="preserve">2094469759</t>
  </si>
  <si>
    <t xml:space="preserve">71</t>
  </si>
  <si>
    <t xml:space="preserve">34535015</t>
  </si>
  <si>
    <t xml:space="preserve">spínač  jednopólový 10A bílý</t>
  </si>
  <si>
    <t xml:space="preserve">1579219379</t>
  </si>
  <si>
    <t xml:space="preserve">72</t>
  </si>
  <si>
    <t xml:space="preserve">741313001</t>
  </si>
  <si>
    <t xml:space="preserve">Montáž zásuvka (polo)zapuštěná bezšroubové připojení 2P+PE se zapojením vodičů</t>
  </si>
  <si>
    <t xml:space="preserve">-690361369</t>
  </si>
  <si>
    <t xml:space="preserve">73</t>
  </si>
  <si>
    <t xml:space="preserve">34555241</t>
  </si>
  <si>
    <t xml:space="preserve">přístroj zásuvky zapuštěné jednonásobné, krytka s clonkami, bezšroubové svorky</t>
  </si>
  <si>
    <t xml:space="preserve">921565995</t>
  </si>
  <si>
    <t xml:space="preserve">74</t>
  </si>
  <si>
    <t xml:space="preserve">741370003</t>
  </si>
  <si>
    <t xml:space="preserve">Montáž svítidlo nástěnné</t>
  </si>
  <si>
    <t xml:space="preserve">404685426</t>
  </si>
  <si>
    <t xml:space="preserve">75</t>
  </si>
  <si>
    <t xml:space="preserve">741371841</t>
  </si>
  <si>
    <t xml:space="preserve">Demontáž svítidla interiérového</t>
  </si>
  <si>
    <t xml:space="preserve">2130988863</t>
  </si>
  <si>
    <t xml:space="preserve">76</t>
  </si>
  <si>
    <t xml:space="preserve">741810001</t>
  </si>
  <si>
    <t xml:space="preserve">Celková prohlídka elektrického rozvodu a zařízení do 100 000,- Kč</t>
  </si>
  <si>
    <t xml:space="preserve">205007858</t>
  </si>
  <si>
    <t xml:space="preserve">77</t>
  </si>
  <si>
    <t xml:space="preserve">741811011</t>
  </si>
  <si>
    <t xml:space="preserve">Kontrola rozvaděč nn silový hmotnosti do 200 kg</t>
  </si>
  <si>
    <t xml:space="preserve">2121338210</t>
  </si>
  <si>
    <t xml:space="preserve">78</t>
  </si>
  <si>
    <t xml:space="preserve">741-pc  1</t>
  </si>
  <si>
    <t xml:space="preserve">Svítidlo bytové do vlhkého prostředí-Led s čidlem  stěnové včetně svět.zdroje a recykl.poplatku</t>
  </si>
  <si>
    <t xml:space="preserve">-940843854</t>
  </si>
  <si>
    <t xml:space="preserve">79</t>
  </si>
  <si>
    <t xml:space="preserve">741-pc  2</t>
  </si>
  <si>
    <t xml:space="preserve">Svítidlo bytové do vlhkého prostředí-Led s čidlem  stěnové nad umyvadlem včetně svět.zdroje a recykl.poplatku</t>
  </si>
  <si>
    <t xml:space="preserve">-141890370</t>
  </si>
  <si>
    <t xml:space="preserve">80</t>
  </si>
  <si>
    <t xml:space="preserve">741-pc  3</t>
  </si>
  <si>
    <t xml:space="preserve">Demontáž stávající elektroinstalace</t>
  </si>
  <si>
    <t xml:space="preserve">1874779141</t>
  </si>
  <si>
    <t xml:space="preserve">81</t>
  </si>
  <si>
    <t xml:space="preserve">741-pc  4</t>
  </si>
  <si>
    <t xml:space="preserve">Pomocný instalační materiál (svorky, sádra, aj.)</t>
  </si>
  <si>
    <t xml:space="preserve">44833309</t>
  </si>
  <si>
    <t xml:space="preserve">82</t>
  </si>
  <si>
    <t xml:space="preserve">741-pc  5</t>
  </si>
  <si>
    <t xml:space="preserve">Úprava stávajícího rozvaděče</t>
  </si>
  <si>
    <t xml:space="preserve">1267318491</t>
  </si>
  <si>
    <t xml:space="preserve">83</t>
  </si>
  <si>
    <t xml:space="preserve">998741313</t>
  </si>
  <si>
    <t xml:space="preserve">Přesun hmot procentní pro silnoproud ruční v objektech v přes 12 do 24 m</t>
  </si>
  <si>
    <t xml:space="preserve">-1200706373</t>
  </si>
  <si>
    <t xml:space="preserve">763</t>
  </si>
  <si>
    <t xml:space="preserve">Konstrukce suché výstavby</t>
  </si>
  <si>
    <t xml:space="preserve">84</t>
  </si>
  <si>
    <t xml:space="preserve">763164646</t>
  </si>
  <si>
    <t xml:space="preserve">SDK obklad kcí tvaru U š do 1,2 m desky 1xDFH2 15</t>
  </si>
  <si>
    <t xml:space="preserve">-255780565</t>
  </si>
  <si>
    <t xml:space="preserve">3,8</t>
  </si>
  <si>
    <t xml:space="preserve">85</t>
  </si>
  <si>
    <t xml:space="preserve">763- pc 1</t>
  </si>
  <si>
    <t xml:space="preserve">D+m revizních dvířek</t>
  </si>
  <si>
    <t xml:space="preserve">-913843380</t>
  </si>
  <si>
    <t xml:space="preserve">86</t>
  </si>
  <si>
    <t xml:space="preserve">998763312</t>
  </si>
  <si>
    <t xml:space="preserve">Přesun hmot procentní pro dřevostavby ruční v objektech v přes 12 do 24 m</t>
  </si>
  <si>
    <t xml:space="preserve">2001904895</t>
  </si>
  <si>
    <t xml:space="preserve">766</t>
  </si>
  <si>
    <t xml:space="preserve">Konstrukce truhlářské</t>
  </si>
  <si>
    <t xml:space="preserve">87</t>
  </si>
  <si>
    <t xml:space="preserve">766660001</t>
  </si>
  <si>
    <t xml:space="preserve">Montáž dveřních křídel otvíravých jednokřídlových š do 0,8 m do ocelové zárubně</t>
  </si>
  <si>
    <t xml:space="preserve">-526143045</t>
  </si>
  <si>
    <t xml:space="preserve">88</t>
  </si>
  <si>
    <t xml:space="preserve">61160050</t>
  </si>
  <si>
    <t xml:space="preserve">dveře jednokřídlové hladké, bílé,  plné 600x1970mm včetně kování, klik, WC zámku a háčku</t>
  </si>
  <si>
    <t xml:space="preserve">381962746</t>
  </si>
  <si>
    <t xml:space="preserve">89</t>
  </si>
  <si>
    <t xml:space="preserve">766-pc 1</t>
  </si>
  <si>
    <t xml:space="preserve">D+m označení na dveře WC ženy</t>
  </si>
  <si>
    <t xml:space="preserve">-578082023</t>
  </si>
  <si>
    <t xml:space="preserve">90</t>
  </si>
  <si>
    <t xml:space="preserve">766-pc 2</t>
  </si>
  <si>
    <t xml:space="preserve">Oprava vstupních dveří a zárubně</t>
  </si>
  <si>
    <t xml:space="preserve">-985128374</t>
  </si>
  <si>
    <t xml:space="preserve">91</t>
  </si>
  <si>
    <t xml:space="preserve">766-pc 3</t>
  </si>
  <si>
    <t xml:space="preserve">Oprava okna 50/150cm nad dveřmi do kabinek, přesklení-mléčné sklo včetně nátěru na bílo</t>
  </si>
  <si>
    <t xml:space="preserve">612652998</t>
  </si>
  <si>
    <t xml:space="preserve">92</t>
  </si>
  <si>
    <t xml:space="preserve">998766313</t>
  </si>
  <si>
    <t xml:space="preserve">Přesun hmot procentní pro kce truhlářské ruční v objektech v přes 12 do 24 m</t>
  </si>
  <si>
    <t xml:space="preserve">-1260722682</t>
  </si>
  <si>
    <t xml:space="preserve">771</t>
  </si>
  <si>
    <t xml:space="preserve">Podlahy z dlaždic</t>
  </si>
  <si>
    <t xml:space="preserve">93</t>
  </si>
  <si>
    <t xml:space="preserve">771121011</t>
  </si>
  <si>
    <t xml:space="preserve">Nátěr penetrační na podlahu</t>
  </si>
  <si>
    <t xml:space="preserve">-2091353914</t>
  </si>
  <si>
    <t xml:space="preserve">1,1*1,7+1,0*1,7+0,2+1,4*1,7</t>
  </si>
  <si>
    <t xml:space="preserve">94</t>
  </si>
  <si>
    <t xml:space="preserve">771121021</t>
  </si>
  <si>
    <t xml:space="preserve">Broušení anhydritového podkladu před pokládkou dlažby</t>
  </si>
  <si>
    <t xml:space="preserve">-284782461</t>
  </si>
  <si>
    <t xml:space="preserve">95</t>
  </si>
  <si>
    <t xml:space="preserve">771151012</t>
  </si>
  <si>
    <t xml:space="preserve">Samonivelační stěrka podlah pevnosti 20 MPa tl přes 3 do 5 mm</t>
  </si>
  <si>
    <t xml:space="preserve">302646124</t>
  </si>
  <si>
    <t xml:space="preserve">96</t>
  </si>
  <si>
    <t xml:space="preserve">771574413</t>
  </si>
  <si>
    <t xml:space="preserve">Montáž podlah keramických hladkých lepených cementovým flexibilním lepidlem přes 2 do 4 ks/m2</t>
  </si>
  <si>
    <t xml:space="preserve">-1845211875</t>
  </si>
  <si>
    <t xml:space="preserve">97</t>
  </si>
  <si>
    <t xml:space="preserve">59761136</t>
  </si>
  <si>
    <t xml:space="preserve">dlažba keramická slinutá mrazuvzdorná povrch hladký/lesklý tl do 10mm přes 2 do 4ks/m2</t>
  </si>
  <si>
    <t xml:space="preserve">-947436191</t>
  </si>
  <si>
    <t xml:space="preserve">11,93*1,15 'Přepočtené koeficientem množství</t>
  </si>
  <si>
    <t xml:space="preserve">98</t>
  </si>
  <si>
    <t xml:space="preserve">771577211</t>
  </si>
  <si>
    <t xml:space="preserve">Příplatek k montáži podlah keramických lepených cementovým flexibilním lepidlem za plochu do 5 m2</t>
  </si>
  <si>
    <t xml:space="preserve">-865620931</t>
  </si>
  <si>
    <t xml:space="preserve">99</t>
  </si>
  <si>
    <t xml:space="preserve">771591112</t>
  </si>
  <si>
    <t xml:space="preserve">Izolace pod dlažbu nátěrem nebo stěrkou ve dvou vrstvách</t>
  </si>
  <si>
    <t xml:space="preserve">-204016083</t>
  </si>
  <si>
    <t xml:space="preserve">1,3*1,9+1,2*1,9+1,6*1,9+3,6*1,9</t>
  </si>
  <si>
    <t xml:space="preserve">100</t>
  </si>
  <si>
    <t xml:space="preserve">771591115</t>
  </si>
  <si>
    <t xml:space="preserve">Podlahy spárování silikonem</t>
  </si>
  <si>
    <t xml:space="preserve">1563055896</t>
  </si>
  <si>
    <t xml:space="preserve">101</t>
  </si>
  <si>
    <t xml:space="preserve">771591264</t>
  </si>
  <si>
    <t xml:space="preserve">Izolace těsnícími pásy mezi podlahou a stěnou</t>
  </si>
  <si>
    <t xml:space="preserve">235902289</t>
  </si>
  <si>
    <t xml:space="preserve">(1,1+1,0+1,4+1,7*3+3,4+1,7)*2</t>
  </si>
  <si>
    <t xml:space="preserve">102</t>
  </si>
  <si>
    <t xml:space="preserve">998771313</t>
  </si>
  <si>
    <t xml:space="preserve">Přesun hmot procentní pro podlahy z dlaždic ruční v objektech v přes 12 do 24 m</t>
  </si>
  <si>
    <t xml:space="preserve">968968782</t>
  </si>
  <si>
    <t xml:space="preserve">776</t>
  </si>
  <si>
    <t xml:space="preserve">Podlahy povlakové</t>
  </si>
  <si>
    <t xml:space="preserve">103</t>
  </si>
  <si>
    <t xml:space="preserve">776201812</t>
  </si>
  <si>
    <t xml:space="preserve">Demontáž lepených povlakových podlah včetně lišt</t>
  </si>
  <si>
    <t xml:space="preserve">777743218</t>
  </si>
  <si>
    <t xml:space="preserve">781</t>
  </si>
  <si>
    <t xml:space="preserve">Dokončovací práce - obklady</t>
  </si>
  <si>
    <t xml:space="preserve">104</t>
  </si>
  <si>
    <t xml:space="preserve">781121011</t>
  </si>
  <si>
    <t xml:space="preserve">Nátěr penetrační na stěnu</t>
  </si>
  <si>
    <t xml:space="preserve">1738120939</t>
  </si>
  <si>
    <t xml:space="preserve">(1,1+1,7)*2*2,1-0,6*2,0</t>
  </si>
  <si>
    <t xml:space="preserve">(1,0+1,7)*2*2,1-0,6*2,0</t>
  </si>
  <si>
    <t xml:space="preserve">(1,4+1,7)*2*2,1-0,6*2,0</t>
  </si>
  <si>
    <t xml:space="preserve">(3,4+1,7)*2*2,1+2-0,6*2,0*4</t>
  </si>
  <si>
    <t xml:space="preserve">105</t>
  </si>
  <si>
    <t xml:space="preserve">781131112</t>
  </si>
  <si>
    <t xml:space="preserve">Izolace pod obklad nátěrem nebo stěrkou ve dvou vrstvách</t>
  </si>
  <si>
    <t xml:space="preserve">-1039680494</t>
  </si>
  <si>
    <t xml:space="preserve">(0,75)*1,5</t>
  </si>
  <si>
    <t xml:space="preserve">106</t>
  </si>
  <si>
    <t xml:space="preserve">781472214</t>
  </si>
  <si>
    <t xml:space="preserve">Montáž obkladů keramických hladkých lepených cementovým flexibilním lepidlem přes 4 do 6 ks/m2</t>
  </si>
  <si>
    <t xml:space="preserve">1964779278</t>
  </si>
  <si>
    <t xml:space="preserve">51,14</t>
  </si>
  <si>
    <t xml:space="preserve">107</t>
  </si>
  <si>
    <t xml:space="preserve">59761707</t>
  </si>
  <si>
    <t xml:space="preserve">obklad keramický nemrazuvzdorný povrch hladký/lesklý tl do 10mm přes 4 do 6ks/m2</t>
  </si>
  <si>
    <t xml:space="preserve">1281365195</t>
  </si>
  <si>
    <t xml:space="preserve">51,14*1,15 'Přepočtené koeficientem množství</t>
  </si>
  <si>
    <t xml:space="preserve">108</t>
  </si>
  <si>
    <t xml:space="preserve">781472291</t>
  </si>
  <si>
    <t xml:space="preserve">Příplatek k montáži obkladů keramických lepených cementovým flexibilním lepidlem za plochu do 10 m2</t>
  </si>
  <si>
    <t xml:space="preserve">1442614930</t>
  </si>
  <si>
    <t xml:space="preserve">109</t>
  </si>
  <si>
    <t xml:space="preserve">781492211</t>
  </si>
  <si>
    <t xml:space="preserve">Montáža dod.profilů rohových lepených flexibilním cementovým lepidlem</t>
  </si>
  <si>
    <t xml:space="preserve">-406684542</t>
  </si>
  <si>
    <t xml:space="preserve">4*2,2*4</t>
  </si>
  <si>
    <t xml:space="preserve">110</t>
  </si>
  <si>
    <t xml:space="preserve">781492251</t>
  </si>
  <si>
    <t xml:space="preserve">Montáž a dod.profilů ukončovacích lepených flexibilním cementovým lepidlem</t>
  </si>
  <si>
    <t xml:space="preserve">-2035749744</t>
  </si>
  <si>
    <t xml:space="preserve">111</t>
  </si>
  <si>
    <t xml:space="preserve">998781313</t>
  </si>
  <si>
    <t xml:space="preserve">Přesun hmot procentní pro obklady keramické ruční v objektech v přes 12 do 24 m</t>
  </si>
  <si>
    <t xml:space="preserve">151161490</t>
  </si>
  <si>
    <t xml:space="preserve">783</t>
  </si>
  <si>
    <t xml:space="preserve">Dokončovací práce - nátěry</t>
  </si>
  <si>
    <t xml:space="preserve">112</t>
  </si>
  <si>
    <t xml:space="preserve">783306801</t>
  </si>
  <si>
    <t xml:space="preserve">Odstranění nátěru ze zámečnických konstrukcí obroušením</t>
  </si>
  <si>
    <t xml:space="preserve">1680997516</t>
  </si>
  <si>
    <t xml:space="preserve">4,8*0,25</t>
  </si>
  <si>
    <t xml:space="preserve">113</t>
  </si>
  <si>
    <t xml:space="preserve">783314201</t>
  </si>
  <si>
    <t xml:space="preserve">Základní antikorozní jednonásobný syntetický standardní nátěr zámečnických konstrukcí</t>
  </si>
  <si>
    <t xml:space="preserve">377765077</t>
  </si>
  <si>
    <t xml:space="preserve">4,6*0,25*4</t>
  </si>
  <si>
    <t xml:space="preserve">114</t>
  </si>
  <si>
    <t xml:space="preserve">783315101</t>
  </si>
  <si>
    <t xml:space="preserve">Mezinátěr jednonásobný syntetický standardní zámečnických konstrukcí</t>
  </si>
  <si>
    <t xml:space="preserve">-2139540491</t>
  </si>
  <si>
    <t xml:space="preserve">4,6</t>
  </si>
  <si>
    <t xml:space="preserve">115</t>
  </si>
  <si>
    <t xml:space="preserve">783317101</t>
  </si>
  <si>
    <t xml:space="preserve">Krycí jednonásobný syntetický standardní nátěr zámečnických konstrukcí</t>
  </si>
  <si>
    <t xml:space="preserve">-595213028</t>
  </si>
  <si>
    <t xml:space="preserve">116</t>
  </si>
  <si>
    <t xml:space="preserve">783-pc 1</t>
  </si>
  <si>
    <t xml:space="preserve">Oprava a nátěr radiátoru a trub</t>
  </si>
  <si>
    <t xml:space="preserve">630236263</t>
  </si>
  <si>
    <t xml:space="preserve">784</t>
  </si>
  <si>
    <t xml:space="preserve">Dokončovací práce - malby a tapety</t>
  </si>
  <si>
    <t xml:space="preserve">117</t>
  </si>
  <si>
    <t xml:space="preserve">784181103</t>
  </si>
  <si>
    <t xml:space="preserve">Základní akrylátová jednonásobná bezbarvá penetrace podkladu v místnostech v přes 3,80 do 5,00 m</t>
  </si>
  <si>
    <t xml:space="preserve">-1582633763</t>
  </si>
  <si>
    <t xml:space="preserve">1,7*1,1+1,0*1,7+1,4*1,7+3,4*1,7</t>
  </si>
  <si>
    <t xml:space="preserve">(1,1+1,7)*2*1,7+4</t>
  </si>
  <si>
    <t xml:space="preserve">(1,0+1,7)*2*1,7+4</t>
  </si>
  <si>
    <t xml:space="preserve">(1,4+1,7)*2*1,7+4</t>
  </si>
  <si>
    <t xml:space="preserve">(3,4+1,7)*2*1,7+4</t>
  </si>
  <si>
    <t xml:space="preserve">118</t>
  </si>
  <si>
    <t xml:space="preserve">784211103</t>
  </si>
  <si>
    <t xml:space="preserve">Dvojnásobné bílé malby ze směsí za mokra výborně oděruvzdorných v místnostech v přes 3,80 do 5,00 m</t>
  </si>
  <si>
    <t xml:space="preserve">-677120749</t>
  </si>
  <si>
    <t xml:space="preserve">HZS</t>
  </si>
  <si>
    <t xml:space="preserve">Hodinové zúčtovací sazby</t>
  </si>
  <si>
    <t xml:space="preserve">119</t>
  </si>
  <si>
    <t xml:space="preserve">HZS2211</t>
  </si>
  <si>
    <t xml:space="preserve">Hodinová zúčtovací sazba instalatér</t>
  </si>
  <si>
    <t xml:space="preserve">512</t>
  </si>
  <si>
    <t xml:space="preserve">1513709416</t>
  </si>
  <si>
    <t xml:space="preserve">120</t>
  </si>
  <si>
    <t xml:space="preserve">HZS2231</t>
  </si>
  <si>
    <t xml:space="preserve">Hodinová zúčtovací sazba elektrikář</t>
  </si>
  <si>
    <t xml:space="preserve">-1792679519</t>
  </si>
  <si>
    <t xml:space="preserve">VRN</t>
  </si>
  <si>
    <t xml:space="preserve">Vedlejší rozpočtové náklady</t>
  </si>
  <si>
    <t xml:space="preserve">VRN3</t>
  </si>
  <si>
    <t xml:space="preserve">Zařízení staveniště</t>
  </si>
  <si>
    <t xml:space="preserve">121</t>
  </si>
  <si>
    <t xml:space="preserve">030001000</t>
  </si>
  <si>
    <t xml:space="preserve">Zařízení staveniště 1%</t>
  </si>
  <si>
    <t xml:space="preserve">1024</t>
  </si>
  <si>
    <t xml:space="preserve">-1768736103</t>
  </si>
  <si>
    <t xml:space="preserve">VRN6</t>
  </si>
  <si>
    <t xml:space="preserve">Územní vlivy</t>
  </si>
  <si>
    <t xml:space="preserve">122</t>
  </si>
  <si>
    <t xml:space="preserve">060001000</t>
  </si>
  <si>
    <t xml:space="preserve">Územní vlivy 3,2%</t>
  </si>
  <si>
    <t xml:space="preserve">-2137894238</t>
  </si>
  <si>
    <t xml:space="preserve">VRN7</t>
  </si>
  <si>
    <t xml:space="preserve">Provozní vlivy</t>
  </si>
  <si>
    <t xml:space="preserve">123</t>
  </si>
  <si>
    <t xml:space="preserve">070001000</t>
  </si>
  <si>
    <t xml:space="preserve">Provozní vlivy 1,5%</t>
  </si>
  <si>
    <t xml:space="preserve">1475801143</t>
  </si>
</sst>
</file>

<file path=xl/styles.xml><?xml version="1.0" encoding="utf-8"?>
<styleSheet xmlns="http://schemas.openxmlformats.org/spreadsheetml/2006/main">
  <numFmts count="7">
    <numFmt numFmtId="164" formatCode="General"/>
    <numFmt numFmtId="165" formatCode="@"/>
    <numFmt numFmtId="166" formatCode="#,##0.00"/>
    <numFmt numFmtId="167" formatCode="#,##0.00%"/>
    <numFmt numFmtId="168" formatCode="dd\.mm\.yyyy"/>
    <numFmt numFmtId="169" formatCode="#,##0.00000"/>
    <numFmt numFmtId="170" formatCode="#,##0.000"/>
  </numFmts>
  <fonts count="39">
    <font>
      <sz val="8"/>
      <name val="Arial CE"/>
      <family val="2"/>
      <charset val="1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8"/>
      <color rgb="FFFFFFFF"/>
      <name val="Arial CE"/>
      <family val="0"/>
      <charset val="1"/>
    </font>
    <font>
      <sz val="8"/>
      <color rgb="FF3366FF"/>
      <name val="Arial CE"/>
      <family val="0"/>
      <charset val="1"/>
    </font>
    <font>
      <b val="true"/>
      <sz val="14"/>
      <name val="Arial CE"/>
      <family val="0"/>
      <charset val="1"/>
    </font>
    <font>
      <b val="true"/>
      <sz val="12"/>
      <color rgb="FF969696"/>
      <name val="Arial CE"/>
      <family val="0"/>
      <charset val="1"/>
    </font>
    <font>
      <sz val="10"/>
      <color rgb="FF969696"/>
      <name val="Arial CE"/>
      <family val="0"/>
      <charset val="1"/>
    </font>
    <font>
      <sz val="10"/>
      <name val="Arial CE"/>
      <family val="0"/>
      <charset val="1"/>
    </font>
    <font>
      <b val="true"/>
      <sz val="8"/>
      <color rgb="FF969696"/>
      <name val="Arial CE"/>
      <family val="0"/>
      <charset val="1"/>
    </font>
    <font>
      <b val="true"/>
      <sz val="11"/>
      <name val="Arial CE"/>
      <family val="0"/>
      <charset val="1"/>
    </font>
    <font>
      <b val="true"/>
      <sz val="10"/>
      <name val="Arial CE"/>
      <family val="0"/>
      <charset val="1"/>
    </font>
    <font>
      <b val="true"/>
      <sz val="10"/>
      <color rgb="FF969696"/>
      <name val="Arial CE"/>
      <family val="0"/>
      <charset val="1"/>
    </font>
    <font>
      <b val="true"/>
      <sz val="12"/>
      <name val="Arial CE"/>
      <family val="0"/>
      <charset val="1"/>
    </font>
    <font>
      <b val="true"/>
      <sz val="10"/>
      <color rgb="FF464646"/>
      <name val="Arial CE"/>
      <family val="0"/>
      <charset val="1"/>
    </font>
    <font>
      <sz val="12"/>
      <color rgb="FF969696"/>
      <name val="Arial CE"/>
      <family val="0"/>
      <charset val="1"/>
    </font>
    <font>
      <sz val="9"/>
      <name val="Arial CE"/>
      <family val="0"/>
      <charset val="1"/>
    </font>
    <font>
      <sz val="9"/>
      <color rgb="FF969696"/>
      <name val="Arial CE"/>
      <family val="0"/>
      <charset val="1"/>
    </font>
    <font>
      <b val="true"/>
      <sz val="12"/>
      <color rgb="FF960000"/>
      <name val="Arial CE"/>
      <family val="0"/>
      <charset val="1"/>
    </font>
    <font>
      <sz val="18"/>
      <color theme="10"/>
      <name val="Wingdings 2"/>
      <family val="0"/>
      <charset val="1"/>
    </font>
    <font>
      <u val="single"/>
      <sz val="11"/>
      <color theme="10"/>
      <name val="Calibri"/>
      <family val="0"/>
      <charset val="1"/>
    </font>
    <font>
      <sz val="11"/>
      <name val="Arial CE"/>
      <family val="0"/>
      <charset val="1"/>
    </font>
    <font>
      <b val="true"/>
      <sz val="11"/>
      <color rgb="FF003366"/>
      <name val="Arial CE"/>
      <family val="0"/>
      <charset val="1"/>
    </font>
    <font>
      <sz val="11"/>
      <color rgb="FF003366"/>
      <name val="Arial CE"/>
      <family val="0"/>
      <charset val="1"/>
    </font>
    <font>
      <sz val="11"/>
      <color rgb="FF969696"/>
      <name val="Arial CE"/>
      <family val="0"/>
      <charset val="1"/>
    </font>
    <font>
      <sz val="10"/>
      <color rgb="FF3366FF"/>
      <name val="Arial CE"/>
      <family val="0"/>
      <charset val="1"/>
    </font>
    <font>
      <sz val="8"/>
      <color rgb="FF969696"/>
      <name val="Arial CE"/>
      <family val="0"/>
      <charset val="1"/>
    </font>
    <font>
      <b val="true"/>
      <sz val="12"/>
      <color rgb="FF800000"/>
      <name val="Arial CE"/>
      <family val="0"/>
      <charset val="1"/>
    </font>
    <font>
      <sz val="12"/>
      <color rgb="FF003366"/>
      <name val="Arial CE"/>
      <family val="0"/>
      <charset val="1"/>
    </font>
    <font>
      <sz val="10"/>
      <color rgb="FF003366"/>
      <name val="Arial CE"/>
      <family val="0"/>
      <charset val="1"/>
    </font>
    <font>
      <sz val="8"/>
      <color rgb="FF960000"/>
      <name val="Arial CE"/>
      <family val="0"/>
      <charset val="1"/>
    </font>
    <font>
      <b val="true"/>
      <sz val="8"/>
      <name val="Arial CE"/>
      <family val="0"/>
      <charset val="1"/>
    </font>
    <font>
      <sz val="8"/>
      <color rgb="FF003366"/>
      <name val="Arial CE"/>
      <family val="0"/>
      <charset val="1"/>
    </font>
    <font>
      <sz val="8"/>
      <color rgb="FF505050"/>
      <name val="Arial CE"/>
      <family val="0"/>
      <charset val="1"/>
    </font>
    <font>
      <sz val="7"/>
      <color rgb="FF969696"/>
      <name val="Arial CE"/>
      <family val="0"/>
      <charset val="1"/>
    </font>
    <font>
      <sz val="8"/>
      <color rgb="FFFF0000"/>
      <name val="Arial CE"/>
      <family val="0"/>
      <charset val="1"/>
    </font>
    <font>
      <i val="true"/>
      <sz val="9"/>
      <color rgb="FF0000FF"/>
      <name val="Arial CE"/>
      <family val="0"/>
      <charset val="1"/>
    </font>
    <font>
      <i val="true"/>
      <sz val="8"/>
      <color rgb="FF0000FF"/>
      <name val="Arial CE"/>
      <family val="0"/>
      <charset val="1"/>
    </font>
  </fonts>
  <fills count="6">
    <fill>
      <patternFill patternType="none"/>
    </fill>
    <fill>
      <patternFill patternType="gray125"/>
    </fill>
    <fill>
      <patternFill patternType="solid">
        <fgColor rgb="FFC0C0C0"/>
        <bgColor rgb="FFBEBEBE"/>
      </patternFill>
    </fill>
    <fill>
      <patternFill patternType="solid">
        <fgColor rgb="FFFFFFCC"/>
        <bgColor rgb="FFFFFFFF"/>
      </patternFill>
    </fill>
    <fill>
      <patternFill patternType="solid">
        <fgColor rgb="FFBEBEBE"/>
        <bgColor rgb="FFC0C0C0"/>
      </patternFill>
    </fill>
    <fill>
      <patternFill patternType="solid">
        <fgColor rgb="FFD2D2D2"/>
        <bgColor rgb="FFC0C0C0"/>
      </patternFill>
    </fill>
  </fills>
  <borders count="23">
    <border diagonalUp="false" diagonalDown="false">
      <left/>
      <right/>
      <top/>
      <bottom/>
      <diagonal/>
    </border>
    <border diagonalUp="false" diagonalDown="false">
      <left style="thin"/>
      <right/>
      <top style="thin"/>
      <bottom/>
      <diagonal/>
    </border>
    <border diagonalUp="false" diagonalDown="false">
      <left/>
      <right/>
      <top style="thin"/>
      <bottom/>
      <diagonal/>
    </border>
    <border diagonalUp="false" diagonalDown="false">
      <left style="thin"/>
      <right/>
      <top/>
      <bottom/>
      <diagonal/>
    </border>
    <border diagonalUp="false" diagonalDown="false">
      <left/>
      <right/>
      <top style="hair"/>
      <bottom/>
      <diagonal/>
    </border>
    <border diagonalUp="false" diagonalDown="false">
      <left/>
      <right/>
      <top/>
      <bottom style="hair"/>
      <diagonal/>
    </border>
    <border diagonalUp="false" diagonalDown="false">
      <left style="hair"/>
      <right/>
      <top style="hair"/>
      <bottom style="hair"/>
      <diagonal/>
    </border>
    <border diagonalUp="false" diagonalDown="false">
      <left/>
      <right/>
      <top style="hair"/>
      <bottom style="hair"/>
      <diagonal/>
    </border>
    <border diagonalUp="false" diagonalDown="false">
      <left/>
      <right style="hair"/>
      <top style="hair"/>
      <bottom style="hair"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 style="hair">
        <color rgb="FF969696"/>
      </left>
      <right/>
      <top style="hair">
        <color rgb="FF969696"/>
      </top>
      <bottom/>
      <diagonal/>
    </border>
    <border diagonalUp="false" diagonalDown="false">
      <left/>
      <right/>
      <top style="hair">
        <color rgb="FF969696"/>
      </top>
      <bottom/>
      <diagonal/>
    </border>
    <border diagonalUp="false" diagonalDown="false">
      <left/>
      <right style="hair">
        <color rgb="FF969696"/>
      </right>
      <top style="hair">
        <color rgb="FF969696"/>
      </top>
      <bottom/>
      <diagonal/>
    </border>
    <border diagonalUp="false" diagonalDown="false">
      <left/>
      <right style="hair">
        <color rgb="FF969696"/>
      </right>
      <top/>
      <bottom/>
      <diagonal/>
    </border>
    <border diagonalUp="false" diagonalDown="false">
      <left style="hair">
        <color rgb="FF969696"/>
      </left>
      <right/>
      <top style="hair">
        <color rgb="FF969696"/>
      </top>
      <bottom style="hair">
        <color rgb="FF969696"/>
      </bottom>
      <diagonal/>
    </border>
    <border diagonalUp="false" diagonalDown="false">
      <left/>
      <right/>
      <top style="hair">
        <color rgb="FF969696"/>
      </top>
      <bottom style="hair">
        <color rgb="FF969696"/>
      </bottom>
      <diagonal/>
    </border>
    <border diagonalUp="false" diagonalDown="false">
      <left/>
      <right style="hair">
        <color rgb="FF969696"/>
      </right>
      <top style="hair">
        <color rgb="FF969696"/>
      </top>
      <bottom style="hair">
        <color rgb="FF969696"/>
      </bottom>
      <diagonal/>
    </border>
    <border diagonalUp="false" diagonalDown="false">
      <left style="hair">
        <color rgb="FF969696"/>
      </left>
      <right/>
      <top/>
      <bottom/>
      <diagonal/>
    </border>
    <border diagonalUp="false" diagonalDown="false">
      <left style="hair">
        <color rgb="FF969696"/>
      </left>
      <right/>
      <top/>
      <bottom style="hair">
        <color rgb="FF969696"/>
      </bottom>
      <diagonal/>
    </border>
    <border diagonalUp="false" diagonalDown="false">
      <left/>
      <right/>
      <top/>
      <bottom style="hair">
        <color rgb="FF969696"/>
      </bottom>
      <diagonal/>
    </border>
    <border diagonalUp="false" diagonalDown="false">
      <left/>
      <right style="hair">
        <color rgb="FF969696"/>
      </right>
      <top/>
      <bottom style="hair">
        <color rgb="FF969696"/>
      </bottom>
      <diagonal/>
    </border>
    <border diagonalUp="false" diagonalDown="false"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21" fillId="0" borderId="0" applyFont="true" applyBorder="false" applyAlignment="true" applyProtection="false">
      <alignment horizontal="general" vertical="bottom" textRotation="0" wrapText="false" indent="0" shrinkToFit="false"/>
    </xf>
  </cellStyleXfs>
  <cellXfs count="208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5" fillId="2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3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left" vertical="top" textRotation="0" wrapText="false" indent="0" shrinkToFit="false"/>
      <protection locked="true" hidden="false"/>
    </xf>
    <xf numFmtId="164" fontId="9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0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1" fillId="0" borderId="0" xfId="0" applyFont="true" applyBorder="false" applyAlignment="true" applyProtection="false">
      <alignment horizontal="left" vertical="top" textRotation="0" wrapText="false" indent="0" shrinkToFit="false"/>
      <protection locked="true" hidden="false"/>
    </xf>
    <xf numFmtId="164" fontId="11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8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9" fillId="3" borderId="0" xfId="0" applyFont="true" applyBorder="false" applyAlignment="true" applyProtection="true">
      <alignment horizontal="left" vertical="center" textRotation="0" wrapText="false" indent="0" shrinkToFit="false"/>
      <protection locked="false" hidden="false"/>
    </xf>
    <xf numFmtId="165" fontId="9" fillId="3" borderId="0" xfId="0" applyFont="true" applyBorder="false" applyAlignment="true" applyProtection="true">
      <alignment horizontal="left" vertical="center" textRotation="0" wrapText="false" indent="0" shrinkToFit="false"/>
      <protection locked="false" hidden="false"/>
    </xf>
    <xf numFmtId="165" fontId="9" fillId="3" borderId="0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9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4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2" fillId="0" borderId="5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2" fillId="0" borderId="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7" fontId="8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6" fontId="13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4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4" fillId="4" borderId="6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4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4" fillId="4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4" fillId="4" borderId="7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6" fontId="14" fillId="4" borderId="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3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5" fillId="0" borderId="4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4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5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9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11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2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8" fontId="9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9" fillId="0" borderId="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6" fillId="0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2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3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7" fillId="5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5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7" fillId="5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7" fillId="5" borderId="7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7" fillId="5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7" fillId="5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8" fillId="0" borderId="1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8" fillId="0" borderId="1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8" fillId="0" borderId="1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1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4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9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1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6" fontId="19" fillId="0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6" fontId="19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4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6" fontId="16" fillId="0" borderId="1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6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9" fontId="16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6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4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20" fillId="0" borderId="0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2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3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3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2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6" fontId="24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6" fontId="25" fillId="0" borderId="1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25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9" fontId="25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25" fillId="0" borderId="2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2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2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26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8" fontId="9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9" fillId="3" borderId="0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0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3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3" xfId="0" applyFont="fals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12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6" fontId="1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27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6" fontId="8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7" fontId="8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0" fillId="5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4" fillId="5" borderId="6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4" fillId="5" borderId="7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4" fillId="5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14" fillId="5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5" borderId="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0" borderId="5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17" fillId="5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17" fillId="5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28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2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9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9" fillId="0" borderId="2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29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29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0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0" fillId="0" borderId="2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30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30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5" borderId="1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5" borderId="1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5" borderId="1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3" xfId="0" applyFont="fals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center" textRotation="0" wrapText="true" indent="0" shrinkToFit="false"/>
      <protection locked="true" hidden="false"/>
    </xf>
    <xf numFmtId="166" fontId="19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9" fontId="31" fillId="0" borderId="12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9" fontId="31" fillId="0" borderId="13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6" fontId="32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3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3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29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33" fillId="0" borderId="0" xfId="0" applyFont="true" applyBorder="false" applyAlignment="true" applyProtection="true">
      <alignment horizontal="general" vertical="bottom" textRotation="0" wrapText="false" indent="0" shrinkToFit="false"/>
      <protection locked="false" hidden="false"/>
    </xf>
    <xf numFmtId="166" fontId="29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18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9" fontId="33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9" fontId="33" fillId="0" borderId="14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6" fontId="33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0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6" fontId="30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3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17" fillId="0" borderId="22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5" fontId="17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17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17" fillId="0" borderId="22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70" fontId="17" fillId="0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17" fillId="3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17" fillId="0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18" fillId="3" borderId="18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18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18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9" fontId="18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7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6" fontId="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4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5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34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34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70" fontId="3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4" fillId="0" borderId="0" xfId="0" applyFont="true" applyBorder="false" applyAlignment="true" applyProtection="true">
      <alignment horizontal="general" vertical="center" textRotation="0" wrapText="false" indent="0" shrinkToFit="false"/>
      <protection locked="false" hidden="false"/>
    </xf>
    <xf numFmtId="164" fontId="34" fillId="0" borderId="1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4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4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6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6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6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36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70" fontId="36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6" fillId="0" borderId="0" xfId="0" applyFont="true" applyBorder="false" applyAlignment="true" applyProtection="true">
      <alignment horizontal="general" vertical="center" textRotation="0" wrapText="false" indent="0" shrinkToFit="false"/>
      <protection locked="false" hidden="false"/>
    </xf>
    <xf numFmtId="164" fontId="36" fillId="0" borderId="1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6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6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17" fillId="3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37" fillId="0" borderId="22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5" fontId="37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37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37" fillId="0" borderId="22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70" fontId="37" fillId="0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37" fillId="3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37" fillId="0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38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7" fillId="3" borderId="18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37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8" fillId="3" borderId="19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18" fillId="0" borderId="2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9" fontId="18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9" fontId="18" fillId="0" borderId="21" xfId="0" applyFont="true" applyBorder="true" applyAlignment="true" applyProtection="false">
      <alignment horizontal="general" vertical="center" textRotation="0" wrapText="false" indent="0" shrinkToFit="false"/>
      <protection locked="true" hidden="fals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*unknown*" xfId="20" builtinId="8"/>
  </cellStyles>
  <dxfs count="9">
    <dxf>
      <fill>
        <patternFill patternType="solid">
          <fgColor rgb="FFD2D2D2"/>
          <bgColor rgb="FF000000"/>
        </patternFill>
      </fill>
    </dxf>
    <dxf>
      <fill>
        <patternFill patternType="solid">
          <bgColor rgb="FF000000"/>
        </patternFill>
      </fill>
    </dxf>
    <dxf>
      <fill>
        <patternFill patternType="solid">
          <fgColor rgb="FF0000FF"/>
          <bgColor rgb="FF000000"/>
        </patternFill>
      </fill>
    </dxf>
    <dxf>
      <fill>
        <patternFill patternType="solid">
          <fgColor rgb="FF003366"/>
          <bgColor rgb="FF000000"/>
        </patternFill>
      </fill>
    </dxf>
    <dxf>
      <fill>
        <patternFill patternType="solid">
          <fgColor rgb="FF505050"/>
          <bgColor rgb="FF000000"/>
        </patternFill>
      </fill>
    </dxf>
    <dxf>
      <fill>
        <patternFill patternType="solid">
          <fgColor rgb="FF960000"/>
          <bgColor rgb="FF000000"/>
        </patternFill>
      </fill>
    </dxf>
    <dxf>
      <fill>
        <patternFill patternType="solid">
          <fgColor rgb="FF969696"/>
          <bgColor rgb="FF000000"/>
        </patternFill>
      </fill>
    </dxf>
    <dxf>
      <fill>
        <patternFill patternType="solid">
          <fgColor rgb="FFFF0000"/>
          <bgColor rgb="FF000000"/>
        </patternFill>
      </fill>
    </dxf>
    <dxf>
      <fill>
        <patternFill patternType="solid">
          <fgColor rgb="FFFFFFCC"/>
          <bgColor rgb="FF000000"/>
        </patternFill>
      </fill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2D2D2"/>
      <rgbColor rgb="FF000080"/>
      <rgbColor rgb="FFFF00FF"/>
      <rgbColor rgb="FFFFFF00"/>
      <rgbColor rgb="FF00FFFF"/>
      <rgbColor rgb="FF800080"/>
      <rgbColor rgb="FF960000"/>
      <rgbColor rgb="FF008080"/>
      <rgbColor rgb="FF0000FF"/>
      <rgbColor rgb="FF00CCFF"/>
      <rgbColor rgb="FFCCFFFF"/>
      <rgbColor rgb="FFCCFFCC"/>
      <rgbColor rgb="FFFFFF99"/>
      <rgbColor rgb="FFBEBEBE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505050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464646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Relationship Id="rId5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hyperlink" Target="https://app.urs.cz/products/kros4" TargetMode="External"/><Relationship Id="rId2" Type="http://schemas.openxmlformats.org/officeDocument/2006/relationships/image" Target="../media/image1.png"/>
</Relationships>
</file>

<file path=xl/drawings/_rels/drawing2.xml.rels><?xml version="1.0" encoding="UTF-8"?>
<Relationships xmlns="http://schemas.openxmlformats.org/package/2006/relationships"><Relationship Id="rId1" Type="http://schemas.openxmlformats.org/officeDocument/2006/relationships/hyperlink" Target="https://app.urs.cz/products/kros4" TargetMode="External"/><Relationship Id="rId2" Type="http://schemas.openxmlformats.org/officeDocument/2006/relationships/image" Target="../media/image1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0</xdr:col>
      <xdr:colOff>0</xdr:colOff>
      <xdr:row>0</xdr:row>
      <xdr:rowOff>0</xdr:rowOff>
    </xdr:from>
    <xdr:to>
      <xdr:col>0</xdr:col>
      <xdr:colOff>285480</xdr:colOff>
      <xdr:row>1</xdr:row>
      <xdr:rowOff>122760</xdr:rowOff>
    </xdr:to>
    <xdr:pic>
      <xdr:nvPicPr>
        <xdr:cNvPr id="0" name="Picture 1" descr="">
          <a:hlinkClick r:id="rId1"/>
        </xdr:cNvPr>
        <xdr:cNvPicPr/>
      </xdr:nvPicPr>
      <xdr:blipFill>
        <a:blip r:embed="rId2"/>
        <a:stretch/>
      </xdr:blipFill>
      <xdr:spPr>
        <a:xfrm>
          <a:off x="0" y="0"/>
          <a:ext cx="285480" cy="285480"/>
        </a:xfrm>
        <a:prstGeom prst="rect">
          <a:avLst/>
        </a:prstGeom>
        <a:noFill/>
        <a:ln w="0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0</xdr:col>
      <xdr:colOff>0</xdr:colOff>
      <xdr:row>0</xdr:row>
      <xdr:rowOff>0</xdr:rowOff>
    </xdr:from>
    <xdr:to>
      <xdr:col>0</xdr:col>
      <xdr:colOff>285480</xdr:colOff>
      <xdr:row>1</xdr:row>
      <xdr:rowOff>122760</xdr:rowOff>
    </xdr:to>
    <xdr:pic>
      <xdr:nvPicPr>
        <xdr:cNvPr id="1" name="Picture 1" descr="">
          <a:hlinkClick r:id="rId1"/>
        </xdr:cNvPr>
        <xdr:cNvPicPr/>
      </xdr:nvPicPr>
      <xdr:blipFill>
        <a:blip r:embed="rId2"/>
        <a:stretch/>
      </xdr:blipFill>
      <xdr:spPr>
        <a:xfrm>
          <a:off x="0" y="0"/>
          <a:ext cx="285480" cy="285480"/>
        </a:xfrm>
        <a:prstGeom prst="rect">
          <a:avLst/>
        </a:prstGeom>
        <a:noFill/>
        <a:ln w="0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xmlns:r="http://schemas.openxmlformats.org/officeDocument/2006/relationships" name="Office Theme">
  <a:themeElements>
    <a:clrScheme name="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itchFamily="0" charset="1"/>
        <a:ea typeface=""/>
        <a:cs typeface=""/>
      </a:majorFont>
      <a:minorFont>
        <a:latin typeface="Calibri" pitchFamily="0" charset="1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tint val="50000"/>
              </a:schemeClr>
            </a:gs>
            <a:gs pos="35000">
              <a:schemeClr val="phClr">
                <a:tint val="37000"/>
              </a:schemeClr>
            </a:gs>
            <a:gs pos="100000">
              <a:schemeClr val="phClr">
                <a:tint val="15000"/>
              </a:schemeClr>
            </a:gs>
          </a:gsLst>
          <a:lin ang="16200000" scaled="1"/>
          <a:tileRect l="0" t="0" r="0" b="0"/>
        </a:gradFill>
        <a:gradFill>
          <a:gsLst>
            <a:gs pos="0">
              <a:schemeClr val="phClr">
                <a:shade val="51000"/>
              </a:schemeClr>
            </a:gs>
            <a:gs pos="80000">
              <a:schemeClr val="phClr">
                <a:shade val="93000"/>
              </a:schemeClr>
            </a:gs>
            <a:gs pos="100000">
              <a:schemeClr val="phClr">
                <a:shade val="94000"/>
              </a:schemeClr>
            </a:gs>
          </a:gsLst>
          <a:lin ang="16200000" scaled="0"/>
          <a:tileRect l="0" t="0" r="0" b="0"/>
        </a:gradFill>
      </a:fillStyleLst>
      <a:lnStyleLst>
        <a:ln w="9525" cmpd="sng" algn="ctr">
          <a:prstDash val="solid"/>
        </a:ln>
        <a:ln w="25400" cmpd="sng" algn="ctr">
          <a:prstDash val="solid"/>
        </a:ln>
        <a:ln w="38100" cmpd="sng" algn="ctr"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</a:schemeClr>
            </a:gs>
            <a:gs pos="40000">
              <a:schemeClr val="phClr">
                <a:tint val="45000"/>
                <a:shade val="99000"/>
              </a:schemeClr>
            </a:gs>
            <a:gs pos="100000">
              <a:schemeClr val="phClr">
                <a:shade val="20000"/>
              </a:schemeClr>
            </a:gs>
          </a:gsLst>
          <a:path path="circle">
            <a:fillToRect l="50000" t="-80000" r="50000" b="180000"/>
          </a:path>
          <a:tileRect l="0" t="0" r="0" b="0"/>
        </a:gradFill>
        <a:gradFill>
          <a:gsLst>
            <a:gs pos="0">
              <a:schemeClr val="phClr">
                <a:tint val="80000"/>
              </a:schemeClr>
            </a:gs>
            <a:gs pos="100000">
              <a:schemeClr val="phClr">
                <a:shade val="30000"/>
              </a:schemeClr>
            </a:gs>
          </a:gsLst>
          <a:path path="circle">
            <a:fillToRect l="50000" t="50000" r="50000" b="50000"/>
          </a:path>
          <a:tileRect l="0" t="0" r="0" b="0"/>
        </a:gradFill>
      </a:bgFillStyleLst>
    </a:fmtScheme>
  </a:themeElements>
</a:theme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_rels/sheet2.xml.rels><?xml version="1.0" encoding="UTF-8"?>
<Relationships xmlns="http://schemas.openxmlformats.org/package/2006/relationships"><Relationship Id="rId1" Type="http://schemas.openxmlformats.org/officeDocument/2006/relationships/drawing" Target="../drawings/drawing2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CL97"/>
  <sheetViews>
    <sheetView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1" sqref="K263:K265 A1"/>
    </sheetView>
  </sheetViews>
  <sheetFormatPr defaultColWidth="8.5078125" defaultRowHeight="12.8" zeroHeight="false" outlineLevelRow="0" outlineLevelCol="0"/>
  <cols>
    <col collapsed="false" customWidth="true" hidden="false" outlineLevel="0" max="1" min="1" style="0" width="8.34"/>
    <col collapsed="false" customWidth="true" hidden="false" outlineLevel="0" max="2" min="2" style="0" width="1.66"/>
    <col collapsed="false" customWidth="true" hidden="false" outlineLevel="0" max="3" min="3" style="0" width="4.16"/>
    <col collapsed="false" customWidth="true" hidden="false" outlineLevel="0" max="33" min="4" style="0" width="2.66"/>
    <col collapsed="false" customWidth="true" hidden="false" outlineLevel="0" max="34" min="34" style="0" width="3.34"/>
    <col collapsed="false" customWidth="true" hidden="false" outlineLevel="0" max="35" min="35" style="0" width="31.67"/>
    <col collapsed="false" customWidth="true" hidden="false" outlineLevel="0" max="37" min="36" style="0" width="2.5"/>
    <col collapsed="false" customWidth="true" hidden="false" outlineLevel="0" max="38" min="38" style="0" width="8.34"/>
    <col collapsed="false" customWidth="true" hidden="false" outlineLevel="0" max="39" min="39" style="0" width="3.34"/>
    <col collapsed="false" customWidth="true" hidden="false" outlineLevel="0" max="40" min="40" style="0" width="13.34"/>
    <col collapsed="false" customWidth="true" hidden="false" outlineLevel="0" max="41" min="41" style="0" width="7.5"/>
    <col collapsed="false" customWidth="true" hidden="false" outlineLevel="0" max="42" min="42" style="0" width="4.16"/>
    <col collapsed="false" customWidth="true" hidden="true" outlineLevel="0" max="43" min="43" style="0" width="15.66"/>
    <col collapsed="false" customWidth="true" hidden="false" outlineLevel="0" max="44" min="44" style="0" width="13.66"/>
    <col collapsed="false" customWidth="true" hidden="true" outlineLevel="0" max="47" min="45" style="0" width="25.83"/>
    <col collapsed="false" customWidth="true" hidden="true" outlineLevel="0" max="49" min="48" style="0" width="21.66"/>
    <col collapsed="false" customWidth="true" hidden="true" outlineLevel="0" max="51" min="50" style="0" width="25"/>
    <col collapsed="false" customWidth="true" hidden="true" outlineLevel="0" max="52" min="52" style="0" width="21.66"/>
    <col collapsed="false" customWidth="true" hidden="true" outlineLevel="0" max="53" min="53" style="0" width="19.15"/>
    <col collapsed="false" customWidth="true" hidden="true" outlineLevel="0" max="54" min="54" style="0" width="25"/>
    <col collapsed="false" customWidth="true" hidden="true" outlineLevel="0" max="55" min="55" style="0" width="21.66"/>
    <col collapsed="false" customWidth="true" hidden="true" outlineLevel="0" max="56" min="56" style="0" width="19.15"/>
    <col collapsed="false" customWidth="true" hidden="false" outlineLevel="0" max="57" min="57" style="0" width="66.5"/>
    <col collapsed="false" customWidth="true" hidden="true" outlineLevel="0" max="91" min="71" style="0" width="9.34"/>
  </cols>
  <sheetData>
    <row r="1" customFormat="false" ht="12.8" hidden="false" customHeight="false" outlineLevel="0" collapsed="false">
      <c r="A1" s="1" t="s">
        <v>0</v>
      </c>
      <c r="AZ1" s="1"/>
      <c r="BA1" s="1" t="s">
        <v>1</v>
      </c>
      <c r="BB1" s="1"/>
      <c r="BT1" s="1" t="s">
        <v>2</v>
      </c>
      <c r="BU1" s="1" t="s">
        <v>2</v>
      </c>
      <c r="BV1" s="1" t="s">
        <v>3</v>
      </c>
    </row>
    <row r="2" customFormat="false" ht="36.95" hidden="false" customHeight="true" outlineLevel="0" collapsed="false">
      <c r="AR2" s="2" t="s">
        <v>4</v>
      </c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S2" s="3" t="s">
        <v>5</v>
      </c>
      <c r="BT2" s="3" t="s">
        <v>6</v>
      </c>
    </row>
    <row r="3" customFormat="false" ht="6.95" hidden="false" customHeight="true" outlineLevel="0" collapsed="false">
      <c r="B3" s="4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6"/>
      <c r="BS3" s="3" t="s">
        <v>5</v>
      </c>
      <c r="BT3" s="3" t="s">
        <v>7</v>
      </c>
    </row>
    <row r="4" customFormat="false" ht="24.95" hidden="false" customHeight="true" outlineLevel="0" collapsed="false">
      <c r="B4" s="6"/>
      <c r="D4" s="7" t="s">
        <v>8</v>
      </c>
      <c r="AR4" s="6"/>
      <c r="AS4" s="8" t="s">
        <v>9</v>
      </c>
      <c r="BE4" s="9" t="s">
        <v>10</v>
      </c>
      <c r="BS4" s="3" t="s">
        <v>11</v>
      </c>
    </row>
    <row r="5" customFormat="false" ht="12" hidden="false" customHeight="true" outlineLevel="0" collapsed="false">
      <c r="B5" s="6"/>
      <c r="D5" s="10" t="s">
        <v>12</v>
      </c>
      <c r="K5" s="11" t="s">
        <v>13</v>
      </c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  <c r="AH5" s="11"/>
      <c r="AI5" s="11"/>
      <c r="AJ5" s="11"/>
      <c r="AR5" s="6"/>
      <c r="BE5" s="12" t="s">
        <v>14</v>
      </c>
      <c r="BS5" s="3" t="s">
        <v>5</v>
      </c>
    </row>
    <row r="6" customFormat="false" ht="36.95" hidden="false" customHeight="true" outlineLevel="0" collapsed="false">
      <c r="B6" s="6"/>
      <c r="D6" s="13" t="s">
        <v>15</v>
      </c>
      <c r="K6" s="14" t="s">
        <v>16</v>
      </c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  <c r="AE6" s="14"/>
      <c r="AF6" s="14"/>
      <c r="AG6" s="14"/>
      <c r="AH6" s="14"/>
      <c r="AI6" s="14"/>
      <c r="AJ6" s="14"/>
      <c r="AR6" s="6"/>
      <c r="BE6" s="12"/>
      <c r="BS6" s="3" t="s">
        <v>5</v>
      </c>
    </row>
    <row r="7" customFormat="false" ht="12" hidden="false" customHeight="true" outlineLevel="0" collapsed="false">
      <c r="B7" s="6"/>
      <c r="D7" s="15" t="s">
        <v>17</v>
      </c>
      <c r="K7" s="16"/>
      <c r="AK7" s="15" t="s">
        <v>18</v>
      </c>
      <c r="AN7" s="16"/>
      <c r="AR7" s="6"/>
      <c r="BE7" s="12"/>
      <c r="BS7" s="3" t="s">
        <v>5</v>
      </c>
    </row>
    <row r="8" customFormat="false" ht="12" hidden="false" customHeight="true" outlineLevel="0" collapsed="false">
      <c r="B8" s="6"/>
      <c r="D8" s="15" t="s">
        <v>19</v>
      </c>
      <c r="K8" s="16" t="s">
        <v>20</v>
      </c>
      <c r="AK8" s="15" t="s">
        <v>21</v>
      </c>
      <c r="AN8" s="17" t="s">
        <v>22</v>
      </c>
      <c r="AR8" s="6"/>
      <c r="BE8" s="12"/>
      <c r="BS8" s="3" t="s">
        <v>5</v>
      </c>
    </row>
    <row r="9" customFormat="false" ht="14.4" hidden="false" customHeight="true" outlineLevel="0" collapsed="false">
      <c r="B9" s="6"/>
      <c r="AR9" s="6"/>
      <c r="BE9" s="12"/>
      <c r="BS9" s="3" t="s">
        <v>5</v>
      </c>
    </row>
    <row r="10" customFormat="false" ht="12" hidden="false" customHeight="true" outlineLevel="0" collapsed="false">
      <c r="B10" s="6"/>
      <c r="D10" s="15" t="s">
        <v>23</v>
      </c>
      <c r="AK10" s="15" t="s">
        <v>24</v>
      </c>
      <c r="AN10" s="16"/>
      <c r="AR10" s="6"/>
      <c r="BE10" s="12"/>
      <c r="BS10" s="3" t="s">
        <v>5</v>
      </c>
    </row>
    <row r="11" customFormat="false" ht="18.5" hidden="false" customHeight="true" outlineLevel="0" collapsed="false">
      <c r="B11" s="6"/>
      <c r="E11" s="16" t="s">
        <v>25</v>
      </c>
      <c r="AK11" s="15" t="s">
        <v>26</v>
      </c>
      <c r="AN11" s="16"/>
      <c r="AR11" s="6"/>
      <c r="BE11" s="12"/>
      <c r="BS11" s="3" t="s">
        <v>5</v>
      </c>
    </row>
    <row r="12" customFormat="false" ht="6.95" hidden="false" customHeight="true" outlineLevel="0" collapsed="false">
      <c r="B12" s="6"/>
      <c r="AR12" s="6"/>
      <c r="BE12" s="12"/>
      <c r="BS12" s="3" t="s">
        <v>5</v>
      </c>
    </row>
    <row r="13" customFormat="false" ht="12" hidden="false" customHeight="true" outlineLevel="0" collapsed="false">
      <c r="B13" s="6"/>
      <c r="D13" s="15" t="s">
        <v>27</v>
      </c>
      <c r="AK13" s="15" t="s">
        <v>24</v>
      </c>
      <c r="AN13" s="18" t="s">
        <v>28</v>
      </c>
      <c r="AR13" s="6"/>
      <c r="BE13" s="12"/>
      <c r="BS13" s="3" t="s">
        <v>5</v>
      </c>
    </row>
    <row r="14" customFormat="false" ht="12.8" hidden="false" customHeight="false" outlineLevel="0" collapsed="false">
      <c r="B14" s="6"/>
      <c r="E14" s="19" t="s">
        <v>28</v>
      </c>
      <c r="F14" s="19"/>
      <c r="G14" s="19"/>
      <c r="H14" s="19"/>
      <c r="I14" s="19"/>
      <c r="J14" s="19"/>
      <c r="K14" s="19"/>
      <c r="L14" s="19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19"/>
      <c r="AG14" s="19"/>
      <c r="AH14" s="19"/>
      <c r="AI14" s="19"/>
      <c r="AJ14" s="19"/>
      <c r="AK14" s="15" t="s">
        <v>26</v>
      </c>
      <c r="AN14" s="18" t="s">
        <v>28</v>
      </c>
      <c r="AR14" s="6"/>
      <c r="BE14" s="12"/>
      <c r="BS14" s="3" t="s">
        <v>5</v>
      </c>
    </row>
    <row r="15" customFormat="false" ht="6.95" hidden="false" customHeight="true" outlineLevel="0" collapsed="false">
      <c r="B15" s="6"/>
      <c r="AR15" s="6"/>
      <c r="BE15" s="12"/>
      <c r="BS15" s="3" t="s">
        <v>2</v>
      </c>
    </row>
    <row r="16" customFormat="false" ht="12" hidden="false" customHeight="true" outlineLevel="0" collapsed="false">
      <c r="B16" s="6"/>
      <c r="D16" s="15" t="s">
        <v>29</v>
      </c>
      <c r="AK16" s="15" t="s">
        <v>24</v>
      </c>
      <c r="AN16" s="16"/>
      <c r="AR16" s="6"/>
      <c r="BE16" s="12"/>
      <c r="BS16" s="3" t="s">
        <v>2</v>
      </c>
    </row>
    <row r="17" customFormat="false" ht="18.5" hidden="false" customHeight="true" outlineLevel="0" collapsed="false">
      <c r="B17" s="6"/>
      <c r="E17" s="16" t="s">
        <v>30</v>
      </c>
      <c r="AK17" s="15" t="s">
        <v>26</v>
      </c>
      <c r="AN17" s="16"/>
      <c r="AR17" s="6"/>
      <c r="BE17" s="12"/>
      <c r="BS17" s="3" t="s">
        <v>31</v>
      </c>
    </row>
    <row r="18" customFormat="false" ht="6.95" hidden="false" customHeight="true" outlineLevel="0" collapsed="false">
      <c r="B18" s="6"/>
      <c r="AR18" s="6"/>
      <c r="BE18" s="12"/>
      <c r="BS18" s="3" t="s">
        <v>5</v>
      </c>
    </row>
    <row r="19" customFormat="false" ht="12" hidden="false" customHeight="true" outlineLevel="0" collapsed="false">
      <c r="B19" s="6"/>
      <c r="D19" s="15" t="s">
        <v>32</v>
      </c>
      <c r="AK19" s="15" t="s">
        <v>24</v>
      </c>
      <c r="AN19" s="16"/>
      <c r="AR19" s="6"/>
      <c r="BE19" s="12"/>
      <c r="BS19" s="3" t="s">
        <v>5</v>
      </c>
    </row>
    <row r="20" customFormat="false" ht="18.5" hidden="false" customHeight="true" outlineLevel="0" collapsed="false">
      <c r="B20" s="6"/>
      <c r="E20" s="16" t="s">
        <v>30</v>
      </c>
      <c r="AK20" s="15" t="s">
        <v>26</v>
      </c>
      <c r="AN20" s="16"/>
      <c r="AR20" s="6"/>
      <c r="BE20" s="12"/>
      <c r="BS20" s="3" t="s">
        <v>31</v>
      </c>
    </row>
    <row r="21" customFormat="false" ht="6.95" hidden="false" customHeight="true" outlineLevel="0" collapsed="false">
      <c r="B21" s="6"/>
      <c r="AR21" s="6"/>
      <c r="BE21" s="12"/>
    </row>
    <row r="22" customFormat="false" ht="12" hidden="false" customHeight="true" outlineLevel="0" collapsed="false">
      <c r="B22" s="6"/>
      <c r="D22" s="15" t="s">
        <v>33</v>
      </c>
      <c r="AR22" s="6"/>
      <c r="BE22" s="12"/>
    </row>
    <row r="23" customFormat="false" ht="16.5" hidden="false" customHeight="true" outlineLevel="0" collapsed="false">
      <c r="B23" s="6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  <c r="P23" s="20"/>
      <c r="Q23" s="20"/>
      <c r="R23" s="20"/>
      <c r="S23" s="20"/>
      <c r="T23" s="20"/>
      <c r="U23" s="20"/>
      <c r="V23" s="20"/>
      <c r="W23" s="20"/>
      <c r="X23" s="20"/>
      <c r="Y23" s="20"/>
      <c r="Z23" s="20"/>
      <c r="AA23" s="20"/>
      <c r="AB23" s="20"/>
      <c r="AC23" s="20"/>
      <c r="AD23" s="20"/>
      <c r="AE23" s="20"/>
      <c r="AF23" s="20"/>
      <c r="AG23" s="20"/>
      <c r="AH23" s="20"/>
      <c r="AI23" s="20"/>
      <c r="AJ23" s="20"/>
      <c r="AK23" s="20"/>
      <c r="AL23" s="20"/>
      <c r="AM23" s="20"/>
      <c r="AN23" s="20"/>
      <c r="AR23" s="6"/>
      <c r="BE23" s="12"/>
    </row>
    <row r="24" customFormat="false" ht="6.95" hidden="false" customHeight="true" outlineLevel="0" collapsed="false">
      <c r="B24" s="6"/>
      <c r="AR24" s="6"/>
      <c r="BE24" s="12"/>
    </row>
    <row r="25" customFormat="false" ht="6.95" hidden="false" customHeight="true" outlineLevel="0" collapsed="false">
      <c r="B25" s="6"/>
      <c r="D25" s="21"/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/>
      <c r="P25" s="21"/>
      <c r="Q25" s="21"/>
      <c r="R25" s="21"/>
      <c r="S25" s="21"/>
      <c r="T25" s="21"/>
      <c r="U25" s="21"/>
      <c r="V25" s="21"/>
      <c r="W25" s="21"/>
      <c r="X25" s="21"/>
      <c r="Y25" s="21"/>
      <c r="Z25" s="21"/>
      <c r="AA25" s="21"/>
      <c r="AB25" s="21"/>
      <c r="AC25" s="21"/>
      <c r="AD25" s="21"/>
      <c r="AE25" s="21"/>
      <c r="AF25" s="21"/>
      <c r="AG25" s="21"/>
      <c r="AH25" s="21"/>
      <c r="AI25" s="21"/>
      <c r="AJ25" s="21"/>
      <c r="AK25" s="21"/>
      <c r="AL25" s="21"/>
      <c r="AM25" s="21"/>
      <c r="AN25" s="21"/>
      <c r="AO25" s="21"/>
      <c r="AR25" s="6"/>
      <c r="BE25" s="12"/>
    </row>
    <row r="26" s="27" customFormat="true" ht="25.9" hidden="false" customHeight="true" outlineLevel="0" collapsed="false">
      <c r="A26" s="22"/>
      <c r="B26" s="23"/>
      <c r="C26" s="22"/>
      <c r="D26" s="24" t="s">
        <v>34</v>
      </c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  <c r="AD26" s="25"/>
      <c r="AE26" s="25"/>
      <c r="AF26" s="25"/>
      <c r="AG26" s="25"/>
      <c r="AH26" s="25"/>
      <c r="AI26" s="25"/>
      <c r="AJ26" s="25"/>
      <c r="AK26" s="26" t="n">
        <f aca="false">ROUND(AG94,2)</f>
        <v>0</v>
      </c>
      <c r="AL26" s="26"/>
      <c r="AM26" s="26"/>
      <c r="AN26" s="26"/>
      <c r="AO26" s="26"/>
      <c r="AP26" s="22"/>
      <c r="AQ26" s="22"/>
      <c r="AR26" s="23"/>
      <c r="BE26" s="12"/>
    </row>
    <row r="27" s="27" customFormat="true" ht="6.95" hidden="false" customHeight="true" outlineLevel="0" collapsed="false">
      <c r="A27" s="22"/>
      <c r="B27" s="23"/>
      <c r="C27" s="22"/>
      <c r="D27" s="22"/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2"/>
      <c r="AD27" s="22"/>
      <c r="AE27" s="22"/>
      <c r="AF27" s="22"/>
      <c r="AG27" s="22"/>
      <c r="AH27" s="22"/>
      <c r="AI27" s="22"/>
      <c r="AJ27" s="22"/>
      <c r="AK27" s="22"/>
      <c r="AL27" s="22"/>
      <c r="AM27" s="22"/>
      <c r="AN27" s="22"/>
      <c r="AO27" s="22"/>
      <c r="AP27" s="22"/>
      <c r="AQ27" s="22"/>
      <c r="AR27" s="23"/>
      <c r="BE27" s="12"/>
    </row>
    <row r="28" s="27" customFormat="true" ht="12.8" hidden="false" customHeight="false" outlineLevel="0" collapsed="false">
      <c r="A28" s="22"/>
      <c r="B28" s="23"/>
      <c r="C28" s="22"/>
      <c r="D28" s="22"/>
      <c r="E28" s="22"/>
      <c r="F28" s="22"/>
      <c r="G28" s="22"/>
      <c r="H28" s="22"/>
      <c r="I28" s="22"/>
      <c r="J28" s="22"/>
      <c r="K28" s="22"/>
      <c r="L28" s="28" t="s">
        <v>35</v>
      </c>
      <c r="M28" s="28"/>
      <c r="N28" s="28"/>
      <c r="O28" s="28"/>
      <c r="P28" s="28"/>
      <c r="Q28" s="22"/>
      <c r="R28" s="22"/>
      <c r="S28" s="22"/>
      <c r="T28" s="22"/>
      <c r="U28" s="22"/>
      <c r="V28" s="22"/>
      <c r="W28" s="28" t="s">
        <v>36</v>
      </c>
      <c r="X28" s="28"/>
      <c r="Y28" s="28"/>
      <c r="Z28" s="28"/>
      <c r="AA28" s="28"/>
      <c r="AB28" s="28"/>
      <c r="AC28" s="28"/>
      <c r="AD28" s="28"/>
      <c r="AE28" s="28"/>
      <c r="AF28" s="22"/>
      <c r="AG28" s="22"/>
      <c r="AH28" s="22"/>
      <c r="AI28" s="22"/>
      <c r="AJ28" s="22"/>
      <c r="AK28" s="28" t="s">
        <v>37</v>
      </c>
      <c r="AL28" s="28"/>
      <c r="AM28" s="28"/>
      <c r="AN28" s="28"/>
      <c r="AO28" s="28"/>
      <c r="AP28" s="22"/>
      <c r="AQ28" s="22"/>
      <c r="AR28" s="23"/>
      <c r="BE28" s="12"/>
    </row>
    <row r="29" s="29" customFormat="true" ht="14.4" hidden="false" customHeight="true" outlineLevel="0" collapsed="false">
      <c r="B29" s="30"/>
      <c r="D29" s="15" t="s">
        <v>38</v>
      </c>
      <c r="F29" s="15" t="s">
        <v>39</v>
      </c>
      <c r="L29" s="31" t="n">
        <v>0.21</v>
      </c>
      <c r="M29" s="31"/>
      <c r="N29" s="31"/>
      <c r="O29" s="31"/>
      <c r="P29" s="31"/>
      <c r="W29" s="32" t="n">
        <f aca="false">ROUND(AZ94, 2)</f>
        <v>0</v>
      </c>
      <c r="X29" s="32"/>
      <c r="Y29" s="32"/>
      <c r="Z29" s="32"/>
      <c r="AA29" s="32"/>
      <c r="AB29" s="32"/>
      <c r="AC29" s="32"/>
      <c r="AD29" s="32"/>
      <c r="AE29" s="32"/>
      <c r="AK29" s="32" t="n">
        <f aca="false">ROUND(AV94, 2)</f>
        <v>0</v>
      </c>
      <c r="AL29" s="32"/>
      <c r="AM29" s="32"/>
      <c r="AN29" s="32"/>
      <c r="AO29" s="32"/>
      <c r="AR29" s="30"/>
      <c r="BE29" s="12"/>
    </row>
    <row r="30" s="29" customFormat="true" ht="14.4" hidden="false" customHeight="true" outlineLevel="0" collapsed="false">
      <c r="B30" s="30"/>
      <c r="F30" s="15" t="s">
        <v>40</v>
      </c>
      <c r="L30" s="31" t="n">
        <v>0.12</v>
      </c>
      <c r="M30" s="31"/>
      <c r="N30" s="31"/>
      <c r="O30" s="31"/>
      <c r="P30" s="31"/>
      <c r="W30" s="32" t="n">
        <f aca="false">ROUND(BA94, 2)</f>
        <v>0</v>
      </c>
      <c r="X30" s="32"/>
      <c r="Y30" s="32"/>
      <c r="Z30" s="32"/>
      <c r="AA30" s="32"/>
      <c r="AB30" s="32"/>
      <c r="AC30" s="32"/>
      <c r="AD30" s="32"/>
      <c r="AE30" s="32"/>
      <c r="AK30" s="32" t="n">
        <f aca="false">ROUND(AW94, 2)</f>
        <v>0</v>
      </c>
      <c r="AL30" s="32"/>
      <c r="AM30" s="32"/>
      <c r="AN30" s="32"/>
      <c r="AO30" s="32"/>
      <c r="AR30" s="30"/>
      <c r="BE30" s="12"/>
    </row>
    <row r="31" s="29" customFormat="true" ht="14.4" hidden="true" customHeight="true" outlineLevel="0" collapsed="false">
      <c r="B31" s="30"/>
      <c r="F31" s="15" t="s">
        <v>41</v>
      </c>
      <c r="L31" s="31" t="n">
        <v>0.21</v>
      </c>
      <c r="M31" s="31"/>
      <c r="N31" s="31"/>
      <c r="O31" s="31"/>
      <c r="P31" s="31"/>
      <c r="W31" s="32" t="n">
        <f aca="false">ROUND(BB94, 2)</f>
        <v>0</v>
      </c>
      <c r="X31" s="32"/>
      <c r="Y31" s="32"/>
      <c r="Z31" s="32"/>
      <c r="AA31" s="32"/>
      <c r="AB31" s="32"/>
      <c r="AC31" s="32"/>
      <c r="AD31" s="32"/>
      <c r="AE31" s="32"/>
      <c r="AK31" s="32" t="n">
        <v>0</v>
      </c>
      <c r="AL31" s="32"/>
      <c r="AM31" s="32"/>
      <c r="AN31" s="32"/>
      <c r="AO31" s="32"/>
      <c r="AR31" s="30"/>
      <c r="BE31" s="12"/>
    </row>
    <row r="32" s="29" customFormat="true" ht="14.4" hidden="true" customHeight="true" outlineLevel="0" collapsed="false">
      <c r="B32" s="30"/>
      <c r="F32" s="15" t="s">
        <v>42</v>
      </c>
      <c r="L32" s="31" t="n">
        <v>0.12</v>
      </c>
      <c r="M32" s="31"/>
      <c r="N32" s="31"/>
      <c r="O32" s="31"/>
      <c r="P32" s="31"/>
      <c r="W32" s="32" t="n">
        <f aca="false">ROUND(BC94, 2)</f>
        <v>0</v>
      </c>
      <c r="X32" s="32"/>
      <c r="Y32" s="32"/>
      <c r="Z32" s="32"/>
      <c r="AA32" s="32"/>
      <c r="AB32" s="32"/>
      <c r="AC32" s="32"/>
      <c r="AD32" s="32"/>
      <c r="AE32" s="32"/>
      <c r="AK32" s="32" t="n">
        <v>0</v>
      </c>
      <c r="AL32" s="32"/>
      <c r="AM32" s="32"/>
      <c r="AN32" s="32"/>
      <c r="AO32" s="32"/>
      <c r="AR32" s="30"/>
      <c r="BE32" s="12"/>
    </row>
    <row r="33" s="29" customFormat="true" ht="14.4" hidden="true" customHeight="true" outlineLevel="0" collapsed="false">
      <c r="B33" s="30"/>
      <c r="F33" s="15" t="s">
        <v>43</v>
      </c>
      <c r="L33" s="31" t="n">
        <v>0</v>
      </c>
      <c r="M33" s="31"/>
      <c r="N33" s="31"/>
      <c r="O33" s="31"/>
      <c r="P33" s="31"/>
      <c r="W33" s="32" t="n">
        <f aca="false">ROUND(BD94, 2)</f>
        <v>0</v>
      </c>
      <c r="X33" s="32"/>
      <c r="Y33" s="32"/>
      <c r="Z33" s="32"/>
      <c r="AA33" s="32"/>
      <c r="AB33" s="32"/>
      <c r="AC33" s="32"/>
      <c r="AD33" s="32"/>
      <c r="AE33" s="32"/>
      <c r="AK33" s="32" t="n">
        <v>0</v>
      </c>
      <c r="AL33" s="32"/>
      <c r="AM33" s="32"/>
      <c r="AN33" s="32"/>
      <c r="AO33" s="32"/>
      <c r="AR33" s="30"/>
      <c r="BE33" s="12"/>
    </row>
    <row r="34" s="27" customFormat="true" ht="6.95" hidden="false" customHeight="true" outlineLevel="0" collapsed="false">
      <c r="A34" s="22"/>
      <c r="B34" s="23"/>
      <c r="C34" s="22"/>
      <c r="D34" s="22"/>
      <c r="E34" s="22"/>
      <c r="F34" s="22"/>
      <c r="G34" s="22"/>
      <c r="H34" s="22"/>
      <c r="I34" s="22"/>
      <c r="J34" s="22"/>
      <c r="K34" s="22"/>
      <c r="L34" s="22"/>
      <c r="M34" s="22"/>
      <c r="N34" s="22"/>
      <c r="O34" s="22"/>
      <c r="P34" s="22"/>
      <c r="Q34" s="22"/>
      <c r="R34" s="22"/>
      <c r="S34" s="22"/>
      <c r="T34" s="22"/>
      <c r="U34" s="22"/>
      <c r="V34" s="22"/>
      <c r="W34" s="22"/>
      <c r="X34" s="22"/>
      <c r="Y34" s="22"/>
      <c r="Z34" s="22"/>
      <c r="AA34" s="22"/>
      <c r="AB34" s="22"/>
      <c r="AC34" s="22"/>
      <c r="AD34" s="22"/>
      <c r="AE34" s="22"/>
      <c r="AF34" s="22"/>
      <c r="AG34" s="22"/>
      <c r="AH34" s="22"/>
      <c r="AI34" s="22"/>
      <c r="AJ34" s="22"/>
      <c r="AK34" s="22"/>
      <c r="AL34" s="22"/>
      <c r="AM34" s="22"/>
      <c r="AN34" s="22"/>
      <c r="AO34" s="22"/>
      <c r="AP34" s="22"/>
      <c r="AQ34" s="22"/>
      <c r="AR34" s="23"/>
      <c r="BE34" s="12"/>
    </row>
    <row r="35" s="27" customFormat="true" ht="25.9" hidden="false" customHeight="true" outlineLevel="0" collapsed="false">
      <c r="A35" s="22"/>
      <c r="B35" s="23"/>
      <c r="C35" s="33"/>
      <c r="D35" s="34" t="s">
        <v>44</v>
      </c>
      <c r="E35" s="35"/>
      <c r="F35" s="35"/>
      <c r="G35" s="35"/>
      <c r="H35" s="35"/>
      <c r="I35" s="35"/>
      <c r="J35" s="35"/>
      <c r="K35" s="35"/>
      <c r="L35" s="35"/>
      <c r="M35" s="35"/>
      <c r="N35" s="35"/>
      <c r="O35" s="35"/>
      <c r="P35" s="35"/>
      <c r="Q35" s="35"/>
      <c r="R35" s="35"/>
      <c r="S35" s="35"/>
      <c r="T35" s="36" t="s">
        <v>45</v>
      </c>
      <c r="U35" s="35"/>
      <c r="V35" s="35"/>
      <c r="W35" s="35"/>
      <c r="X35" s="37" t="s">
        <v>46</v>
      </c>
      <c r="Y35" s="37"/>
      <c r="Z35" s="37"/>
      <c r="AA35" s="37"/>
      <c r="AB35" s="37"/>
      <c r="AC35" s="35"/>
      <c r="AD35" s="35"/>
      <c r="AE35" s="35"/>
      <c r="AF35" s="35"/>
      <c r="AG35" s="35"/>
      <c r="AH35" s="35"/>
      <c r="AI35" s="35"/>
      <c r="AJ35" s="35"/>
      <c r="AK35" s="38" t="n">
        <f aca="false">SUM(AK26:AK33)</f>
        <v>0</v>
      </c>
      <c r="AL35" s="38"/>
      <c r="AM35" s="38"/>
      <c r="AN35" s="38"/>
      <c r="AO35" s="38"/>
      <c r="AP35" s="33"/>
      <c r="AQ35" s="33"/>
      <c r="AR35" s="23"/>
      <c r="BE35" s="22"/>
    </row>
    <row r="36" s="27" customFormat="true" ht="6.95" hidden="false" customHeight="true" outlineLevel="0" collapsed="false">
      <c r="A36" s="22"/>
      <c r="B36" s="23"/>
      <c r="C36" s="22"/>
      <c r="D36" s="22"/>
      <c r="E36" s="22"/>
      <c r="F36" s="22"/>
      <c r="G36" s="22"/>
      <c r="H36" s="22"/>
      <c r="I36" s="22"/>
      <c r="J36" s="22"/>
      <c r="K36" s="22"/>
      <c r="L36" s="22"/>
      <c r="M36" s="22"/>
      <c r="N36" s="22"/>
      <c r="O36" s="22"/>
      <c r="P36" s="22"/>
      <c r="Q36" s="22"/>
      <c r="R36" s="22"/>
      <c r="S36" s="22"/>
      <c r="T36" s="22"/>
      <c r="U36" s="22"/>
      <c r="V36" s="22"/>
      <c r="W36" s="22"/>
      <c r="X36" s="22"/>
      <c r="Y36" s="22"/>
      <c r="Z36" s="22"/>
      <c r="AA36" s="22"/>
      <c r="AB36" s="22"/>
      <c r="AC36" s="22"/>
      <c r="AD36" s="22"/>
      <c r="AE36" s="22"/>
      <c r="AF36" s="22"/>
      <c r="AG36" s="22"/>
      <c r="AH36" s="22"/>
      <c r="AI36" s="22"/>
      <c r="AJ36" s="22"/>
      <c r="AK36" s="22"/>
      <c r="AL36" s="22"/>
      <c r="AM36" s="22"/>
      <c r="AN36" s="22"/>
      <c r="AO36" s="22"/>
      <c r="AP36" s="22"/>
      <c r="AQ36" s="22"/>
      <c r="AR36" s="23"/>
      <c r="BE36" s="22"/>
    </row>
    <row r="37" s="27" customFormat="true" ht="14.4" hidden="false" customHeight="true" outlineLevel="0" collapsed="false">
      <c r="A37" s="22"/>
      <c r="B37" s="23"/>
      <c r="C37" s="22"/>
      <c r="D37" s="22"/>
      <c r="E37" s="22"/>
      <c r="F37" s="22"/>
      <c r="G37" s="22"/>
      <c r="H37" s="22"/>
      <c r="I37" s="22"/>
      <c r="J37" s="22"/>
      <c r="K37" s="22"/>
      <c r="L37" s="22"/>
      <c r="M37" s="22"/>
      <c r="N37" s="22"/>
      <c r="O37" s="22"/>
      <c r="P37" s="22"/>
      <c r="Q37" s="22"/>
      <c r="R37" s="22"/>
      <c r="S37" s="22"/>
      <c r="T37" s="22"/>
      <c r="U37" s="22"/>
      <c r="V37" s="22"/>
      <c r="W37" s="22"/>
      <c r="X37" s="22"/>
      <c r="Y37" s="22"/>
      <c r="Z37" s="22"/>
      <c r="AA37" s="22"/>
      <c r="AB37" s="22"/>
      <c r="AC37" s="22"/>
      <c r="AD37" s="22"/>
      <c r="AE37" s="22"/>
      <c r="AF37" s="22"/>
      <c r="AG37" s="22"/>
      <c r="AH37" s="22"/>
      <c r="AI37" s="22"/>
      <c r="AJ37" s="22"/>
      <c r="AK37" s="22"/>
      <c r="AL37" s="22"/>
      <c r="AM37" s="22"/>
      <c r="AN37" s="22"/>
      <c r="AO37" s="22"/>
      <c r="AP37" s="22"/>
      <c r="AQ37" s="22"/>
      <c r="AR37" s="23"/>
      <c r="BE37" s="22"/>
    </row>
    <row r="38" customFormat="false" ht="14.4" hidden="false" customHeight="true" outlineLevel="0" collapsed="false">
      <c r="B38" s="6"/>
      <c r="AR38" s="6"/>
    </row>
    <row r="39" customFormat="false" ht="14.4" hidden="false" customHeight="true" outlineLevel="0" collapsed="false">
      <c r="B39" s="6"/>
      <c r="AR39" s="6"/>
    </row>
    <row r="40" customFormat="false" ht="14.4" hidden="false" customHeight="true" outlineLevel="0" collapsed="false">
      <c r="B40" s="6"/>
      <c r="AR40" s="6"/>
    </row>
    <row r="41" customFormat="false" ht="14.4" hidden="false" customHeight="true" outlineLevel="0" collapsed="false">
      <c r="B41" s="6"/>
      <c r="AR41" s="6"/>
    </row>
    <row r="42" customFormat="false" ht="14.4" hidden="false" customHeight="true" outlineLevel="0" collapsed="false">
      <c r="B42" s="6"/>
      <c r="AR42" s="6"/>
    </row>
    <row r="43" customFormat="false" ht="14.4" hidden="false" customHeight="true" outlineLevel="0" collapsed="false">
      <c r="B43" s="6"/>
      <c r="AR43" s="6"/>
    </row>
    <row r="44" customFormat="false" ht="14.4" hidden="false" customHeight="true" outlineLevel="0" collapsed="false">
      <c r="B44" s="6"/>
      <c r="AR44" s="6"/>
    </row>
    <row r="45" customFormat="false" ht="14.4" hidden="false" customHeight="true" outlineLevel="0" collapsed="false">
      <c r="B45" s="6"/>
      <c r="AR45" s="6"/>
    </row>
    <row r="46" customFormat="false" ht="14.4" hidden="false" customHeight="true" outlineLevel="0" collapsed="false">
      <c r="B46" s="6"/>
      <c r="AR46" s="6"/>
    </row>
    <row r="47" customFormat="false" ht="14.4" hidden="false" customHeight="true" outlineLevel="0" collapsed="false">
      <c r="B47" s="6"/>
      <c r="AR47" s="6"/>
    </row>
    <row r="48" customFormat="false" ht="14.4" hidden="false" customHeight="true" outlineLevel="0" collapsed="false">
      <c r="B48" s="6"/>
      <c r="AR48" s="6"/>
    </row>
    <row r="49" s="27" customFormat="true" ht="14.4" hidden="false" customHeight="true" outlineLevel="0" collapsed="false">
      <c r="B49" s="39"/>
      <c r="D49" s="40" t="s">
        <v>47</v>
      </c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0" t="s">
        <v>48</v>
      </c>
      <c r="AI49" s="41"/>
      <c r="AJ49" s="41"/>
      <c r="AK49" s="41"/>
      <c r="AL49" s="41"/>
      <c r="AM49" s="41"/>
      <c r="AN49" s="41"/>
      <c r="AO49" s="41"/>
      <c r="AR49" s="39"/>
    </row>
    <row r="50" customFormat="false" ht="12.8" hidden="false" customHeight="false" outlineLevel="0" collapsed="false">
      <c r="B50" s="6"/>
      <c r="AR50" s="6"/>
    </row>
    <row r="51" customFormat="false" ht="12.8" hidden="false" customHeight="false" outlineLevel="0" collapsed="false">
      <c r="B51" s="6"/>
      <c r="AR51" s="6"/>
    </row>
    <row r="52" customFormat="false" ht="12.8" hidden="false" customHeight="false" outlineLevel="0" collapsed="false">
      <c r="B52" s="6"/>
      <c r="AR52" s="6"/>
    </row>
    <row r="53" customFormat="false" ht="12.8" hidden="false" customHeight="false" outlineLevel="0" collapsed="false">
      <c r="B53" s="6"/>
      <c r="AR53" s="6"/>
    </row>
    <row r="54" customFormat="false" ht="12.8" hidden="false" customHeight="false" outlineLevel="0" collapsed="false">
      <c r="B54" s="6"/>
      <c r="AR54" s="6"/>
    </row>
    <row r="55" customFormat="false" ht="12.8" hidden="false" customHeight="false" outlineLevel="0" collapsed="false">
      <c r="B55" s="6"/>
      <c r="AR55" s="6"/>
    </row>
    <row r="56" customFormat="false" ht="12.8" hidden="false" customHeight="false" outlineLevel="0" collapsed="false">
      <c r="B56" s="6"/>
      <c r="AR56" s="6"/>
    </row>
    <row r="57" customFormat="false" ht="12.8" hidden="false" customHeight="false" outlineLevel="0" collapsed="false">
      <c r="B57" s="6"/>
      <c r="AR57" s="6"/>
    </row>
    <row r="58" customFormat="false" ht="12.8" hidden="false" customHeight="false" outlineLevel="0" collapsed="false">
      <c r="B58" s="6"/>
      <c r="AR58" s="6"/>
    </row>
    <row r="59" customFormat="false" ht="12.8" hidden="false" customHeight="false" outlineLevel="0" collapsed="false">
      <c r="B59" s="6"/>
      <c r="AR59" s="6"/>
    </row>
    <row r="60" s="27" customFormat="true" ht="12.8" hidden="false" customHeight="false" outlineLevel="0" collapsed="false">
      <c r="A60" s="22"/>
      <c r="B60" s="23"/>
      <c r="C60" s="22"/>
      <c r="D60" s="42" t="s">
        <v>49</v>
      </c>
      <c r="E60" s="25"/>
      <c r="F60" s="25"/>
      <c r="G60" s="25"/>
      <c r="H60" s="25"/>
      <c r="I60" s="25"/>
      <c r="J60" s="25"/>
      <c r="K60" s="25"/>
      <c r="L60" s="25"/>
      <c r="M60" s="25"/>
      <c r="N60" s="25"/>
      <c r="O60" s="25"/>
      <c r="P60" s="25"/>
      <c r="Q60" s="25"/>
      <c r="R60" s="25"/>
      <c r="S60" s="25"/>
      <c r="T60" s="25"/>
      <c r="U60" s="25"/>
      <c r="V60" s="42" t="s">
        <v>50</v>
      </c>
      <c r="W60" s="25"/>
      <c r="X60" s="25"/>
      <c r="Y60" s="25"/>
      <c r="Z60" s="25"/>
      <c r="AA60" s="25"/>
      <c r="AB60" s="25"/>
      <c r="AC60" s="25"/>
      <c r="AD60" s="25"/>
      <c r="AE60" s="25"/>
      <c r="AF60" s="25"/>
      <c r="AG60" s="25"/>
      <c r="AH60" s="42" t="s">
        <v>49</v>
      </c>
      <c r="AI60" s="25"/>
      <c r="AJ60" s="25"/>
      <c r="AK60" s="25"/>
      <c r="AL60" s="25"/>
      <c r="AM60" s="42" t="s">
        <v>50</v>
      </c>
      <c r="AN60" s="25"/>
      <c r="AO60" s="25"/>
      <c r="AP60" s="22"/>
      <c r="AQ60" s="22"/>
      <c r="AR60" s="23"/>
      <c r="BE60" s="22"/>
    </row>
    <row r="61" customFormat="false" ht="12.8" hidden="false" customHeight="false" outlineLevel="0" collapsed="false">
      <c r="B61" s="6"/>
      <c r="AR61" s="6"/>
    </row>
    <row r="62" customFormat="false" ht="12.8" hidden="false" customHeight="false" outlineLevel="0" collapsed="false">
      <c r="B62" s="6"/>
      <c r="AR62" s="6"/>
    </row>
    <row r="63" customFormat="false" ht="12.8" hidden="false" customHeight="false" outlineLevel="0" collapsed="false">
      <c r="B63" s="6"/>
      <c r="AR63" s="6"/>
    </row>
    <row r="64" s="27" customFormat="true" ht="12.8" hidden="false" customHeight="false" outlineLevel="0" collapsed="false">
      <c r="A64" s="22"/>
      <c r="B64" s="23"/>
      <c r="C64" s="22"/>
      <c r="D64" s="40" t="s">
        <v>51</v>
      </c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  <c r="Y64" s="43"/>
      <c r="Z64" s="43"/>
      <c r="AA64" s="43"/>
      <c r="AB64" s="43"/>
      <c r="AC64" s="43"/>
      <c r="AD64" s="43"/>
      <c r="AE64" s="43"/>
      <c r="AF64" s="43"/>
      <c r="AG64" s="43"/>
      <c r="AH64" s="40" t="s">
        <v>52</v>
      </c>
      <c r="AI64" s="43"/>
      <c r="AJ64" s="43"/>
      <c r="AK64" s="43"/>
      <c r="AL64" s="43"/>
      <c r="AM64" s="43"/>
      <c r="AN64" s="43"/>
      <c r="AO64" s="43"/>
      <c r="AP64" s="22"/>
      <c r="AQ64" s="22"/>
      <c r="AR64" s="23"/>
      <c r="BE64" s="22"/>
    </row>
    <row r="65" customFormat="false" ht="12.8" hidden="false" customHeight="false" outlineLevel="0" collapsed="false">
      <c r="B65" s="6"/>
      <c r="AR65" s="6"/>
    </row>
    <row r="66" customFormat="false" ht="12.8" hidden="false" customHeight="false" outlineLevel="0" collapsed="false">
      <c r="B66" s="6"/>
      <c r="AR66" s="6"/>
    </row>
    <row r="67" customFormat="false" ht="12.8" hidden="false" customHeight="false" outlineLevel="0" collapsed="false">
      <c r="B67" s="6"/>
      <c r="AR67" s="6"/>
    </row>
    <row r="68" customFormat="false" ht="12.8" hidden="false" customHeight="false" outlineLevel="0" collapsed="false">
      <c r="B68" s="6"/>
      <c r="AR68" s="6"/>
    </row>
    <row r="69" customFormat="false" ht="12.8" hidden="false" customHeight="false" outlineLevel="0" collapsed="false">
      <c r="B69" s="6"/>
      <c r="AR69" s="6"/>
    </row>
    <row r="70" customFormat="false" ht="12.8" hidden="false" customHeight="false" outlineLevel="0" collapsed="false">
      <c r="B70" s="6"/>
      <c r="AR70" s="6"/>
    </row>
    <row r="71" customFormat="false" ht="12.8" hidden="false" customHeight="false" outlineLevel="0" collapsed="false">
      <c r="B71" s="6"/>
      <c r="AR71" s="6"/>
    </row>
    <row r="72" customFormat="false" ht="12.8" hidden="false" customHeight="false" outlineLevel="0" collapsed="false">
      <c r="B72" s="6"/>
      <c r="AR72" s="6"/>
    </row>
    <row r="73" customFormat="false" ht="12.8" hidden="false" customHeight="false" outlineLevel="0" collapsed="false">
      <c r="B73" s="6"/>
      <c r="AR73" s="6"/>
    </row>
    <row r="74" customFormat="false" ht="12.8" hidden="false" customHeight="false" outlineLevel="0" collapsed="false">
      <c r="B74" s="6"/>
      <c r="AR74" s="6"/>
    </row>
    <row r="75" s="27" customFormat="true" ht="12.8" hidden="false" customHeight="false" outlineLevel="0" collapsed="false">
      <c r="A75" s="22"/>
      <c r="B75" s="23"/>
      <c r="C75" s="22"/>
      <c r="D75" s="42" t="s">
        <v>49</v>
      </c>
      <c r="E75" s="25"/>
      <c r="F75" s="25"/>
      <c r="G75" s="25"/>
      <c r="H75" s="25"/>
      <c r="I75" s="25"/>
      <c r="J75" s="25"/>
      <c r="K75" s="25"/>
      <c r="L75" s="25"/>
      <c r="M75" s="25"/>
      <c r="N75" s="25"/>
      <c r="O75" s="25"/>
      <c r="P75" s="25"/>
      <c r="Q75" s="25"/>
      <c r="R75" s="25"/>
      <c r="S75" s="25"/>
      <c r="T75" s="25"/>
      <c r="U75" s="25"/>
      <c r="V75" s="42" t="s">
        <v>50</v>
      </c>
      <c r="W75" s="25"/>
      <c r="X75" s="25"/>
      <c r="Y75" s="25"/>
      <c r="Z75" s="25"/>
      <c r="AA75" s="25"/>
      <c r="AB75" s="25"/>
      <c r="AC75" s="25"/>
      <c r="AD75" s="25"/>
      <c r="AE75" s="25"/>
      <c r="AF75" s="25"/>
      <c r="AG75" s="25"/>
      <c r="AH75" s="42" t="s">
        <v>49</v>
      </c>
      <c r="AI75" s="25"/>
      <c r="AJ75" s="25"/>
      <c r="AK75" s="25"/>
      <c r="AL75" s="25"/>
      <c r="AM75" s="42" t="s">
        <v>50</v>
      </c>
      <c r="AN75" s="25"/>
      <c r="AO75" s="25"/>
      <c r="AP75" s="22"/>
      <c r="AQ75" s="22"/>
      <c r="AR75" s="23"/>
      <c r="BE75" s="22"/>
    </row>
    <row r="76" s="27" customFormat="true" ht="12.8" hidden="false" customHeight="false" outlineLevel="0" collapsed="false">
      <c r="A76" s="22"/>
      <c r="B76" s="23"/>
      <c r="C76" s="22"/>
      <c r="D76" s="22"/>
      <c r="E76" s="22"/>
      <c r="F76" s="22"/>
      <c r="G76" s="22"/>
      <c r="H76" s="22"/>
      <c r="I76" s="22"/>
      <c r="J76" s="22"/>
      <c r="K76" s="22"/>
      <c r="L76" s="22"/>
      <c r="M76" s="22"/>
      <c r="N76" s="22"/>
      <c r="O76" s="22"/>
      <c r="P76" s="22"/>
      <c r="Q76" s="22"/>
      <c r="R76" s="22"/>
      <c r="S76" s="22"/>
      <c r="T76" s="22"/>
      <c r="U76" s="22"/>
      <c r="V76" s="22"/>
      <c r="W76" s="22"/>
      <c r="X76" s="22"/>
      <c r="Y76" s="22"/>
      <c r="Z76" s="22"/>
      <c r="AA76" s="22"/>
      <c r="AB76" s="22"/>
      <c r="AC76" s="22"/>
      <c r="AD76" s="22"/>
      <c r="AE76" s="22"/>
      <c r="AF76" s="22"/>
      <c r="AG76" s="22"/>
      <c r="AH76" s="22"/>
      <c r="AI76" s="22"/>
      <c r="AJ76" s="22"/>
      <c r="AK76" s="22"/>
      <c r="AL76" s="22"/>
      <c r="AM76" s="22"/>
      <c r="AN76" s="22"/>
      <c r="AO76" s="22"/>
      <c r="AP76" s="22"/>
      <c r="AQ76" s="22"/>
      <c r="AR76" s="23"/>
      <c r="BE76" s="22"/>
    </row>
    <row r="77" s="27" customFormat="true" ht="6.95" hidden="false" customHeight="true" outlineLevel="0" collapsed="false">
      <c r="A77" s="22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5"/>
      <c r="S77" s="45"/>
      <c r="T77" s="45"/>
      <c r="U77" s="45"/>
      <c r="V77" s="45"/>
      <c r="W77" s="45"/>
      <c r="X77" s="45"/>
      <c r="Y77" s="45"/>
      <c r="Z77" s="45"/>
      <c r="AA77" s="45"/>
      <c r="AB77" s="45"/>
      <c r="AC77" s="45"/>
      <c r="AD77" s="45"/>
      <c r="AE77" s="45"/>
      <c r="AF77" s="45"/>
      <c r="AG77" s="45"/>
      <c r="AH77" s="45"/>
      <c r="AI77" s="45"/>
      <c r="AJ77" s="45"/>
      <c r="AK77" s="45"/>
      <c r="AL77" s="45"/>
      <c r="AM77" s="45"/>
      <c r="AN77" s="45"/>
      <c r="AO77" s="45"/>
      <c r="AP77" s="45"/>
      <c r="AQ77" s="45"/>
      <c r="AR77" s="23"/>
      <c r="BE77" s="22"/>
    </row>
    <row r="81" s="27" customFormat="true" ht="6.95" hidden="false" customHeight="true" outlineLevel="0" collapsed="false">
      <c r="A81" s="22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47"/>
      <c r="M81" s="47"/>
      <c r="N81" s="47"/>
      <c r="O81" s="47"/>
      <c r="P81" s="47"/>
      <c r="Q81" s="47"/>
      <c r="R81" s="47"/>
      <c r="S81" s="47"/>
      <c r="T81" s="47"/>
      <c r="U81" s="47"/>
      <c r="V81" s="47"/>
      <c r="W81" s="47"/>
      <c r="X81" s="47"/>
      <c r="Y81" s="47"/>
      <c r="Z81" s="47"/>
      <c r="AA81" s="47"/>
      <c r="AB81" s="47"/>
      <c r="AC81" s="47"/>
      <c r="AD81" s="47"/>
      <c r="AE81" s="47"/>
      <c r="AF81" s="47"/>
      <c r="AG81" s="47"/>
      <c r="AH81" s="47"/>
      <c r="AI81" s="47"/>
      <c r="AJ81" s="47"/>
      <c r="AK81" s="47"/>
      <c r="AL81" s="47"/>
      <c r="AM81" s="47"/>
      <c r="AN81" s="47"/>
      <c r="AO81" s="47"/>
      <c r="AP81" s="47"/>
      <c r="AQ81" s="47"/>
      <c r="AR81" s="23"/>
      <c r="BE81" s="22"/>
    </row>
    <row r="82" s="27" customFormat="true" ht="24.95" hidden="false" customHeight="true" outlineLevel="0" collapsed="false">
      <c r="A82" s="22"/>
      <c r="B82" s="23"/>
      <c r="C82" s="7" t="s">
        <v>53</v>
      </c>
      <c r="D82" s="22"/>
      <c r="E82" s="22"/>
      <c r="F82" s="22"/>
      <c r="G82" s="22"/>
      <c r="H82" s="22"/>
      <c r="I82" s="22"/>
      <c r="J82" s="22"/>
      <c r="K82" s="22"/>
      <c r="L82" s="22"/>
      <c r="M82" s="22"/>
      <c r="N82" s="22"/>
      <c r="O82" s="22"/>
      <c r="P82" s="22"/>
      <c r="Q82" s="22"/>
      <c r="R82" s="22"/>
      <c r="S82" s="22"/>
      <c r="T82" s="22"/>
      <c r="U82" s="22"/>
      <c r="V82" s="22"/>
      <c r="W82" s="22"/>
      <c r="X82" s="22"/>
      <c r="Y82" s="22"/>
      <c r="Z82" s="22"/>
      <c r="AA82" s="22"/>
      <c r="AB82" s="22"/>
      <c r="AC82" s="22"/>
      <c r="AD82" s="22"/>
      <c r="AE82" s="22"/>
      <c r="AF82" s="22"/>
      <c r="AG82" s="22"/>
      <c r="AH82" s="22"/>
      <c r="AI82" s="22"/>
      <c r="AJ82" s="22"/>
      <c r="AK82" s="22"/>
      <c r="AL82" s="22"/>
      <c r="AM82" s="22"/>
      <c r="AN82" s="22"/>
      <c r="AO82" s="22"/>
      <c r="AP82" s="22"/>
      <c r="AQ82" s="22"/>
      <c r="AR82" s="23"/>
      <c r="BE82" s="22"/>
    </row>
    <row r="83" s="27" customFormat="true" ht="6.95" hidden="false" customHeight="true" outlineLevel="0" collapsed="false">
      <c r="A83" s="22"/>
      <c r="B83" s="23"/>
      <c r="C83" s="22"/>
      <c r="D83" s="22"/>
      <c r="E83" s="22"/>
      <c r="F83" s="22"/>
      <c r="G83" s="22"/>
      <c r="H83" s="22"/>
      <c r="I83" s="22"/>
      <c r="J83" s="22"/>
      <c r="K83" s="22"/>
      <c r="L83" s="22"/>
      <c r="M83" s="22"/>
      <c r="N83" s="22"/>
      <c r="O83" s="22"/>
      <c r="P83" s="22"/>
      <c r="Q83" s="22"/>
      <c r="R83" s="22"/>
      <c r="S83" s="22"/>
      <c r="T83" s="22"/>
      <c r="U83" s="22"/>
      <c r="V83" s="22"/>
      <c r="W83" s="22"/>
      <c r="X83" s="22"/>
      <c r="Y83" s="22"/>
      <c r="Z83" s="22"/>
      <c r="AA83" s="22"/>
      <c r="AB83" s="22"/>
      <c r="AC83" s="22"/>
      <c r="AD83" s="22"/>
      <c r="AE83" s="22"/>
      <c r="AF83" s="22"/>
      <c r="AG83" s="22"/>
      <c r="AH83" s="22"/>
      <c r="AI83" s="22"/>
      <c r="AJ83" s="22"/>
      <c r="AK83" s="22"/>
      <c r="AL83" s="22"/>
      <c r="AM83" s="22"/>
      <c r="AN83" s="22"/>
      <c r="AO83" s="22"/>
      <c r="AP83" s="22"/>
      <c r="AQ83" s="22"/>
      <c r="AR83" s="23"/>
      <c r="BE83" s="22"/>
    </row>
    <row r="84" s="48" customFormat="true" ht="12" hidden="false" customHeight="true" outlineLevel="0" collapsed="false">
      <c r="B84" s="49"/>
      <c r="C84" s="15" t="s">
        <v>12</v>
      </c>
      <c r="L84" s="48" t="str">
        <f aca="false">K5</f>
        <v>LipovaWC219</v>
      </c>
      <c r="AR84" s="49"/>
    </row>
    <row r="85" s="50" customFormat="true" ht="36.95" hidden="false" customHeight="true" outlineLevel="0" collapsed="false">
      <c r="B85" s="51"/>
      <c r="C85" s="52" t="s">
        <v>15</v>
      </c>
      <c r="L85" s="53" t="str">
        <f aca="false">K6</f>
        <v>Oprava sociálního zařízení m.č.1.19 ve 2.NP</v>
      </c>
      <c r="M85" s="53"/>
      <c r="N85" s="53"/>
      <c r="O85" s="53"/>
      <c r="P85" s="53"/>
      <c r="Q85" s="53"/>
      <c r="R85" s="53"/>
      <c r="S85" s="53"/>
      <c r="T85" s="53"/>
      <c r="U85" s="53"/>
      <c r="V85" s="53"/>
      <c r="W85" s="53"/>
      <c r="X85" s="53"/>
      <c r="Y85" s="53"/>
      <c r="Z85" s="53"/>
      <c r="AA85" s="53"/>
      <c r="AB85" s="53"/>
      <c r="AC85" s="53"/>
      <c r="AD85" s="53"/>
      <c r="AE85" s="53"/>
      <c r="AF85" s="53"/>
      <c r="AG85" s="53"/>
      <c r="AH85" s="53"/>
      <c r="AI85" s="53"/>
      <c r="AJ85" s="53"/>
      <c r="AR85" s="51"/>
    </row>
    <row r="86" s="27" customFormat="true" ht="6.95" hidden="false" customHeight="true" outlineLevel="0" collapsed="false">
      <c r="A86" s="22"/>
      <c r="B86" s="23"/>
      <c r="C86" s="22"/>
      <c r="D86" s="22"/>
      <c r="E86" s="22"/>
      <c r="F86" s="22"/>
      <c r="G86" s="22"/>
      <c r="H86" s="22"/>
      <c r="I86" s="22"/>
      <c r="J86" s="22"/>
      <c r="K86" s="22"/>
      <c r="L86" s="22"/>
      <c r="M86" s="22"/>
      <c r="N86" s="22"/>
      <c r="O86" s="22"/>
      <c r="P86" s="22"/>
      <c r="Q86" s="22"/>
      <c r="R86" s="22"/>
      <c r="S86" s="22"/>
      <c r="T86" s="22"/>
      <c r="U86" s="22"/>
      <c r="V86" s="22"/>
      <c r="W86" s="22"/>
      <c r="X86" s="22"/>
      <c r="Y86" s="22"/>
      <c r="Z86" s="22"/>
      <c r="AA86" s="22"/>
      <c r="AB86" s="22"/>
      <c r="AC86" s="22"/>
      <c r="AD86" s="22"/>
      <c r="AE86" s="22"/>
      <c r="AF86" s="22"/>
      <c r="AG86" s="22"/>
      <c r="AH86" s="22"/>
      <c r="AI86" s="22"/>
      <c r="AJ86" s="22"/>
      <c r="AK86" s="22"/>
      <c r="AL86" s="22"/>
      <c r="AM86" s="22"/>
      <c r="AN86" s="22"/>
      <c r="AO86" s="22"/>
      <c r="AP86" s="22"/>
      <c r="AQ86" s="22"/>
      <c r="AR86" s="23"/>
      <c r="BE86" s="22"/>
    </row>
    <row r="87" s="27" customFormat="true" ht="12" hidden="false" customHeight="true" outlineLevel="0" collapsed="false">
      <c r="A87" s="22"/>
      <c r="B87" s="23"/>
      <c r="C87" s="15" t="s">
        <v>19</v>
      </c>
      <c r="D87" s="22"/>
      <c r="E87" s="22"/>
      <c r="F87" s="22"/>
      <c r="G87" s="22"/>
      <c r="H87" s="22"/>
      <c r="I87" s="22"/>
      <c r="J87" s="22"/>
      <c r="K87" s="22"/>
      <c r="L87" s="54" t="str">
        <f aca="false">IF(K8="","",K8)</f>
        <v>Lipová 18, Brno</v>
      </c>
      <c r="M87" s="22"/>
      <c r="N87" s="22"/>
      <c r="O87" s="22"/>
      <c r="P87" s="22"/>
      <c r="Q87" s="22"/>
      <c r="R87" s="22"/>
      <c r="S87" s="22"/>
      <c r="T87" s="22"/>
      <c r="U87" s="22"/>
      <c r="V87" s="22"/>
      <c r="W87" s="22"/>
      <c r="X87" s="22"/>
      <c r="Y87" s="22"/>
      <c r="Z87" s="22"/>
      <c r="AA87" s="22"/>
      <c r="AB87" s="22"/>
      <c r="AC87" s="22"/>
      <c r="AD87" s="22"/>
      <c r="AE87" s="22"/>
      <c r="AF87" s="22"/>
      <c r="AG87" s="22"/>
      <c r="AH87" s="22"/>
      <c r="AI87" s="15" t="s">
        <v>21</v>
      </c>
      <c r="AJ87" s="22"/>
      <c r="AK87" s="22"/>
      <c r="AL87" s="22"/>
      <c r="AM87" s="55" t="str">
        <f aca="false">IF(AN8= "","",AN8)</f>
        <v>1. 3. 2025</v>
      </c>
      <c r="AN87" s="55"/>
      <c r="AO87" s="22"/>
      <c r="AP87" s="22"/>
      <c r="AQ87" s="22"/>
      <c r="AR87" s="23"/>
      <c r="BE87" s="22"/>
    </row>
    <row r="88" s="27" customFormat="true" ht="6.95" hidden="false" customHeight="true" outlineLevel="0" collapsed="false">
      <c r="A88" s="22"/>
      <c r="B88" s="23"/>
      <c r="C88" s="22"/>
      <c r="D88" s="22"/>
      <c r="E88" s="22"/>
      <c r="F88" s="22"/>
      <c r="G88" s="22"/>
      <c r="H88" s="22"/>
      <c r="I88" s="22"/>
      <c r="J88" s="22"/>
      <c r="K88" s="22"/>
      <c r="L88" s="22"/>
      <c r="M88" s="22"/>
      <c r="N88" s="22"/>
      <c r="O88" s="22"/>
      <c r="P88" s="22"/>
      <c r="Q88" s="22"/>
      <c r="R88" s="22"/>
      <c r="S88" s="22"/>
      <c r="T88" s="22"/>
      <c r="U88" s="22"/>
      <c r="V88" s="22"/>
      <c r="W88" s="22"/>
      <c r="X88" s="22"/>
      <c r="Y88" s="22"/>
      <c r="Z88" s="22"/>
      <c r="AA88" s="22"/>
      <c r="AB88" s="22"/>
      <c r="AC88" s="22"/>
      <c r="AD88" s="22"/>
      <c r="AE88" s="22"/>
      <c r="AF88" s="22"/>
      <c r="AG88" s="22"/>
      <c r="AH88" s="22"/>
      <c r="AI88" s="22"/>
      <c r="AJ88" s="22"/>
      <c r="AK88" s="22"/>
      <c r="AL88" s="22"/>
      <c r="AM88" s="22"/>
      <c r="AN88" s="22"/>
      <c r="AO88" s="22"/>
      <c r="AP88" s="22"/>
      <c r="AQ88" s="22"/>
      <c r="AR88" s="23"/>
      <c r="BE88" s="22"/>
    </row>
    <row r="89" s="27" customFormat="true" ht="15.15" hidden="false" customHeight="true" outlineLevel="0" collapsed="false">
      <c r="A89" s="22"/>
      <c r="B89" s="23"/>
      <c r="C89" s="15" t="s">
        <v>23</v>
      </c>
      <c r="D89" s="22"/>
      <c r="E89" s="22"/>
      <c r="F89" s="22"/>
      <c r="G89" s="22"/>
      <c r="H89" s="22"/>
      <c r="I89" s="22"/>
      <c r="J89" s="22"/>
      <c r="K89" s="22"/>
      <c r="L89" s="48" t="str">
        <f aca="false">IF(E11= "","",E11)</f>
        <v>MmBrna, OSM, Husova 3, Brno</v>
      </c>
      <c r="M89" s="22"/>
      <c r="N89" s="22"/>
      <c r="O89" s="22"/>
      <c r="P89" s="22"/>
      <c r="Q89" s="22"/>
      <c r="R89" s="22"/>
      <c r="S89" s="22"/>
      <c r="T89" s="22"/>
      <c r="U89" s="22"/>
      <c r="V89" s="22"/>
      <c r="W89" s="22"/>
      <c r="X89" s="22"/>
      <c r="Y89" s="22"/>
      <c r="Z89" s="22"/>
      <c r="AA89" s="22"/>
      <c r="AB89" s="22"/>
      <c r="AC89" s="22"/>
      <c r="AD89" s="22"/>
      <c r="AE89" s="22"/>
      <c r="AF89" s="22"/>
      <c r="AG89" s="22"/>
      <c r="AH89" s="22"/>
      <c r="AI89" s="15" t="s">
        <v>29</v>
      </c>
      <c r="AJ89" s="22"/>
      <c r="AK89" s="22"/>
      <c r="AL89" s="22"/>
      <c r="AM89" s="56" t="str">
        <f aca="false">IF(E17="","",E17)</f>
        <v>Radka Volková</v>
      </c>
      <c r="AN89" s="56"/>
      <c r="AO89" s="56"/>
      <c r="AP89" s="56"/>
      <c r="AQ89" s="22"/>
      <c r="AR89" s="23"/>
      <c r="AS89" s="57" t="s">
        <v>54</v>
      </c>
      <c r="AT89" s="57"/>
      <c r="AU89" s="58"/>
      <c r="AV89" s="58"/>
      <c r="AW89" s="58"/>
      <c r="AX89" s="58"/>
      <c r="AY89" s="58"/>
      <c r="AZ89" s="58"/>
      <c r="BA89" s="58"/>
      <c r="BB89" s="58"/>
      <c r="BC89" s="58"/>
      <c r="BD89" s="59"/>
      <c r="BE89" s="22"/>
    </row>
    <row r="90" s="27" customFormat="true" ht="15.15" hidden="false" customHeight="true" outlineLevel="0" collapsed="false">
      <c r="A90" s="22"/>
      <c r="B90" s="23"/>
      <c r="C90" s="15" t="s">
        <v>27</v>
      </c>
      <c r="D90" s="22"/>
      <c r="E90" s="22"/>
      <c r="F90" s="22"/>
      <c r="G90" s="22"/>
      <c r="H90" s="22"/>
      <c r="I90" s="22"/>
      <c r="J90" s="22"/>
      <c r="K90" s="22"/>
      <c r="L90" s="48" t="str">
        <f aca="false">IF(E14= "Vyplň údaj","",E14)</f>
        <v/>
      </c>
      <c r="M90" s="22"/>
      <c r="N90" s="22"/>
      <c r="O90" s="22"/>
      <c r="P90" s="22"/>
      <c r="Q90" s="22"/>
      <c r="R90" s="22"/>
      <c r="S90" s="22"/>
      <c r="T90" s="22"/>
      <c r="U90" s="22"/>
      <c r="V90" s="22"/>
      <c r="W90" s="22"/>
      <c r="X90" s="22"/>
      <c r="Y90" s="22"/>
      <c r="Z90" s="22"/>
      <c r="AA90" s="22"/>
      <c r="AB90" s="22"/>
      <c r="AC90" s="22"/>
      <c r="AD90" s="22"/>
      <c r="AE90" s="22"/>
      <c r="AF90" s="22"/>
      <c r="AG90" s="22"/>
      <c r="AH90" s="22"/>
      <c r="AI90" s="15" t="s">
        <v>32</v>
      </c>
      <c r="AJ90" s="22"/>
      <c r="AK90" s="22"/>
      <c r="AL90" s="22"/>
      <c r="AM90" s="56" t="str">
        <f aca="false">IF(E20="","",E20)</f>
        <v>Radka Volková</v>
      </c>
      <c r="AN90" s="56"/>
      <c r="AO90" s="56"/>
      <c r="AP90" s="56"/>
      <c r="AQ90" s="22"/>
      <c r="AR90" s="23"/>
      <c r="AS90" s="57"/>
      <c r="AT90" s="57"/>
      <c r="AU90" s="60"/>
      <c r="AV90" s="60"/>
      <c r="AW90" s="60"/>
      <c r="AX90" s="60"/>
      <c r="AY90" s="60"/>
      <c r="AZ90" s="60"/>
      <c r="BA90" s="60"/>
      <c r="BB90" s="60"/>
      <c r="BC90" s="60"/>
      <c r="BD90" s="61"/>
      <c r="BE90" s="22"/>
    </row>
    <row r="91" s="27" customFormat="true" ht="10.8" hidden="false" customHeight="true" outlineLevel="0" collapsed="false">
      <c r="A91" s="22"/>
      <c r="B91" s="23"/>
      <c r="C91" s="22"/>
      <c r="D91" s="22"/>
      <c r="E91" s="22"/>
      <c r="F91" s="22"/>
      <c r="G91" s="22"/>
      <c r="H91" s="22"/>
      <c r="I91" s="22"/>
      <c r="J91" s="22"/>
      <c r="K91" s="22"/>
      <c r="L91" s="22"/>
      <c r="M91" s="22"/>
      <c r="N91" s="22"/>
      <c r="O91" s="22"/>
      <c r="P91" s="22"/>
      <c r="Q91" s="22"/>
      <c r="R91" s="22"/>
      <c r="S91" s="22"/>
      <c r="T91" s="22"/>
      <c r="U91" s="22"/>
      <c r="V91" s="22"/>
      <c r="W91" s="22"/>
      <c r="X91" s="22"/>
      <c r="Y91" s="22"/>
      <c r="Z91" s="22"/>
      <c r="AA91" s="22"/>
      <c r="AB91" s="22"/>
      <c r="AC91" s="22"/>
      <c r="AD91" s="22"/>
      <c r="AE91" s="22"/>
      <c r="AF91" s="22"/>
      <c r="AG91" s="22"/>
      <c r="AH91" s="22"/>
      <c r="AI91" s="22"/>
      <c r="AJ91" s="22"/>
      <c r="AK91" s="22"/>
      <c r="AL91" s="22"/>
      <c r="AM91" s="22"/>
      <c r="AN91" s="22"/>
      <c r="AO91" s="22"/>
      <c r="AP91" s="22"/>
      <c r="AQ91" s="22"/>
      <c r="AR91" s="23"/>
      <c r="AS91" s="57"/>
      <c r="AT91" s="57"/>
      <c r="AU91" s="60"/>
      <c r="AV91" s="60"/>
      <c r="AW91" s="60"/>
      <c r="AX91" s="60"/>
      <c r="AY91" s="60"/>
      <c r="AZ91" s="60"/>
      <c r="BA91" s="60"/>
      <c r="BB91" s="60"/>
      <c r="BC91" s="60"/>
      <c r="BD91" s="61"/>
      <c r="BE91" s="22"/>
    </row>
    <row r="92" s="27" customFormat="true" ht="29.3" hidden="false" customHeight="true" outlineLevel="0" collapsed="false">
      <c r="A92" s="22"/>
      <c r="B92" s="23"/>
      <c r="C92" s="62" t="s">
        <v>55</v>
      </c>
      <c r="D92" s="62"/>
      <c r="E92" s="62"/>
      <c r="F92" s="62"/>
      <c r="G92" s="62"/>
      <c r="H92" s="63"/>
      <c r="I92" s="64" t="s">
        <v>56</v>
      </c>
      <c r="J92" s="64"/>
      <c r="K92" s="64"/>
      <c r="L92" s="64"/>
      <c r="M92" s="64"/>
      <c r="N92" s="64"/>
      <c r="O92" s="64"/>
      <c r="P92" s="64"/>
      <c r="Q92" s="64"/>
      <c r="R92" s="64"/>
      <c r="S92" s="64"/>
      <c r="T92" s="64"/>
      <c r="U92" s="64"/>
      <c r="V92" s="64"/>
      <c r="W92" s="64"/>
      <c r="X92" s="64"/>
      <c r="Y92" s="64"/>
      <c r="Z92" s="64"/>
      <c r="AA92" s="64"/>
      <c r="AB92" s="64"/>
      <c r="AC92" s="64"/>
      <c r="AD92" s="64"/>
      <c r="AE92" s="64"/>
      <c r="AF92" s="64"/>
      <c r="AG92" s="65" t="s">
        <v>57</v>
      </c>
      <c r="AH92" s="65"/>
      <c r="AI92" s="65"/>
      <c r="AJ92" s="65"/>
      <c r="AK92" s="65"/>
      <c r="AL92" s="65"/>
      <c r="AM92" s="65"/>
      <c r="AN92" s="66" t="s">
        <v>58</v>
      </c>
      <c r="AO92" s="66"/>
      <c r="AP92" s="66"/>
      <c r="AQ92" s="67" t="s">
        <v>59</v>
      </c>
      <c r="AR92" s="23"/>
      <c r="AS92" s="68" t="s">
        <v>60</v>
      </c>
      <c r="AT92" s="69" t="s">
        <v>61</v>
      </c>
      <c r="AU92" s="69" t="s">
        <v>62</v>
      </c>
      <c r="AV92" s="69" t="s">
        <v>63</v>
      </c>
      <c r="AW92" s="69" t="s">
        <v>64</v>
      </c>
      <c r="AX92" s="69" t="s">
        <v>65</v>
      </c>
      <c r="AY92" s="69" t="s">
        <v>66</v>
      </c>
      <c r="AZ92" s="69" t="s">
        <v>67</v>
      </c>
      <c r="BA92" s="69" t="s">
        <v>68</v>
      </c>
      <c r="BB92" s="69" t="s">
        <v>69</v>
      </c>
      <c r="BC92" s="69" t="s">
        <v>70</v>
      </c>
      <c r="BD92" s="70" t="s">
        <v>71</v>
      </c>
      <c r="BE92" s="22"/>
    </row>
    <row r="93" s="27" customFormat="true" ht="10.8" hidden="false" customHeight="true" outlineLevel="0" collapsed="false">
      <c r="A93" s="22"/>
      <c r="B93" s="23"/>
      <c r="C93" s="22"/>
      <c r="D93" s="22"/>
      <c r="E93" s="22"/>
      <c r="F93" s="22"/>
      <c r="G93" s="22"/>
      <c r="H93" s="22"/>
      <c r="I93" s="22"/>
      <c r="J93" s="22"/>
      <c r="K93" s="22"/>
      <c r="L93" s="22"/>
      <c r="M93" s="22"/>
      <c r="N93" s="22"/>
      <c r="O93" s="22"/>
      <c r="P93" s="22"/>
      <c r="Q93" s="22"/>
      <c r="R93" s="22"/>
      <c r="S93" s="22"/>
      <c r="T93" s="22"/>
      <c r="U93" s="22"/>
      <c r="V93" s="22"/>
      <c r="W93" s="22"/>
      <c r="X93" s="22"/>
      <c r="Y93" s="22"/>
      <c r="Z93" s="22"/>
      <c r="AA93" s="22"/>
      <c r="AB93" s="22"/>
      <c r="AC93" s="22"/>
      <c r="AD93" s="22"/>
      <c r="AE93" s="22"/>
      <c r="AF93" s="22"/>
      <c r="AG93" s="22"/>
      <c r="AH93" s="22"/>
      <c r="AI93" s="22"/>
      <c r="AJ93" s="22"/>
      <c r="AK93" s="22"/>
      <c r="AL93" s="22"/>
      <c r="AM93" s="22"/>
      <c r="AN93" s="22"/>
      <c r="AO93" s="22"/>
      <c r="AP93" s="22"/>
      <c r="AQ93" s="22"/>
      <c r="AR93" s="23"/>
      <c r="AS93" s="71"/>
      <c r="AT93" s="72"/>
      <c r="AU93" s="72"/>
      <c r="AV93" s="72"/>
      <c r="AW93" s="72"/>
      <c r="AX93" s="72"/>
      <c r="AY93" s="72"/>
      <c r="AZ93" s="72"/>
      <c r="BA93" s="72"/>
      <c r="BB93" s="72"/>
      <c r="BC93" s="72"/>
      <c r="BD93" s="73"/>
      <c r="BE93" s="22"/>
    </row>
    <row r="94" s="74" customFormat="true" ht="32.4" hidden="false" customHeight="true" outlineLevel="0" collapsed="false">
      <c r="B94" s="75"/>
      <c r="C94" s="76" t="s">
        <v>72</v>
      </c>
      <c r="D94" s="77"/>
      <c r="E94" s="77"/>
      <c r="F94" s="77"/>
      <c r="G94" s="77"/>
      <c r="H94" s="77"/>
      <c r="I94" s="77"/>
      <c r="J94" s="77"/>
      <c r="K94" s="77"/>
      <c r="L94" s="77"/>
      <c r="M94" s="77"/>
      <c r="N94" s="77"/>
      <c r="O94" s="77"/>
      <c r="P94" s="77"/>
      <c r="Q94" s="77"/>
      <c r="R94" s="77"/>
      <c r="S94" s="77"/>
      <c r="T94" s="77"/>
      <c r="U94" s="77"/>
      <c r="V94" s="77"/>
      <c r="W94" s="77"/>
      <c r="X94" s="77"/>
      <c r="Y94" s="77"/>
      <c r="Z94" s="77"/>
      <c r="AA94" s="77"/>
      <c r="AB94" s="77"/>
      <c r="AC94" s="77"/>
      <c r="AD94" s="77"/>
      <c r="AE94" s="77"/>
      <c r="AF94" s="77"/>
      <c r="AG94" s="78" t="n">
        <f aca="false">ROUND(AG95,2)</f>
        <v>0</v>
      </c>
      <c r="AH94" s="78"/>
      <c r="AI94" s="78"/>
      <c r="AJ94" s="78"/>
      <c r="AK94" s="78"/>
      <c r="AL94" s="78"/>
      <c r="AM94" s="78"/>
      <c r="AN94" s="79" t="n">
        <f aca="false">SUM(AG94,AT94)</f>
        <v>0</v>
      </c>
      <c r="AO94" s="79"/>
      <c r="AP94" s="79"/>
      <c r="AQ94" s="80"/>
      <c r="AR94" s="75"/>
      <c r="AS94" s="81" t="n">
        <f aca="false">ROUND(AS95,2)</f>
        <v>0</v>
      </c>
      <c r="AT94" s="82" t="n">
        <f aca="false">ROUND(SUM(AV94:AW94),2)</f>
        <v>0</v>
      </c>
      <c r="AU94" s="83" t="n">
        <f aca="false">ROUND(AU95,5)</f>
        <v>0</v>
      </c>
      <c r="AV94" s="82" t="n">
        <f aca="false">ROUND(AZ94*L29,2)</f>
        <v>0</v>
      </c>
      <c r="AW94" s="82" t="n">
        <f aca="false">ROUND(BA94*L30,2)</f>
        <v>0</v>
      </c>
      <c r="AX94" s="82" t="n">
        <f aca="false">ROUND(BB94*L29,2)</f>
        <v>0</v>
      </c>
      <c r="AY94" s="82" t="n">
        <f aca="false">ROUND(BC94*L30,2)</f>
        <v>0</v>
      </c>
      <c r="AZ94" s="82" t="n">
        <f aca="false">ROUND(AZ95,2)</f>
        <v>0</v>
      </c>
      <c r="BA94" s="82" t="n">
        <f aca="false">ROUND(BA95,2)</f>
        <v>0</v>
      </c>
      <c r="BB94" s="82" t="n">
        <f aca="false">ROUND(BB95,2)</f>
        <v>0</v>
      </c>
      <c r="BC94" s="82" t="n">
        <f aca="false">ROUND(BC95,2)</f>
        <v>0</v>
      </c>
      <c r="BD94" s="84" t="n">
        <f aca="false">ROUND(BD95,2)</f>
        <v>0</v>
      </c>
      <c r="BS94" s="85" t="s">
        <v>73</v>
      </c>
      <c r="BT94" s="85" t="s">
        <v>74</v>
      </c>
      <c r="BV94" s="85" t="s">
        <v>75</v>
      </c>
      <c r="BW94" s="85" t="s">
        <v>3</v>
      </c>
      <c r="BX94" s="85" t="s">
        <v>76</v>
      </c>
      <c r="CL94" s="85"/>
    </row>
    <row r="95" s="97" customFormat="true" ht="24.75" hidden="false" customHeight="true" outlineLevel="0" collapsed="false">
      <c r="A95" s="86" t="s">
        <v>77</v>
      </c>
      <c r="B95" s="87"/>
      <c r="C95" s="88"/>
      <c r="D95" s="89" t="s">
        <v>13</v>
      </c>
      <c r="E95" s="89"/>
      <c r="F95" s="89"/>
      <c r="G95" s="89"/>
      <c r="H95" s="89"/>
      <c r="I95" s="90"/>
      <c r="J95" s="89" t="s">
        <v>16</v>
      </c>
      <c r="K95" s="89"/>
      <c r="L95" s="89"/>
      <c r="M95" s="89"/>
      <c r="N95" s="89"/>
      <c r="O95" s="89"/>
      <c r="P95" s="89"/>
      <c r="Q95" s="89"/>
      <c r="R95" s="89"/>
      <c r="S95" s="89"/>
      <c r="T95" s="89"/>
      <c r="U95" s="89"/>
      <c r="V95" s="89"/>
      <c r="W95" s="89"/>
      <c r="X95" s="89"/>
      <c r="Y95" s="89"/>
      <c r="Z95" s="89"/>
      <c r="AA95" s="89"/>
      <c r="AB95" s="89"/>
      <c r="AC95" s="89"/>
      <c r="AD95" s="89"/>
      <c r="AE95" s="89"/>
      <c r="AF95" s="89"/>
      <c r="AG95" s="91" t="n">
        <f aca="false">'LipovaWC219 - Oprava soci...'!J28</f>
        <v>0</v>
      </c>
      <c r="AH95" s="91"/>
      <c r="AI95" s="91"/>
      <c r="AJ95" s="91"/>
      <c r="AK95" s="91"/>
      <c r="AL95" s="91"/>
      <c r="AM95" s="91"/>
      <c r="AN95" s="91" t="n">
        <f aca="false">SUM(AG95,AT95)</f>
        <v>0</v>
      </c>
      <c r="AO95" s="91"/>
      <c r="AP95" s="91"/>
      <c r="AQ95" s="92" t="s">
        <v>78</v>
      </c>
      <c r="AR95" s="87"/>
      <c r="AS95" s="93" t="n">
        <v>0</v>
      </c>
      <c r="AT95" s="94" t="n">
        <f aca="false">ROUND(SUM(AV95:AW95),2)</f>
        <v>0</v>
      </c>
      <c r="AU95" s="95" t="n">
        <f aca="false">'LipovaWC219 - Oprava soci...'!P136</f>
        <v>0</v>
      </c>
      <c r="AV95" s="94" t="n">
        <f aca="false">'LipovaWC219 - Oprava soci...'!J31</f>
        <v>0</v>
      </c>
      <c r="AW95" s="94" t="n">
        <f aca="false">'LipovaWC219 - Oprava soci...'!J32</f>
        <v>0</v>
      </c>
      <c r="AX95" s="94" t="n">
        <f aca="false">'LipovaWC219 - Oprava soci...'!J33</f>
        <v>0</v>
      </c>
      <c r="AY95" s="94" t="n">
        <f aca="false">'LipovaWC219 - Oprava soci...'!J34</f>
        <v>0</v>
      </c>
      <c r="AZ95" s="94" t="n">
        <f aca="false">'LipovaWC219 - Oprava soci...'!F31</f>
        <v>0</v>
      </c>
      <c r="BA95" s="94" t="n">
        <f aca="false">'LipovaWC219 - Oprava soci...'!F32</f>
        <v>0</v>
      </c>
      <c r="BB95" s="94" t="n">
        <f aca="false">'LipovaWC219 - Oprava soci...'!F33</f>
        <v>0</v>
      </c>
      <c r="BC95" s="94" t="n">
        <f aca="false">'LipovaWC219 - Oprava soci...'!F34</f>
        <v>0</v>
      </c>
      <c r="BD95" s="96" t="n">
        <f aca="false">'LipovaWC219 - Oprava soci...'!F35</f>
        <v>0</v>
      </c>
      <c r="BT95" s="98" t="s">
        <v>79</v>
      </c>
      <c r="BU95" s="98" t="s">
        <v>80</v>
      </c>
      <c r="BV95" s="98" t="s">
        <v>75</v>
      </c>
      <c r="BW95" s="98" t="s">
        <v>3</v>
      </c>
      <c r="BX95" s="98" t="s">
        <v>76</v>
      </c>
      <c r="CL95" s="98"/>
    </row>
    <row r="96" s="27" customFormat="true" ht="30" hidden="false" customHeight="true" outlineLevel="0" collapsed="false">
      <c r="A96" s="22"/>
      <c r="B96" s="23"/>
      <c r="C96" s="22"/>
      <c r="D96" s="22"/>
      <c r="E96" s="22"/>
      <c r="F96" s="22"/>
      <c r="G96" s="22"/>
      <c r="H96" s="22"/>
      <c r="I96" s="22"/>
      <c r="J96" s="22"/>
      <c r="K96" s="22"/>
      <c r="L96" s="22"/>
      <c r="M96" s="22"/>
      <c r="N96" s="22"/>
      <c r="O96" s="22"/>
      <c r="P96" s="22"/>
      <c r="Q96" s="22"/>
      <c r="R96" s="22"/>
      <c r="S96" s="22"/>
      <c r="T96" s="22"/>
      <c r="U96" s="22"/>
      <c r="V96" s="22"/>
      <c r="W96" s="22"/>
      <c r="X96" s="22"/>
      <c r="Y96" s="22"/>
      <c r="Z96" s="22"/>
      <c r="AA96" s="22"/>
      <c r="AB96" s="22"/>
      <c r="AC96" s="22"/>
      <c r="AD96" s="22"/>
      <c r="AE96" s="22"/>
      <c r="AF96" s="22"/>
      <c r="AG96" s="22"/>
      <c r="AH96" s="22"/>
      <c r="AI96" s="22"/>
      <c r="AJ96" s="22"/>
      <c r="AK96" s="22"/>
      <c r="AL96" s="22"/>
      <c r="AM96" s="22"/>
      <c r="AN96" s="22"/>
      <c r="AO96" s="22"/>
      <c r="AP96" s="22"/>
      <c r="AQ96" s="22"/>
      <c r="AR96" s="23"/>
      <c r="AS96" s="22"/>
      <c r="AT96" s="22"/>
      <c r="AU96" s="22"/>
      <c r="AV96" s="22"/>
      <c r="AW96" s="22"/>
      <c r="AX96" s="22"/>
      <c r="AY96" s="22"/>
      <c r="AZ96" s="22"/>
      <c r="BA96" s="22"/>
      <c r="BB96" s="22"/>
      <c r="BC96" s="22"/>
      <c r="BD96" s="22"/>
      <c r="BE96" s="22"/>
    </row>
    <row r="97" s="27" customFormat="true" ht="6.95" hidden="false" customHeight="true" outlineLevel="0" collapsed="false">
      <c r="A97" s="22"/>
      <c r="B97" s="44"/>
      <c r="C97" s="45"/>
      <c r="D97" s="45"/>
      <c r="E97" s="45"/>
      <c r="F97" s="45"/>
      <c r="G97" s="45"/>
      <c r="H97" s="45"/>
      <c r="I97" s="45"/>
      <c r="J97" s="45"/>
      <c r="K97" s="45"/>
      <c r="L97" s="45"/>
      <c r="M97" s="45"/>
      <c r="N97" s="45"/>
      <c r="O97" s="45"/>
      <c r="P97" s="45"/>
      <c r="Q97" s="45"/>
      <c r="R97" s="45"/>
      <c r="S97" s="45"/>
      <c r="T97" s="45"/>
      <c r="U97" s="45"/>
      <c r="V97" s="45"/>
      <c r="W97" s="45"/>
      <c r="X97" s="45"/>
      <c r="Y97" s="45"/>
      <c r="Z97" s="45"/>
      <c r="AA97" s="45"/>
      <c r="AB97" s="45"/>
      <c r="AC97" s="45"/>
      <c r="AD97" s="45"/>
      <c r="AE97" s="45"/>
      <c r="AF97" s="45"/>
      <c r="AG97" s="45"/>
      <c r="AH97" s="45"/>
      <c r="AI97" s="45"/>
      <c r="AJ97" s="45"/>
      <c r="AK97" s="45"/>
      <c r="AL97" s="45"/>
      <c r="AM97" s="45"/>
      <c r="AN97" s="45"/>
      <c r="AO97" s="45"/>
      <c r="AP97" s="45"/>
      <c r="AQ97" s="45"/>
      <c r="AR97" s="23"/>
      <c r="AS97" s="22"/>
      <c r="AT97" s="22"/>
      <c r="AU97" s="22"/>
      <c r="AV97" s="22"/>
      <c r="AW97" s="22"/>
      <c r="AX97" s="22"/>
      <c r="AY97" s="22"/>
      <c r="AZ97" s="22"/>
      <c r="BA97" s="22"/>
      <c r="BB97" s="22"/>
      <c r="BC97" s="22"/>
      <c r="BD97" s="22"/>
      <c r="BE97" s="22"/>
    </row>
  </sheetData>
  <mergeCells count="42">
    <mergeCell ref="AR2:BE2"/>
    <mergeCell ref="K5:AJ5"/>
    <mergeCell ref="BE5:BE34"/>
    <mergeCell ref="K6:AJ6"/>
    <mergeCell ref="E14:AJ14"/>
    <mergeCell ref="E23:AN23"/>
    <mergeCell ref="AK26:AO26"/>
    <mergeCell ref="L28:P28"/>
    <mergeCell ref="W28:AE28"/>
    <mergeCell ref="AK28:AO28"/>
    <mergeCell ref="L29:P29"/>
    <mergeCell ref="W29:AE29"/>
    <mergeCell ref="AK29:AO29"/>
    <mergeCell ref="L30:P30"/>
    <mergeCell ref="W30:AE30"/>
    <mergeCell ref="AK30:AO30"/>
    <mergeCell ref="L31:P31"/>
    <mergeCell ref="W31:AE31"/>
    <mergeCell ref="AK31:AO31"/>
    <mergeCell ref="L32:P32"/>
    <mergeCell ref="W32:AE32"/>
    <mergeCell ref="AK32:AO32"/>
    <mergeCell ref="L33:P33"/>
    <mergeCell ref="W33:AE33"/>
    <mergeCell ref="AK33:AO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G94:AM94"/>
    <mergeCell ref="AN94:AP94"/>
    <mergeCell ref="D95:H95"/>
    <mergeCell ref="J95:AF95"/>
    <mergeCell ref="AG95:AM95"/>
    <mergeCell ref="AN95:AP95"/>
  </mergeCells>
  <hyperlinks>
    <hyperlink ref="A95" location="'LipovaWC219 - Oprava soci...'!C2" display="/"/>
  </hyperlinks>
  <printOptions headings="false" gridLines="false" gridLinesSet="true" horizontalCentered="false" verticalCentered="false"/>
  <pageMargins left="0.39375" right="0.39375" top="0.39375" bottom="0.39375" header="0.511811023622047" footer="0"/>
  <pageSetup paperSize="9" scale="100" fitToWidth="1" fitToHeight="100" pageOrder="downThenOver" orientation="portrait" blackAndWhite="false" draft="false" cellComments="none" horizontalDpi="300" verticalDpi="300" copies="1"/>
  <headerFooter differentFirst="false" differentOddEven="false">
    <oddHeader/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2:BM355"/>
  <sheetViews>
    <sheetView showFormulas="false" showGridLines="false" showRowColHeaders="true" showZeros="true" rightToLeft="false" tabSelected="true" showOutlineSymbols="true" defaultGridColor="true" view="normal" topLeftCell="A231" colorId="64" zoomScale="100" zoomScaleNormal="100" zoomScalePageLayoutView="100" workbookViewId="0">
      <selection pane="topLeft" activeCell="K263" activeCellId="0" sqref="K263:K265"/>
    </sheetView>
  </sheetViews>
  <sheetFormatPr defaultColWidth="8.5078125" defaultRowHeight="12.8" zeroHeight="false" outlineLevelRow="0" outlineLevelCol="0"/>
  <cols>
    <col collapsed="false" customWidth="true" hidden="false" outlineLevel="0" max="1" min="1" style="0" width="8.34"/>
    <col collapsed="false" customWidth="true" hidden="false" outlineLevel="0" max="2" min="2" style="0" width="1.17"/>
    <col collapsed="false" customWidth="true" hidden="false" outlineLevel="0" max="3" min="3" style="0" width="4.16"/>
    <col collapsed="false" customWidth="true" hidden="false" outlineLevel="0" max="4" min="4" style="0" width="4.34"/>
    <col collapsed="false" customWidth="true" hidden="false" outlineLevel="0" max="5" min="5" style="0" width="17.15"/>
    <col collapsed="false" customWidth="true" hidden="false" outlineLevel="0" max="6" min="6" style="0" width="50.83"/>
    <col collapsed="false" customWidth="true" hidden="false" outlineLevel="0" max="7" min="7" style="0" width="7.5"/>
    <col collapsed="false" customWidth="true" hidden="false" outlineLevel="0" max="8" min="8" style="0" width="14"/>
    <col collapsed="false" customWidth="true" hidden="false" outlineLevel="0" max="9" min="9" style="0" width="15.83"/>
    <col collapsed="false" customWidth="true" hidden="false" outlineLevel="0" max="11" min="10" style="0" width="22.34"/>
    <col collapsed="false" customWidth="true" hidden="false" outlineLevel="0" max="12" min="12" style="0" width="9.34"/>
    <col collapsed="false" customWidth="true" hidden="true" outlineLevel="0" max="13" min="13" style="0" width="10.83"/>
    <col collapsed="false" customWidth="true" hidden="true" outlineLevel="0" max="14" min="14" style="0" width="9.34"/>
    <col collapsed="false" customWidth="true" hidden="true" outlineLevel="0" max="20" min="15" style="0" width="14.16"/>
    <col collapsed="false" customWidth="true" hidden="true" outlineLevel="0" max="21" min="21" style="0" width="16.34"/>
    <col collapsed="false" customWidth="true" hidden="false" outlineLevel="0" max="22" min="22" style="0" width="12.34"/>
    <col collapsed="false" customWidth="true" hidden="false" outlineLevel="0" max="23" min="23" style="0" width="16.34"/>
    <col collapsed="false" customWidth="true" hidden="false" outlineLevel="0" max="24" min="24" style="0" width="12.34"/>
    <col collapsed="false" customWidth="true" hidden="false" outlineLevel="0" max="25" min="25" style="0" width="15"/>
    <col collapsed="false" customWidth="true" hidden="false" outlineLevel="0" max="26" min="26" style="0" width="11"/>
    <col collapsed="false" customWidth="true" hidden="false" outlineLevel="0" max="27" min="27" style="0" width="15"/>
    <col collapsed="false" customWidth="true" hidden="false" outlineLevel="0" max="28" min="28" style="0" width="16.34"/>
    <col collapsed="false" customWidth="true" hidden="false" outlineLevel="0" max="29" min="29" style="0" width="11"/>
    <col collapsed="false" customWidth="true" hidden="false" outlineLevel="0" max="30" min="30" style="0" width="15"/>
    <col collapsed="false" customWidth="true" hidden="false" outlineLevel="0" max="31" min="31" style="0" width="16.34"/>
    <col collapsed="false" customWidth="true" hidden="true" outlineLevel="0" max="65" min="44" style="0" width="9.34"/>
  </cols>
  <sheetData>
    <row r="2" customFormat="false" ht="36.95" hidden="false" customHeight="true" outlineLevel="0" collapsed="false">
      <c r="L2" s="2" t="s">
        <v>4</v>
      </c>
      <c r="M2" s="2"/>
      <c r="N2" s="2"/>
      <c r="O2" s="2"/>
      <c r="P2" s="2"/>
      <c r="Q2" s="2"/>
      <c r="R2" s="2"/>
      <c r="S2" s="2"/>
      <c r="T2" s="2"/>
      <c r="U2" s="2"/>
      <c r="V2" s="2"/>
      <c r="AT2" s="3" t="s">
        <v>3</v>
      </c>
    </row>
    <row r="3" customFormat="false" ht="6.95" hidden="false" customHeight="true" outlineLevel="0" collapsed="false">
      <c r="B3" s="4"/>
      <c r="C3" s="5"/>
      <c r="D3" s="5"/>
      <c r="E3" s="5"/>
      <c r="F3" s="5"/>
      <c r="G3" s="5"/>
      <c r="H3" s="5"/>
      <c r="I3" s="5"/>
      <c r="J3" s="5"/>
      <c r="K3" s="5"/>
      <c r="L3" s="6"/>
      <c r="AT3" s="3" t="s">
        <v>81</v>
      </c>
    </row>
    <row r="4" customFormat="false" ht="24.95" hidden="false" customHeight="true" outlineLevel="0" collapsed="false">
      <c r="B4" s="6"/>
      <c r="D4" s="7" t="s">
        <v>82</v>
      </c>
      <c r="L4" s="6"/>
      <c r="M4" s="99" t="s">
        <v>9</v>
      </c>
      <c r="AT4" s="3" t="s">
        <v>2</v>
      </c>
    </row>
    <row r="5" customFormat="false" ht="6.95" hidden="false" customHeight="true" outlineLevel="0" collapsed="false">
      <c r="B5" s="6"/>
      <c r="L5" s="6"/>
    </row>
    <row r="6" s="27" customFormat="true" ht="12" hidden="false" customHeight="true" outlineLevel="0" collapsed="false">
      <c r="A6" s="22"/>
      <c r="B6" s="23"/>
      <c r="C6" s="22"/>
      <c r="D6" s="15" t="s">
        <v>15</v>
      </c>
      <c r="E6" s="22"/>
      <c r="F6" s="22"/>
      <c r="G6" s="22"/>
      <c r="H6" s="22"/>
      <c r="I6" s="22"/>
      <c r="J6" s="22"/>
      <c r="K6" s="22"/>
      <c r="L6" s="39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</row>
    <row r="7" s="27" customFormat="true" ht="16.5" hidden="false" customHeight="true" outlineLevel="0" collapsed="false">
      <c r="A7" s="22"/>
      <c r="B7" s="23"/>
      <c r="C7" s="22"/>
      <c r="D7" s="22"/>
      <c r="E7" s="53" t="s">
        <v>16</v>
      </c>
      <c r="F7" s="53"/>
      <c r="G7" s="53"/>
      <c r="H7" s="53"/>
      <c r="I7" s="22"/>
      <c r="J7" s="22"/>
      <c r="K7" s="22"/>
      <c r="L7" s="39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</row>
    <row r="8" s="27" customFormat="true" ht="12.8" hidden="false" customHeight="false" outlineLevel="0" collapsed="false">
      <c r="A8" s="22"/>
      <c r="B8" s="23"/>
      <c r="C8" s="22"/>
      <c r="D8" s="22"/>
      <c r="E8" s="22"/>
      <c r="F8" s="22"/>
      <c r="G8" s="22"/>
      <c r="H8" s="22"/>
      <c r="I8" s="22"/>
      <c r="J8" s="22"/>
      <c r="K8" s="22"/>
      <c r="L8" s="39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</row>
    <row r="9" s="27" customFormat="true" ht="12" hidden="false" customHeight="true" outlineLevel="0" collapsed="false">
      <c r="A9" s="22"/>
      <c r="B9" s="23"/>
      <c r="C9" s="22"/>
      <c r="D9" s="15" t="s">
        <v>17</v>
      </c>
      <c r="E9" s="22"/>
      <c r="F9" s="16"/>
      <c r="G9" s="22"/>
      <c r="H9" s="22"/>
      <c r="I9" s="15" t="s">
        <v>18</v>
      </c>
      <c r="J9" s="16"/>
      <c r="K9" s="22"/>
      <c r="L9" s="39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</row>
    <row r="10" s="27" customFormat="true" ht="12" hidden="false" customHeight="true" outlineLevel="0" collapsed="false">
      <c r="A10" s="22"/>
      <c r="B10" s="23"/>
      <c r="C10" s="22"/>
      <c r="D10" s="15" t="s">
        <v>19</v>
      </c>
      <c r="E10" s="22"/>
      <c r="F10" s="16" t="s">
        <v>20</v>
      </c>
      <c r="G10" s="22"/>
      <c r="H10" s="22"/>
      <c r="I10" s="15" t="s">
        <v>21</v>
      </c>
      <c r="J10" s="100" t="str">
        <f aca="false">'Rekapitulace stavby'!AN8</f>
        <v>1. 3. 2025</v>
      </c>
      <c r="K10" s="22"/>
      <c r="L10" s="39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</row>
    <row r="11" s="27" customFormat="true" ht="10.8" hidden="false" customHeight="true" outlineLevel="0" collapsed="false">
      <c r="A11" s="22"/>
      <c r="B11" s="23"/>
      <c r="C11" s="22"/>
      <c r="D11" s="22"/>
      <c r="E11" s="22"/>
      <c r="F11" s="22"/>
      <c r="G11" s="22"/>
      <c r="H11" s="22"/>
      <c r="I11" s="22"/>
      <c r="J11" s="22"/>
      <c r="K11" s="22"/>
      <c r="L11" s="39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</row>
    <row r="12" s="27" customFormat="true" ht="12" hidden="false" customHeight="true" outlineLevel="0" collapsed="false">
      <c r="A12" s="22"/>
      <c r="B12" s="23"/>
      <c r="C12" s="22"/>
      <c r="D12" s="15" t="s">
        <v>23</v>
      </c>
      <c r="E12" s="22"/>
      <c r="F12" s="22"/>
      <c r="G12" s="22"/>
      <c r="H12" s="22"/>
      <c r="I12" s="15" t="s">
        <v>24</v>
      </c>
      <c r="J12" s="16"/>
      <c r="K12" s="22"/>
      <c r="L12" s="39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</row>
    <row r="13" s="27" customFormat="true" ht="18" hidden="false" customHeight="true" outlineLevel="0" collapsed="false">
      <c r="A13" s="22"/>
      <c r="B13" s="23"/>
      <c r="C13" s="22"/>
      <c r="D13" s="22"/>
      <c r="E13" s="16" t="s">
        <v>25</v>
      </c>
      <c r="F13" s="22"/>
      <c r="G13" s="22"/>
      <c r="H13" s="22"/>
      <c r="I13" s="15" t="s">
        <v>26</v>
      </c>
      <c r="J13" s="16"/>
      <c r="K13" s="22"/>
      <c r="L13" s="39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</row>
    <row r="14" s="27" customFormat="true" ht="6.95" hidden="false" customHeight="true" outlineLevel="0" collapsed="false">
      <c r="A14" s="22"/>
      <c r="B14" s="23"/>
      <c r="C14" s="22"/>
      <c r="D14" s="22"/>
      <c r="E14" s="22"/>
      <c r="F14" s="22"/>
      <c r="G14" s="22"/>
      <c r="H14" s="22"/>
      <c r="I14" s="22"/>
      <c r="J14" s="22"/>
      <c r="K14" s="22"/>
      <c r="L14" s="39"/>
      <c r="S14" s="22"/>
      <c r="T14" s="22"/>
      <c r="U14" s="22"/>
      <c r="V14" s="22"/>
      <c r="W14" s="22"/>
      <c r="X14" s="22"/>
      <c r="Y14" s="22"/>
      <c r="Z14" s="22"/>
      <c r="AA14" s="22"/>
      <c r="AB14" s="22"/>
      <c r="AC14" s="22"/>
      <c r="AD14" s="22"/>
      <c r="AE14" s="22"/>
    </row>
    <row r="15" s="27" customFormat="true" ht="12" hidden="false" customHeight="true" outlineLevel="0" collapsed="false">
      <c r="A15" s="22"/>
      <c r="B15" s="23"/>
      <c r="C15" s="22"/>
      <c r="D15" s="15" t="s">
        <v>27</v>
      </c>
      <c r="E15" s="22"/>
      <c r="F15" s="22"/>
      <c r="G15" s="22"/>
      <c r="H15" s="22"/>
      <c r="I15" s="15" t="s">
        <v>24</v>
      </c>
      <c r="J15" s="17" t="str">
        <f aca="false">'Rekapitulace stavby'!AN13</f>
        <v>Vyplň údaj</v>
      </c>
      <c r="K15" s="22"/>
      <c r="L15" s="39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</row>
    <row r="16" s="27" customFormat="true" ht="18" hidden="false" customHeight="true" outlineLevel="0" collapsed="false">
      <c r="A16" s="22"/>
      <c r="B16" s="23"/>
      <c r="C16" s="22"/>
      <c r="D16" s="22"/>
      <c r="E16" s="101" t="str">
        <f aca="false">'Rekapitulace stavby'!E14</f>
        <v>Vyplň údaj</v>
      </c>
      <c r="F16" s="101"/>
      <c r="G16" s="101"/>
      <c r="H16" s="101"/>
      <c r="I16" s="15" t="s">
        <v>26</v>
      </c>
      <c r="J16" s="17" t="str">
        <f aca="false">'Rekapitulace stavby'!AN14</f>
        <v>Vyplň údaj</v>
      </c>
      <c r="K16" s="22"/>
      <c r="L16" s="39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</row>
    <row r="17" s="27" customFormat="true" ht="6.95" hidden="false" customHeight="true" outlineLevel="0" collapsed="false">
      <c r="A17" s="22"/>
      <c r="B17" s="23"/>
      <c r="C17" s="22"/>
      <c r="D17" s="22"/>
      <c r="E17" s="22"/>
      <c r="F17" s="22"/>
      <c r="G17" s="22"/>
      <c r="H17" s="22"/>
      <c r="I17" s="22"/>
      <c r="J17" s="22"/>
      <c r="K17" s="22"/>
      <c r="L17" s="39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</row>
    <row r="18" s="27" customFormat="true" ht="12" hidden="false" customHeight="true" outlineLevel="0" collapsed="false">
      <c r="A18" s="22"/>
      <c r="B18" s="23"/>
      <c r="C18" s="22"/>
      <c r="D18" s="15" t="s">
        <v>29</v>
      </c>
      <c r="E18" s="22"/>
      <c r="F18" s="22"/>
      <c r="G18" s="22"/>
      <c r="H18" s="22"/>
      <c r="I18" s="15" t="s">
        <v>24</v>
      </c>
      <c r="J18" s="16"/>
      <c r="K18" s="22"/>
      <c r="L18" s="39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</row>
    <row r="19" s="27" customFormat="true" ht="18" hidden="false" customHeight="true" outlineLevel="0" collapsed="false">
      <c r="A19" s="22"/>
      <c r="B19" s="23"/>
      <c r="C19" s="22"/>
      <c r="D19" s="22"/>
      <c r="E19" s="16" t="s">
        <v>30</v>
      </c>
      <c r="F19" s="22"/>
      <c r="G19" s="22"/>
      <c r="H19" s="22"/>
      <c r="I19" s="15" t="s">
        <v>26</v>
      </c>
      <c r="J19" s="16"/>
      <c r="K19" s="22"/>
      <c r="L19" s="39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</row>
    <row r="20" s="27" customFormat="true" ht="6.95" hidden="false" customHeight="true" outlineLevel="0" collapsed="false">
      <c r="A20" s="22"/>
      <c r="B20" s="23"/>
      <c r="C20" s="22"/>
      <c r="D20" s="22"/>
      <c r="E20" s="22"/>
      <c r="F20" s="22"/>
      <c r="G20" s="22"/>
      <c r="H20" s="22"/>
      <c r="I20" s="22"/>
      <c r="J20" s="22"/>
      <c r="K20" s="22"/>
      <c r="L20" s="39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</row>
    <row r="21" s="27" customFormat="true" ht="12" hidden="false" customHeight="true" outlineLevel="0" collapsed="false">
      <c r="A21" s="22"/>
      <c r="B21" s="23"/>
      <c r="C21" s="22"/>
      <c r="D21" s="15" t="s">
        <v>32</v>
      </c>
      <c r="E21" s="22"/>
      <c r="F21" s="22"/>
      <c r="G21" s="22"/>
      <c r="H21" s="22"/>
      <c r="I21" s="15" t="s">
        <v>24</v>
      </c>
      <c r="J21" s="16"/>
      <c r="K21" s="22"/>
      <c r="L21" s="39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</row>
    <row r="22" s="27" customFormat="true" ht="18" hidden="false" customHeight="true" outlineLevel="0" collapsed="false">
      <c r="A22" s="22"/>
      <c r="B22" s="23"/>
      <c r="C22" s="22"/>
      <c r="D22" s="22"/>
      <c r="E22" s="16" t="s">
        <v>30</v>
      </c>
      <c r="F22" s="22"/>
      <c r="G22" s="22"/>
      <c r="H22" s="22"/>
      <c r="I22" s="15" t="s">
        <v>26</v>
      </c>
      <c r="J22" s="16"/>
      <c r="K22" s="22"/>
      <c r="L22" s="39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</row>
    <row r="23" s="27" customFormat="true" ht="6.95" hidden="false" customHeight="true" outlineLevel="0" collapsed="false">
      <c r="A23" s="22"/>
      <c r="B23" s="23"/>
      <c r="C23" s="22"/>
      <c r="D23" s="22"/>
      <c r="E23" s="22"/>
      <c r="F23" s="22"/>
      <c r="G23" s="22"/>
      <c r="H23" s="22"/>
      <c r="I23" s="22"/>
      <c r="J23" s="22"/>
      <c r="K23" s="22"/>
      <c r="L23" s="39"/>
      <c r="S23" s="22"/>
      <c r="T23" s="22"/>
      <c r="U23" s="22"/>
      <c r="V23" s="22"/>
      <c r="W23" s="22"/>
      <c r="X23" s="22"/>
      <c r="Y23" s="22"/>
      <c r="Z23" s="22"/>
      <c r="AA23" s="22"/>
      <c r="AB23" s="22"/>
      <c r="AC23" s="22"/>
      <c r="AD23" s="22"/>
      <c r="AE23" s="22"/>
    </row>
    <row r="24" s="27" customFormat="true" ht="12" hidden="false" customHeight="true" outlineLevel="0" collapsed="false">
      <c r="A24" s="22"/>
      <c r="B24" s="23"/>
      <c r="C24" s="22"/>
      <c r="D24" s="15" t="s">
        <v>33</v>
      </c>
      <c r="E24" s="22"/>
      <c r="F24" s="22"/>
      <c r="G24" s="22"/>
      <c r="H24" s="22"/>
      <c r="I24" s="22"/>
      <c r="J24" s="22"/>
      <c r="K24" s="22"/>
      <c r="L24" s="39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</row>
    <row r="25" s="105" customFormat="true" ht="16.5" hidden="false" customHeight="true" outlineLevel="0" collapsed="false">
      <c r="A25" s="102"/>
      <c r="B25" s="103"/>
      <c r="C25" s="102"/>
      <c r="D25" s="102"/>
      <c r="E25" s="20"/>
      <c r="F25" s="20"/>
      <c r="G25" s="20"/>
      <c r="H25" s="20"/>
      <c r="I25" s="102"/>
      <c r="J25" s="102"/>
      <c r="K25" s="102"/>
      <c r="L25" s="104"/>
      <c r="S25" s="102"/>
      <c r="T25" s="102"/>
      <c r="U25" s="102"/>
      <c r="V25" s="102"/>
      <c r="W25" s="102"/>
      <c r="X25" s="102"/>
      <c r="Y25" s="102"/>
      <c r="Z25" s="102"/>
      <c r="AA25" s="102"/>
      <c r="AB25" s="102"/>
      <c r="AC25" s="102"/>
      <c r="AD25" s="102"/>
      <c r="AE25" s="102"/>
    </row>
    <row r="26" s="27" customFormat="true" ht="6.95" hidden="false" customHeight="true" outlineLevel="0" collapsed="false">
      <c r="A26" s="22"/>
      <c r="B26" s="23"/>
      <c r="C26" s="22"/>
      <c r="D26" s="22"/>
      <c r="E26" s="22"/>
      <c r="F26" s="22"/>
      <c r="G26" s="22"/>
      <c r="H26" s="22"/>
      <c r="I26" s="22"/>
      <c r="J26" s="22"/>
      <c r="K26" s="22"/>
      <c r="L26" s="39"/>
      <c r="S26" s="22"/>
      <c r="T26" s="22"/>
      <c r="U26" s="22"/>
      <c r="V26" s="22"/>
      <c r="W26" s="22"/>
      <c r="X26" s="22"/>
      <c r="Y26" s="22"/>
      <c r="Z26" s="22"/>
      <c r="AA26" s="22"/>
      <c r="AB26" s="22"/>
      <c r="AC26" s="22"/>
      <c r="AD26" s="22"/>
      <c r="AE26" s="22"/>
    </row>
    <row r="27" s="27" customFormat="true" ht="6.95" hidden="false" customHeight="true" outlineLevel="0" collapsed="false">
      <c r="A27" s="22"/>
      <c r="B27" s="23"/>
      <c r="C27" s="22"/>
      <c r="D27" s="72"/>
      <c r="E27" s="72"/>
      <c r="F27" s="72"/>
      <c r="G27" s="72"/>
      <c r="H27" s="72"/>
      <c r="I27" s="72"/>
      <c r="J27" s="72"/>
      <c r="K27" s="72"/>
      <c r="L27" s="39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2"/>
      <c r="AD27" s="22"/>
      <c r="AE27" s="22"/>
    </row>
    <row r="28" s="27" customFormat="true" ht="25.45" hidden="false" customHeight="true" outlineLevel="0" collapsed="false">
      <c r="A28" s="22"/>
      <c r="B28" s="23"/>
      <c r="C28" s="22"/>
      <c r="D28" s="106" t="s">
        <v>34</v>
      </c>
      <c r="E28" s="22"/>
      <c r="F28" s="22"/>
      <c r="G28" s="22"/>
      <c r="H28" s="22"/>
      <c r="I28" s="22"/>
      <c r="J28" s="107" t="n">
        <f aca="false">ROUND(J136, 2)</f>
        <v>0</v>
      </c>
      <c r="K28" s="22"/>
      <c r="L28" s="39"/>
      <c r="S28" s="22"/>
      <c r="T28" s="22"/>
      <c r="U28" s="22"/>
      <c r="V28" s="22"/>
      <c r="W28" s="22"/>
      <c r="X28" s="22"/>
      <c r="Y28" s="22"/>
      <c r="Z28" s="22"/>
      <c r="AA28" s="22"/>
      <c r="AB28" s="22"/>
      <c r="AC28" s="22"/>
      <c r="AD28" s="22"/>
      <c r="AE28" s="22"/>
    </row>
    <row r="29" s="27" customFormat="true" ht="6.95" hidden="false" customHeight="true" outlineLevel="0" collapsed="false">
      <c r="A29" s="22"/>
      <c r="B29" s="23"/>
      <c r="C29" s="22"/>
      <c r="D29" s="72"/>
      <c r="E29" s="72"/>
      <c r="F29" s="72"/>
      <c r="G29" s="72"/>
      <c r="H29" s="72"/>
      <c r="I29" s="72"/>
      <c r="J29" s="72"/>
      <c r="K29" s="72"/>
      <c r="L29" s="39"/>
      <c r="S29" s="22"/>
      <c r="T29" s="22"/>
      <c r="U29" s="22"/>
      <c r="V29" s="22"/>
      <c r="W29" s="22"/>
      <c r="X29" s="22"/>
      <c r="Y29" s="22"/>
      <c r="Z29" s="22"/>
      <c r="AA29" s="22"/>
      <c r="AB29" s="22"/>
      <c r="AC29" s="22"/>
      <c r="AD29" s="22"/>
      <c r="AE29" s="22"/>
    </row>
    <row r="30" s="27" customFormat="true" ht="14.4" hidden="false" customHeight="true" outlineLevel="0" collapsed="false">
      <c r="A30" s="22"/>
      <c r="B30" s="23"/>
      <c r="C30" s="22"/>
      <c r="D30" s="22"/>
      <c r="E30" s="22"/>
      <c r="F30" s="108" t="s">
        <v>36</v>
      </c>
      <c r="G30" s="22"/>
      <c r="H30" s="22"/>
      <c r="I30" s="108" t="s">
        <v>35</v>
      </c>
      <c r="J30" s="108" t="s">
        <v>37</v>
      </c>
      <c r="K30" s="22"/>
      <c r="L30" s="39"/>
      <c r="S30" s="22"/>
      <c r="T30" s="22"/>
      <c r="U30" s="22"/>
      <c r="V30" s="22"/>
      <c r="W30" s="22"/>
      <c r="X30" s="22"/>
      <c r="Y30" s="22"/>
      <c r="Z30" s="22"/>
      <c r="AA30" s="22"/>
      <c r="AB30" s="22"/>
      <c r="AC30" s="22"/>
      <c r="AD30" s="22"/>
      <c r="AE30" s="22"/>
    </row>
    <row r="31" s="27" customFormat="true" ht="14.4" hidden="false" customHeight="true" outlineLevel="0" collapsed="false">
      <c r="A31" s="22"/>
      <c r="B31" s="23"/>
      <c r="C31" s="22"/>
      <c r="D31" s="109" t="s">
        <v>38</v>
      </c>
      <c r="E31" s="15" t="s">
        <v>39</v>
      </c>
      <c r="F31" s="110" t="n">
        <f aca="false">ROUND((SUM(BE136:BE354)),  2)</f>
        <v>0</v>
      </c>
      <c r="G31" s="22"/>
      <c r="H31" s="22"/>
      <c r="I31" s="111" t="n">
        <v>0.21</v>
      </c>
      <c r="J31" s="110" t="n">
        <f aca="false">ROUND(((SUM(BE136:BE354))*I31),  2)</f>
        <v>0</v>
      </c>
      <c r="K31" s="22"/>
      <c r="L31" s="39"/>
      <c r="S31" s="22"/>
      <c r="T31" s="22"/>
      <c r="U31" s="22"/>
      <c r="V31" s="22"/>
      <c r="W31" s="22"/>
      <c r="X31" s="22"/>
      <c r="Y31" s="22"/>
      <c r="Z31" s="22"/>
      <c r="AA31" s="22"/>
      <c r="AB31" s="22"/>
      <c r="AC31" s="22"/>
      <c r="AD31" s="22"/>
      <c r="AE31" s="22"/>
    </row>
    <row r="32" s="27" customFormat="true" ht="14.4" hidden="false" customHeight="true" outlineLevel="0" collapsed="false">
      <c r="A32" s="22"/>
      <c r="B32" s="23"/>
      <c r="C32" s="22"/>
      <c r="D32" s="22"/>
      <c r="E32" s="15" t="s">
        <v>40</v>
      </c>
      <c r="F32" s="110" t="n">
        <f aca="false">ROUND((SUM(BF136:BF354)),  2)</f>
        <v>0</v>
      </c>
      <c r="G32" s="22"/>
      <c r="H32" s="22"/>
      <c r="I32" s="111" t="n">
        <v>0.12</v>
      </c>
      <c r="J32" s="110" t="n">
        <f aca="false">ROUND(((SUM(BF136:BF354))*I32),  2)</f>
        <v>0</v>
      </c>
      <c r="K32" s="22"/>
      <c r="L32" s="39"/>
      <c r="S32" s="22"/>
      <c r="T32" s="22"/>
      <c r="U32" s="22"/>
      <c r="V32" s="22"/>
      <c r="W32" s="22"/>
      <c r="X32" s="22"/>
      <c r="Y32" s="22"/>
      <c r="Z32" s="22"/>
      <c r="AA32" s="22"/>
      <c r="AB32" s="22"/>
      <c r="AC32" s="22"/>
      <c r="AD32" s="22"/>
      <c r="AE32" s="22"/>
    </row>
    <row r="33" s="27" customFormat="true" ht="14.4" hidden="true" customHeight="true" outlineLevel="0" collapsed="false">
      <c r="A33" s="22"/>
      <c r="B33" s="23"/>
      <c r="C33" s="22"/>
      <c r="D33" s="22"/>
      <c r="E33" s="15" t="s">
        <v>41</v>
      </c>
      <c r="F33" s="110" t="n">
        <f aca="false">ROUND((SUM(BG136:BG354)),  2)</f>
        <v>0</v>
      </c>
      <c r="G33" s="22"/>
      <c r="H33" s="22"/>
      <c r="I33" s="111" t="n">
        <v>0.21</v>
      </c>
      <c r="J33" s="110" t="n">
        <f aca="false">0</f>
        <v>0</v>
      </c>
      <c r="K33" s="22"/>
      <c r="L33" s="39"/>
      <c r="S33" s="22"/>
      <c r="T33" s="22"/>
      <c r="U33" s="22"/>
      <c r="V33" s="22"/>
      <c r="W33" s="22"/>
      <c r="X33" s="22"/>
      <c r="Y33" s="22"/>
      <c r="Z33" s="22"/>
      <c r="AA33" s="22"/>
      <c r="AB33" s="22"/>
      <c r="AC33" s="22"/>
      <c r="AD33" s="22"/>
      <c r="AE33" s="22"/>
    </row>
    <row r="34" s="27" customFormat="true" ht="14.4" hidden="true" customHeight="true" outlineLevel="0" collapsed="false">
      <c r="A34" s="22"/>
      <c r="B34" s="23"/>
      <c r="C34" s="22"/>
      <c r="D34" s="22"/>
      <c r="E34" s="15" t="s">
        <v>42</v>
      </c>
      <c r="F34" s="110" t="n">
        <f aca="false">ROUND((SUM(BH136:BH354)),  2)</f>
        <v>0</v>
      </c>
      <c r="G34" s="22"/>
      <c r="H34" s="22"/>
      <c r="I34" s="111" t="n">
        <v>0.12</v>
      </c>
      <c r="J34" s="110" t="n">
        <f aca="false">0</f>
        <v>0</v>
      </c>
      <c r="K34" s="22"/>
      <c r="L34" s="39"/>
      <c r="S34" s="22"/>
      <c r="T34" s="22"/>
      <c r="U34" s="22"/>
      <c r="V34" s="22"/>
      <c r="W34" s="22"/>
      <c r="X34" s="22"/>
      <c r="Y34" s="22"/>
      <c r="Z34" s="22"/>
      <c r="AA34" s="22"/>
      <c r="AB34" s="22"/>
      <c r="AC34" s="22"/>
      <c r="AD34" s="22"/>
      <c r="AE34" s="22"/>
    </row>
    <row r="35" s="27" customFormat="true" ht="14.4" hidden="true" customHeight="true" outlineLevel="0" collapsed="false">
      <c r="A35" s="22"/>
      <c r="B35" s="23"/>
      <c r="C35" s="22"/>
      <c r="D35" s="22"/>
      <c r="E35" s="15" t="s">
        <v>43</v>
      </c>
      <c r="F35" s="110" t="n">
        <f aca="false">ROUND((SUM(BI136:BI354)),  2)</f>
        <v>0</v>
      </c>
      <c r="G35" s="22"/>
      <c r="H35" s="22"/>
      <c r="I35" s="111" t="n">
        <v>0</v>
      </c>
      <c r="J35" s="110" t="n">
        <f aca="false">0</f>
        <v>0</v>
      </c>
      <c r="K35" s="22"/>
      <c r="L35" s="39"/>
      <c r="S35" s="22"/>
      <c r="T35" s="22"/>
      <c r="U35" s="22"/>
      <c r="V35" s="22"/>
      <c r="W35" s="22"/>
      <c r="X35" s="22"/>
      <c r="Y35" s="22"/>
      <c r="Z35" s="22"/>
      <c r="AA35" s="22"/>
      <c r="AB35" s="22"/>
      <c r="AC35" s="22"/>
      <c r="AD35" s="22"/>
      <c r="AE35" s="22"/>
    </row>
    <row r="36" s="27" customFormat="true" ht="6.95" hidden="false" customHeight="true" outlineLevel="0" collapsed="false">
      <c r="A36" s="22"/>
      <c r="B36" s="23"/>
      <c r="C36" s="22"/>
      <c r="D36" s="22"/>
      <c r="E36" s="22"/>
      <c r="F36" s="22"/>
      <c r="G36" s="22"/>
      <c r="H36" s="22"/>
      <c r="I36" s="22"/>
      <c r="J36" s="22"/>
      <c r="K36" s="22"/>
      <c r="L36" s="39"/>
      <c r="S36" s="22"/>
      <c r="T36" s="22"/>
      <c r="U36" s="22"/>
      <c r="V36" s="22"/>
      <c r="W36" s="22"/>
      <c r="X36" s="22"/>
      <c r="Y36" s="22"/>
      <c r="Z36" s="22"/>
      <c r="AA36" s="22"/>
      <c r="AB36" s="22"/>
      <c r="AC36" s="22"/>
      <c r="AD36" s="22"/>
      <c r="AE36" s="22"/>
    </row>
    <row r="37" s="27" customFormat="true" ht="25.45" hidden="false" customHeight="true" outlineLevel="0" collapsed="false">
      <c r="A37" s="22"/>
      <c r="B37" s="23"/>
      <c r="C37" s="112"/>
      <c r="D37" s="113" t="s">
        <v>44</v>
      </c>
      <c r="E37" s="63"/>
      <c r="F37" s="63"/>
      <c r="G37" s="114" t="s">
        <v>45</v>
      </c>
      <c r="H37" s="115" t="s">
        <v>46</v>
      </c>
      <c r="I37" s="63"/>
      <c r="J37" s="116" t="n">
        <f aca="false">SUM(J28:J35)</f>
        <v>0</v>
      </c>
      <c r="K37" s="117"/>
      <c r="L37" s="39"/>
      <c r="S37" s="22"/>
      <c r="T37" s="22"/>
      <c r="U37" s="22"/>
      <c r="V37" s="22"/>
      <c r="W37" s="22"/>
      <c r="X37" s="22"/>
      <c r="Y37" s="22"/>
      <c r="Z37" s="22"/>
      <c r="AA37" s="22"/>
      <c r="AB37" s="22"/>
      <c r="AC37" s="22"/>
      <c r="AD37" s="22"/>
      <c r="AE37" s="22"/>
    </row>
    <row r="38" s="27" customFormat="true" ht="14.4" hidden="false" customHeight="true" outlineLevel="0" collapsed="false">
      <c r="A38" s="22"/>
      <c r="B38" s="23"/>
      <c r="C38" s="22"/>
      <c r="D38" s="22"/>
      <c r="E38" s="22"/>
      <c r="F38" s="22"/>
      <c r="G38" s="22"/>
      <c r="H38" s="22"/>
      <c r="I38" s="22"/>
      <c r="J38" s="22"/>
      <c r="K38" s="22"/>
      <c r="L38" s="39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</row>
    <row r="39" customFormat="false" ht="14.4" hidden="false" customHeight="true" outlineLevel="0" collapsed="false">
      <c r="B39" s="6"/>
      <c r="L39" s="6"/>
    </row>
    <row r="40" customFormat="false" ht="14.4" hidden="false" customHeight="true" outlineLevel="0" collapsed="false">
      <c r="B40" s="6"/>
      <c r="L40" s="6"/>
    </row>
    <row r="41" customFormat="false" ht="14.4" hidden="false" customHeight="true" outlineLevel="0" collapsed="false">
      <c r="B41" s="6"/>
      <c r="L41" s="6"/>
    </row>
    <row r="42" customFormat="false" ht="14.4" hidden="false" customHeight="true" outlineLevel="0" collapsed="false">
      <c r="B42" s="6"/>
      <c r="L42" s="6"/>
    </row>
    <row r="43" customFormat="false" ht="14.4" hidden="false" customHeight="true" outlineLevel="0" collapsed="false">
      <c r="B43" s="6"/>
      <c r="L43" s="6"/>
    </row>
    <row r="44" customFormat="false" ht="14.4" hidden="false" customHeight="true" outlineLevel="0" collapsed="false">
      <c r="B44" s="6"/>
      <c r="L44" s="6"/>
    </row>
    <row r="45" customFormat="false" ht="14.4" hidden="false" customHeight="true" outlineLevel="0" collapsed="false">
      <c r="B45" s="6"/>
      <c r="L45" s="6"/>
    </row>
    <row r="46" customFormat="false" ht="14.4" hidden="false" customHeight="true" outlineLevel="0" collapsed="false">
      <c r="B46" s="6"/>
      <c r="L46" s="6"/>
    </row>
    <row r="47" customFormat="false" ht="14.4" hidden="false" customHeight="true" outlineLevel="0" collapsed="false">
      <c r="B47" s="6"/>
      <c r="L47" s="6"/>
    </row>
    <row r="48" customFormat="false" ht="14.4" hidden="false" customHeight="true" outlineLevel="0" collapsed="false">
      <c r="B48" s="6"/>
      <c r="L48" s="6"/>
    </row>
    <row r="49" customFormat="false" ht="14.4" hidden="false" customHeight="true" outlineLevel="0" collapsed="false">
      <c r="B49" s="6"/>
      <c r="L49" s="6"/>
    </row>
    <row r="50" s="27" customFormat="true" ht="14.4" hidden="false" customHeight="true" outlineLevel="0" collapsed="false">
      <c r="B50" s="39"/>
      <c r="D50" s="40" t="s">
        <v>47</v>
      </c>
      <c r="E50" s="41"/>
      <c r="F50" s="41"/>
      <c r="G50" s="40" t="s">
        <v>48</v>
      </c>
      <c r="H50" s="41"/>
      <c r="I50" s="41"/>
      <c r="J50" s="41"/>
      <c r="K50" s="41"/>
      <c r="L50" s="39"/>
    </row>
    <row r="51" customFormat="false" ht="12.8" hidden="false" customHeight="false" outlineLevel="0" collapsed="false">
      <c r="B51" s="6"/>
      <c r="L51" s="6"/>
    </row>
    <row r="52" customFormat="false" ht="12.8" hidden="false" customHeight="false" outlineLevel="0" collapsed="false">
      <c r="B52" s="6"/>
      <c r="L52" s="6"/>
    </row>
    <row r="53" customFormat="false" ht="12.8" hidden="false" customHeight="false" outlineLevel="0" collapsed="false">
      <c r="B53" s="6"/>
      <c r="L53" s="6"/>
    </row>
    <row r="54" customFormat="false" ht="12.8" hidden="false" customHeight="false" outlineLevel="0" collapsed="false">
      <c r="B54" s="6"/>
      <c r="L54" s="6"/>
    </row>
    <row r="55" customFormat="false" ht="12.8" hidden="false" customHeight="false" outlineLevel="0" collapsed="false">
      <c r="B55" s="6"/>
      <c r="L55" s="6"/>
    </row>
    <row r="56" customFormat="false" ht="12.8" hidden="false" customHeight="false" outlineLevel="0" collapsed="false">
      <c r="B56" s="6"/>
      <c r="L56" s="6"/>
    </row>
    <row r="57" customFormat="false" ht="12.8" hidden="false" customHeight="false" outlineLevel="0" collapsed="false">
      <c r="B57" s="6"/>
      <c r="L57" s="6"/>
    </row>
    <row r="58" customFormat="false" ht="12.8" hidden="false" customHeight="false" outlineLevel="0" collapsed="false">
      <c r="B58" s="6"/>
      <c r="L58" s="6"/>
    </row>
    <row r="59" customFormat="false" ht="12.8" hidden="false" customHeight="false" outlineLevel="0" collapsed="false">
      <c r="B59" s="6"/>
      <c r="L59" s="6"/>
    </row>
    <row r="60" customFormat="false" ht="12.8" hidden="false" customHeight="false" outlineLevel="0" collapsed="false">
      <c r="B60" s="6"/>
      <c r="L60" s="6"/>
    </row>
    <row r="61" s="27" customFormat="true" ht="12.8" hidden="false" customHeight="false" outlineLevel="0" collapsed="false">
      <c r="A61" s="22"/>
      <c r="B61" s="23"/>
      <c r="C61" s="22"/>
      <c r="D61" s="42" t="s">
        <v>49</v>
      </c>
      <c r="E61" s="25"/>
      <c r="F61" s="118" t="s">
        <v>50</v>
      </c>
      <c r="G61" s="42" t="s">
        <v>49</v>
      </c>
      <c r="H61" s="25"/>
      <c r="I61" s="25"/>
      <c r="J61" s="119" t="s">
        <v>50</v>
      </c>
      <c r="K61" s="25"/>
      <c r="L61" s="39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</row>
    <row r="62" customFormat="false" ht="12.8" hidden="false" customHeight="false" outlineLevel="0" collapsed="false">
      <c r="B62" s="6"/>
      <c r="L62" s="6"/>
    </row>
    <row r="63" customFormat="false" ht="12.8" hidden="false" customHeight="false" outlineLevel="0" collapsed="false">
      <c r="B63" s="6"/>
      <c r="L63" s="6"/>
    </row>
    <row r="64" customFormat="false" ht="12.8" hidden="false" customHeight="false" outlineLevel="0" collapsed="false">
      <c r="B64" s="6"/>
      <c r="L64" s="6"/>
    </row>
    <row r="65" s="27" customFormat="true" ht="12.8" hidden="false" customHeight="false" outlineLevel="0" collapsed="false">
      <c r="A65" s="22"/>
      <c r="B65" s="23"/>
      <c r="C65" s="22"/>
      <c r="D65" s="40" t="s">
        <v>51</v>
      </c>
      <c r="E65" s="43"/>
      <c r="F65" s="43"/>
      <c r="G65" s="40" t="s">
        <v>52</v>
      </c>
      <c r="H65" s="43"/>
      <c r="I65" s="43"/>
      <c r="J65" s="43"/>
      <c r="K65" s="43"/>
      <c r="L65" s="39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</row>
    <row r="66" customFormat="false" ht="12.8" hidden="false" customHeight="false" outlineLevel="0" collapsed="false">
      <c r="B66" s="6"/>
      <c r="L66" s="6"/>
    </row>
    <row r="67" customFormat="false" ht="12.8" hidden="false" customHeight="false" outlineLevel="0" collapsed="false">
      <c r="B67" s="6"/>
      <c r="L67" s="6"/>
    </row>
    <row r="68" customFormat="false" ht="12.8" hidden="false" customHeight="false" outlineLevel="0" collapsed="false">
      <c r="B68" s="6"/>
      <c r="L68" s="6"/>
    </row>
    <row r="69" customFormat="false" ht="12.8" hidden="false" customHeight="false" outlineLevel="0" collapsed="false">
      <c r="B69" s="6"/>
      <c r="L69" s="6"/>
    </row>
    <row r="70" customFormat="false" ht="12.8" hidden="false" customHeight="false" outlineLevel="0" collapsed="false">
      <c r="B70" s="6"/>
      <c r="L70" s="6"/>
    </row>
    <row r="71" customFormat="false" ht="12.8" hidden="false" customHeight="false" outlineLevel="0" collapsed="false">
      <c r="B71" s="6"/>
      <c r="L71" s="6"/>
    </row>
    <row r="72" customFormat="false" ht="12.8" hidden="false" customHeight="false" outlineLevel="0" collapsed="false">
      <c r="B72" s="6"/>
      <c r="L72" s="6"/>
    </row>
    <row r="73" customFormat="false" ht="12.8" hidden="false" customHeight="false" outlineLevel="0" collapsed="false">
      <c r="B73" s="6"/>
      <c r="L73" s="6"/>
    </row>
    <row r="74" customFormat="false" ht="12.8" hidden="false" customHeight="false" outlineLevel="0" collapsed="false">
      <c r="B74" s="6"/>
      <c r="L74" s="6"/>
    </row>
    <row r="75" customFormat="false" ht="12.8" hidden="false" customHeight="false" outlineLevel="0" collapsed="false">
      <c r="B75" s="6"/>
      <c r="L75" s="6"/>
    </row>
    <row r="76" s="27" customFormat="true" ht="12.8" hidden="false" customHeight="false" outlineLevel="0" collapsed="false">
      <c r="A76" s="22"/>
      <c r="B76" s="23"/>
      <c r="C76" s="22"/>
      <c r="D76" s="42" t="s">
        <v>49</v>
      </c>
      <c r="E76" s="25"/>
      <c r="F76" s="118" t="s">
        <v>50</v>
      </c>
      <c r="G76" s="42" t="s">
        <v>49</v>
      </c>
      <c r="H76" s="25"/>
      <c r="I76" s="25"/>
      <c r="J76" s="119" t="s">
        <v>50</v>
      </c>
      <c r="K76" s="25"/>
      <c r="L76" s="39"/>
      <c r="S76" s="22"/>
      <c r="T76" s="22"/>
      <c r="U76" s="22"/>
      <c r="V76" s="22"/>
      <c r="W76" s="22"/>
      <c r="X76" s="22"/>
      <c r="Y76" s="22"/>
      <c r="Z76" s="22"/>
      <c r="AA76" s="22"/>
      <c r="AB76" s="22"/>
      <c r="AC76" s="22"/>
      <c r="AD76" s="22"/>
      <c r="AE76" s="22"/>
    </row>
    <row r="77" s="27" customFormat="true" ht="14.4" hidden="false" customHeight="true" outlineLevel="0" collapsed="false">
      <c r="A77" s="22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2"/>
      <c r="T77" s="22"/>
      <c r="U77" s="22"/>
      <c r="V77" s="22"/>
      <c r="W77" s="22"/>
      <c r="X77" s="22"/>
      <c r="Y77" s="22"/>
      <c r="Z77" s="22"/>
      <c r="AA77" s="22"/>
      <c r="AB77" s="22"/>
      <c r="AC77" s="22"/>
      <c r="AD77" s="22"/>
      <c r="AE77" s="22"/>
    </row>
    <row r="81" s="27" customFormat="true" ht="6.95" hidden="false" customHeight="true" outlineLevel="0" collapsed="false">
      <c r="A81" s="22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2"/>
      <c r="T81" s="22"/>
      <c r="U81" s="22"/>
      <c r="V81" s="22"/>
      <c r="W81" s="22"/>
      <c r="X81" s="22"/>
      <c r="Y81" s="22"/>
      <c r="Z81" s="22"/>
      <c r="AA81" s="22"/>
      <c r="AB81" s="22"/>
      <c r="AC81" s="22"/>
      <c r="AD81" s="22"/>
      <c r="AE81" s="22"/>
    </row>
    <row r="82" s="27" customFormat="true" ht="24.95" hidden="false" customHeight="true" outlineLevel="0" collapsed="false">
      <c r="A82" s="22"/>
      <c r="B82" s="23"/>
      <c r="C82" s="7" t="s">
        <v>83</v>
      </c>
      <c r="D82" s="22"/>
      <c r="E82" s="22"/>
      <c r="F82" s="22"/>
      <c r="G82" s="22"/>
      <c r="H82" s="22"/>
      <c r="I82" s="22"/>
      <c r="J82" s="22"/>
      <c r="K82" s="22"/>
      <c r="L82" s="39"/>
      <c r="S82" s="22"/>
      <c r="T82" s="22"/>
      <c r="U82" s="22"/>
      <c r="V82" s="22"/>
      <c r="W82" s="22"/>
      <c r="X82" s="22"/>
      <c r="Y82" s="22"/>
      <c r="Z82" s="22"/>
      <c r="AA82" s="22"/>
      <c r="AB82" s="22"/>
      <c r="AC82" s="22"/>
      <c r="AD82" s="22"/>
      <c r="AE82" s="22"/>
    </row>
    <row r="83" s="27" customFormat="true" ht="6.95" hidden="false" customHeight="true" outlineLevel="0" collapsed="false">
      <c r="A83" s="22"/>
      <c r="B83" s="23"/>
      <c r="C83" s="22"/>
      <c r="D83" s="22"/>
      <c r="E83" s="22"/>
      <c r="F83" s="22"/>
      <c r="G83" s="22"/>
      <c r="H83" s="22"/>
      <c r="I83" s="22"/>
      <c r="J83" s="22"/>
      <c r="K83" s="22"/>
      <c r="L83" s="39"/>
      <c r="S83" s="22"/>
      <c r="T83" s="22"/>
      <c r="U83" s="22"/>
      <c r="V83" s="22"/>
      <c r="W83" s="22"/>
      <c r="X83" s="22"/>
      <c r="Y83" s="22"/>
      <c r="Z83" s="22"/>
      <c r="AA83" s="22"/>
      <c r="AB83" s="22"/>
      <c r="AC83" s="22"/>
      <c r="AD83" s="22"/>
      <c r="AE83" s="22"/>
    </row>
    <row r="84" s="27" customFormat="true" ht="12" hidden="false" customHeight="true" outlineLevel="0" collapsed="false">
      <c r="A84" s="22"/>
      <c r="B84" s="23"/>
      <c r="C84" s="15" t="s">
        <v>15</v>
      </c>
      <c r="D84" s="22"/>
      <c r="E84" s="22"/>
      <c r="F84" s="22"/>
      <c r="G84" s="22"/>
      <c r="H84" s="22"/>
      <c r="I84" s="22"/>
      <c r="J84" s="22"/>
      <c r="K84" s="22"/>
      <c r="L84" s="39"/>
      <c r="S84" s="22"/>
      <c r="T84" s="22"/>
      <c r="U84" s="22"/>
      <c r="V84" s="22"/>
      <c r="W84" s="22"/>
      <c r="X84" s="22"/>
      <c r="Y84" s="22"/>
      <c r="Z84" s="22"/>
      <c r="AA84" s="22"/>
      <c r="AB84" s="22"/>
      <c r="AC84" s="22"/>
      <c r="AD84" s="22"/>
      <c r="AE84" s="22"/>
    </row>
    <row r="85" s="27" customFormat="true" ht="16.5" hidden="false" customHeight="true" outlineLevel="0" collapsed="false">
      <c r="A85" s="22"/>
      <c r="B85" s="23"/>
      <c r="C85" s="22"/>
      <c r="D85" s="22"/>
      <c r="E85" s="53" t="str">
        <f aca="false">E7</f>
        <v>Oprava sociálního zařízení m.č.1.19 ve 2.NP</v>
      </c>
      <c r="F85" s="53"/>
      <c r="G85" s="53"/>
      <c r="H85" s="53"/>
      <c r="I85" s="22"/>
      <c r="J85" s="22"/>
      <c r="K85" s="22"/>
      <c r="L85" s="39"/>
      <c r="S85" s="22"/>
      <c r="T85" s="22"/>
      <c r="U85" s="22"/>
      <c r="V85" s="22"/>
      <c r="W85" s="22"/>
      <c r="X85" s="22"/>
      <c r="Y85" s="22"/>
      <c r="Z85" s="22"/>
      <c r="AA85" s="22"/>
      <c r="AB85" s="22"/>
      <c r="AC85" s="22"/>
      <c r="AD85" s="22"/>
      <c r="AE85" s="22"/>
    </row>
    <row r="86" s="27" customFormat="true" ht="6.95" hidden="false" customHeight="true" outlineLevel="0" collapsed="false">
      <c r="A86" s="22"/>
      <c r="B86" s="23"/>
      <c r="C86" s="22"/>
      <c r="D86" s="22"/>
      <c r="E86" s="22"/>
      <c r="F86" s="22"/>
      <c r="G86" s="22"/>
      <c r="H86" s="22"/>
      <c r="I86" s="22"/>
      <c r="J86" s="22"/>
      <c r="K86" s="22"/>
      <c r="L86" s="39"/>
      <c r="S86" s="22"/>
      <c r="T86" s="22"/>
      <c r="U86" s="22"/>
      <c r="V86" s="22"/>
      <c r="W86" s="22"/>
      <c r="X86" s="22"/>
      <c r="Y86" s="22"/>
      <c r="Z86" s="22"/>
      <c r="AA86" s="22"/>
      <c r="AB86" s="22"/>
      <c r="AC86" s="22"/>
      <c r="AD86" s="22"/>
      <c r="AE86" s="22"/>
    </row>
    <row r="87" s="27" customFormat="true" ht="12" hidden="false" customHeight="true" outlineLevel="0" collapsed="false">
      <c r="A87" s="22"/>
      <c r="B87" s="23"/>
      <c r="C87" s="15" t="s">
        <v>19</v>
      </c>
      <c r="D87" s="22"/>
      <c r="E87" s="22"/>
      <c r="F87" s="16" t="str">
        <f aca="false">F10</f>
        <v>Lipová 18, Brno</v>
      </c>
      <c r="G87" s="22"/>
      <c r="H87" s="22"/>
      <c r="I87" s="15" t="s">
        <v>21</v>
      </c>
      <c r="J87" s="100" t="str">
        <f aca="false">IF(J10="","",J10)</f>
        <v>1. 3. 2025</v>
      </c>
      <c r="K87" s="22"/>
      <c r="L87" s="39"/>
      <c r="S87" s="22"/>
      <c r="T87" s="22"/>
      <c r="U87" s="22"/>
      <c r="V87" s="22"/>
      <c r="W87" s="22"/>
      <c r="X87" s="22"/>
      <c r="Y87" s="22"/>
      <c r="Z87" s="22"/>
      <c r="AA87" s="22"/>
      <c r="AB87" s="22"/>
      <c r="AC87" s="22"/>
      <c r="AD87" s="22"/>
      <c r="AE87" s="22"/>
    </row>
    <row r="88" s="27" customFormat="true" ht="6.95" hidden="false" customHeight="true" outlineLevel="0" collapsed="false">
      <c r="A88" s="22"/>
      <c r="B88" s="23"/>
      <c r="C88" s="22"/>
      <c r="D88" s="22"/>
      <c r="E88" s="22"/>
      <c r="F88" s="22"/>
      <c r="G88" s="22"/>
      <c r="H88" s="22"/>
      <c r="I88" s="22"/>
      <c r="J88" s="22"/>
      <c r="K88" s="22"/>
      <c r="L88" s="39"/>
      <c r="S88" s="22"/>
      <c r="T88" s="22"/>
      <c r="U88" s="22"/>
      <c r="V88" s="22"/>
      <c r="W88" s="22"/>
      <c r="X88" s="22"/>
      <c r="Y88" s="22"/>
      <c r="Z88" s="22"/>
      <c r="AA88" s="22"/>
      <c r="AB88" s="22"/>
      <c r="AC88" s="22"/>
      <c r="AD88" s="22"/>
      <c r="AE88" s="22"/>
    </row>
    <row r="89" s="27" customFormat="true" ht="15.15" hidden="false" customHeight="true" outlineLevel="0" collapsed="false">
      <c r="A89" s="22"/>
      <c r="B89" s="23"/>
      <c r="C89" s="15" t="s">
        <v>23</v>
      </c>
      <c r="D89" s="22"/>
      <c r="E89" s="22"/>
      <c r="F89" s="16" t="str">
        <f aca="false">E13</f>
        <v>MmBrna, OSM, Husova 3, Brno</v>
      </c>
      <c r="G89" s="22"/>
      <c r="H89" s="22"/>
      <c r="I89" s="15" t="s">
        <v>29</v>
      </c>
      <c r="J89" s="120" t="str">
        <f aca="false">E19</f>
        <v>Radka Volková</v>
      </c>
      <c r="K89" s="22"/>
      <c r="L89" s="39"/>
      <c r="S89" s="22"/>
      <c r="T89" s="22"/>
      <c r="U89" s="22"/>
      <c r="V89" s="22"/>
      <c r="W89" s="22"/>
      <c r="X89" s="22"/>
      <c r="Y89" s="22"/>
      <c r="Z89" s="22"/>
      <c r="AA89" s="22"/>
      <c r="AB89" s="22"/>
      <c r="AC89" s="22"/>
      <c r="AD89" s="22"/>
      <c r="AE89" s="22"/>
    </row>
    <row r="90" s="27" customFormat="true" ht="15.15" hidden="false" customHeight="true" outlineLevel="0" collapsed="false">
      <c r="A90" s="22"/>
      <c r="B90" s="23"/>
      <c r="C90" s="15" t="s">
        <v>27</v>
      </c>
      <c r="D90" s="22"/>
      <c r="E90" s="22"/>
      <c r="F90" s="16" t="str">
        <f aca="false">IF(E16="","",E16)</f>
        <v>Vyplň údaj</v>
      </c>
      <c r="G90" s="22"/>
      <c r="H90" s="22"/>
      <c r="I90" s="15" t="s">
        <v>32</v>
      </c>
      <c r="J90" s="120" t="str">
        <f aca="false">E22</f>
        <v>Radka Volková</v>
      </c>
      <c r="K90" s="22"/>
      <c r="L90" s="39"/>
      <c r="S90" s="22"/>
      <c r="T90" s="22"/>
      <c r="U90" s="22"/>
      <c r="V90" s="22"/>
      <c r="W90" s="22"/>
      <c r="X90" s="22"/>
      <c r="Y90" s="22"/>
      <c r="Z90" s="22"/>
      <c r="AA90" s="22"/>
      <c r="AB90" s="22"/>
      <c r="AC90" s="22"/>
      <c r="AD90" s="22"/>
      <c r="AE90" s="22"/>
    </row>
    <row r="91" s="27" customFormat="true" ht="10.3" hidden="false" customHeight="true" outlineLevel="0" collapsed="false">
      <c r="A91" s="22"/>
      <c r="B91" s="23"/>
      <c r="C91" s="22"/>
      <c r="D91" s="22"/>
      <c r="E91" s="22"/>
      <c r="F91" s="22"/>
      <c r="G91" s="22"/>
      <c r="H91" s="22"/>
      <c r="I91" s="22"/>
      <c r="J91" s="22"/>
      <c r="K91" s="22"/>
      <c r="L91" s="39"/>
      <c r="S91" s="22"/>
      <c r="T91" s="22"/>
      <c r="U91" s="22"/>
      <c r="V91" s="22"/>
      <c r="W91" s="22"/>
      <c r="X91" s="22"/>
      <c r="Y91" s="22"/>
      <c r="Z91" s="22"/>
      <c r="AA91" s="22"/>
      <c r="AB91" s="22"/>
      <c r="AC91" s="22"/>
      <c r="AD91" s="22"/>
      <c r="AE91" s="22"/>
    </row>
    <row r="92" s="27" customFormat="true" ht="29.3" hidden="false" customHeight="true" outlineLevel="0" collapsed="false">
      <c r="A92" s="22"/>
      <c r="B92" s="23"/>
      <c r="C92" s="121" t="s">
        <v>84</v>
      </c>
      <c r="D92" s="112"/>
      <c r="E92" s="112"/>
      <c r="F92" s="112"/>
      <c r="G92" s="112"/>
      <c r="H92" s="112"/>
      <c r="I92" s="112"/>
      <c r="J92" s="122" t="s">
        <v>85</v>
      </c>
      <c r="K92" s="112"/>
      <c r="L92" s="39"/>
      <c r="S92" s="22"/>
      <c r="T92" s="22"/>
      <c r="U92" s="22"/>
      <c r="V92" s="22"/>
      <c r="W92" s="22"/>
      <c r="X92" s="22"/>
      <c r="Y92" s="22"/>
      <c r="Z92" s="22"/>
      <c r="AA92" s="22"/>
      <c r="AB92" s="22"/>
      <c r="AC92" s="22"/>
      <c r="AD92" s="22"/>
      <c r="AE92" s="22"/>
    </row>
    <row r="93" s="27" customFormat="true" ht="10.3" hidden="false" customHeight="true" outlineLevel="0" collapsed="false">
      <c r="A93" s="22"/>
      <c r="B93" s="23"/>
      <c r="C93" s="22"/>
      <c r="D93" s="22"/>
      <c r="E93" s="22"/>
      <c r="F93" s="22"/>
      <c r="G93" s="22"/>
      <c r="H93" s="22"/>
      <c r="I93" s="22"/>
      <c r="J93" s="22"/>
      <c r="K93" s="22"/>
      <c r="L93" s="39"/>
      <c r="S93" s="22"/>
      <c r="T93" s="22"/>
      <c r="U93" s="22"/>
      <c r="V93" s="22"/>
      <c r="W93" s="22"/>
      <c r="X93" s="22"/>
      <c r="Y93" s="22"/>
      <c r="Z93" s="22"/>
      <c r="AA93" s="22"/>
      <c r="AB93" s="22"/>
      <c r="AC93" s="22"/>
      <c r="AD93" s="22"/>
      <c r="AE93" s="22"/>
    </row>
    <row r="94" s="27" customFormat="true" ht="22.8" hidden="false" customHeight="true" outlineLevel="0" collapsed="false">
      <c r="A94" s="22"/>
      <c r="B94" s="23"/>
      <c r="C94" s="123" t="s">
        <v>86</v>
      </c>
      <c r="D94" s="22"/>
      <c r="E94" s="22"/>
      <c r="F94" s="22"/>
      <c r="G94" s="22"/>
      <c r="H94" s="22"/>
      <c r="I94" s="22"/>
      <c r="J94" s="107" t="n">
        <f aca="false">J136</f>
        <v>0</v>
      </c>
      <c r="K94" s="22"/>
      <c r="L94" s="39"/>
      <c r="S94" s="22"/>
      <c r="T94" s="22"/>
      <c r="U94" s="22"/>
      <c r="V94" s="22"/>
      <c r="W94" s="22"/>
      <c r="X94" s="22"/>
      <c r="Y94" s="22"/>
      <c r="Z94" s="22"/>
      <c r="AA94" s="22"/>
      <c r="AB94" s="22"/>
      <c r="AC94" s="22"/>
      <c r="AD94" s="22"/>
      <c r="AE94" s="22"/>
      <c r="AU94" s="3" t="s">
        <v>87</v>
      </c>
    </row>
    <row r="95" s="124" customFormat="true" ht="24.95" hidden="false" customHeight="true" outlineLevel="0" collapsed="false">
      <c r="B95" s="125"/>
      <c r="D95" s="126" t="s">
        <v>88</v>
      </c>
      <c r="E95" s="127"/>
      <c r="F95" s="127"/>
      <c r="G95" s="127"/>
      <c r="H95" s="127"/>
      <c r="I95" s="127"/>
      <c r="J95" s="128" t="n">
        <f aca="false">J137</f>
        <v>0</v>
      </c>
      <c r="L95" s="125"/>
    </row>
    <row r="96" s="129" customFormat="true" ht="19.9" hidden="false" customHeight="true" outlineLevel="0" collapsed="false">
      <c r="B96" s="130"/>
      <c r="D96" s="131" t="s">
        <v>89</v>
      </c>
      <c r="E96" s="132"/>
      <c r="F96" s="132"/>
      <c r="G96" s="132"/>
      <c r="H96" s="132"/>
      <c r="I96" s="132"/>
      <c r="J96" s="133" t="n">
        <f aca="false">J138</f>
        <v>0</v>
      </c>
      <c r="L96" s="130"/>
    </row>
    <row r="97" s="129" customFormat="true" ht="19.9" hidden="false" customHeight="true" outlineLevel="0" collapsed="false">
      <c r="B97" s="130"/>
      <c r="D97" s="131" t="s">
        <v>90</v>
      </c>
      <c r="E97" s="132"/>
      <c r="F97" s="132"/>
      <c r="G97" s="132"/>
      <c r="H97" s="132"/>
      <c r="I97" s="132"/>
      <c r="J97" s="133" t="n">
        <f aca="false">J160</f>
        <v>0</v>
      </c>
      <c r="L97" s="130"/>
    </row>
    <row r="98" s="129" customFormat="true" ht="19.9" hidden="false" customHeight="true" outlineLevel="0" collapsed="false">
      <c r="B98" s="130"/>
      <c r="D98" s="131" t="s">
        <v>91</v>
      </c>
      <c r="E98" s="132"/>
      <c r="F98" s="132"/>
      <c r="G98" s="132"/>
      <c r="H98" s="132"/>
      <c r="I98" s="132"/>
      <c r="J98" s="133" t="n">
        <f aca="false">J206</f>
        <v>0</v>
      </c>
      <c r="L98" s="130"/>
    </row>
    <row r="99" s="129" customFormat="true" ht="19.9" hidden="false" customHeight="true" outlineLevel="0" collapsed="false">
      <c r="B99" s="130"/>
      <c r="D99" s="131" t="s">
        <v>92</v>
      </c>
      <c r="E99" s="132"/>
      <c r="F99" s="132"/>
      <c r="G99" s="132"/>
      <c r="H99" s="132"/>
      <c r="I99" s="132"/>
      <c r="J99" s="133" t="n">
        <f aca="false">J212</f>
        <v>0</v>
      </c>
      <c r="L99" s="130"/>
    </row>
    <row r="100" s="124" customFormat="true" ht="24.95" hidden="false" customHeight="true" outlineLevel="0" collapsed="false">
      <c r="B100" s="125"/>
      <c r="D100" s="126" t="s">
        <v>93</v>
      </c>
      <c r="E100" s="127"/>
      <c r="F100" s="127"/>
      <c r="G100" s="127"/>
      <c r="H100" s="127"/>
      <c r="I100" s="127"/>
      <c r="J100" s="128" t="n">
        <f aca="false">J214</f>
        <v>0</v>
      </c>
      <c r="L100" s="125"/>
    </row>
    <row r="101" s="129" customFormat="true" ht="19.9" hidden="false" customHeight="true" outlineLevel="0" collapsed="false">
      <c r="B101" s="130"/>
      <c r="D101" s="131" t="s">
        <v>94</v>
      </c>
      <c r="E101" s="132"/>
      <c r="F101" s="132"/>
      <c r="G101" s="132"/>
      <c r="H101" s="132"/>
      <c r="I101" s="132"/>
      <c r="J101" s="133" t="n">
        <f aca="false">J215</f>
        <v>0</v>
      </c>
      <c r="L101" s="130"/>
    </row>
    <row r="102" s="129" customFormat="true" ht="19.9" hidden="false" customHeight="true" outlineLevel="0" collapsed="false">
      <c r="B102" s="130"/>
      <c r="D102" s="131" t="s">
        <v>95</v>
      </c>
      <c r="E102" s="132"/>
      <c r="F102" s="132"/>
      <c r="G102" s="132"/>
      <c r="H102" s="132"/>
      <c r="I102" s="132"/>
      <c r="J102" s="133" t="n">
        <f aca="false">J218</f>
        <v>0</v>
      </c>
      <c r="L102" s="130"/>
    </row>
    <row r="103" s="129" customFormat="true" ht="19.9" hidden="false" customHeight="true" outlineLevel="0" collapsed="false">
      <c r="B103" s="130"/>
      <c r="D103" s="131" t="s">
        <v>96</v>
      </c>
      <c r="E103" s="132"/>
      <c r="F103" s="132"/>
      <c r="G103" s="132"/>
      <c r="H103" s="132"/>
      <c r="I103" s="132"/>
      <c r="J103" s="133" t="n">
        <f aca="false">J222</f>
        <v>0</v>
      </c>
      <c r="L103" s="130"/>
    </row>
    <row r="104" s="129" customFormat="true" ht="19.9" hidden="false" customHeight="true" outlineLevel="0" collapsed="false">
      <c r="B104" s="130"/>
      <c r="D104" s="131" t="s">
        <v>97</v>
      </c>
      <c r="E104" s="132"/>
      <c r="F104" s="132"/>
      <c r="G104" s="132"/>
      <c r="H104" s="132"/>
      <c r="I104" s="132"/>
      <c r="J104" s="133" t="n">
        <f aca="false">J225</f>
        <v>0</v>
      </c>
      <c r="L104" s="130"/>
    </row>
    <row r="105" s="129" customFormat="true" ht="19.9" hidden="false" customHeight="true" outlineLevel="0" collapsed="false">
      <c r="B105" s="130"/>
      <c r="D105" s="131" t="s">
        <v>98</v>
      </c>
      <c r="E105" s="132"/>
      <c r="F105" s="132"/>
      <c r="G105" s="132"/>
      <c r="H105" s="132"/>
      <c r="I105" s="132"/>
      <c r="J105" s="133" t="n">
        <f aca="false">J239</f>
        <v>0</v>
      </c>
      <c r="L105" s="130"/>
    </row>
    <row r="106" s="129" customFormat="true" ht="19.9" hidden="false" customHeight="true" outlineLevel="0" collapsed="false">
      <c r="B106" s="130"/>
      <c r="D106" s="131" t="s">
        <v>99</v>
      </c>
      <c r="E106" s="132"/>
      <c r="F106" s="132"/>
      <c r="G106" s="132"/>
      <c r="H106" s="132"/>
      <c r="I106" s="132"/>
      <c r="J106" s="133" t="n">
        <f aca="false">J249</f>
        <v>0</v>
      </c>
      <c r="L106" s="130"/>
    </row>
    <row r="107" s="129" customFormat="true" ht="19.9" hidden="false" customHeight="true" outlineLevel="0" collapsed="false">
      <c r="B107" s="130"/>
      <c r="D107" s="131" t="s">
        <v>100</v>
      </c>
      <c r="E107" s="132"/>
      <c r="F107" s="132"/>
      <c r="G107" s="132"/>
      <c r="H107" s="132"/>
      <c r="I107" s="132"/>
      <c r="J107" s="133" t="n">
        <f aca="false">J274</f>
        <v>0</v>
      </c>
      <c r="L107" s="130"/>
    </row>
    <row r="108" s="129" customFormat="true" ht="19.9" hidden="false" customHeight="true" outlineLevel="0" collapsed="false">
      <c r="B108" s="130"/>
      <c r="D108" s="131" t="s">
        <v>101</v>
      </c>
      <c r="E108" s="132"/>
      <c r="F108" s="132"/>
      <c r="G108" s="132"/>
      <c r="H108" s="132"/>
      <c r="I108" s="132"/>
      <c r="J108" s="133" t="n">
        <f aca="false">J280</f>
        <v>0</v>
      </c>
      <c r="L108" s="130"/>
    </row>
    <row r="109" s="129" customFormat="true" ht="19.9" hidden="false" customHeight="true" outlineLevel="0" collapsed="false">
      <c r="B109" s="130"/>
      <c r="D109" s="131" t="s">
        <v>102</v>
      </c>
      <c r="E109" s="132"/>
      <c r="F109" s="132"/>
      <c r="G109" s="132"/>
      <c r="H109" s="132"/>
      <c r="I109" s="132"/>
      <c r="J109" s="133" t="n">
        <f aca="false">J288</f>
        <v>0</v>
      </c>
      <c r="L109" s="130"/>
    </row>
    <row r="110" s="129" customFormat="true" ht="19.9" hidden="false" customHeight="true" outlineLevel="0" collapsed="false">
      <c r="B110" s="130"/>
      <c r="D110" s="131" t="s">
        <v>103</v>
      </c>
      <c r="E110" s="132"/>
      <c r="F110" s="132"/>
      <c r="G110" s="132"/>
      <c r="H110" s="132"/>
      <c r="I110" s="132"/>
      <c r="J110" s="133" t="n">
        <f aca="false">J305</f>
        <v>0</v>
      </c>
      <c r="L110" s="130"/>
    </row>
    <row r="111" s="129" customFormat="true" ht="19.9" hidden="false" customHeight="true" outlineLevel="0" collapsed="false">
      <c r="B111" s="130"/>
      <c r="D111" s="131" t="s">
        <v>104</v>
      </c>
      <c r="E111" s="132"/>
      <c r="F111" s="132"/>
      <c r="G111" s="132"/>
      <c r="H111" s="132"/>
      <c r="I111" s="132"/>
      <c r="J111" s="133" t="n">
        <f aca="false">J308</f>
        <v>0</v>
      </c>
      <c r="L111" s="130"/>
    </row>
    <row r="112" s="129" customFormat="true" ht="19.9" hidden="false" customHeight="true" outlineLevel="0" collapsed="false">
      <c r="B112" s="130"/>
      <c r="D112" s="131" t="s">
        <v>105</v>
      </c>
      <c r="E112" s="132"/>
      <c r="F112" s="132"/>
      <c r="G112" s="132"/>
      <c r="H112" s="132"/>
      <c r="I112" s="132"/>
      <c r="J112" s="133" t="n">
        <f aca="false">J327</f>
        <v>0</v>
      </c>
      <c r="L112" s="130"/>
    </row>
    <row r="113" s="129" customFormat="true" ht="19.9" hidden="false" customHeight="true" outlineLevel="0" collapsed="false">
      <c r="B113" s="130"/>
      <c r="D113" s="131" t="s">
        <v>106</v>
      </c>
      <c r="E113" s="132"/>
      <c r="F113" s="132"/>
      <c r="G113" s="132"/>
      <c r="H113" s="132"/>
      <c r="I113" s="132"/>
      <c r="J113" s="133" t="n">
        <f aca="false">J336</f>
        <v>0</v>
      </c>
      <c r="L113" s="130"/>
    </row>
    <row r="114" s="124" customFormat="true" ht="24.95" hidden="false" customHeight="true" outlineLevel="0" collapsed="false">
      <c r="B114" s="125"/>
      <c r="D114" s="126" t="s">
        <v>107</v>
      </c>
      <c r="E114" s="127"/>
      <c r="F114" s="127"/>
      <c r="G114" s="127"/>
      <c r="H114" s="127"/>
      <c r="I114" s="127"/>
      <c r="J114" s="128" t="n">
        <f aca="false">J345</f>
        <v>0</v>
      </c>
      <c r="L114" s="125"/>
    </row>
    <row r="115" s="124" customFormat="true" ht="24.95" hidden="false" customHeight="true" outlineLevel="0" collapsed="false">
      <c r="B115" s="125"/>
      <c r="D115" s="126" t="s">
        <v>108</v>
      </c>
      <c r="E115" s="127"/>
      <c r="F115" s="127"/>
      <c r="G115" s="127"/>
      <c r="H115" s="127"/>
      <c r="I115" s="127"/>
      <c r="J115" s="128" t="n">
        <f aca="false">J348</f>
        <v>0</v>
      </c>
      <c r="L115" s="125"/>
    </row>
    <row r="116" s="129" customFormat="true" ht="19.9" hidden="false" customHeight="true" outlineLevel="0" collapsed="false">
      <c r="B116" s="130"/>
      <c r="D116" s="131" t="s">
        <v>109</v>
      </c>
      <c r="E116" s="132"/>
      <c r="F116" s="132"/>
      <c r="G116" s="132"/>
      <c r="H116" s="132"/>
      <c r="I116" s="132"/>
      <c r="J116" s="133" t="n">
        <f aca="false">J349</f>
        <v>0</v>
      </c>
      <c r="L116" s="130"/>
    </row>
    <row r="117" s="129" customFormat="true" ht="19.9" hidden="false" customHeight="true" outlineLevel="0" collapsed="false">
      <c r="B117" s="130"/>
      <c r="D117" s="131" t="s">
        <v>110</v>
      </c>
      <c r="E117" s="132"/>
      <c r="F117" s="132"/>
      <c r="G117" s="132"/>
      <c r="H117" s="132"/>
      <c r="I117" s="132"/>
      <c r="J117" s="133" t="n">
        <f aca="false">J351</f>
        <v>0</v>
      </c>
      <c r="L117" s="130"/>
    </row>
    <row r="118" s="129" customFormat="true" ht="19.9" hidden="false" customHeight="true" outlineLevel="0" collapsed="false">
      <c r="B118" s="130"/>
      <c r="D118" s="131" t="s">
        <v>111</v>
      </c>
      <c r="E118" s="132"/>
      <c r="F118" s="132"/>
      <c r="G118" s="132"/>
      <c r="H118" s="132"/>
      <c r="I118" s="132"/>
      <c r="J118" s="133" t="n">
        <f aca="false">J353</f>
        <v>0</v>
      </c>
      <c r="L118" s="130"/>
    </row>
    <row r="119" s="27" customFormat="true" ht="21.85" hidden="false" customHeight="true" outlineLevel="0" collapsed="false">
      <c r="A119" s="22"/>
      <c r="B119" s="23"/>
      <c r="C119" s="22"/>
      <c r="D119" s="22"/>
      <c r="E119" s="22"/>
      <c r="F119" s="22"/>
      <c r="G119" s="22"/>
      <c r="H119" s="22"/>
      <c r="I119" s="22"/>
      <c r="J119" s="22"/>
      <c r="K119" s="22"/>
      <c r="L119" s="39"/>
      <c r="S119" s="22"/>
      <c r="T119" s="22"/>
      <c r="U119" s="22"/>
      <c r="V119" s="22"/>
      <c r="W119" s="22"/>
      <c r="X119" s="22"/>
      <c r="Y119" s="22"/>
      <c r="Z119" s="22"/>
      <c r="AA119" s="22"/>
      <c r="AB119" s="22"/>
      <c r="AC119" s="22"/>
      <c r="AD119" s="22"/>
      <c r="AE119" s="22"/>
    </row>
    <row r="120" s="27" customFormat="true" ht="6.95" hidden="false" customHeight="true" outlineLevel="0" collapsed="false">
      <c r="A120" s="22"/>
      <c r="B120" s="44"/>
      <c r="C120" s="45"/>
      <c r="D120" s="45"/>
      <c r="E120" s="45"/>
      <c r="F120" s="45"/>
      <c r="G120" s="45"/>
      <c r="H120" s="45"/>
      <c r="I120" s="45"/>
      <c r="J120" s="45"/>
      <c r="K120" s="45"/>
      <c r="L120" s="39"/>
      <c r="S120" s="22"/>
      <c r="T120" s="22"/>
      <c r="U120" s="22"/>
      <c r="V120" s="22"/>
      <c r="W120" s="22"/>
      <c r="X120" s="22"/>
      <c r="Y120" s="22"/>
      <c r="Z120" s="22"/>
      <c r="AA120" s="22"/>
      <c r="AB120" s="22"/>
      <c r="AC120" s="22"/>
      <c r="AD120" s="22"/>
      <c r="AE120" s="22"/>
    </row>
    <row r="124" s="27" customFormat="true" ht="6.95" hidden="false" customHeight="true" outlineLevel="0" collapsed="false">
      <c r="A124" s="22"/>
      <c r="B124" s="46"/>
      <c r="C124" s="47"/>
      <c r="D124" s="47"/>
      <c r="E124" s="47"/>
      <c r="F124" s="47"/>
      <c r="G124" s="47"/>
      <c r="H124" s="47"/>
      <c r="I124" s="47"/>
      <c r="J124" s="47"/>
      <c r="K124" s="47"/>
      <c r="L124" s="39"/>
      <c r="S124" s="22"/>
      <c r="T124" s="22"/>
      <c r="U124" s="22"/>
      <c r="V124" s="22"/>
      <c r="W124" s="22"/>
      <c r="X124" s="22"/>
      <c r="Y124" s="22"/>
      <c r="Z124" s="22"/>
      <c r="AA124" s="22"/>
      <c r="AB124" s="22"/>
      <c r="AC124" s="22"/>
      <c r="AD124" s="22"/>
      <c r="AE124" s="22"/>
    </row>
    <row r="125" s="27" customFormat="true" ht="24.95" hidden="false" customHeight="true" outlineLevel="0" collapsed="false">
      <c r="A125" s="22"/>
      <c r="B125" s="23"/>
      <c r="C125" s="7" t="s">
        <v>112</v>
      </c>
      <c r="D125" s="22"/>
      <c r="E125" s="22"/>
      <c r="F125" s="22"/>
      <c r="G125" s="22"/>
      <c r="H125" s="22"/>
      <c r="I125" s="22"/>
      <c r="J125" s="22"/>
      <c r="K125" s="22"/>
      <c r="L125" s="39"/>
      <c r="S125" s="22"/>
      <c r="T125" s="22"/>
      <c r="U125" s="22"/>
      <c r="V125" s="22"/>
      <c r="W125" s="22"/>
      <c r="X125" s="22"/>
      <c r="Y125" s="22"/>
      <c r="Z125" s="22"/>
      <c r="AA125" s="22"/>
      <c r="AB125" s="22"/>
      <c r="AC125" s="22"/>
      <c r="AD125" s="22"/>
      <c r="AE125" s="22"/>
    </row>
    <row r="126" s="27" customFormat="true" ht="6.95" hidden="false" customHeight="true" outlineLevel="0" collapsed="false">
      <c r="A126" s="22"/>
      <c r="B126" s="23"/>
      <c r="C126" s="22"/>
      <c r="D126" s="22"/>
      <c r="E126" s="22"/>
      <c r="F126" s="22"/>
      <c r="G126" s="22"/>
      <c r="H126" s="22"/>
      <c r="I126" s="22"/>
      <c r="J126" s="22"/>
      <c r="K126" s="22"/>
      <c r="L126" s="39"/>
      <c r="S126" s="22"/>
      <c r="T126" s="22"/>
      <c r="U126" s="22"/>
      <c r="V126" s="22"/>
      <c r="W126" s="22"/>
      <c r="X126" s="22"/>
      <c r="Y126" s="22"/>
      <c r="Z126" s="22"/>
      <c r="AA126" s="22"/>
      <c r="AB126" s="22"/>
      <c r="AC126" s="22"/>
      <c r="AD126" s="22"/>
      <c r="AE126" s="22"/>
    </row>
    <row r="127" s="27" customFormat="true" ht="12" hidden="false" customHeight="true" outlineLevel="0" collapsed="false">
      <c r="A127" s="22"/>
      <c r="B127" s="23"/>
      <c r="C127" s="15" t="s">
        <v>15</v>
      </c>
      <c r="D127" s="22"/>
      <c r="E127" s="22"/>
      <c r="F127" s="22"/>
      <c r="G127" s="22"/>
      <c r="H127" s="22"/>
      <c r="I127" s="22"/>
      <c r="J127" s="22"/>
      <c r="K127" s="22"/>
      <c r="L127" s="39"/>
      <c r="S127" s="22"/>
      <c r="T127" s="22"/>
      <c r="U127" s="22"/>
      <c r="V127" s="22"/>
      <c r="W127" s="22"/>
      <c r="X127" s="22"/>
      <c r="Y127" s="22"/>
      <c r="Z127" s="22"/>
      <c r="AA127" s="22"/>
      <c r="AB127" s="22"/>
      <c r="AC127" s="22"/>
      <c r="AD127" s="22"/>
      <c r="AE127" s="22"/>
    </row>
    <row r="128" s="27" customFormat="true" ht="16.5" hidden="false" customHeight="true" outlineLevel="0" collapsed="false">
      <c r="A128" s="22"/>
      <c r="B128" s="23"/>
      <c r="C128" s="22"/>
      <c r="D128" s="22"/>
      <c r="E128" s="53" t="str">
        <f aca="false">E7</f>
        <v>Oprava sociálního zařízení m.č.1.19 ve 2.NP</v>
      </c>
      <c r="F128" s="53"/>
      <c r="G128" s="53"/>
      <c r="H128" s="53"/>
      <c r="I128" s="22"/>
      <c r="J128" s="22"/>
      <c r="K128" s="22"/>
      <c r="L128" s="39"/>
      <c r="S128" s="22"/>
      <c r="T128" s="22"/>
      <c r="U128" s="22"/>
      <c r="V128" s="22"/>
      <c r="W128" s="22"/>
      <c r="X128" s="22"/>
      <c r="Y128" s="22"/>
      <c r="Z128" s="22"/>
      <c r="AA128" s="22"/>
      <c r="AB128" s="22"/>
      <c r="AC128" s="22"/>
      <c r="AD128" s="22"/>
      <c r="AE128" s="22"/>
    </row>
    <row r="129" s="27" customFormat="true" ht="6.95" hidden="false" customHeight="true" outlineLevel="0" collapsed="false">
      <c r="A129" s="22"/>
      <c r="B129" s="23"/>
      <c r="C129" s="22"/>
      <c r="D129" s="22"/>
      <c r="E129" s="22"/>
      <c r="F129" s="22"/>
      <c r="G129" s="22"/>
      <c r="H129" s="22"/>
      <c r="I129" s="22"/>
      <c r="J129" s="22"/>
      <c r="K129" s="22"/>
      <c r="L129" s="39"/>
      <c r="S129" s="22"/>
      <c r="T129" s="22"/>
      <c r="U129" s="22"/>
      <c r="V129" s="22"/>
      <c r="W129" s="22"/>
      <c r="X129" s="22"/>
      <c r="Y129" s="22"/>
      <c r="Z129" s="22"/>
      <c r="AA129" s="22"/>
      <c r="AB129" s="22"/>
      <c r="AC129" s="22"/>
      <c r="AD129" s="22"/>
      <c r="AE129" s="22"/>
    </row>
    <row r="130" s="27" customFormat="true" ht="12" hidden="false" customHeight="true" outlineLevel="0" collapsed="false">
      <c r="A130" s="22"/>
      <c r="B130" s="23"/>
      <c r="C130" s="15" t="s">
        <v>19</v>
      </c>
      <c r="D130" s="22"/>
      <c r="E130" s="22"/>
      <c r="F130" s="16" t="str">
        <f aca="false">F10</f>
        <v>Lipová 18, Brno</v>
      </c>
      <c r="G130" s="22"/>
      <c r="H130" s="22"/>
      <c r="I130" s="15" t="s">
        <v>21</v>
      </c>
      <c r="J130" s="100" t="str">
        <f aca="false">IF(J10="","",J10)</f>
        <v>1. 3. 2025</v>
      </c>
      <c r="K130" s="22"/>
      <c r="L130" s="39"/>
      <c r="S130" s="22"/>
      <c r="T130" s="22"/>
      <c r="U130" s="22"/>
      <c r="V130" s="22"/>
      <c r="W130" s="22"/>
      <c r="X130" s="22"/>
      <c r="Y130" s="22"/>
      <c r="Z130" s="22"/>
      <c r="AA130" s="22"/>
      <c r="AB130" s="22"/>
      <c r="AC130" s="22"/>
      <c r="AD130" s="22"/>
      <c r="AE130" s="22"/>
    </row>
    <row r="131" s="27" customFormat="true" ht="6.95" hidden="false" customHeight="true" outlineLevel="0" collapsed="false">
      <c r="A131" s="22"/>
      <c r="B131" s="23"/>
      <c r="C131" s="22"/>
      <c r="D131" s="22"/>
      <c r="E131" s="22"/>
      <c r="F131" s="22"/>
      <c r="G131" s="22"/>
      <c r="H131" s="22"/>
      <c r="I131" s="22"/>
      <c r="J131" s="22"/>
      <c r="K131" s="22"/>
      <c r="L131" s="39"/>
      <c r="S131" s="22"/>
      <c r="T131" s="22"/>
      <c r="U131" s="22"/>
      <c r="V131" s="22"/>
      <c r="W131" s="22"/>
      <c r="X131" s="22"/>
      <c r="Y131" s="22"/>
      <c r="Z131" s="22"/>
      <c r="AA131" s="22"/>
      <c r="AB131" s="22"/>
      <c r="AC131" s="22"/>
      <c r="AD131" s="22"/>
      <c r="AE131" s="22"/>
    </row>
    <row r="132" s="27" customFormat="true" ht="15.15" hidden="false" customHeight="true" outlineLevel="0" collapsed="false">
      <c r="A132" s="22"/>
      <c r="B132" s="23"/>
      <c r="C132" s="15" t="s">
        <v>23</v>
      </c>
      <c r="D132" s="22"/>
      <c r="E132" s="22"/>
      <c r="F132" s="16" t="str">
        <f aca="false">E13</f>
        <v>MmBrna, OSM, Husova 3, Brno</v>
      </c>
      <c r="G132" s="22"/>
      <c r="H132" s="22"/>
      <c r="I132" s="15" t="s">
        <v>29</v>
      </c>
      <c r="J132" s="120" t="str">
        <f aca="false">E19</f>
        <v>Radka Volková</v>
      </c>
      <c r="K132" s="22"/>
      <c r="L132" s="39"/>
      <c r="S132" s="22"/>
      <c r="T132" s="22"/>
      <c r="U132" s="22"/>
      <c r="V132" s="22"/>
      <c r="W132" s="22"/>
      <c r="X132" s="22"/>
      <c r="Y132" s="22"/>
      <c r="Z132" s="22"/>
      <c r="AA132" s="22"/>
      <c r="AB132" s="22"/>
      <c r="AC132" s="22"/>
      <c r="AD132" s="22"/>
      <c r="AE132" s="22"/>
    </row>
    <row r="133" s="27" customFormat="true" ht="15.15" hidden="false" customHeight="true" outlineLevel="0" collapsed="false">
      <c r="A133" s="22"/>
      <c r="B133" s="23"/>
      <c r="C133" s="15" t="s">
        <v>27</v>
      </c>
      <c r="D133" s="22"/>
      <c r="E133" s="22"/>
      <c r="F133" s="16" t="str">
        <f aca="false">IF(E16="","",E16)</f>
        <v>Vyplň údaj</v>
      </c>
      <c r="G133" s="22"/>
      <c r="H133" s="22"/>
      <c r="I133" s="15" t="s">
        <v>32</v>
      </c>
      <c r="J133" s="120" t="str">
        <f aca="false">E22</f>
        <v>Radka Volková</v>
      </c>
      <c r="K133" s="22"/>
      <c r="L133" s="39"/>
      <c r="S133" s="22"/>
      <c r="T133" s="22"/>
      <c r="U133" s="22"/>
      <c r="V133" s="22"/>
      <c r="W133" s="22"/>
      <c r="X133" s="22"/>
      <c r="Y133" s="22"/>
      <c r="Z133" s="22"/>
      <c r="AA133" s="22"/>
      <c r="AB133" s="22"/>
      <c r="AC133" s="22"/>
      <c r="AD133" s="22"/>
      <c r="AE133" s="22"/>
    </row>
    <row r="134" s="27" customFormat="true" ht="10.3" hidden="false" customHeight="true" outlineLevel="0" collapsed="false">
      <c r="A134" s="22"/>
      <c r="B134" s="23"/>
      <c r="C134" s="22"/>
      <c r="D134" s="22"/>
      <c r="E134" s="22"/>
      <c r="F134" s="22"/>
      <c r="G134" s="22"/>
      <c r="H134" s="22"/>
      <c r="I134" s="22"/>
      <c r="J134" s="22"/>
      <c r="K134" s="22"/>
      <c r="L134" s="39"/>
      <c r="S134" s="22"/>
      <c r="T134" s="22"/>
      <c r="U134" s="22"/>
      <c r="V134" s="22"/>
      <c r="W134" s="22"/>
      <c r="X134" s="22"/>
      <c r="Y134" s="22"/>
      <c r="Z134" s="22"/>
      <c r="AA134" s="22"/>
      <c r="AB134" s="22"/>
      <c r="AC134" s="22"/>
      <c r="AD134" s="22"/>
      <c r="AE134" s="22"/>
    </row>
    <row r="135" s="140" customFormat="true" ht="29.3" hidden="false" customHeight="true" outlineLevel="0" collapsed="false">
      <c r="A135" s="134"/>
      <c r="B135" s="135"/>
      <c r="C135" s="136" t="s">
        <v>113</v>
      </c>
      <c r="D135" s="137" t="s">
        <v>59</v>
      </c>
      <c r="E135" s="137" t="s">
        <v>55</v>
      </c>
      <c r="F135" s="137" t="s">
        <v>56</v>
      </c>
      <c r="G135" s="137" t="s">
        <v>114</v>
      </c>
      <c r="H135" s="137" t="s">
        <v>115</v>
      </c>
      <c r="I135" s="137" t="s">
        <v>116</v>
      </c>
      <c r="J135" s="137" t="s">
        <v>85</v>
      </c>
      <c r="K135" s="138" t="s">
        <v>117</v>
      </c>
      <c r="L135" s="139"/>
      <c r="M135" s="68"/>
      <c r="N135" s="69" t="s">
        <v>38</v>
      </c>
      <c r="O135" s="69" t="s">
        <v>118</v>
      </c>
      <c r="P135" s="69" t="s">
        <v>119</v>
      </c>
      <c r="Q135" s="69" t="s">
        <v>120</v>
      </c>
      <c r="R135" s="69" t="s">
        <v>121</v>
      </c>
      <c r="S135" s="69" t="s">
        <v>122</v>
      </c>
      <c r="T135" s="70" t="s">
        <v>123</v>
      </c>
      <c r="U135" s="134"/>
      <c r="V135" s="134"/>
      <c r="W135" s="134"/>
      <c r="X135" s="134"/>
      <c r="Y135" s="134"/>
      <c r="Z135" s="134"/>
      <c r="AA135" s="134"/>
      <c r="AB135" s="134"/>
      <c r="AC135" s="134"/>
      <c r="AD135" s="134"/>
      <c r="AE135" s="134"/>
    </row>
    <row r="136" s="27" customFormat="true" ht="22.8" hidden="false" customHeight="true" outlineLevel="0" collapsed="false">
      <c r="A136" s="22"/>
      <c r="B136" s="23"/>
      <c r="C136" s="76" t="s">
        <v>124</v>
      </c>
      <c r="D136" s="22"/>
      <c r="E136" s="22"/>
      <c r="F136" s="22"/>
      <c r="G136" s="22"/>
      <c r="H136" s="22"/>
      <c r="I136" s="22"/>
      <c r="J136" s="141" t="n">
        <f aca="false">BK136</f>
        <v>0</v>
      </c>
      <c r="K136" s="22"/>
      <c r="L136" s="23"/>
      <c r="M136" s="71"/>
      <c r="N136" s="58"/>
      <c r="O136" s="72"/>
      <c r="P136" s="142" t="n">
        <f aca="false">P137+P214+P345+P348</f>
        <v>0</v>
      </c>
      <c r="Q136" s="72"/>
      <c r="R136" s="142" t="n">
        <f aca="false">R137+R214+R345+R348</f>
        <v>6.1561738</v>
      </c>
      <c r="S136" s="72"/>
      <c r="T136" s="143" t="n">
        <f aca="false">T137+T214+T345+T348</f>
        <v>7.50846</v>
      </c>
      <c r="U136" s="22"/>
      <c r="V136" s="22"/>
      <c r="W136" s="22"/>
      <c r="X136" s="22"/>
      <c r="Y136" s="22"/>
      <c r="Z136" s="22"/>
      <c r="AA136" s="22"/>
      <c r="AB136" s="22"/>
      <c r="AC136" s="22"/>
      <c r="AD136" s="22"/>
      <c r="AE136" s="22"/>
      <c r="AT136" s="3" t="s">
        <v>73</v>
      </c>
      <c r="AU136" s="3" t="s">
        <v>87</v>
      </c>
      <c r="BK136" s="144" t="n">
        <f aca="false">BK137+BK214+BK345+BK348</f>
        <v>0</v>
      </c>
    </row>
    <row r="137" s="145" customFormat="true" ht="25.9" hidden="false" customHeight="true" outlineLevel="0" collapsed="false">
      <c r="B137" s="146"/>
      <c r="D137" s="147" t="s">
        <v>73</v>
      </c>
      <c r="E137" s="148" t="s">
        <v>125</v>
      </c>
      <c r="F137" s="148" t="s">
        <v>126</v>
      </c>
      <c r="I137" s="149"/>
      <c r="J137" s="150" t="n">
        <f aca="false">BK137</f>
        <v>0</v>
      </c>
      <c r="L137" s="146"/>
      <c r="M137" s="151"/>
      <c r="N137" s="152"/>
      <c r="O137" s="152"/>
      <c r="P137" s="153" t="n">
        <f aca="false">P138+P160+P206+P212</f>
        <v>0</v>
      </c>
      <c r="Q137" s="152"/>
      <c r="R137" s="153" t="n">
        <f aca="false">R138+R160+R206+R212</f>
        <v>3.5409844</v>
      </c>
      <c r="S137" s="152"/>
      <c r="T137" s="154" t="n">
        <f aca="false">T138+T160+T206+T212</f>
        <v>7.26913</v>
      </c>
      <c r="AR137" s="147" t="s">
        <v>79</v>
      </c>
      <c r="AT137" s="155" t="s">
        <v>73</v>
      </c>
      <c r="AU137" s="155" t="s">
        <v>74</v>
      </c>
      <c r="AY137" s="147" t="s">
        <v>127</v>
      </c>
      <c r="BK137" s="156" t="n">
        <f aca="false">BK138+BK160+BK206+BK212</f>
        <v>0</v>
      </c>
    </row>
    <row r="138" s="145" customFormat="true" ht="22.8" hidden="false" customHeight="true" outlineLevel="0" collapsed="false">
      <c r="B138" s="146"/>
      <c r="D138" s="147" t="s">
        <v>73</v>
      </c>
      <c r="E138" s="157" t="s">
        <v>128</v>
      </c>
      <c r="F138" s="157" t="s">
        <v>129</v>
      </c>
      <c r="I138" s="149"/>
      <c r="J138" s="158" t="n">
        <f aca="false">BK138</f>
        <v>0</v>
      </c>
      <c r="L138" s="146"/>
      <c r="M138" s="151"/>
      <c r="N138" s="152"/>
      <c r="O138" s="152"/>
      <c r="P138" s="153" t="n">
        <f aca="false">SUM(P139:P159)</f>
        <v>0</v>
      </c>
      <c r="Q138" s="152"/>
      <c r="R138" s="153" t="n">
        <f aca="false">SUM(R139:R159)</f>
        <v>3.5404302</v>
      </c>
      <c r="S138" s="152"/>
      <c r="T138" s="154" t="n">
        <f aca="false">SUM(T139:T159)</f>
        <v>0</v>
      </c>
      <c r="AR138" s="147" t="s">
        <v>79</v>
      </c>
      <c r="AT138" s="155" t="s">
        <v>73</v>
      </c>
      <c r="AU138" s="155" t="s">
        <v>79</v>
      </c>
      <c r="AY138" s="147" t="s">
        <v>127</v>
      </c>
      <c r="BK138" s="156" t="n">
        <f aca="false">SUM(BK139:BK159)</f>
        <v>0</v>
      </c>
    </row>
    <row r="139" s="27" customFormat="true" ht="37.8" hidden="false" customHeight="true" outlineLevel="0" collapsed="false">
      <c r="A139" s="22"/>
      <c r="B139" s="159"/>
      <c r="C139" s="160" t="s">
        <v>79</v>
      </c>
      <c r="D139" s="160" t="s">
        <v>130</v>
      </c>
      <c r="E139" s="161" t="s">
        <v>131</v>
      </c>
      <c r="F139" s="162" t="s">
        <v>132</v>
      </c>
      <c r="G139" s="163" t="s">
        <v>133</v>
      </c>
      <c r="H139" s="164" t="n">
        <v>11.73</v>
      </c>
      <c r="I139" s="165"/>
      <c r="J139" s="166" t="n">
        <f aca="false">ROUND(I139*H139,2)</f>
        <v>0</v>
      </c>
      <c r="K139" s="162" t="s">
        <v>134</v>
      </c>
      <c r="L139" s="23"/>
      <c r="M139" s="167"/>
      <c r="N139" s="168" t="s">
        <v>39</v>
      </c>
      <c r="O139" s="60"/>
      <c r="P139" s="169" t="n">
        <f aca="false">O139*H139</f>
        <v>0</v>
      </c>
      <c r="Q139" s="169" t="n">
        <v>0.0176</v>
      </c>
      <c r="R139" s="169" t="n">
        <f aca="false">Q139*H139</f>
        <v>0.206448</v>
      </c>
      <c r="S139" s="169" t="n">
        <v>0</v>
      </c>
      <c r="T139" s="170" t="n">
        <f aca="false">S139*H139</f>
        <v>0</v>
      </c>
      <c r="U139" s="22"/>
      <c r="V139" s="22"/>
      <c r="W139" s="22"/>
      <c r="X139" s="22"/>
      <c r="Y139" s="22"/>
      <c r="Z139" s="22"/>
      <c r="AA139" s="22"/>
      <c r="AB139" s="22"/>
      <c r="AC139" s="22"/>
      <c r="AD139" s="22"/>
      <c r="AE139" s="22"/>
      <c r="AR139" s="171" t="s">
        <v>135</v>
      </c>
      <c r="AT139" s="171" t="s">
        <v>130</v>
      </c>
      <c r="AU139" s="171" t="s">
        <v>81</v>
      </c>
      <c r="AY139" s="3" t="s">
        <v>127</v>
      </c>
      <c r="BE139" s="172" t="n">
        <f aca="false">IF(N139="základní",J139,0)</f>
        <v>0</v>
      </c>
      <c r="BF139" s="172" t="n">
        <f aca="false">IF(N139="snížená",J139,0)</f>
        <v>0</v>
      </c>
      <c r="BG139" s="172" t="n">
        <f aca="false">IF(N139="zákl. přenesená",J139,0)</f>
        <v>0</v>
      </c>
      <c r="BH139" s="172" t="n">
        <f aca="false">IF(N139="sníž. přenesená",J139,0)</f>
        <v>0</v>
      </c>
      <c r="BI139" s="172" t="n">
        <f aca="false">IF(N139="nulová",J139,0)</f>
        <v>0</v>
      </c>
      <c r="BJ139" s="3" t="s">
        <v>79</v>
      </c>
      <c r="BK139" s="172" t="n">
        <f aca="false">ROUND(I139*H139,2)</f>
        <v>0</v>
      </c>
      <c r="BL139" s="3" t="s">
        <v>135</v>
      </c>
      <c r="BM139" s="171" t="s">
        <v>136</v>
      </c>
    </row>
    <row r="140" s="173" customFormat="true" ht="12.8" hidden="false" customHeight="false" outlineLevel="0" collapsed="false">
      <c r="B140" s="174"/>
      <c r="D140" s="175" t="s">
        <v>137</v>
      </c>
      <c r="E140" s="176"/>
      <c r="F140" s="177" t="s">
        <v>138</v>
      </c>
      <c r="H140" s="178" t="n">
        <v>5.95</v>
      </c>
      <c r="I140" s="179"/>
      <c r="L140" s="174"/>
      <c r="M140" s="180"/>
      <c r="N140" s="181"/>
      <c r="O140" s="181"/>
      <c r="P140" s="181"/>
      <c r="Q140" s="181"/>
      <c r="R140" s="181"/>
      <c r="S140" s="181"/>
      <c r="T140" s="182"/>
      <c r="AT140" s="176" t="s">
        <v>137</v>
      </c>
      <c r="AU140" s="176" t="s">
        <v>81</v>
      </c>
      <c r="AV140" s="173" t="s">
        <v>81</v>
      </c>
      <c r="AW140" s="173" t="s">
        <v>31</v>
      </c>
      <c r="AX140" s="173" t="s">
        <v>74</v>
      </c>
      <c r="AY140" s="176" t="s">
        <v>127</v>
      </c>
    </row>
    <row r="141" s="173" customFormat="true" ht="12.8" hidden="false" customHeight="false" outlineLevel="0" collapsed="false">
      <c r="B141" s="174"/>
      <c r="D141" s="175" t="s">
        <v>137</v>
      </c>
      <c r="E141" s="176"/>
      <c r="F141" s="177" t="s">
        <v>139</v>
      </c>
      <c r="H141" s="178" t="n">
        <v>5.78</v>
      </c>
      <c r="I141" s="179"/>
      <c r="L141" s="174"/>
      <c r="M141" s="180"/>
      <c r="N141" s="181"/>
      <c r="O141" s="181"/>
      <c r="P141" s="181"/>
      <c r="Q141" s="181"/>
      <c r="R141" s="181"/>
      <c r="S141" s="181"/>
      <c r="T141" s="182"/>
      <c r="AT141" s="176" t="s">
        <v>137</v>
      </c>
      <c r="AU141" s="176" t="s">
        <v>81</v>
      </c>
      <c r="AV141" s="173" t="s">
        <v>81</v>
      </c>
      <c r="AW141" s="173" t="s">
        <v>31</v>
      </c>
      <c r="AX141" s="173" t="s">
        <v>74</v>
      </c>
      <c r="AY141" s="176" t="s">
        <v>127</v>
      </c>
    </row>
    <row r="142" s="183" customFormat="true" ht="12.8" hidden="false" customHeight="false" outlineLevel="0" collapsed="false">
      <c r="B142" s="184"/>
      <c r="D142" s="175" t="s">
        <v>137</v>
      </c>
      <c r="E142" s="185"/>
      <c r="F142" s="186" t="s">
        <v>140</v>
      </c>
      <c r="H142" s="187" t="n">
        <v>11.73</v>
      </c>
      <c r="I142" s="188"/>
      <c r="L142" s="184"/>
      <c r="M142" s="189"/>
      <c r="N142" s="190"/>
      <c r="O142" s="190"/>
      <c r="P142" s="190"/>
      <c r="Q142" s="190"/>
      <c r="R142" s="190"/>
      <c r="S142" s="190"/>
      <c r="T142" s="191"/>
      <c r="AT142" s="185" t="s">
        <v>137</v>
      </c>
      <c r="AU142" s="185" t="s">
        <v>81</v>
      </c>
      <c r="AV142" s="183" t="s">
        <v>135</v>
      </c>
      <c r="AW142" s="183" t="s">
        <v>31</v>
      </c>
      <c r="AX142" s="183" t="s">
        <v>79</v>
      </c>
      <c r="AY142" s="185" t="s">
        <v>127</v>
      </c>
    </row>
    <row r="143" s="27" customFormat="true" ht="24.15" hidden="false" customHeight="true" outlineLevel="0" collapsed="false">
      <c r="A143" s="22"/>
      <c r="B143" s="159"/>
      <c r="C143" s="160" t="s">
        <v>81</v>
      </c>
      <c r="D143" s="160" t="s">
        <v>130</v>
      </c>
      <c r="E143" s="161" t="s">
        <v>141</v>
      </c>
      <c r="F143" s="162" t="s">
        <v>142</v>
      </c>
      <c r="G143" s="163" t="s">
        <v>133</v>
      </c>
      <c r="H143" s="164" t="n">
        <v>40.77</v>
      </c>
      <c r="I143" s="165"/>
      <c r="J143" s="166" t="n">
        <f aca="false">ROUND(I143*H143,2)</f>
        <v>0</v>
      </c>
      <c r="K143" s="162" t="s">
        <v>134</v>
      </c>
      <c r="L143" s="23"/>
      <c r="M143" s="167"/>
      <c r="N143" s="168" t="s">
        <v>39</v>
      </c>
      <c r="O143" s="60"/>
      <c r="P143" s="169" t="n">
        <f aca="false">O143*H143</f>
        <v>0</v>
      </c>
      <c r="Q143" s="169" t="n">
        <v>0.00026</v>
      </c>
      <c r="R143" s="169" t="n">
        <f aca="false">Q143*H143</f>
        <v>0.0106002</v>
      </c>
      <c r="S143" s="169" t="n">
        <v>0</v>
      </c>
      <c r="T143" s="170" t="n">
        <f aca="false">S143*H143</f>
        <v>0</v>
      </c>
      <c r="U143" s="22"/>
      <c r="V143" s="22"/>
      <c r="W143" s="22"/>
      <c r="X143" s="22"/>
      <c r="Y143" s="22"/>
      <c r="Z143" s="22"/>
      <c r="AA143" s="22"/>
      <c r="AB143" s="22"/>
      <c r="AC143" s="22"/>
      <c r="AD143" s="22"/>
      <c r="AE143" s="22"/>
      <c r="AR143" s="171" t="s">
        <v>135</v>
      </c>
      <c r="AT143" s="171" t="s">
        <v>130</v>
      </c>
      <c r="AU143" s="171" t="s">
        <v>81</v>
      </c>
      <c r="AY143" s="3" t="s">
        <v>127</v>
      </c>
      <c r="BE143" s="172" t="n">
        <f aca="false">IF(N143="základní",J143,0)</f>
        <v>0</v>
      </c>
      <c r="BF143" s="172" t="n">
        <f aca="false">IF(N143="snížená",J143,0)</f>
        <v>0</v>
      </c>
      <c r="BG143" s="172" t="n">
        <f aca="false">IF(N143="zákl. přenesená",J143,0)</f>
        <v>0</v>
      </c>
      <c r="BH143" s="172" t="n">
        <f aca="false">IF(N143="sníž. přenesená",J143,0)</f>
        <v>0</v>
      </c>
      <c r="BI143" s="172" t="n">
        <f aca="false">IF(N143="nulová",J143,0)</f>
        <v>0</v>
      </c>
      <c r="BJ143" s="3" t="s">
        <v>79</v>
      </c>
      <c r="BK143" s="172" t="n">
        <f aca="false">ROUND(I143*H143,2)</f>
        <v>0</v>
      </c>
      <c r="BL143" s="3" t="s">
        <v>135</v>
      </c>
      <c r="BM143" s="171" t="s">
        <v>143</v>
      </c>
    </row>
    <row r="144" s="27" customFormat="true" ht="21.75" hidden="false" customHeight="true" outlineLevel="0" collapsed="false">
      <c r="A144" s="22"/>
      <c r="B144" s="159"/>
      <c r="C144" s="160" t="s">
        <v>144</v>
      </c>
      <c r="D144" s="160" t="s">
        <v>130</v>
      </c>
      <c r="E144" s="161" t="s">
        <v>145</v>
      </c>
      <c r="F144" s="162" t="s">
        <v>146</v>
      </c>
      <c r="G144" s="163" t="s">
        <v>133</v>
      </c>
      <c r="H144" s="164" t="n">
        <v>4.95</v>
      </c>
      <c r="I144" s="165"/>
      <c r="J144" s="166" t="n">
        <f aca="false">ROUND(I144*H144,2)</f>
        <v>0</v>
      </c>
      <c r="K144" s="162" t="s">
        <v>134</v>
      </c>
      <c r="L144" s="23"/>
      <c r="M144" s="167"/>
      <c r="N144" s="168" t="s">
        <v>39</v>
      </c>
      <c r="O144" s="60"/>
      <c r="P144" s="169" t="n">
        <f aca="false">O144*H144</f>
        <v>0</v>
      </c>
      <c r="Q144" s="169" t="n">
        <v>0.056</v>
      </c>
      <c r="R144" s="169" t="n">
        <f aca="false">Q144*H144</f>
        <v>0.2772</v>
      </c>
      <c r="S144" s="169" t="n">
        <v>0</v>
      </c>
      <c r="T144" s="170" t="n">
        <f aca="false">S144*H144</f>
        <v>0</v>
      </c>
      <c r="U144" s="22"/>
      <c r="V144" s="22"/>
      <c r="W144" s="22"/>
      <c r="X144" s="22"/>
      <c r="Y144" s="22"/>
      <c r="Z144" s="22"/>
      <c r="AA144" s="22"/>
      <c r="AB144" s="22"/>
      <c r="AC144" s="22"/>
      <c r="AD144" s="22"/>
      <c r="AE144" s="22"/>
      <c r="AR144" s="171" t="s">
        <v>135</v>
      </c>
      <c r="AT144" s="171" t="s">
        <v>130</v>
      </c>
      <c r="AU144" s="171" t="s">
        <v>81</v>
      </c>
      <c r="AY144" s="3" t="s">
        <v>127</v>
      </c>
      <c r="BE144" s="172" t="n">
        <f aca="false">IF(N144="základní",J144,0)</f>
        <v>0</v>
      </c>
      <c r="BF144" s="172" t="n">
        <f aca="false">IF(N144="snížená",J144,0)</f>
        <v>0</v>
      </c>
      <c r="BG144" s="172" t="n">
        <f aca="false">IF(N144="zákl. přenesená",J144,0)</f>
        <v>0</v>
      </c>
      <c r="BH144" s="172" t="n">
        <f aca="false">IF(N144="sníž. přenesená",J144,0)</f>
        <v>0</v>
      </c>
      <c r="BI144" s="172" t="n">
        <f aca="false">IF(N144="nulová",J144,0)</f>
        <v>0</v>
      </c>
      <c r="BJ144" s="3" t="s">
        <v>79</v>
      </c>
      <c r="BK144" s="172" t="n">
        <f aca="false">ROUND(I144*H144,2)</f>
        <v>0</v>
      </c>
      <c r="BL144" s="3" t="s">
        <v>135</v>
      </c>
      <c r="BM144" s="171" t="s">
        <v>147</v>
      </c>
    </row>
    <row r="145" s="173" customFormat="true" ht="12.8" hidden="false" customHeight="false" outlineLevel="0" collapsed="false">
      <c r="B145" s="174"/>
      <c r="D145" s="175" t="s">
        <v>137</v>
      </c>
      <c r="E145" s="176"/>
      <c r="F145" s="177" t="s">
        <v>148</v>
      </c>
      <c r="H145" s="178" t="n">
        <v>4.95</v>
      </c>
      <c r="I145" s="179"/>
      <c r="L145" s="174"/>
      <c r="M145" s="180"/>
      <c r="N145" s="181"/>
      <c r="O145" s="181"/>
      <c r="P145" s="181"/>
      <c r="Q145" s="181"/>
      <c r="R145" s="181"/>
      <c r="S145" s="181"/>
      <c r="T145" s="182"/>
      <c r="AT145" s="176" t="s">
        <v>137</v>
      </c>
      <c r="AU145" s="176" t="s">
        <v>81</v>
      </c>
      <c r="AV145" s="173" t="s">
        <v>81</v>
      </c>
      <c r="AW145" s="173" t="s">
        <v>31</v>
      </c>
      <c r="AX145" s="173" t="s">
        <v>79</v>
      </c>
      <c r="AY145" s="176" t="s">
        <v>127</v>
      </c>
    </row>
    <row r="146" s="27" customFormat="true" ht="24.15" hidden="false" customHeight="true" outlineLevel="0" collapsed="false">
      <c r="A146" s="22"/>
      <c r="B146" s="159"/>
      <c r="C146" s="160" t="s">
        <v>135</v>
      </c>
      <c r="D146" s="160" t="s">
        <v>130</v>
      </c>
      <c r="E146" s="161" t="s">
        <v>149</v>
      </c>
      <c r="F146" s="162" t="s">
        <v>150</v>
      </c>
      <c r="G146" s="163" t="s">
        <v>133</v>
      </c>
      <c r="H146" s="164" t="n">
        <v>40.77</v>
      </c>
      <c r="I146" s="165"/>
      <c r="J146" s="166" t="n">
        <f aca="false">ROUND(I146*H146,2)</f>
        <v>0</v>
      </c>
      <c r="K146" s="162" t="s">
        <v>134</v>
      </c>
      <c r="L146" s="23"/>
      <c r="M146" s="167"/>
      <c r="N146" s="168" t="s">
        <v>39</v>
      </c>
      <c r="O146" s="60"/>
      <c r="P146" s="169" t="n">
        <f aca="false">O146*H146</f>
        <v>0</v>
      </c>
      <c r="Q146" s="169" t="n">
        <v>0.0154</v>
      </c>
      <c r="R146" s="169" t="n">
        <f aca="false">Q146*H146</f>
        <v>0.627858</v>
      </c>
      <c r="S146" s="169" t="n">
        <v>0</v>
      </c>
      <c r="T146" s="170" t="n">
        <f aca="false">S146*H146</f>
        <v>0</v>
      </c>
      <c r="U146" s="22"/>
      <c r="V146" s="22"/>
      <c r="W146" s="22"/>
      <c r="X146" s="22"/>
      <c r="Y146" s="22"/>
      <c r="Z146" s="22"/>
      <c r="AA146" s="22"/>
      <c r="AB146" s="22"/>
      <c r="AC146" s="22"/>
      <c r="AD146" s="22"/>
      <c r="AE146" s="22"/>
      <c r="AR146" s="171" t="s">
        <v>135</v>
      </c>
      <c r="AT146" s="171" t="s">
        <v>130</v>
      </c>
      <c r="AU146" s="171" t="s">
        <v>81</v>
      </c>
      <c r="AY146" s="3" t="s">
        <v>127</v>
      </c>
      <c r="BE146" s="172" t="n">
        <f aca="false">IF(N146="základní",J146,0)</f>
        <v>0</v>
      </c>
      <c r="BF146" s="172" t="n">
        <f aca="false">IF(N146="snížená",J146,0)</f>
        <v>0</v>
      </c>
      <c r="BG146" s="172" t="n">
        <f aca="false">IF(N146="zákl. přenesená",J146,0)</f>
        <v>0</v>
      </c>
      <c r="BH146" s="172" t="n">
        <f aca="false">IF(N146="sníž. přenesená",J146,0)</f>
        <v>0</v>
      </c>
      <c r="BI146" s="172" t="n">
        <f aca="false">IF(N146="nulová",J146,0)</f>
        <v>0</v>
      </c>
      <c r="BJ146" s="3" t="s">
        <v>79</v>
      </c>
      <c r="BK146" s="172" t="n">
        <f aca="false">ROUND(I146*H146,2)</f>
        <v>0</v>
      </c>
      <c r="BL146" s="3" t="s">
        <v>135</v>
      </c>
      <c r="BM146" s="171" t="s">
        <v>151</v>
      </c>
    </row>
    <row r="147" s="27" customFormat="true" ht="24.15" hidden="false" customHeight="true" outlineLevel="0" collapsed="false">
      <c r="A147" s="22"/>
      <c r="B147" s="159"/>
      <c r="C147" s="160" t="s">
        <v>152</v>
      </c>
      <c r="D147" s="160" t="s">
        <v>130</v>
      </c>
      <c r="E147" s="161" t="s">
        <v>153</v>
      </c>
      <c r="F147" s="162" t="s">
        <v>154</v>
      </c>
      <c r="G147" s="163" t="s">
        <v>133</v>
      </c>
      <c r="H147" s="164" t="n">
        <v>40.77</v>
      </c>
      <c r="I147" s="165"/>
      <c r="J147" s="166" t="n">
        <f aca="false">ROUND(I147*H147,2)</f>
        <v>0</v>
      </c>
      <c r="K147" s="162" t="s">
        <v>134</v>
      </c>
      <c r="L147" s="23"/>
      <c r="M147" s="167"/>
      <c r="N147" s="168" t="s">
        <v>39</v>
      </c>
      <c r="O147" s="60"/>
      <c r="P147" s="169" t="n">
        <f aca="false">O147*H147</f>
        <v>0</v>
      </c>
      <c r="Q147" s="169" t="n">
        <v>0.0079</v>
      </c>
      <c r="R147" s="169" t="n">
        <f aca="false">Q147*H147</f>
        <v>0.322083</v>
      </c>
      <c r="S147" s="169" t="n">
        <v>0</v>
      </c>
      <c r="T147" s="170" t="n">
        <f aca="false">S147*H147</f>
        <v>0</v>
      </c>
      <c r="U147" s="22"/>
      <c r="V147" s="22"/>
      <c r="W147" s="22"/>
      <c r="X147" s="22"/>
      <c r="Y147" s="22"/>
      <c r="Z147" s="22"/>
      <c r="AA147" s="22"/>
      <c r="AB147" s="22"/>
      <c r="AC147" s="22"/>
      <c r="AD147" s="22"/>
      <c r="AE147" s="22"/>
      <c r="AR147" s="171" t="s">
        <v>135</v>
      </c>
      <c r="AT147" s="171" t="s">
        <v>130</v>
      </c>
      <c r="AU147" s="171" t="s">
        <v>81</v>
      </c>
      <c r="AY147" s="3" t="s">
        <v>127</v>
      </c>
      <c r="BE147" s="172" t="n">
        <f aca="false">IF(N147="základní",J147,0)</f>
        <v>0</v>
      </c>
      <c r="BF147" s="172" t="n">
        <f aca="false">IF(N147="snížená",J147,0)</f>
        <v>0</v>
      </c>
      <c r="BG147" s="172" t="n">
        <f aca="false">IF(N147="zákl. přenesená",J147,0)</f>
        <v>0</v>
      </c>
      <c r="BH147" s="172" t="n">
        <f aca="false">IF(N147="sníž. přenesená",J147,0)</f>
        <v>0</v>
      </c>
      <c r="BI147" s="172" t="n">
        <f aca="false">IF(N147="nulová",J147,0)</f>
        <v>0</v>
      </c>
      <c r="BJ147" s="3" t="s">
        <v>79</v>
      </c>
      <c r="BK147" s="172" t="n">
        <f aca="false">ROUND(I147*H147,2)</f>
        <v>0</v>
      </c>
      <c r="BL147" s="3" t="s">
        <v>135</v>
      </c>
      <c r="BM147" s="171" t="s">
        <v>155</v>
      </c>
    </row>
    <row r="148" s="27" customFormat="true" ht="37.8" hidden="false" customHeight="true" outlineLevel="0" collapsed="false">
      <c r="A148" s="22"/>
      <c r="B148" s="159"/>
      <c r="C148" s="160" t="s">
        <v>128</v>
      </c>
      <c r="D148" s="160" t="s">
        <v>130</v>
      </c>
      <c r="E148" s="161" t="s">
        <v>156</v>
      </c>
      <c r="F148" s="162" t="s">
        <v>157</v>
      </c>
      <c r="G148" s="163" t="s">
        <v>133</v>
      </c>
      <c r="H148" s="164" t="n">
        <v>42.2</v>
      </c>
      <c r="I148" s="165"/>
      <c r="J148" s="166" t="n">
        <f aca="false">ROUND(I148*H148,2)</f>
        <v>0</v>
      </c>
      <c r="K148" s="162" t="s">
        <v>134</v>
      </c>
      <c r="L148" s="23"/>
      <c r="M148" s="167"/>
      <c r="N148" s="168" t="s">
        <v>39</v>
      </c>
      <c r="O148" s="60"/>
      <c r="P148" s="169" t="n">
        <f aca="false">O148*H148</f>
        <v>0</v>
      </c>
      <c r="Q148" s="169" t="n">
        <v>0.0176</v>
      </c>
      <c r="R148" s="169" t="n">
        <f aca="false">Q148*H148</f>
        <v>0.74272</v>
      </c>
      <c r="S148" s="169" t="n">
        <v>0</v>
      </c>
      <c r="T148" s="170" t="n">
        <f aca="false">S148*H148</f>
        <v>0</v>
      </c>
      <c r="U148" s="22"/>
      <c r="V148" s="22"/>
      <c r="W148" s="22"/>
      <c r="X148" s="22"/>
      <c r="Y148" s="22"/>
      <c r="Z148" s="22"/>
      <c r="AA148" s="22"/>
      <c r="AB148" s="22"/>
      <c r="AC148" s="22"/>
      <c r="AD148" s="22"/>
      <c r="AE148" s="22"/>
      <c r="AR148" s="171" t="s">
        <v>135</v>
      </c>
      <c r="AT148" s="171" t="s">
        <v>130</v>
      </c>
      <c r="AU148" s="171" t="s">
        <v>81</v>
      </c>
      <c r="AY148" s="3" t="s">
        <v>127</v>
      </c>
      <c r="BE148" s="172" t="n">
        <f aca="false">IF(N148="základní",J148,0)</f>
        <v>0</v>
      </c>
      <c r="BF148" s="172" t="n">
        <f aca="false">IF(N148="snížená",J148,0)</f>
        <v>0</v>
      </c>
      <c r="BG148" s="172" t="n">
        <f aca="false">IF(N148="zákl. přenesená",J148,0)</f>
        <v>0</v>
      </c>
      <c r="BH148" s="172" t="n">
        <f aca="false">IF(N148="sníž. přenesená",J148,0)</f>
        <v>0</v>
      </c>
      <c r="BI148" s="172" t="n">
        <f aca="false">IF(N148="nulová",J148,0)</f>
        <v>0</v>
      </c>
      <c r="BJ148" s="3" t="s">
        <v>79</v>
      </c>
      <c r="BK148" s="172" t="n">
        <f aca="false">ROUND(I148*H148,2)</f>
        <v>0</v>
      </c>
      <c r="BL148" s="3" t="s">
        <v>135</v>
      </c>
      <c r="BM148" s="171" t="s">
        <v>158</v>
      </c>
    </row>
    <row r="149" s="173" customFormat="true" ht="19.25" hidden="false" customHeight="false" outlineLevel="0" collapsed="false">
      <c r="B149" s="174"/>
      <c r="D149" s="175" t="s">
        <v>137</v>
      </c>
      <c r="E149" s="176"/>
      <c r="F149" s="177" t="s">
        <v>159</v>
      </c>
      <c r="H149" s="178" t="n">
        <v>27.38</v>
      </c>
      <c r="I149" s="179"/>
      <c r="L149" s="174"/>
      <c r="M149" s="180"/>
      <c r="N149" s="181"/>
      <c r="O149" s="181"/>
      <c r="P149" s="181"/>
      <c r="Q149" s="181"/>
      <c r="R149" s="181"/>
      <c r="S149" s="181"/>
      <c r="T149" s="182"/>
      <c r="AT149" s="176" t="s">
        <v>137</v>
      </c>
      <c r="AU149" s="176" t="s">
        <v>81</v>
      </c>
      <c r="AV149" s="173" t="s">
        <v>81</v>
      </c>
      <c r="AW149" s="173" t="s">
        <v>31</v>
      </c>
      <c r="AX149" s="173" t="s">
        <v>74</v>
      </c>
      <c r="AY149" s="176" t="s">
        <v>127</v>
      </c>
    </row>
    <row r="150" s="173" customFormat="true" ht="12.8" hidden="false" customHeight="false" outlineLevel="0" collapsed="false">
      <c r="B150" s="174"/>
      <c r="D150" s="175" t="s">
        <v>137</v>
      </c>
      <c r="E150" s="176"/>
      <c r="F150" s="177" t="s">
        <v>160</v>
      </c>
      <c r="H150" s="178" t="n">
        <v>14.82</v>
      </c>
      <c r="I150" s="179"/>
      <c r="L150" s="174"/>
      <c r="M150" s="180"/>
      <c r="N150" s="181"/>
      <c r="O150" s="181"/>
      <c r="P150" s="181"/>
      <c r="Q150" s="181"/>
      <c r="R150" s="181"/>
      <c r="S150" s="181"/>
      <c r="T150" s="182"/>
      <c r="AT150" s="176" t="s">
        <v>137</v>
      </c>
      <c r="AU150" s="176" t="s">
        <v>81</v>
      </c>
      <c r="AV150" s="173" t="s">
        <v>81</v>
      </c>
      <c r="AW150" s="173" t="s">
        <v>31</v>
      </c>
      <c r="AX150" s="173" t="s">
        <v>74</v>
      </c>
      <c r="AY150" s="176" t="s">
        <v>127</v>
      </c>
    </row>
    <row r="151" s="183" customFormat="true" ht="12.8" hidden="false" customHeight="false" outlineLevel="0" collapsed="false">
      <c r="B151" s="184"/>
      <c r="D151" s="175" t="s">
        <v>137</v>
      </c>
      <c r="E151" s="185"/>
      <c r="F151" s="186" t="s">
        <v>140</v>
      </c>
      <c r="H151" s="187" t="n">
        <v>42.2</v>
      </c>
      <c r="I151" s="188"/>
      <c r="L151" s="184"/>
      <c r="M151" s="189"/>
      <c r="N151" s="190"/>
      <c r="O151" s="190"/>
      <c r="P151" s="190"/>
      <c r="Q151" s="190"/>
      <c r="R151" s="190"/>
      <c r="S151" s="190"/>
      <c r="T151" s="191"/>
      <c r="AT151" s="185" t="s">
        <v>137</v>
      </c>
      <c r="AU151" s="185" t="s">
        <v>81</v>
      </c>
      <c r="AV151" s="183" t="s">
        <v>135</v>
      </c>
      <c r="AW151" s="183" t="s">
        <v>31</v>
      </c>
      <c r="AX151" s="183" t="s">
        <v>79</v>
      </c>
      <c r="AY151" s="185" t="s">
        <v>127</v>
      </c>
    </row>
    <row r="152" s="27" customFormat="true" ht="21.75" hidden="false" customHeight="true" outlineLevel="0" collapsed="false">
      <c r="A152" s="22"/>
      <c r="B152" s="159"/>
      <c r="C152" s="160" t="s">
        <v>161</v>
      </c>
      <c r="D152" s="160" t="s">
        <v>130</v>
      </c>
      <c r="E152" s="161" t="s">
        <v>162</v>
      </c>
      <c r="F152" s="162" t="s">
        <v>163</v>
      </c>
      <c r="G152" s="163" t="s">
        <v>164</v>
      </c>
      <c r="H152" s="164" t="n">
        <v>1</v>
      </c>
      <c r="I152" s="165"/>
      <c r="J152" s="166" t="n">
        <f aca="false">ROUND(I152*H152,2)</f>
        <v>0</v>
      </c>
      <c r="K152" s="162"/>
      <c r="L152" s="23"/>
      <c r="M152" s="167"/>
      <c r="N152" s="168" t="s">
        <v>39</v>
      </c>
      <c r="O152" s="60"/>
      <c r="P152" s="169" t="n">
        <f aca="false">O152*H152</f>
        <v>0</v>
      </c>
      <c r="Q152" s="169" t="n">
        <v>0.0079</v>
      </c>
      <c r="R152" s="169" t="n">
        <f aca="false">Q152*H152</f>
        <v>0.0079</v>
      </c>
      <c r="S152" s="169" t="n">
        <v>0</v>
      </c>
      <c r="T152" s="170" t="n">
        <f aca="false">S152*H152</f>
        <v>0</v>
      </c>
      <c r="U152" s="22"/>
      <c r="V152" s="22"/>
      <c r="W152" s="22"/>
      <c r="X152" s="22"/>
      <c r="Y152" s="22"/>
      <c r="Z152" s="22"/>
      <c r="AA152" s="22"/>
      <c r="AB152" s="22"/>
      <c r="AC152" s="22"/>
      <c r="AD152" s="22"/>
      <c r="AE152" s="22"/>
      <c r="AR152" s="171" t="s">
        <v>135</v>
      </c>
      <c r="AT152" s="171" t="s">
        <v>130</v>
      </c>
      <c r="AU152" s="171" t="s">
        <v>81</v>
      </c>
      <c r="AY152" s="3" t="s">
        <v>127</v>
      </c>
      <c r="BE152" s="172" t="n">
        <f aca="false">IF(N152="základní",J152,0)</f>
        <v>0</v>
      </c>
      <c r="BF152" s="172" t="n">
        <f aca="false">IF(N152="snížená",J152,0)</f>
        <v>0</v>
      </c>
      <c r="BG152" s="172" t="n">
        <f aca="false">IF(N152="zákl. přenesená",J152,0)</f>
        <v>0</v>
      </c>
      <c r="BH152" s="172" t="n">
        <f aca="false">IF(N152="sníž. přenesená",J152,0)</f>
        <v>0</v>
      </c>
      <c r="BI152" s="172" t="n">
        <f aca="false">IF(N152="nulová",J152,0)</f>
        <v>0</v>
      </c>
      <c r="BJ152" s="3" t="s">
        <v>79</v>
      </c>
      <c r="BK152" s="172" t="n">
        <f aca="false">ROUND(I152*H152,2)</f>
        <v>0</v>
      </c>
      <c r="BL152" s="3" t="s">
        <v>135</v>
      </c>
      <c r="BM152" s="171" t="s">
        <v>165</v>
      </c>
    </row>
    <row r="153" s="27" customFormat="true" ht="16.5" hidden="false" customHeight="true" outlineLevel="0" collapsed="false">
      <c r="A153" s="22"/>
      <c r="B153" s="159"/>
      <c r="C153" s="160" t="s">
        <v>166</v>
      </c>
      <c r="D153" s="160" t="s">
        <v>130</v>
      </c>
      <c r="E153" s="161" t="s">
        <v>167</v>
      </c>
      <c r="F153" s="162" t="s">
        <v>168</v>
      </c>
      <c r="G153" s="163" t="s">
        <v>169</v>
      </c>
      <c r="H153" s="164" t="n">
        <v>3.25</v>
      </c>
      <c r="I153" s="165"/>
      <c r="J153" s="166" t="n">
        <f aca="false">ROUND(I153*H153,2)</f>
        <v>0</v>
      </c>
      <c r="K153" s="162"/>
      <c r="L153" s="23"/>
      <c r="M153" s="167"/>
      <c r="N153" s="168" t="s">
        <v>39</v>
      </c>
      <c r="O153" s="60"/>
      <c r="P153" s="169" t="n">
        <f aca="false">O153*H153</f>
        <v>0</v>
      </c>
      <c r="Q153" s="169" t="n">
        <v>0.0079</v>
      </c>
      <c r="R153" s="169" t="n">
        <f aca="false">Q153*H153</f>
        <v>0.025675</v>
      </c>
      <c r="S153" s="169" t="n">
        <v>0</v>
      </c>
      <c r="T153" s="170" t="n">
        <f aca="false">S153*H153</f>
        <v>0</v>
      </c>
      <c r="U153" s="22"/>
      <c r="V153" s="22"/>
      <c r="W153" s="22"/>
      <c r="X153" s="22"/>
      <c r="Y153" s="22"/>
      <c r="Z153" s="22"/>
      <c r="AA153" s="22"/>
      <c r="AB153" s="22"/>
      <c r="AC153" s="22"/>
      <c r="AD153" s="22"/>
      <c r="AE153" s="22"/>
      <c r="AR153" s="171" t="s">
        <v>135</v>
      </c>
      <c r="AT153" s="171" t="s">
        <v>130</v>
      </c>
      <c r="AU153" s="171" t="s">
        <v>81</v>
      </c>
      <c r="AY153" s="3" t="s">
        <v>127</v>
      </c>
      <c r="BE153" s="172" t="n">
        <f aca="false">IF(N153="základní",J153,0)</f>
        <v>0</v>
      </c>
      <c r="BF153" s="172" t="n">
        <f aca="false">IF(N153="snížená",J153,0)</f>
        <v>0</v>
      </c>
      <c r="BG153" s="172" t="n">
        <f aca="false">IF(N153="zákl. přenesená",J153,0)</f>
        <v>0</v>
      </c>
      <c r="BH153" s="172" t="n">
        <f aca="false">IF(N153="sníž. přenesená",J153,0)</f>
        <v>0</v>
      </c>
      <c r="BI153" s="172" t="n">
        <f aca="false">IF(N153="nulová",J153,0)</f>
        <v>0</v>
      </c>
      <c r="BJ153" s="3" t="s">
        <v>79</v>
      </c>
      <c r="BK153" s="172" t="n">
        <f aca="false">ROUND(I153*H153,2)</f>
        <v>0</v>
      </c>
      <c r="BL153" s="3" t="s">
        <v>135</v>
      </c>
      <c r="BM153" s="171" t="s">
        <v>170</v>
      </c>
    </row>
    <row r="154" s="173" customFormat="true" ht="12.8" hidden="false" customHeight="false" outlineLevel="0" collapsed="false">
      <c r="B154" s="174"/>
      <c r="D154" s="175" t="s">
        <v>137</v>
      </c>
      <c r="E154" s="176"/>
      <c r="F154" s="177" t="s">
        <v>171</v>
      </c>
      <c r="H154" s="178" t="n">
        <v>3.25</v>
      </c>
      <c r="I154" s="179"/>
      <c r="L154" s="174"/>
      <c r="M154" s="180"/>
      <c r="N154" s="181"/>
      <c r="O154" s="181"/>
      <c r="P154" s="181"/>
      <c r="Q154" s="181"/>
      <c r="R154" s="181"/>
      <c r="S154" s="181"/>
      <c r="T154" s="182"/>
      <c r="AT154" s="176" t="s">
        <v>137</v>
      </c>
      <c r="AU154" s="176" t="s">
        <v>81</v>
      </c>
      <c r="AV154" s="173" t="s">
        <v>81</v>
      </c>
      <c r="AW154" s="173" t="s">
        <v>31</v>
      </c>
      <c r="AX154" s="173" t="s">
        <v>79</v>
      </c>
      <c r="AY154" s="176" t="s">
        <v>127</v>
      </c>
    </row>
    <row r="155" s="27" customFormat="true" ht="21.75" hidden="false" customHeight="true" outlineLevel="0" collapsed="false">
      <c r="A155" s="22"/>
      <c r="B155" s="159"/>
      <c r="C155" s="160" t="s">
        <v>172</v>
      </c>
      <c r="D155" s="160" t="s">
        <v>130</v>
      </c>
      <c r="E155" s="161" t="s">
        <v>173</v>
      </c>
      <c r="F155" s="162" t="s">
        <v>174</v>
      </c>
      <c r="G155" s="163" t="s">
        <v>133</v>
      </c>
      <c r="H155" s="164" t="n">
        <v>11.73</v>
      </c>
      <c r="I155" s="165"/>
      <c r="J155" s="166" t="n">
        <f aca="false">ROUND(I155*H155,2)</f>
        <v>0</v>
      </c>
      <c r="K155" s="162" t="s">
        <v>134</v>
      </c>
      <c r="L155" s="23"/>
      <c r="M155" s="167"/>
      <c r="N155" s="168" t="s">
        <v>39</v>
      </c>
      <c r="O155" s="60"/>
      <c r="P155" s="169" t="n">
        <f aca="false">O155*H155</f>
        <v>0</v>
      </c>
      <c r="Q155" s="169" t="n">
        <v>0.1122</v>
      </c>
      <c r="R155" s="169" t="n">
        <f aca="false">Q155*H155</f>
        <v>1.316106</v>
      </c>
      <c r="S155" s="169" t="n">
        <v>0</v>
      </c>
      <c r="T155" s="170" t="n">
        <f aca="false">S155*H155</f>
        <v>0</v>
      </c>
      <c r="U155" s="22"/>
      <c r="V155" s="22"/>
      <c r="W155" s="22"/>
      <c r="X155" s="22"/>
      <c r="Y155" s="22"/>
      <c r="Z155" s="22"/>
      <c r="AA155" s="22"/>
      <c r="AB155" s="22"/>
      <c r="AC155" s="22"/>
      <c r="AD155" s="22"/>
      <c r="AE155" s="22"/>
      <c r="AR155" s="171" t="s">
        <v>135</v>
      </c>
      <c r="AT155" s="171" t="s">
        <v>130</v>
      </c>
      <c r="AU155" s="171" t="s">
        <v>81</v>
      </c>
      <c r="AY155" s="3" t="s">
        <v>127</v>
      </c>
      <c r="BE155" s="172" t="n">
        <f aca="false">IF(N155="základní",J155,0)</f>
        <v>0</v>
      </c>
      <c r="BF155" s="172" t="n">
        <f aca="false">IF(N155="snížená",J155,0)</f>
        <v>0</v>
      </c>
      <c r="BG155" s="172" t="n">
        <f aca="false">IF(N155="zákl. přenesená",J155,0)</f>
        <v>0</v>
      </c>
      <c r="BH155" s="172" t="n">
        <f aca="false">IF(N155="sníž. přenesená",J155,0)</f>
        <v>0</v>
      </c>
      <c r="BI155" s="172" t="n">
        <f aca="false">IF(N155="nulová",J155,0)</f>
        <v>0</v>
      </c>
      <c r="BJ155" s="3" t="s">
        <v>79</v>
      </c>
      <c r="BK155" s="172" t="n">
        <f aca="false">ROUND(I155*H155,2)</f>
        <v>0</v>
      </c>
      <c r="BL155" s="3" t="s">
        <v>135</v>
      </c>
      <c r="BM155" s="171" t="s">
        <v>175</v>
      </c>
    </row>
    <row r="156" s="27" customFormat="true" ht="16.5" hidden="false" customHeight="true" outlineLevel="0" collapsed="false">
      <c r="A156" s="22"/>
      <c r="B156" s="159"/>
      <c r="C156" s="160" t="s">
        <v>176</v>
      </c>
      <c r="D156" s="160" t="s">
        <v>130</v>
      </c>
      <c r="E156" s="161" t="s">
        <v>177</v>
      </c>
      <c r="F156" s="162" t="s">
        <v>178</v>
      </c>
      <c r="G156" s="163" t="s">
        <v>164</v>
      </c>
      <c r="H156" s="164" t="n">
        <v>3</v>
      </c>
      <c r="I156" s="165"/>
      <c r="J156" s="166" t="n">
        <f aca="false">ROUND(I156*H156,2)</f>
        <v>0</v>
      </c>
      <c r="K156" s="162"/>
      <c r="L156" s="23"/>
      <c r="M156" s="167"/>
      <c r="N156" s="168" t="s">
        <v>39</v>
      </c>
      <c r="O156" s="60"/>
      <c r="P156" s="169" t="n">
        <f aca="false">O156*H156</f>
        <v>0</v>
      </c>
      <c r="Q156" s="169" t="n">
        <v>0.00048</v>
      </c>
      <c r="R156" s="169" t="n">
        <f aca="false">Q156*H156</f>
        <v>0.00144</v>
      </c>
      <c r="S156" s="169" t="n">
        <v>0</v>
      </c>
      <c r="T156" s="170" t="n">
        <f aca="false">S156*H156</f>
        <v>0</v>
      </c>
      <c r="U156" s="22"/>
      <c r="V156" s="22"/>
      <c r="W156" s="22"/>
      <c r="X156" s="22"/>
      <c r="Y156" s="22"/>
      <c r="Z156" s="22"/>
      <c r="AA156" s="22"/>
      <c r="AB156" s="22"/>
      <c r="AC156" s="22"/>
      <c r="AD156" s="22"/>
      <c r="AE156" s="22"/>
      <c r="AR156" s="171" t="s">
        <v>135</v>
      </c>
      <c r="AT156" s="171" t="s">
        <v>130</v>
      </c>
      <c r="AU156" s="171" t="s">
        <v>81</v>
      </c>
      <c r="AY156" s="3" t="s">
        <v>127</v>
      </c>
      <c r="BE156" s="172" t="n">
        <f aca="false">IF(N156="základní",J156,0)</f>
        <v>0</v>
      </c>
      <c r="BF156" s="172" t="n">
        <f aca="false">IF(N156="snížená",J156,0)</f>
        <v>0</v>
      </c>
      <c r="BG156" s="172" t="n">
        <f aca="false">IF(N156="zákl. přenesená",J156,0)</f>
        <v>0</v>
      </c>
      <c r="BH156" s="172" t="n">
        <f aca="false">IF(N156="sníž. přenesená",J156,0)</f>
        <v>0</v>
      </c>
      <c r="BI156" s="172" t="n">
        <f aca="false">IF(N156="nulová",J156,0)</f>
        <v>0</v>
      </c>
      <c r="BJ156" s="3" t="s">
        <v>79</v>
      </c>
      <c r="BK156" s="172" t="n">
        <f aca="false">ROUND(I156*H156,2)</f>
        <v>0</v>
      </c>
      <c r="BL156" s="3" t="s">
        <v>135</v>
      </c>
      <c r="BM156" s="171" t="s">
        <v>179</v>
      </c>
    </row>
    <row r="157" s="173" customFormat="true" ht="12.8" hidden="false" customHeight="false" outlineLevel="0" collapsed="false">
      <c r="B157" s="174"/>
      <c r="D157" s="175" t="s">
        <v>137</v>
      </c>
      <c r="E157" s="176"/>
      <c r="F157" s="177" t="s">
        <v>180</v>
      </c>
      <c r="H157" s="178" t="n">
        <v>3</v>
      </c>
      <c r="I157" s="179"/>
      <c r="L157" s="174"/>
      <c r="M157" s="180"/>
      <c r="N157" s="181"/>
      <c r="O157" s="181"/>
      <c r="P157" s="181"/>
      <c r="Q157" s="181"/>
      <c r="R157" s="181"/>
      <c r="S157" s="181"/>
      <c r="T157" s="182"/>
      <c r="AT157" s="176" t="s">
        <v>137</v>
      </c>
      <c r="AU157" s="176" t="s">
        <v>81</v>
      </c>
      <c r="AV157" s="173" t="s">
        <v>81</v>
      </c>
      <c r="AW157" s="173" t="s">
        <v>31</v>
      </c>
      <c r="AX157" s="173" t="s">
        <v>79</v>
      </c>
      <c r="AY157" s="176" t="s">
        <v>127</v>
      </c>
    </row>
    <row r="158" s="27" customFormat="true" ht="16.5" hidden="false" customHeight="true" outlineLevel="0" collapsed="false">
      <c r="A158" s="22"/>
      <c r="B158" s="159"/>
      <c r="C158" s="160" t="s">
        <v>181</v>
      </c>
      <c r="D158" s="160" t="s">
        <v>130</v>
      </c>
      <c r="E158" s="161" t="s">
        <v>182</v>
      </c>
      <c r="F158" s="162" t="s">
        <v>183</v>
      </c>
      <c r="G158" s="163" t="s">
        <v>184</v>
      </c>
      <c r="H158" s="164" t="n">
        <v>5</v>
      </c>
      <c r="I158" s="165"/>
      <c r="J158" s="166" t="n">
        <f aca="false">ROUND(I158*H158,2)</f>
        <v>0</v>
      </c>
      <c r="K158" s="162"/>
      <c r="L158" s="23"/>
      <c r="M158" s="167"/>
      <c r="N158" s="168" t="s">
        <v>39</v>
      </c>
      <c r="O158" s="60"/>
      <c r="P158" s="169" t="n">
        <f aca="false">O158*H158</f>
        <v>0</v>
      </c>
      <c r="Q158" s="169" t="n">
        <v>0.00048</v>
      </c>
      <c r="R158" s="169" t="n">
        <f aca="false">Q158*H158</f>
        <v>0.0024</v>
      </c>
      <c r="S158" s="169" t="n">
        <v>0</v>
      </c>
      <c r="T158" s="170" t="n">
        <f aca="false">S158*H158</f>
        <v>0</v>
      </c>
      <c r="U158" s="22"/>
      <c r="V158" s="22"/>
      <c r="W158" s="22"/>
      <c r="X158" s="22"/>
      <c r="Y158" s="22"/>
      <c r="Z158" s="22"/>
      <c r="AA158" s="22"/>
      <c r="AB158" s="22"/>
      <c r="AC158" s="22"/>
      <c r="AD158" s="22"/>
      <c r="AE158" s="22"/>
      <c r="AR158" s="171" t="s">
        <v>135</v>
      </c>
      <c r="AT158" s="171" t="s">
        <v>130</v>
      </c>
      <c r="AU158" s="171" t="s">
        <v>81</v>
      </c>
      <c r="AY158" s="3" t="s">
        <v>127</v>
      </c>
      <c r="BE158" s="172" t="n">
        <f aca="false">IF(N158="základní",J158,0)</f>
        <v>0</v>
      </c>
      <c r="BF158" s="172" t="n">
        <f aca="false">IF(N158="snížená",J158,0)</f>
        <v>0</v>
      </c>
      <c r="BG158" s="172" t="n">
        <f aca="false">IF(N158="zákl. přenesená",J158,0)</f>
        <v>0</v>
      </c>
      <c r="BH158" s="172" t="n">
        <f aca="false">IF(N158="sníž. přenesená",J158,0)</f>
        <v>0</v>
      </c>
      <c r="BI158" s="172" t="n">
        <f aca="false">IF(N158="nulová",J158,0)</f>
        <v>0</v>
      </c>
      <c r="BJ158" s="3" t="s">
        <v>79</v>
      </c>
      <c r="BK158" s="172" t="n">
        <f aca="false">ROUND(I158*H158,2)</f>
        <v>0</v>
      </c>
      <c r="BL158" s="3" t="s">
        <v>135</v>
      </c>
      <c r="BM158" s="171" t="s">
        <v>185</v>
      </c>
    </row>
    <row r="159" s="173" customFormat="true" ht="12.8" hidden="false" customHeight="false" outlineLevel="0" collapsed="false">
      <c r="B159" s="174"/>
      <c r="D159" s="175" t="s">
        <v>137</v>
      </c>
      <c r="E159" s="176"/>
      <c r="F159" s="177" t="s">
        <v>152</v>
      </c>
      <c r="H159" s="178" t="n">
        <v>5</v>
      </c>
      <c r="I159" s="179"/>
      <c r="L159" s="174"/>
      <c r="M159" s="180"/>
      <c r="N159" s="181"/>
      <c r="O159" s="181"/>
      <c r="P159" s="181"/>
      <c r="Q159" s="181"/>
      <c r="R159" s="181"/>
      <c r="S159" s="181"/>
      <c r="T159" s="182"/>
      <c r="AT159" s="176" t="s">
        <v>137</v>
      </c>
      <c r="AU159" s="176" t="s">
        <v>81</v>
      </c>
      <c r="AV159" s="173" t="s">
        <v>81</v>
      </c>
      <c r="AW159" s="173" t="s">
        <v>31</v>
      </c>
      <c r="AX159" s="173" t="s">
        <v>79</v>
      </c>
      <c r="AY159" s="176" t="s">
        <v>127</v>
      </c>
    </row>
    <row r="160" s="145" customFormat="true" ht="22.8" hidden="false" customHeight="true" outlineLevel="0" collapsed="false">
      <c r="B160" s="146"/>
      <c r="D160" s="147" t="s">
        <v>73</v>
      </c>
      <c r="E160" s="157" t="s">
        <v>172</v>
      </c>
      <c r="F160" s="157" t="s">
        <v>186</v>
      </c>
      <c r="I160" s="149"/>
      <c r="J160" s="158" t="n">
        <f aca="false">BK160</f>
        <v>0</v>
      </c>
      <c r="L160" s="146"/>
      <c r="M160" s="151"/>
      <c r="N160" s="152"/>
      <c r="O160" s="152"/>
      <c r="P160" s="153" t="n">
        <f aca="false">SUM(P161:P205)</f>
        <v>0</v>
      </c>
      <c r="Q160" s="152"/>
      <c r="R160" s="153" t="n">
        <f aca="false">SUM(R161:R205)</f>
        <v>0.0005542</v>
      </c>
      <c r="S160" s="152"/>
      <c r="T160" s="154" t="n">
        <f aca="false">SUM(T161:T205)</f>
        <v>7.26913</v>
      </c>
      <c r="AR160" s="147" t="s">
        <v>79</v>
      </c>
      <c r="AT160" s="155" t="s">
        <v>73</v>
      </c>
      <c r="AU160" s="155" t="s">
        <v>79</v>
      </c>
      <c r="AY160" s="147" t="s">
        <v>127</v>
      </c>
      <c r="BK160" s="156" t="n">
        <f aca="false">SUM(BK161:BK205)</f>
        <v>0</v>
      </c>
    </row>
    <row r="161" s="27" customFormat="true" ht="37.8" hidden="false" customHeight="true" outlineLevel="0" collapsed="false">
      <c r="A161" s="22"/>
      <c r="B161" s="159"/>
      <c r="C161" s="160" t="s">
        <v>7</v>
      </c>
      <c r="D161" s="160" t="s">
        <v>130</v>
      </c>
      <c r="E161" s="161" t="s">
        <v>187</v>
      </c>
      <c r="F161" s="162" t="s">
        <v>188</v>
      </c>
      <c r="G161" s="163" t="s">
        <v>133</v>
      </c>
      <c r="H161" s="164" t="n">
        <v>11.73</v>
      </c>
      <c r="I161" s="165"/>
      <c r="J161" s="166" t="n">
        <f aca="false">ROUND(I161*H161,2)</f>
        <v>0</v>
      </c>
      <c r="K161" s="162" t="s">
        <v>134</v>
      </c>
      <c r="L161" s="23"/>
      <c r="M161" s="167"/>
      <c r="N161" s="168" t="s">
        <v>39</v>
      </c>
      <c r="O161" s="60"/>
      <c r="P161" s="169" t="n">
        <f aca="false">O161*H161</f>
        <v>0</v>
      </c>
      <c r="Q161" s="169" t="n">
        <v>0</v>
      </c>
      <c r="R161" s="169" t="n">
        <f aca="false">Q161*H161</f>
        <v>0</v>
      </c>
      <c r="S161" s="169" t="n">
        <v>0</v>
      </c>
      <c r="T161" s="170" t="n">
        <f aca="false">S161*H161</f>
        <v>0</v>
      </c>
      <c r="U161" s="22"/>
      <c r="V161" s="22"/>
      <c r="W161" s="22"/>
      <c r="X161" s="22"/>
      <c r="Y161" s="22"/>
      <c r="Z161" s="22"/>
      <c r="AA161" s="22"/>
      <c r="AB161" s="22"/>
      <c r="AC161" s="22"/>
      <c r="AD161" s="22"/>
      <c r="AE161" s="22"/>
      <c r="AR161" s="171" t="s">
        <v>135</v>
      </c>
      <c r="AT161" s="171" t="s">
        <v>130</v>
      </c>
      <c r="AU161" s="171" t="s">
        <v>81</v>
      </c>
      <c r="AY161" s="3" t="s">
        <v>127</v>
      </c>
      <c r="BE161" s="172" t="n">
        <f aca="false">IF(N161="základní",J161,0)</f>
        <v>0</v>
      </c>
      <c r="BF161" s="172" t="n">
        <f aca="false">IF(N161="snížená",J161,0)</f>
        <v>0</v>
      </c>
      <c r="BG161" s="172" t="n">
        <f aca="false">IF(N161="zákl. přenesená",J161,0)</f>
        <v>0</v>
      </c>
      <c r="BH161" s="172" t="n">
        <f aca="false">IF(N161="sníž. přenesená",J161,0)</f>
        <v>0</v>
      </c>
      <c r="BI161" s="172" t="n">
        <f aca="false">IF(N161="nulová",J161,0)</f>
        <v>0</v>
      </c>
      <c r="BJ161" s="3" t="s">
        <v>79</v>
      </c>
      <c r="BK161" s="172" t="n">
        <f aca="false">ROUND(I161*H161,2)</f>
        <v>0</v>
      </c>
      <c r="BL161" s="3" t="s">
        <v>135</v>
      </c>
      <c r="BM161" s="171" t="s">
        <v>189</v>
      </c>
    </row>
    <row r="162" s="27" customFormat="true" ht="24.15" hidden="false" customHeight="true" outlineLevel="0" collapsed="false">
      <c r="A162" s="22"/>
      <c r="B162" s="159"/>
      <c r="C162" s="160" t="s">
        <v>190</v>
      </c>
      <c r="D162" s="160" t="s">
        <v>130</v>
      </c>
      <c r="E162" s="161" t="s">
        <v>191</v>
      </c>
      <c r="F162" s="162" t="s">
        <v>192</v>
      </c>
      <c r="G162" s="163" t="s">
        <v>133</v>
      </c>
      <c r="H162" s="164" t="n">
        <v>11.73</v>
      </c>
      <c r="I162" s="165"/>
      <c r="J162" s="166" t="n">
        <f aca="false">ROUND(I162*H162,2)</f>
        <v>0</v>
      </c>
      <c r="K162" s="162" t="s">
        <v>134</v>
      </c>
      <c r="L162" s="23"/>
      <c r="M162" s="167"/>
      <c r="N162" s="168" t="s">
        <v>39</v>
      </c>
      <c r="O162" s="60"/>
      <c r="P162" s="169" t="n">
        <f aca="false">O162*H162</f>
        <v>0</v>
      </c>
      <c r="Q162" s="169" t="n">
        <v>4E-005</v>
      </c>
      <c r="R162" s="169" t="n">
        <f aca="false">Q162*H162</f>
        <v>0.0004692</v>
      </c>
      <c r="S162" s="169" t="n">
        <v>0</v>
      </c>
      <c r="T162" s="170" t="n">
        <f aca="false">S162*H162</f>
        <v>0</v>
      </c>
      <c r="U162" s="22"/>
      <c r="V162" s="22"/>
      <c r="W162" s="22"/>
      <c r="X162" s="22"/>
      <c r="Y162" s="22"/>
      <c r="Z162" s="22"/>
      <c r="AA162" s="22"/>
      <c r="AB162" s="22"/>
      <c r="AC162" s="22"/>
      <c r="AD162" s="22"/>
      <c r="AE162" s="22"/>
      <c r="AR162" s="171" t="s">
        <v>135</v>
      </c>
      <c r="AT162" s="171" t="s">
        <v>130</v>
      </c>
      <c r="AU162" s="171" t="s">
        <v>81</v>
      </c>
      <c r="AY162" s="3" t="s">
        <v>127</v>
      </c>
      <c r="BE162" s="172" t="n">
        <f aca="false">IF(N162="základní",J162,0)</f>
        <v>0</v>
      </c>
      <c r="BF162" s="172" t="n">
        <f aca="false">IF(N162="snížená",J162,0)</f>
        <v>0</v>
      </c>
      <c r="BG162" s="172" t="n">
        <f aca="false">IF(N162="zákl. přenesená",J162,0)</f>
        <v>0</v>
      </c>
      <c r="BH162" s="172" t="n">
        <f aca="false">IF(N162="sníž. přenesená",J162,0)</f>
        <v>0</v>
      </c>
      <c r="BI162" s="172" t="n">
        <f aca="false">IF(N162="nulová",J162,0)</f>
        <v>0</v>
      </c>
      <c r="BJ162" s="3" t="s">
        <v>79</v>
      </c>
      <c r="BK162" s="172" t="n">
        <f aca="false">ROUND(I162*H162,2)</f>
        <v>0</v>
      </c>
      <c r="BL162" s="3" t="s">
        <v>135</v>
      </c>
      <c r="BM162" s="171" t="s">
        <v>193</v>
      </c>
    </row>
    <row r="163" s="173" customFormat="true" ht="12.8" hidden="false" customHeight="false" outlineLevel="0" collapsed="false">
      <c r="B163" s="174"/>
      <c r="D163" s="175" t="s">
        <v>137</v>
      </c>
      <c r="E163" s="176"/>
      <c r="F163" s="177" t="s">
        <v>194</v>
      </c>
      <c r="H163" s="178" t="n">
        <v>11.73</v>
      </c>
      <c r="I163" s="179"/>
      <c r="L163" s="174"/>
      <c r="M163" s="180"/>
      <c r="N163" s="181"/>
      <c r="O163" s="181"/>
      <c r="P163" s="181"/>
      <c r="Q163" s="181"/>
      <c r="R163" s="181"/>
      <c r="S163" s="181"/>
      <c r="T163" s="182"/>
      <c r="AT163" s="176" t="s">
        <v>137</v>
      </c>
      <c r="AU163" s="176" t="s">
        <v>81</v>
      </c>
      <c r="AV163" s="173" t="s">
        <v>81</v>
      </c>
      <c r="AW163" s="173" t="s">
        <v>31</v>
      </c>
      <c r="AX163" s="173" t="s">
        <v>79</v>
      </c>
      <c r="AY163" s="176" t="s">
        <v>127</v>
      </c>
    </row>
    <row r="164" s="27" customFormat="true" ht="16.5" hidden="false" customHeight="true" outlineLevel="0" collapsed="false">
      <c r="A164" s="22"/>
      <c r="B164" s="159"/>
      <c r="C164" s="160" t="s">
        <v>195</v>
      </c>
      <c r="D164" s="160" t="s">
        <v>130</v>
      </c>
      <c r="E164" s="161" t="s">
        <v>196</v>
      </c>
      <c r="F164" s="162" t="s">
        <v>197</v>
      </c>
      <c r="G164" s="163" t="s">
        <v>164</v>
      </c>
      <c r="H164" s="164" t="n">
        <v>1</v>
      </c>
      <c r="I164" s="165"/>
      <c r="J164" s="166" t="n">
        <f aca="false">ROUND(I164*H164,2)</f>
        <v>0</v>
      </c>
      <c r="K164" s="162"/>
      <c r="L164" s="23"/>
      <c r="M164" s="167"/>
      <c r="N164" s="168" t="s">
        <v>39</v>
      </c>
      <c r="O164" s="60"/>
      <c r="P164" s="169" t="n">
        <f aca="false">O164*H164</f>
        <v>0</v>
      </c>
      <c r="Q164" s="169" t="n">
        <v>4E-005</v>
      </c>
      <c r="R164" s="169" t="n">
        <f aca="false">Q164*H164</f>
        <v>4E-005</v>
      </c>
      <c r="S164" s="169" t="n">
        <v>0</v>
      </c>
      <c r="T164" s="170" t="n">
        <f aca="false">S164*H164</f>
        <v>0</v>
      </c>
      <c r="U164" s="22"/>
      <c r="V164" s="22"/>
      <c r="W164" s="22"/>
      <c r="X164" s="22"/>
      <c r="Y164" s="22"/>
      <c r="Z164" s="22"/>
      <c r="AA164" s="22"/>
      <c r="AB164" s="22"/>
      <c r="AC164" s="22"/>
      <c r="AD164" s="22"/>
      <c r="AE164" s="22"/>
      <c r="AR164" s="171" t="s">
        <v>135</v>
      </c>
      <c r="AT164" s="171" t="s">
        <v>130</v>
      </c>
      <c r="AU164" s="171" t="s">
        <v>81</v>
      </c>
      <c r="AY164" s="3" t="s">
        <v>127</v>
      </c>
      <c r="BE164" s="172" t="n">
        <f aca="false">IF(N164="základní",J164,0)</f>
        <v>0</v>
      </c>
      <c r="BF164" s="172" t="n">
        <f aca="false">IF(N164="snížená",J164,0)</f>
        <v>0</v>
      </c>
      <c r="BG164" s="172" t="n">
        <f aca="false">IF(N164="zákl. přenesená",J164,0)</f>
        <v>0</v>
      </c>
      <c r="BH164" s="172" t="n">
        <f aca="false">IF(N164="sníž. přenesená",J164,0)</f>
        <v>0</v>
      </c>
      <c r="BI164" s="172" t="n">
        <f aca="false">IF(N164="nulová",J164,0)</f>
        <v>0</v>
      </c>
      <c r="BJ164" s="3" t="s">
        <v>79</v>
      </c>
      <c r="BK164" s="172" t="n">
        <f aca="false">ROUND(I164*H164,2)</f>
        <v>0</v>
      </c>
      <c r="BL164" s="3" t="s">
        <v>135</v>
      </c>
      <c r="BM164" s="171" t="s">
        <v>198</v>
      </c>
    </row>
    <row r="165" s="173" customFormat="true" ht="12.8" hidden="false" customHeight="false" outlineLevel="0" collapsed="false">
      <c r="B165" s="174"/>
      <c r="D165" s="175" t="s">
        <v>137</v>
      </c>
      <c r="E165" s="176"/>
      <c r="F165" s="177" t="s">
        <v>79</v>
      </c>
      <c r="H165" s="178" t="n">
        <v>1</v>
      </c>
      <c r="I165" s="179"/>
      <c r="L165" s="174"/>
      <c r="M165" s="180"/>
      <c r="N165" s="181"/>
      <c r="O165" s="181"/>
      <c r="P165" s="181"/>
      <c r="Q165" s="181"/>
      <c r="R165" s="181"/>
      <c r="S165" s="181"/>
      <c r="T165" s="182"/>
      <c r="AT165" s="176" t="s">
        <v>137</v>
      </c>
      <c r="AU165" s="176" t="s">
        <v>81</v>
      </c>
      <c r="AV165" s="173" t="s">
        <v>81</v>
      </c>
      <c r="AW165" s="173" t="s">
        <v>31</v>
      </c>
      <c r="AX165" s="173" t="s">
        <v>79</v>
      </c>
      <c r="AY165" s="176" t="s">
        <v>127</v>
      </c>
    </row>
    <row r="166" s="27" customFormat="true" ht="24.15" hidden="false" customHeight="true" outlineLevel="0" collapsed="false">
      <c r="A166" s="22"/>
      <c r="B166" s="159"/>
      <c r="C166" s="160" t="s">
        <v>199</v>
      </c>
      <c r="D166" s="160" t="s">
        <v>130</v>
      </c>
      <c r="E166" s="161" t="s">
        <v>200</v>
      </c>
      <c r="F166" s="162" t="s">
        <v>201</v>
      </c>
      <c r="G166" s="163" t="s">
        <v>133</v>
      </c>
      <c r="H166" s="164" t="n">
        <v>11.73</v>
      </c>
      <c r="I166" s="165"/>
      <c r="J166" s="166" t="n">
        <f aca="false">ROUND(I166*H166,2)</f>
        <v>0</v>
      </c>
      <c r="K166" s="162" t="s">
        <v>134</v>
      </c>
      <c r="L166" s="23"/>
      <c r="M166" s="167"/>
      <c r="N166" s="168" t="s">
        <v>39</v>
      </c>
      <c r="O166" s="60"/>
      <c r="P166" s="169" t="n">
        <f aca="false">O166*H166</f>
        <v>0</v>
      </c>
      <c r="Q166" s="169" t="n">
        <v>0</v>
      </c>
      <c r="R166" s="169" t="n">
        <f aca="false">Q166*H166</f>
        <v>0</v>
      </c>
      <c r="S166" s="169" t="n">
        <v>0.09</v>
      </c>
      <c r="T166" s="170" t="n">
        <f aca="false">S166*H166</f>
        <v>1.0557</v>
      </c>
      <c r="U166" s="22"/>
      <c r="V166" s="22"/>
      <c r="W166" s="22"/>
      <c r="X166" s="22"/>
      <c r="Y166" s="22"/>
      <c r="Z166" s="22"/>
      <c r="AA166" s="22"/>
      <c r="AB166" s="22"/>
      <c r="AC166" s="22"/>
      <c r="AD166" s="22"/>
      <c r="AE166" s="22"/>
      <c r="AR166" s="171" t="s">
        <v>135</v>
      </c>
      <c r="AT166" s="171" t="s">
        <v>130</v>
      </c>
      <c r="AU166" s="171" t="s">
        <v>81</v>
      </c>
      <c r="AY166" s="3" t="s">
        <v>127</v>
      </c>
      <c r="BE166" s="172" t="n">
        <f aca="false">IF(N166="základní",J166,0)</f>
        <v>0</v>
      </c>
      <c r="BF166" s="172" t="n">
        <f aca="false">IF(N166="snížená",J166,0)</f>
        <v>0</v>
      </c>
      <c r="BG166" s="172" t="n">
        <f aca="false">IF(N166="zákl. přenesená",J166,0)</f>
        <v>0</v>
      </c>
      <c r="BH166" s="172" t="n">
        <f aca="false">IF(N166="sníž. přenesená",J166,0)</f>
        <v>0</v>
      </c>
      <c r="BI166" s="172" t="n">
        <f aca="false">IF(N166="nulová",J166,0)</f>
        <v>0</v>
      </c>
      <c r="BJ166" s="3" t="s">
        <v>79</v>
      </c>
      <c r="BK166" s="172" t="n">
        <f aca="false">ROUND(I166*H166,2)</f>
        <v>0</v>
      </c>
      <c r="BL166" s="3" t="s">
        <v>135</v>
      </c>
      <c r="BM166" s="171" t="s">
        <v>202</v>
      </c>
    </row>
    <row r="167" s="173" customFormat="true" ht="12.8" hidden="false" customHeight="false" outlineLevel="0" collapsed="false">
      <c r="B167" s="174"/>
      <c r="D167" s="175" t="s">
        <v>137</v>
      </c>
      <c r="E167" s="176"/>
      <c r="F167" s="177" t="s">
        <v>194</v>
      </c>
      <c r="H167" s="178" t="n">
        <v>11.73</v>
      </c>
      <c r="I167" s="179"/>
      <c r="L167" s="174"/>
      <c r="M167" s="180"/>
      <c r="N167" s="181"/>
      <c r="O167" s="181"/>
      <c r="P167" s="181"/>
      <c r="Q167" s="181"/>
      <c r="R167" s="181"/>
      <c r="S167" s="181"/>
      <c r="T167" s="182"/>
      <c r="AT167" s="176" t="s">
        <v>137</v>
      </c>
      <c r="AU167" s="176" t="s">
        <v>81</v>
      </c>
      <c r="AV167" s="173" t="s">
        <v>81</v>
      </c>
      <c r="AW167" s="173" t="s">
        <v>31</v>
      </c>
      <c r="AX167" s="173" t="s">
        <v>79</v>
      </c>
      <c r="AY167" s="176" t="s">
        <v>127</v>
      </c>
    </row>
    <row r="168" s="27" customFormat="true" ht="16.5" hidden="false" customHeight="true" outlineLevel="0" collapsed="false">
      <c r="A168" s="22"/>
      <c r="B168" s="159"/>
      <c r="C168" s="160" t="s">
        <v>203</v>
      </c>
      <c r="D168" s="160" t="s">
        <v>130</v>
      </c>
      <c r="E168" s="161" t="s">
        <v>204</v>
      </c>
      <c r="F168" s="162" t="s">
        <v>205</v>
      </c>
      <c r="G168" s="163" t="s">
        <v>206</v>
      </c>
      <c r="H168" s="164" t="n">
        <v>2</v>
      </c>
      <c r="I168" s="165"/>
      <c r="J168" s="166" t="n">
        <f aca="false">ROUND(I168*H168,2)</f>
        <v>0</v>
      </c>
      <c r="K168" s="162"/>
      <c r="L168" s="23"/>
      <c r="M168" s="167"/>
      <c r="N168" s="168" t="s">
        <v>39</v>
      </c>
      <c r="O168" s="60"/>
      <c r="P168" s="169" t="n">
        <f aca="false">O168*H168</f>
        <v>0</v>
      </c>
      <c r="Q168" s="169" t="n">
        <v>0</v>
      </c>
      <c r="R168" s="169" t="n">
        <f aca="false">Q168*H168</f>
        <v>0</v>
      </c>
      <c r="S168" s="169" t="n">
        <v>0.1</v>
      </c>
      <c r="T168" s="170" t="n">
        <f aca="false">S168*H168</f>
        <v>0.2</v>
      </c>
      <c r="U168" s="22"/>
      <c r="V168" s="22"/>
      <c r="W168" s="22"/>
      <c r="X168" s="22"/>
      <c r="Y168" s="22"/>
      <c r="Z168" s="22"/>
      <c r="AA168" s="22"/>
      <c r="AB168" s="22"/>
      <c r="AC168" s="22"/>
      <c r="AD168" s="22"/>
      <c r="AE168" s="22"/>
      <c r="AR168" s="171" t="s">
        <v>135</v>
      </c>
      <c r="AT168" s="171" t="s">
        <v>130</v>
      </c>
      <c r="AU168" s="171" t="s">
        <v>81</v>
      </c>
      <c r="AY168" s="3" t="s">
        <v>127</v>
      </c>
      <c r="BE168" s="172" t="n">
        <f aca="false">IF(N168="základní",J168,0)</f>
        <v>0</v>
      </c>
      <c r="BF168" s="172" t="n">
        <f aca="false">IF(N168="snížená",J168,0)</f>
        <v>0</v>
      </c>
      <c r="BG168" s="172" t="n">
        <f aca="false">IF(N168="zákl. přenesená",J168,0)</f>
        <v>0</v>
      </c>
      <c r="BH168" s="172" t="n">
        <f aca="false">IF(N168="sníž. přenesená",J168,0)</f>
        <v>0</v>
      </c>
      <c r="BI168" s="172" t="n">
        <f aca="false">IF(N168="nulová",J168,0)</f>
        <v>0</v>
      </c>
      <c r="BJ168" s="3" t="s">
        <v>79</v>
      </c>
      <c r="BK168" s="172" t="n">
        <f aca="false">ROUND(I168*H168,2)</f>
        <v>0</v>
      </c>
      <c r="BL168" s="3" t="s">
        <v>135</v>
      </c>
      <c r="BM168" s="171" t="s">
        <v>207</v>
      </c>
    </row>
    <row r="169" s="173" customFormat="true" ht="12.8" hidden="false" customHeight="false" outlineLevel="0" collapsed="false">
      <c r="B169" s="174"/>
      <c r="D169" s="175" t="s">
        <v>137</v>
      </c>
      <c r="E169" s="176"/>
      <c r="F169" s="177" t="s">
        <v>81</v>
      </c>
      <c r="H169" s="178" t="n">
        <v>2</v>
      </c>
      <c r="I169" s="179"/>
      <c r="L169" s="174"/>
      <c r="M169" s="180"/>
      <c r="N169" s="181"/>
      <c r="O169" s="181"/>
      <c r="P169" s="181"/>
      <c r="Q169" s="181"/>
      <c r="R169" s="181"/>
      <c r="S169" s="181"/>
      <c r="T169" s="182"/>
      <c r="AT169" s="176" t="s">
        <v>137</v>
      </c>
      <c r="AU169" s="176" t="s">
        <v>81</v>
      </c>
      <c r="AV169" s="173" t="s">
        <v>81</v>
      </c>
      <c r="AW169" s="173" t="s">
        <v>31</v>
      </c>
      <c r="AX169" s="173" t="s">
        <v>79</v>
      </c>
      <c r="AY169" s="176" t="s">
        <v>127</v>
      </c>
    </row>
    <row r="170" s="27" customFormat="true" ht="24.15" hidden="false" customHeight="true" outlineLevel="0" collapsed="false">
      <c r="A170" s="22"/>
      <c r="B170" s="159"/>
      <c r="C170" s="160" t="s">
        <v>208</v>
      </c>
      <c r="D170" s="160" t="s">
        <v>130</v>
      </c>
      <c r="E170" s="161" t="s">
        <v>209</v>
      </c>
      <c r="F170" s="162" t="s">
        <v>210</v>
      </c>
      <c r="G170" s="163" t="s">
        <v>133</v>
      </c>
      <c r="H170" s="164" t="n">
        <v>0.75</v>
      </c>
      <c r="I170" s="165"/>
      <c r="J170" s="166" t="n">
        <f aca="false">ROUND(I170*H170,2)</f>
        <v>0</v>
      </c>
      <c r="K170" s="162" t="s">
        <v>134</v>
      </c>
      <c r="L170" s="23"/>
      <c r="M170" s="167"/>
      <c r="N170" s="168" t="s">
        <v>39</v>
      </c>
      <c r="O170" s="60"/>
      <c r="P170" s="169" t="n">
        <f aca="false">O170*H170</f>
        <v>0</v>
      </c>
      <c r="Q170" s="169" t="n">
        <v>0</v>
      </c>
      <c r="R170" s="169" t="n">
        <f aca="false">Q170*H170</f>
        <v>0</v>
      </c>
      <c r="S170" s="169" t="n">
        <v>0.035</v>
      </c>
      <c r="T170" s="170" t="n">
        <f aca="false">S170*H170</f>
        <v>0.02625</v>
      </c>
      <c r="U170" s="22"/>
      <c r="V170" s="22"/>
      <c r="W170" s="22"/>
      <c r="X170" s="22"/>
      <c r="Y170" s="22"/>
      <c r="Z170" s="22"/>
      <c r="AA170" s="22"/>
      <c r="AB170" s="22"/>
      <c r="AC170" s="22"/>
      <c r="AD170" s="22"/>
      <c r="AE170" s="22"/>
      <c r="AR170" s="171" t="s">
        <v>135</v>
      </c>
      <c r="AT170" s="171" t="s">
        <v>130</v>
      </c>
      <c r="AU170" s="171" t="s">
        <v>81</v>
      </c>
      <c r="AY170" s="3" t="s">
        <v>127</v>
      </c>
      <c r="BE170" s="172" t="n">
        <f aca="false">IF(N170="základní",J170,0)</f>
        <v>0</v>
      </c>
      <c r="BF170" s="172" t="n">
        <f aca="false">IF(N170="snížená",J170,0)</f>
        <v>0</v>
      </c>
      <c r="BG170" s="172" t="n">
        <f aca="false">IF(N170="zákl. přenesená",J170,0)</f>
        <v>0</v>
      </c>
      <c r="BH170" s="172" t="n">
        <f aca="false">IF(N170="sníž. přenesená",J170,0)</f>
        <v>0</v>
      </c>
      <c r="BI170" s="172" t="n">
        <f aca="false">IF(N170="nulová",J170,0)</f>
        <v>0</v>
      </c>
      <c r="BJ170" s="3" t="s">
        <v>79</v>
      </c>
      <c r="BK170" s="172" t="n">
        <f aca="false">ROUND(I170*H170,2)</f>
        <v>0</v>
      </c>
      <c r="BL170" s="3" t="s">
        <v>135</v>
      </c>
      <c r="BM170" s="171" t="s">
        <v>211</v>
      </c>
    </row>
    <row r="171" s="173" customFormat="true" ht="12.8" hidden="false" customHeight="false" outlineLevel="0" collapsed="false">
      <c r="B171" s="174"/>
      <c r="D171" s="175" t="s">
        <v>137</v>
      </c>
      <c r="E171" s="176"/>
      <c r="F171" s="177" t="s">
        <v>212</v>
      </c>
      <c r="H171" s="178" t="n">
        <v>0.75</v>
      </c>
      <c r="I171" s="179"/>
      <c r="L171" s="174"/>
      <c r="M171" s="180"/>
      <c r="N171" s="181"/>
      <c r="O171" s="181"/>
      <c r="P171" s="181"/>
      <c r="Q171" s="181"/>
      <c r="R171" s="181"/>
      <c r="S171" s="181"/>
      <c r="T171" s="182"/>
      <c r="AT171" s="176" t="s">
        <v>137</v>
      </c>
      <c r="AU171" s="176" t="s">
        <v>81</v>
      </c>
      <c r="AV171" s="173" t="s">
        <v>81</v>
      </c>
      <c r="AW171" s="173" t="s">
        <v>31</v>
      </c>
      <c r="AX171" s="173" t="s">
        <v>79</v>
      </c>
      <c r="AY171" s="176" t="s">
        <v>127</v>
      </c>
    </row>
    <row r="172" s="27" customFormat="true" ht="21.75" hidden="false" customHeight="true" outlineLevel="0" collapsed="false">
      <c r="A172" s="22"/>
      <c r="B172" s="159"/>
      <c r="C172" s="160" t="s">
        <v>213</v>
      </c>
      <c r="D172" s="160" t="s">
        <v>130</v>
      </c>
      <c r="E172" s="161" t="s">
        <v>214</v>
      </c>
      <c r="F172" s="162" t="s">
        <v>215</v>
      </c>
      <c r="G172" s="163" t="s">
        <v>133</v>
      </c>
      <c r="H172" s="164" t="n">
        <v>3.6</v>
      </c>
      <c r="I172" s="165"/>
      <c r="J172" s="166" t="n">
        <f aca="false">ROUND(I172*H172,2)</f>
        <v>0</v>
      </c>
      <c r="K172" s="162" t="s">
        <v>134</v>
      </c>
      <c r="L172" s="23"/>
      <c r="M172" s="167"/>
      <c r="N172" s="168" t="s">
        <v>39</v>
      </c>
      <c r="O172" s="60"/>
      <c r="P172" s="169" t="n">
        <f aca="false">O172*H172</f>
        <v>0</v>
      </c>
      <c r="Q172" s="169" t="n">
        <v>0</v>
      </c>
      <c r="R172" s="169" t="n">
        <f aca="false">Q172*H172</f>
        <v>0</v>
      </c>
      <c r="S172" s="169" t="n">
        <v>0.076</v>
      </c>
      <c r="T172" s="170" t="n">
        <f aca="false">S172*H172</f>
        <v>0.2736</v>
      </c>
      <c r="U172" s="22"/>
      <c r="V172" s="22"/>
      <c r="W172" s="22"/>
      <c r="X172" s="22"/>
      <c r="Y172" s="22"/>
      <c r="Z172" s="22"/>
      <c r="AA172" s="22"/>
      <c r="AB172" s="22"/>
      <c r="AC172" s="22"/>
      <c r="AD172" s="22"/>
      <c r="AE172" s="22"/>
      <c r="AR172" s="171" t="s">
        <v>135</v>
      </c>
      <c r="AT172" s="171" t="s">
        <v>130</v>
      </c>
      <c r="AU172" s="171" t="s">
        <v>81</v>
      </c>
      <c r="AY172" s="3" t="s">
        <v>127</v>
      </c>
      <c r="BE172" s="172" t="n">
        <f aca="false">IF(N172="základní",J172,0)</f>
        <v>0</v>
      </c>
      <c r="BF172" s="172" t="n">
        <f aca="false">IF(N172="snížená",J172,0)</f>
        <v>0</v>
      </c>
      <c r="BG172" s="172" t="n">
        <f aca="false">IF(N172="zákl. přenesená",J172,0)</f>
        <v>0</v>
      </c>
      <c r="BH172" s="172" t="n">
        <f aca="false">IF(N172="sníž. přenesená",J172,0)</f>
        <v>0</v>
      </c>
      <c r="BI172" s="172" t="n">
        <f aca="false">IF(N172="nulová",J172,0)</f>
        <v>0</v>
      </c>
      <c r="BJ172" s="3" t="s">
        <v>79</v>
      </c>
      <c r="BK172" s="172" t="n">
        <f aca="false">ROUND(I172*H172,2)</f>
        <v>0</v>
      </c>
      <c r="BL172" s="3" t="s">
        <v>135</v>
      </c>
      <c r="BM172" s="171" t="s">
        <v>216</v>
      </c>
    </row>
    <row r="173" s="173" customFormat="true" ht="12.8" hidden="false" customHeight="false" outlineLevel="0" collapsed="false">
      <c r="B173" s="174"/>
      <c r="D173" s="175" t="s">
        <v>137</v>
      </c>
      <c r="E173" s="176"/>
      <c r="F173" s="177" t="s">
        <v>217</v>
      </c>
      <c r="H173" s="178" t="n">
        <v>3.6</v>
      </c>
      <c r="I173" s="179"/>
      <c r="L173" s="174"/>
      <c r="M173" s="180"/>
      <c r="N173" s="181"/>
      <c r="O173" s="181"/>
      <c r="P173" s="181"/>
      <c r="Q173" s="181"/>
      <c r="R173" s="181"/>
      <c r="S173" s="181"/>
      <c r="T173" s="182"/>
      <c r="AT173" s="176" t="s">
        <v>137</v>
      </c>
      <c r="AU173" s="176" t="s">
        <v>81</v>
      </c>
      <c r="AV173" s="173" t="s">
        <v>81</v>
      </c>
      <c r="AW173" s="173" t="s">
        <v>31</v>
      </c>
      <c r="AX173" s="173" t="s">
        <v>79</v>
      </c>
      <c r="AY173" s="176" t="s">
        <v>127</v>
      </c>
    </row>
    <row r="174" s="27" customFormat="true" ht="24.15" hidden="false" customHeight="true" outlineLevel="0" collapsed="false">
      <c r="A174" s="22"/>
      <c r="B174" s="159"/>
      <c r="C174" s="160" t="s">
        <v>218</v>
      </c>
      <c r="D174" s="160" t="s">
        <v>130</v>
      </c>
      <c r="E174" s="161" t="s">
        <v>219</v>
      </c>
      <c r="F174" s="162" t="s">
        <v>220</v>
      </c>
      <c r="G174" s="163" t="s">
        <v>206</v>
      </c>
      <c r="H174" s="164" t="n">
        <v>1</v>
      </c>
      <c r="I174" s="165"/>
      <c r="J174" s="166" t="n">
        <f aca="false">ROUND(I174*H174,2)</f>
        <v>0</v>
      </c>
      <c r="K174" s="162"/>
      <c r="L174" s="23"/>
      <c r="M174" s="167"/>
      <c r="N174" s="168" t="s">
        <v>39</v>
      </c>
      <c r="O174" s="60"/>
      <c r="P174" s="169" t="n">
        <f aca="false">O174*H174</f>
        <v>0</v>
      </c>
      <c r="Q174" s="169" t="n">
        <v>0</v>
      </c>
      <c r="R174" s="169" t="n">
        <f aca="false">Q174*H174</f>
        <v>0</v>
      </c>
      <c r="S174" s="169" t="n">
        <v>0.03</v>
      </c>
      <c r="T174" s="170" t="n">
        <f aca="false">S174*H174</f>
        <v>0.03</v>
      </c>
      <c r="U174" s="22"/>
      <c r="V174" s="22"/>
      <c r="W174" s="22"/>
      <c r="X174" s="22"/>
      <c r="Y174" s="22"/>
      <c r="Z174" s="22"/>
      <c r="AA174" s="22"/>
      <c r="AB174" s="22"/>
      <c r="AC174" s="22"/>
      <c r="AD174" s="22"/>
      <c r="AE174" s="22"/>
      <c r="AR174" s="171" t="s">
        <v>135</v>
      </c>
      <c r="AT174" s="171" t="s">
        <v>130</v>
      </c>
      <c r="AU174" s="171" t="s">
        <v>81</v>
      </c>
      <c r="AY174" s="3" t="s">
        <v>127</v>
      </c>
      <c r="BE174" s="172" t="n">
        <f aca="false">IF(N174="základní",J174,0)</f>
        <v>0</v>
      </c>
      <c r="BF174" s="172" t="n">
        <f aca="false">IF(N174="snížená",J174,0)</f>
        <v>0</v>
      </c>
      <c r="BG174" s="172" t="n">
        <f aca="false">IF(N174="zákl. přenesená",J174,0)</f>
        <v>0</v>
      </c>
      <c r="BH174" s="172" t="n">
        <f aca="false">IF(N174="sníž. přenesená",J174,0)</f>
        <v>0</v>
      </c>
      <c r="BI174" s="172" t="n">
        <f aca="false">IF(N174="nulová",J174,0)</f>
        <v>0</v>
      </c>
      <c r="BJ174" s="3" t="s">
        <v>79</v>
      </c>
      <c r="BK174" s="172" t="n">
        <f aca="false">ROUND(I174*H174,2)</f>
        <v>0</v>
      </c>
      <c r="BL174" s="3" t="s">
        <v>135</v>
      </c>
      <c r="BM174" s="171" t="s">
        <v>221</v>
      </c>
    </row>
    <row r="175" s="27" customFormat="true" ht="16.5" hidden="false" customHeight="true" outlineLevel="0" collapsed="false">
      <c r="A175" s="22"/>
      <c r="B175" s="159"/>
      <c r="C175" s="160" t="s">
        <v>222</v>
      </c>
      <c r="D175" s="160" t="s">
        <v>130</v>
      </c>
      <c r="E175" s="161" t="s">
        <v>223</v>
      </c>
      <c r="F175" s="162" t="s">
        <v>224</v>
      </c>
      <c r="G175" s="163" t="s">
        <v>169</v>
      </c>
      <c r="H175" s="164" t="n">
        <v>2.1</v>
      </c>
      <c r="I175" s="165"/>
      <c r="J175" s="166" t="n">
        <f aca="false">ROUND(I175*H175,2)</f>
        <v>0</v>
      </c>
      <c r="K175" s="162"/>
      <c r="L175" s="23"/>
      <c r="M175" s="167"/>
      <c r="N175" s="168" t="s">
        <v>39</v>
      </c>
      <c r="O175" s="60"/>
      <c r="P175" s="169" t="n">
        <f aca="false">O175*H175</f>
        <v>0</v>
      </c>
      <c r="Q175" s="169" t="n">
        <v>0</v>
      </c>
      <c r="R175" s="169" t="n">
        <f aca="false">Q175*H175</f>
        <v>0</v>
      </c>
      <c r="S175" s="169" t="n">
        <v>0.03</v>
      </c>
      <c r="T175" s="170" t="n">
        <f aca="false">S175*H175</f>
        <v>0.063</v>
      </c>
      <c r="U175" s="22"/>
      <c r="V175" s="22"/>
      <c r="W175" s="22"/>
      <c r="X175" s="22"/>
      <c r="Y175" s="22"/>
      <c r="Z175" s="22"/>
      <c r="AA175" s="22"/>
      <c r="AB175" s="22"/>
      <c r="AC175" s="22"/>
      <c r="AD175" s="22"/>
      <c r="AE175" s="22"/>
      <c r="AR175" s="171" t="s">
        <v>135</v>
      </c>
      <c r="AT175" s="171" t="s">
        <v>130</v>
      </c>
      <c r="AU175" s="171" t="s">
        <v>81</v>
      </c>
      <c r="AY175" s="3" t="s">
        <v>127</v>
      </c>
      <c r="BE175" s="172" t="n">
        <f aca="false">IF(N175="základní",J175,0)</f>
        <v>0</v>
      </c>
      <c r="BF175" s="172" t="n">
        <f aca="false">IF(N175="snížená",J175,0)</f>
        <v>0</v>
      </c>
      <c r="BG175" s="172" t="n">
        <f aca="false">IF(N175="zákl. přenesená",J175,0)</f>
        <v>0</v>
      </c>
      <c r="BH175" s="172" t="n">
        <f aca="false">IF(N175="sníž. přenesená",J175,0)</f>
        <v>0</v>
      </c>
      <c r="BI175" s="172" t="n">
        <f aca="false">IF(N175="nulová",J175,0)</f>
        <v>0</v>
      </c>
      <c r="BJ175" s="3" t="s">
        <v>79</v>
      </c>
      <c r="BK175" s="172" t="n">
        <f aca="false">ROUND(I175*H175,2)</f>
        <v>0</v>
      </c>
      <c r="BL175" s="3" t="s">
        <v>135</v>
      </c>
      <c r="BM175" s="171" t="s">
        <v>225</v>
      </c>
    </row>
    <row r="176" s="173" customFormat="true" ht="12.8" hidden="false" customHeight="false" outlineLevel="0" collapsed="false">
      <c r="B176" s="174"/>
      <c r="D176" s="175" t="s">
        <v>137</v>
      </c>
      <c r="E176" s="176"/>
      <c r="F176" s="177" t="s">
        <v>226</v>
      </c>
      <c r="H176" s="178" t="n">
        <v>2.1</v>
      </c>
      <c r="I176" s="179"/>
      <c r="L176" s="174"/>
      <c r="M176" s="180"/>
      <c r="N176" s="181"/>
      <c r="O176" s="181"/>
      <c r="P176" s="181"/>
      <c r="Q176" s="181"/>
      <c r="R176" s="181"/>
      <c r="S176" s="181"/>
      <c r="T176" s="182"/>
      <c r="AT176" s="176" t="s">
        <v>137</v>
      </c>
      <c r="AU176" s="176" t="s">
        <v>81</v>
      </c>
      <c r="AV176" s="173" t="s">
        <v>81</v>
      </c>
      <c r="AW176" s="173" t="s">
        <v>31</v>
      </c>
      <c r="AX176" s="173" t="s">
        <v>79</v>
      </c>
      <c r="AY176" s="176" t="s">
        <v>127</v>
      </c>
    </row>
    <row r="177" s="27" customFormat="true" ht="16.5" hidden="false" customHeight="true" outlineLevel="0" collapsed="false">
      <c r="A177" s="22"/>
      <c r="B177" s="159"/>
      <c r="C177" s="160" t="s">
        <v>6</v>
      </c>
      <c r="D177" s="160" t="s">
        <v>130</v>
      </c>
      <c r="E177" s="161" t="s">
        <v>227</v>
      </c>
      <c r="F177" s="162" t="s">
        <v>228</v>
      </c>
      <c r="G177" s="163" t="s">
        <v>206</v>
      </c>
      <c r="H177" s="164" t="n">
        <v>3</v>
      </c>
      <c r="I177" s="165"/>
      <c r="J177" s="166" t="n">
        <f aca="false">ROUND(I177*H177,2)</f>
        <v>0</v>
      </c>
      <c r="K177" s="162"/>
      <c r="L177" s="23"/>
      <c r="M177" s="167"/>
      <c r="N177" s="168" t="s">
        <v>39</v>
      </c>
      <c r="O177" s="60"/>
      <c r="P177" s="169" t="n">
        <f aca="false">O177*H177</f>
        <v>0</v>
      </c>
      <c r="Q177" s="169" t="n">
        <v>0</v>
      </c>
      <c r="R177" s="169" t="n">
        <f aca="false">Q177*H177</f>
        <v>0</v>
      </c>
      <c r="S177" s="169" t="n">
        <v>0</v>
      </c>
      <c r="T177" s="170" t="n">
        <f aca="false">S177*H177</f>
        <v>0</v>
      </c>
      <c r="U177" s="22"/>
      <c r="V177" s="22"/>
      <c r="W177" s="22"/>
      <c r="X177" s="22"/>
      <c r="Y177" s="22"/>
      <c r="Z177" s="22"/>
      <c r="AA177" s="22"/>
      <c r="AB177" s="22"/>
      <c r="AC177" s="22"/>
      <c r="AD177" s="22"/>
      <c r="AE177" s="22"/>
      <c r="AR177" s="171" t="s">
        <v>135</v>
      </c>
      <c r="AT177" s="171" t="s">
        <v>130</v>
      </c>
      <c r="AU177" s="171" t="s">
        <v>81</v>
      </c>
      <c r="AY177" s="3" t="s">
        <v>127</v>
      </c>
      <c r="BE177" s="172" t="n">
        <f aca="false">IF(N177="základní",J177,0)</f>
        <v>0</v>
      </c>
      <c r="BF177" s="172" t="n">
        <f aca="false">IF(N177="snížená",J177,0)</f>
        <v>0</v>
      </c>
      <c r="BG177" s="172" t="n">
        <f aca="false">IF(N177="zákl. přenesená",J177,0)</f>
        <v>0</v>
      </c>
      <c r="BH177" s="172" t="n">
        <f aca="false">IF(N177="sníž. přenesená",J177,0)</f>
        <v>0</v>
      </c>
      <c r="BI177" s="172" t="n">
        <f aca="false">IF(N177="nulová",J177,0)</f>
        <v>0</v>
      </c>
      <c r="BJ177" s="3" t="s">
        <v>79</v>
      </c>
      <c r="BK177" s="172" t="n">
        <f aca="false">ROUND(I177*H177,2)</f>
        <v>0</v>
      </c>
      <c r="BL177" s="3" t="s">
        <v>135</v>
      </c>
      <c r="BM177" s="171" t="s">
        <v>229</v>
      </c>
    </row>
    <row r="178" s="173" customFormat="true" ht="12.8" hidden="false" customHeight="false" outlineLevel="0" collapsed="false">
      <c r="B178" s="174"/>
      <c r="D178" s="175" t="s">
        <v>137</v>
      </c>
      <c r="E178" s="176"/>
      <c r="F178" s="177" t="s">
        <v>180</v>
      </c>
      <c r="H178" s="178" t="n">
        <v>3</v>
      </c>
      <c r="I178" s="179"/>
      <c r="L178" s="174"/>
      <c r="M178" s="180"/>
      <c r="N178" s="181"/>
      <c r="O178" s="181"/>
      <c r="P178" s="181"/>
      <c r="Q178" s="181"/>
      <c r="R178" s="181"/>
      <c r="S178" s="181"/>
      <c r="T178" s="182"/>
      <c r="AT178" s="176" t="s">
        <v>137</v>
      </c>
      <c r="AU178" s="176" t="s">
        <v>81</v>
      </c>
      <c r="AV178" s="173" t="s">
        <v>81</v>
      </c>
      <c r="AW178" s="173" t="s">
        <v>31</v>
      </c>
      <c r="AX178" s="173" t="s">
        <v>74</v>
      </c>
      <c r="AY178" s="176" t="s">
        <v>127</v>
      </c>
    </row>
    <row r="179" s="183" customFormat="true" ht="12.8" hidden="false" customHeight="false" outlineLevel="0" collapsed="false">
      <c r="B179" s="184"/>
      <c r="D179" s="175" t="s">
        <v>137</v>
      </c>
      <c r="E179" s="185"/>
      <c r="F179" s="186" t="s">
        <v>140</v>
      </c>
      <c r="H179" s="187" t="n">
        <v>3</v>
      </c>
      <c r="I179" s="188"/>
      <c r="L179" s="184"/>
      <c r="M179" s="189"/>
      <c r="N179" s="190"/>
      <c r="O179" s="190"/>
      <c r="P179" s="190"/>
      <c r="Q179" s="190"/>
      <c r="R179" s="190"/>
      <c r="S179" s="190"/>
      <c r="T179" s="191"/>
      <c r="AT179" s="185" t="s">
        <v>137</v>
      </c>
      <c r="AU179" s="185" t="s">
        <v>81</v>
      </c>
      <c r="AV179" s="183" t="s">
        <v>135</v>
      </c>
      <c r="AW179" s="183" t="s">
        <v>31</v>
      </c>
      <c r="AX179" s="183" t="s">
        <v>79</v>
      </c>
      <c r="AY179" s="185" t="s">
        <v>127</v>
      </c>
    </row>
    <row r="180" s="27" customFormat="true" ht="24.15" hidden="false" customHeight="true" outlineLevel="0" collapsed="false">
      <c r="A180" s="22"/>
      <c r="B180" s="159"/>
      <c r="C180" s="160" t="s">
        <v>230</v>
      </c>
      <c r="D180" s="160" t="s">
        <v>130</v>
      </c>
      <c r="E180" s="161" t="s">
        <v>231</v>
      </c>
      <c r="F180" s="162" t="s">
        <v>232</v>
      </c>
      <c r="G180" s="163" t="s">
        <v>206</v>
      </c>
      <c r="H180" s="164" t="n">
        <v>1</v>
      </c>
      <c r="I180" s="165"/>
      <c r="J180" s="166" t="n">
        <f aca="false">ROUND(I180*H180,2)</f>
        <v>0</v>
      </c>
      <c r="K180" s="162"/>
      <c r="L180" s="23"/>
      <c r="M180" s="167"/>
      <c r="N180" s="168" t="s">
        <v>39</v>
      </c>
      <c r="O180" s="60"/>
      <c r="P180" s="169" t="n">
        <f aca="false">O180*H180</f>
        <v>0</v>
      </c>
      <c r="Q180" s="169" t="n">
        <v>0</v>
      </c>
      <c r="R180" s="169" t="n">
        <f aca="false">Q180*H180</f>
        <v>0</v>
      </c>
      <c r="S180" s="169" t="n">
        <v>0</v>
      </c>
      <c r="T180" s="170" t="n">
        <f aca="false">S180*H180</f>
        <v>0</v>
      </c>
      <c r="U180" s="22"/>
      <c r="V180" s="22"/>
      <c r="W180" s="22"/>
      <c r="X180" s="22"/>
      <c r="Y180" s="22"/>
      <c r="Z180" s="22"/>
      <c r="AA180" s="22"/>
      <c r="AB180" s="22"/>
      <c r="AC180" s="22"/>
      <c r="AD180" s="22"/>
      <c r="AE180" s="22"/>
      <c r="AR180" s="171" t="s">
        <v>135</v>
      </c>
      <c r="AT180" s="171" t="s">
        <v>130</v>
      </c>
      <c r="AU180" s="171" t="s">
        <v>81</v>
      </c>
      <c r="AY180" s="3" t="s">
        <v>127</v>
      </c>
      <c r="BE180" s="172" t="n">
        <f aca="false">IF(N180="základní",J180,0)</f>
        <v>0</v>
      </c>
      <c r="BF180" s="172" t="n">
        <f aca="false">IF(N180="snížená",J180,0)</f>
        <v>0</v>
      </c>
      <c r="BG180" s="172" t="n">
        <f aca="false">IF(N180="zákl. přenesená",J180,0)</f>
        <v>0</v>
      </c>
      <c r="BH180" s="172" t="n">
        <f aca="false">IF(N180="sníž. přenesená",J180,0)</f>
        <v>0</v>
      </c>
      <c r="BI180" s="172" t="n">
        <f aca="false">IF(N180="nulová",J180,0)</f>
        <v>0</v>
      </c>
      <c r="BJ180" s="3" t="s">
        <v>79</v>
      </c>
      <c r="BK180" s="172" t="n">
        <f aca="false">ROUND(I180*H180,2)</f>
        <v>0</v>
      </c>
      <c r="BL180" s="3" t="s">
        <v>135</v>
      </c>
      <c r="BM180" s="171" t="s">
        <v>233</v>
      </c>
    </row>
    <row r="181" s="173" customFormat="true" ht="12.8" hidden="false" customHeight="false" outlineLevel="0" collapsed="false">
      <c r="B181" s="174"/>
      <c r="D181" s="175" t="s">
        <v>137</v>
      </c>
      <c r="E181" s="176"/>
      <c r="F181" s="177" t="s">
        <v>79</v>
      </c>
      <c r="H181" s="178" t="n">
        <v>1</v>
      </c>
      <c r="I181" s="179"/>
      <c r="L181" s="174"/>
      <c r="M181" s="180"/>
      <c r="N181" s="181"/>
      <c r="O181" s="181"/>
      <c r="P181" s="181"/>
      <c r="Q181" s="181"/>
      <c r="R181" s="181"/>
      <c r="S181" s="181"/>
      <c r="T181" s="182"/>
      <c r="AT181" s="176" t="s">
        <v>137</v>
      </c>
      <c r="AU181" s="176" t="s">
        <v>81</v>
      </c>
      <c r="AV181" s="173" t="s">
        <v>81</v>
      </c>
      <c r="AW181" s="173" t="s">
        <v>31</v>
      </c>
      <c r="AX181" s="173" t="s">
        <v>79</v>
      </c>
      <c r="AY181" s="176" t="s">
        <v>127</v>
      </c>
    </row>
    <row r="182" s="27" customFormat="true" ht="16.5" hidden="false" customHeight="true" outlineLevel="0" collapsed="false">
      <c r="A182" s="22"/>
      <c r="B182" s="159"/>
      <c r="C182" s="160" t="s">
        <v>234</v>
      </c>
      <c r="D182" s="160" t="s">
        <v>130</v>
      </c>
      <c r="E182" s="161" t="s">
        <v>235</v>
      </c>
      <c r="F182" s="162" t="s">
        <v>236</v>
      </c>
      <c r="G182" s="163" t="s">
        <v>206</v>
      </c>
      <c r="H182" s="164" t="n">
        <v>1</v>
      </c>
      <c r="I182" s="165"/>
      <c r="J182" s="166" t="n">
        <f aca="false">ROUND(I182*H182,2)</f>
        <v>0</v>
      </c>
      <c r="K182" s="162"/>
      <c r="L182" s="23"/>
      <c r="M182" s="167"/>
      <c r="N182" s="168" t="s">
        <v>39</v>
      </c>
      <c r="O182" s="60"/>
      <c r="P182" s="169" t="n">
        <f aca="false">O182*H182</f>
        <v>0</v>
      </c>
      <c r="Q182" s="169" t="n">
        <v>0</v>
      </c>
      <c r="R182" s="169" t="n">
        <f aca="false">Q182*H182</f>
        <v>0</v>
      </c>
      <c r="S182" s="169" t="n">
        <v>0</v>
      </c>
      <c r="T182" s="170" t="n">
        <f aca="false">S182*H182</f>
        <v>0</v>
      </c>
      <c r="U182" s="22"/>
      <c r="V182" s="22"/>
      <c r="W182" s="22"/>
      <c r="X182" s="22"/>
      <c r="Y182" s="22"/>
      <c r="Z182" s="22"/>
      <c r="AA182" s="22"/>
      <c r="AB182" s="22"/>
      <c r="AC182" s="22"/>
      <c r="AD182" s="22"/>
      <c r="AE182" s="22"/>
      <c r="AR182" s="171" t="s">
        <v>135</v>
      </c>
      <c r="AT182" s="171" t="s">
        <v>130</v>
      </c>
      <c r="AU182" s="171" t="s">
        <v>81</v>
      </c>
      <c r="AY182" s="3" t="s">
        <v>127</v>
      </c>
      <c r="BE182" s="172" t="n">
        <f aca="false">IF(N182="základní",J182,0)</f>
        <v>0</v>
      </c>
      <c r="BF182" s="172" t="n">
        <f aca="false">IF(N182="snížená",J182,0)</f>
        <v>0</v>
      </c>
      <c r="BG182" s="172" t="n">
        <f aca="false">IF(N182="zákl. přenesená",J182,0)</f>
        <v>0</v>
      </c>
      <c r="BH182" s="172" t="n">
        <f aca="false">IF(N182="sníž. přenesená",J182,0)</f>
        <v>0</v>
      </c>
      <c r="BI182" s="172" t="n">
        <f aca="false">IF(N182="nulová",J182,0)</f>
        <v>0</v>
      </c>
      <c r="BJ182" s="3" t="s">
        <v>79</v>
      </c>
      <c r="BK182" s="172" t="n">
        <f aca="false">ROUND(I182*H182,2)</f>
        <v>0</v>
      </c>
      <c r="BL182" s="3" t="s">
        <v>135</v>
      </c>
      <c r="BM182" s="171" t="s">
        <v>237</v>
      </c>
    </row>
    <row r="183" s="173" customFormat="true" ht="12.8" hidden="false" customHeight="false" outlineLevel="0" collapsed="false">
      <c r="B183" s="174"/>
      <c r="D183" s="175" t="s">
        <v>137</v>
      </c>
      <c r="E183" s="176"/>
      <c r="F183" s="177" t="s">
        <v>79</v>
      </c>
      <c r="H183" s="178" t="n">
        <v>1</v>
      </c>
      <c r="I183" s="179"/>
      <c r="L183" s="174"/>
      <c r="M183" s="180"/>
      <c r="N183" s="181"/>
      <c r="O183" s="181"/>
      <c r="P183" s="181"/>
      <c r="Q183" s="181"/>
      <c r="R183" s="181"/>
      <c r="S183" s="181"/>
      <c r="T183" s="182"/>
      <c r="AT183" s="176" t="s">
        <v>137</v>
      </c>
      <c r="AU183" s="176" t="s">
        <v>81</v>
      </c>
      <c r="AV183" s="173" t="s">
        <v>81</v>
      </c>
      <c r="AW183" s="173" t="s">
        <v>31</v>
      </c>
      <c r="AX183" s="173" t="s">
        <v>79</v>
      </c>
      <c r="AY183" s="176" t="s">
        <v>127</v>
      </c>
    </row>
    <row r="184" s="27" customFormat="true" ht="16.5" hidden="false" customHeight="true" outlineLevel="0" collapsed="false">
      <c r="A184" s="22"/>
      <c r="B184" s="159"/>
      <c r="C184" s="160" t="s">
        <v>238</v>
      </c>
      <c r="D184" s="160" t="s">
        <v>130</v>
      </c>
      <c r="E184" s="161" t="s">
        <v>239</v>
      </c>
      <c r="F184" s="162" t="s">
        <v>240</v>
      </c>
      <c r="G184" s="163" t="s">
        <v>206</v>
      </c>
      <c r="H184" s="164" t="n">
        <v>4</v>
      </c>
      <c r="I184" s="165"/>
      <c r="J184" s="166" t="n">
        <f aca="false">ROUND(I184*H184,2)</f>
        <v>0</v>
      </c>
      <c r="K184" s="162"/>
      <c r="L184" s="23"/>
      <c r="M184" s="167"/>
      <c r="N184" s="168" t="s">
        <v>39</v>
      </c>
      <c r="O184" s="60"/>
      <c r="P184" s="169" t="n">
        <f aca="false">O184*H184</f>
        <v>0</v>
      </c>
      <c r="Q184" s="169" t="n">
        <v>0</v>
      </c>
      <c r="R184" s="169" t="n">
        <f aca="false">Q184*H184</f>
        <v>0</v>
      </c>
      <c r="S184" s="169" t="n">
        <v>0</v>
      </c>
      <c r="T184" s="170" t="n">
        <f aca="false">S184*H184</f>
        <v>0</v>
      </c>
      <c r="U184" s="22"/>
      <c r="V184" s="22"/>
      <c r="W184" s="22"/>
      <c r="X184" s="22"/>
      <c r="Y184" s="22"/>
      <c r="Z184" s="22"/>
      <c r="AA184" s="22"/>
      <c r="AB184" s="22"/>
      <c r="AC184" s="22"/>
      <c r="AD184" s="22"/>
      <c r="AE184" s="22"/>
      <c r="AR184" s="171" t="s">
        <v>135</v>
      </c>
      <c r="AT184" s="171" t="s">
        <v>130</v>
      </c>
      <c r="AU184" s="171" t="s">
        <v>81</v>
      </c>
      <c r="AY184" s="3" t="s">
        <v>127</v>
      </c>
      <c r="BE184" s="172" t="n">
        <f aca="false">IF(N184="základní",J184,0)</f>
        <v>0</v>
      </c>
      <c r="BF184" s="172" t="n">
        <f aca="false">IF(N184="snížená",J184,0)</f>
        <v>0</v>
      </c>
      <c r="BG184" s="172" t="n">
        <f aca="false">IF(N184="zákl. přenesená",J184,0)</f>
        <v>0</v>
      </c>
      <c r="BH184" s="172" t="n">
        <f aca="false">IF(N184="sníž. přenesená",J184,0)</f>
        <v>0</v>
      </c>
      <c r="BI184" s="172" t="n">
        <f aca="false">IF(N184="nulová",J184,0)</f>
        <v>0</v>
      </c>
      <c r="BJ184" s="3" t="s">
        <v>79</v>
      </c>
      <c r="BK184" s="172" t="n">
        <f aca="false">ROUND(I184*H184,2)</f>
        <v>0</v>
      </c>
      <c r="BL184" s="3" t="s">
        <v>135</v>
      </c>
      <c r="BM184" s="171" t="s">
        <v>241</v>
      </c>
    </row>
    <row r="185" s="173" customFormat="true" ht="12.8" hidden="false" customHeight="false" outlineLevel="0" collapsed="false">
      <c r="B185" s="174"/>
      <c r="D185" s="175" t="s">
        <v>137</v>
      </c>
      <c r="E185" s="176"/>
      <c r="F185" s="177" t="s">
        <v>242</v>
      </c>
      <c r="H185" s="178" t="n">
        <v>4</v>
      </c>
      <c r="I185" s="179"/>
      <c r="L185" s="174"/>
      <c r="M185" s="180"/>
      <c r="N185" s="181"/>
      <c r="O185" s="181"/>
      <c r="P185" s="181"/>
      <c r="Q185" s="181"/>
      <c r="R185" s="181"/>
      <c r="S185" s="181"/>
      <c r="T185" s="182"/>
      <c r="AT185" s="176" t="s">
        <v>137</v>
      </c>
      <c r="AU185" s="176" t="s">
        <v>81</v>
      </c>
      <c r="AV185" s="173" t="s">
        <v>81</v>
      </c>
      <c r="AW185" s="173" t="s">
        <v>31</v>
      </c>
      <c r="AX185" s="173" t="s">
        <v>79</v>
      </c>
      <c r="AY185" s="176" t="s">
        <v>127</v>
      </c>
    </row>
    <row r="186" s="27" customFormat="true" ht="16.5" hidden="false" customHeight="true" outlineLevel="0" collapsed="false">
      <c r="A186" s="22"/>
      <c r="B186" s="159"/>
      <c r="C186" s="160" t="s">
        <v>243</v>
      </c>
      <c r="D186" s="160" t="s">
        <v>130</v>
      </c>
      <c r="E186" s="161" t="s">
        <v>244</v>
      </c>
      <c r="F186" s="162" t="s">
        <v>245</v>
      </c>
      <c r="G186" s="163" t="s">
        <v>206</v>
      </c>
      <c r="H186" s="164" t="n">
        <v>3</v>
      </c>
      <c r="I186" s="165"/>
      <c r="J186" s="166" t="n">
        <f aca="false">ROUND(I186*H186,2)</f>
        <v>0</v>
      </c>
      <c r="K186" s="162"/>
      <c r="L186" s="23"/>
      <c r="M186" s="167"/>
      <c r="N186" s="168" t="s">
        <v>39</v>
      </c>
      <c r="O186" s="60"/>
      <c r="P186" s="169" t="n">
        <f aca="false">O186*H186</f>
        <v>0</v>
      </c>
      <c r="Q186" s="169" t="n">
        <v>0</v>
      </c>
      <c r="R186" s="169" t="n">
        <f aca="false">Q186*H186</f>
        <v>0</v>
      </c>
      <c r="S186" s="169" t="n">
        <v>0</v>
      </c>
      <c r="T186" s="170" t="n">
        <f aca="false">S186*H186</f>
        <v>0</v>
      </c>
      <c r="U186" s="22"/>
      <c r="V186" s="22"/>
      <c r="W186" s="22"/>
      <c r="X186" s="22"/>
      <c r="Y186" s="22"/>
      <c r="Z186" s="22"/>
      <c r="AA186" s="22"/>
      <c r="AB186" s="22"/>
      <c r="AC186" s="22"/>
      <c r="AD186" s="22"/>
      <c r="AE186" s="22"/>
      <c r="AR186" s="171" t="s">
        <v>135</v>
      </c>
      <c r="AT186" s="171" t="s">
        <v>130</v>
      </c>
      <c r="AU186" s="171" t="s">
        <v>81</v>
      </c>
      <c r="AY186" s="3" t="s">
        <v>127</v>
      </c>
      <c r="BE186" s="172" t="n">
        <f aca="false">IF(N186="základní",J186,0)</f>
        <v>0</v>
      </c>
      <c r="BF186" s="172" t="n">
        <f aca="false">IF(N186="snížená",J186,0)</f>
        <v>0</v>
      </c>
      <c r="BG186" s="172" t="n">
        <f aca="false">IF(N186="zákl. přenesená",J186,0)</f>
        <v>0</v>
      </c>
      <c r="BH186" s="172" t="n">
        <f aca="false">IF(N186="sníž. přenesená",J186,0)</f>
        <v>0</v>
      </c>
      <c r="BI186" s="172" t="n">
        <f aca="false">IF(N186="nulová",J186,0)</f>
        <v>0</v>
      </c>
      <c r="BJ186" s="3" t="s">
        <v>79</v>
      </c>
      <c r="BK186" s="172" t="n">
        <f aca="false">ROUND(I186*H186,2)</f>
        <v>0</v>
      </c>
      <c r="BL186" s="3" t="s">
        <v>135</v>
      </c>
      <c r="BM186" s="171" t="s">
        <v>246</v>
      </c>
    </row>
    <row r="187" s="173" customFormat="true" ht="12.8" hidden="false" customHeight="false" outlineLevel="0" collapsed="false">
      <c r="B187" s="174"/>
      <c r="D187" s="175" t="s">
        <v>137</v>
      </c>
      <c r="E187" s="176"/>
      <c r="F187" s="177" t="s">
        <v>180</v>
      </c>
      <c r="H187" s="178" t="n">
        <v>3</v>
      </c>
      <c r="I187" s="179"/>
      <c r="L187" s="174"/>
      <c r="M187" s="180"/>
      <c r="N187" s="181"/>
      <c r="O187" s="181"/>
      <c r="P187" s="181"/>
      <c r="Q187" s="181"/>
      <c r="R187" s="181"/>
      <c r="S187" s="181"/>
      <c r="T187" s="182"/>
      <c r="AT187" s="176" t="s">
        <v>137</v>
      </c>
      <c r="AU187" s="176" t="s">
        <v>81</v>
      </c>
      <c r="AV187" s="173" t="s">
        <v>81</v>
      </c>
      <c r="AW187" s="173" t="s">
        <v>31</v>
      </c>
      <c r="AX187" s="173" t="s">
        <v>79</v>
      </c>
      <c r="AY187" s="176" t="s">
        <v>127</v>
      </c>
    </row>
    <row r="188" s="27" customFormat="true" ht="21.75" hidden="false" customHeight="true" outlineLevel="0" collapsed="false">
      <c r="A188" s="22"/>
      <c r="B188" s="159"/>
      <c r="C188" s="160" t="s">
        <v>247</v>
      </c>
      <c r="D188" s="160" t="s">
        <v>130</v>
      </c>
      <c r="E188" s="161" t="s">
        <v>248</v>
      </c>
      <c r="F188" s="162" t="s">
        <v>249</v>
      </c>
      <c r="G188" s="163" t="s">
        <v>206</v>
      </c>
      <c r="H188" s="164" t="n">
        <v>3</v>
      </c>
      <c r="I188" s="165"/>
      <c r="J188" s="166" t="n">
        <f aca="false">ROUND(I188*H188,2)</f>
        <v>0</v>
      </c>
      <c r="K188" s="162"/>
      <c r="L188" s="23"/>
      <c r="M188" s="167"/>
      <c r="N188" s="168" t="s">
        <v>39</v>
      </c>
      <c r="O188" s="60"/>
      <c r="P188" s="169" t="n">
        <f aca="false">O188*H188</f>
        <v>0</v>
      </c>
      <c r="Q188" s="169" t="n">
        <v>0</v>
      </c>
      <c r="R188" s="169" t="n">
        <f aca="false">Q188*H188</f>
        <v>0</v>
      </c>
      <c r="S188" s="169" t="n">
        <v>0</v>
      </c>
      <c r="T188" s="170" t="n">
        <f aca="false">S188*H188</f>
        <v>0</v>
      </c>
      <c r="U188" s="22"/>
      <c r="V188" s="22"/>
      <c r="W188" s="22"/>
      <c r="X188" s="22"/>
      <c r="Y188" s="22"/>
      <c r="Z188" s="22"/>
      <c r="AA188" s="22"/>
      <c r="AB188" s="22"/>
      <c r="AC188" s="22"/>
      <c r="AD188" s="22"/>
      <c r="AE188" s="22"/>
      <c r="AR188" s="171" t="s">
        <v>135</v>
      </c>
      <c r="AT188" s="171" t="s">
        <v>130</v>
      </c>
      <c r="AU188" s="171" t="s">
        <v>81</v>
      </c>
      <c r="AY188" s="3" t="s">
        <v>127</v>
      </c>
      <c r="BE188" s="172" t="n">
        <f aca="false">IF(N188="základní",J188,0)</f>
        <v>0</v>
      </c>
      <c r="BF188" s="172" t="n">
        <f aca="false">IF(N188="snížená",J188,0)</f>
        <v>0</v>
      </c>
      <c r="BG188" s="172" t="n">
        <f aca="false">IF(N188="zákl. přenesená",J188,0)</f>
        <v>0</v>
      </c>
      <c r="BH188" s="172" t="n">
        <f aca="false">IF(N188="sníž. přenesená",J188,0)</f>
        <v>0</v>
      </c>
      <c r="BI188" s="172" t="n">
        <f aca="false">IF(N188="nulová",J188,0)</f>
        <v>0</v>
      </c>
      <c r="BJ188" s="3" t="s">
        <v>79</v>
      </c>
      <c r="BK188" s="172" t="n">
        <f aca="false">ROUND(I188*H188,2)</f>
        <v>0</v>
      </c>
      <c r="BL188" s="3" t="s">
        <v>135</v>
      </c>
      <c r="BM188" s="171" t="s">
        <v>250</v>
      </c>
    </row>
    <row r="189" s="173" customFormat="true" ht="12.8" hidden="false" customHeight="false" outlineLevel="0" collapsed="false">
      <c r="B189" s="174"/>
      <c r="D189" s="175" t="s">
        <v>137</v>
      </c>
      <c r="E189" s="176"/>
      <c r="F189" s="177" t="s">
        <v>180</v>
      </c>
      <c r="H189" s="178" t="n">
        <v>3</v>
      </c>
      <c r="I189" s="179"/>
      <c r="L189" s="174"/>
      <c r="M189" s="180"/>
      <c r="N189" s="181"/>
      <c r="O189" s="181"/>
      <c r="P189" s="181"/>
      <c r="Q189" s="181"/>
      <c r="R189" s="181"/>
      <c r="S189" s="181"/>
      <c r="T189" s="182"/>
      <c r="AT189" s="176" t="s">
        <v>137</v>
      </c>
      <c r="AU189" s="176" t="s">
        <v>81</v>
      </c>
      <c r="AV189" s="173" t="s">
        <v>81</v>
      </c>
      <c r="AW189" s="173" t="s">
        <v>31</v>
      </c>
      <c r="AX189" s="173" t="s">
        <v>79</v>
      </c>
      <c r="AY189" s="176" t="s">
        <v>127</v>
      </c>
    </row>
    <row r="190" s="27" customFormat="true" ht="16.5" hidden="false" customHeight="true" outlineLevel="0" collapsed="false">
      <c r="A190" s="22"/>
      <c r="B190" s="159"/>
      <c r="C190" s="160" t="s">
        <v>251</v>
      </c>
      <c r="D190" s="160" t="s">
        <v>130</v>
      </c>
      <c r="E190" s="161" t="s">
        <v>252</v>
      </c>
      <c r="F190" s="162" t="s">
        <v>253</v>
      </c>
      <c r="G190" s="163" t="s">
        <v>206</v>
      </c>
      <c r="H190" s="164" t="n">
        <v>1</v>
      </c>
      <c r="I190" s="165"/>
      <c r="J190" s="166" t="n">
        <f aca="false">ROUND(I190*H190,2)</f>
        <v>0</v>
      </c>
      <c r="K190" s="162"/>
      <c r="L190" s="23"/>
      <c r="M190" s="167"/>
      <c r="N190" s="168" t="s">
        <v>39</v>
      </c>
      <c r="O190" s="60"/>
      <c r="P190" s="169" t="n">
        <f aca="false">O190*H190</f>
        <v>0</v>
      </c>
      <c r="Q190" s="169" t="n">
        <v>0</v>
      </c>
      <c r="R190" s="169" t="n">
        <f aca="false">Q190*H190</f>
        <v>0</v>
      </c>
      <c r="S190" s="169" t="n">
        <v>0</v>
      </c>
      <c r="T190" s="170" t="n">
        <f aca="false">S190*H190</f>
        <v>0</v>
      </c>
      <c r="U190" s="22"/>
      <c r="V190" s="22"/>
      <c r="W190" s="22"/>
      <c r="X190" s="22"/>
      <c r="Y190" s="22"/>
      <c r="Z190" s="22"/>
      <c r="AA190" s="22"/>
      <c r="AB190" s="22"/>
      <c r="AC190" s="22"/>
      <c r="AD190" s="22"/>
      <c r="AE190" s="22"/>
      <c r="AR190" s="171" t="s">
        <v>135</v>
      </c>
      <c r="AT190" s="171" t="s">
        <v>130</v>
      </c>
      <c r="AU190" s="171" t="s">
        <v>81</v>
      </c>
      <c r="AY190" s="3" t="s">
        <v>127</v>
      </c>
      <c r="BE190" s="172" t="n">
        <f aca="false">IF(N190="základní",J190,0)</f>
        <v>0</v>
      </c>
      <c r="BF190" s="172" t="n">
        <f aca="false">IF(N190="snížená",J190,0)</f>
        <v>0</v>
      </c>
      <c r="BG190" s="172" t="n">
        <f aca="false">IF(N190="zákl. přenesená",J190,0)</f>
        <v>0</v>
      </c>
      <c r="BH190" s="172" t="n">
        <f aca="false">IF(N190="sníž. přenesená",J190,0)</f>
        <v>0</v>
      </c>
      <c r="BI190" s="172" t="n">
        <f aca="false">IF(N190="nulová",J190,0)</f>
        <v>0</v>
      </c>
      <c r="BJ190" s="3" t="s">
        <v>79</v>
      </c>
      <c r="BK190" s="172" t="n">
        <f aca="false">ROUND(I190*H190,2)</f>
        <v>0</v>
      </c>
      <c r="BL190" s="3" t="s">
        <v>135</v>
      </c>
      <c r="BM190" s="171" t="s">
        <v>254</v>
      </c>
    </row>
    <row r="191" s="173" customFormat="true" ht="12.8" hidden="false" customHeight="false" outlineLevel="0" collapsed="false">
      <c r="B191" s="174"/>
      <c r="D191" s="175" t="s">
        <v>137</v>
      </c>
      <c r="E191" s="176"/>
      <c r="F191" s="177" t="s">
        <v>79</v>
      </c>
      <c r="H191" s="178" t="n">
        <v>1</v>
      </c>
      <c r="I191" s="179"/>
      <c r="L191" s="174"/>
      <c r="M191" s="180"/>
      <c r="N191" s="181"/>
      <c r="O191" s="181"/>
      <c r="P191" s="181"/>
      <c r="Q191" s="181"/>
      <c r="R191" s="181"/>
      <c r="S191" s="181"/>
      <c r="T191" s="182"/>
      <c r="AT191" s="176" t="s">
        <v>137</v>
      </c>
      <c r="AU191" s="176" t="s">
        <v>81</v>
      </c>
      <c r="AV191" s="173" t="s">
        <v>81</v>
      </c>
      <c r="AW191" s="173" t="s">
        <v>31</v>
      </c>
      <c r="AX191" s="173" t="s">
        <v>79</v>
      </c>
      <c r="AY191" s="176" t="s">
        <v>127</v>
      </c>
    </row>
    <row r="192" s="27" customFormat="true" ht="24.15" hidden="false" customHeight="true" outlineLevel="0" collapsed="false">
      <c r="A192" s="22"/>
      <c r="B192" s="159"/>
      <c r="C192" s="160" t="s">
        <v>255</v>
      </c>
      <c r="D192" s="160" t="s">
        <v>130</v>
      </c>
      <c r="E192" s="161" t="s">
        <v>256</v>
      </c>
      <c r="F192" s="162" t="s">
        <v>257</v>
      </c>
      <c r="G192" s="163" t="s">
        <v>169</v>
      </c>
      <c r="H192" s="164" t="n">
        <v>35</v>
      </c>
      <c r="I192" s="165"/>
      <c r="J192" s="166" t="n">
        <f aca="false">ROUND(I192*H192,2)</f>
        <v>0</v>
      </c>
      <c r="K192" s="162" t="s">
        <v>134</v>
      </c>
      <c r="L192" s="23"/>
      <c r="M192" s="167"/>
      <c r="N192" s="168" t="s">
        <v>39</v>
      </c>
      <c r="O192" s="60"/>
      <c r="P192" s="169" t="n">
        <f aca="false">O192*H192</f>
        <v>0</v>
      </c>
      <c r="Q192" s="169" t="n">
        <v>0</v>
      </c>
      <c r="R192" s="169" t="n">
        <f aca="false">Q192*H192</f>
        <v>0</v>
      </c>
      <c r="S192" s="169" t="n">
        <v>0.002</v>
      </c>
      <c r="T192" s="170" t="n">
        <f aca="false">S192*H192</f>
        <v>0.07</v>
      </c>
      <c r="U192" s="22"/>
      <c r="V192" s="22"/>
      <c r="W192" s="22"/>
      <c r="X192" s="22"/>
      <c r="Y192" s="22"/>
      <c r="Z192" s="22"/>
      <c r="AA192" s="22"/>
      <c r="AB192" s="22"/>
      <c r="AC192" s="22"/>
      <c r="AD192" s="22"/>
      <c r="AE192" s="22"/>
      <c r="AR192" s="171" t="s">
        <v>135</v>
      </c>
      <c r="AT192" s="171" t="s">
        <v>130</v>
      </c>
      <c r="AU192" s="171" t="s">
        <v>81</v>
      </c>
      <c r="AY192" s="3" t="s">
        <v>127</v>
      </c>
      <c r="BE192" s="172" t="n">
        <f aca="false">IF(N192="základní",J192,0)</f>
        <v>0</v>
      </c>
      <c r="BF192" s="172" t="n">
        <f aca="false">IF(N192="snížená",J192,0)</f>
        <v>0</v>
      </c>
      <c r="BG192" s="172" t="n">
        <f aca="false">IF(N192="zákl. přenesená",J192,0)</f>
        <v>0</v>
      </c>
      <c r="BH192" s="172" t="n">
        <f aca="false">IF(N192="sníž. přenesená",J192,0)</f>
        <v>0</v>
      </c>
      <c r="BI192" s="172" t="n">
        <f aca="false">IF(N192="nulová",J192,0)</f>
        <v>0</v>
      </c>
      <c r="BJ192" s="3" t="s">
        <v>79</v>
      </c>
      <c r="BK192" s="172" t="n">
        <f aca="false">ROUND(I192*H192,2)</f>
        <v>0</v>
      </c>
      <c r="BL192" s="3" t="s">
        <v>135</v>
      </c>
      <c r="BM192" s="171" t="s">
        <v>258</v>
      </c>
    </row>
    <row r="193" s="173" customFormat="true" ht="12.8" hidden="false" customHeight="false" outlineLevel="0" collapsed="false">
      <c r="B193" s="174"/>
      <c r="D193" s="175" t="s">
        <v>137</v>
      </c>
      <c r="E193" s="176"/>
      <c r="F193" s="177" t="s">
        <v>259</v>
      </c>
      <c r="H193" s="178" t="n">
        <v>35</v>
      </c>
      <c r="I193" s="179"/>
      <c r="L193" s="174"/>
      <c r="M193" s="180"/>
      <c r="N193" s="181"/>
      <c r="O193" s="181"/>
      <c r="P193" s="181"/>
      <c r="Q193" s="181"/>
      <c r="R193" s="181"/>
      <c r="S193" s="181"/>
      <c r="T193" s="182"/>
      <c r="AT193" s="176" t="s">
        <v>137</v>
      </c>
      <c r="AU193" s="176" t="s">
        <v>81</v>
      </c>
      <c r="AV193" s="173" t="s">
        <v>81</v>
      </c>
      <c r="AW193" s="173" t="s">
        <v>31</v>
      </c>
      <c r="AX193" s="173" t="s">
        <v>79</v>
      </c>
      <c r="AY193" s="176" t="s">
        <v>127</v>
      </c>
    </row>
    <row r="194" s="27" customFormat="true" ht="24.15" hidden="false" customHeight="true" outlineLevel="0" collapsed="false">
      <c r="A194" s="22"/>
      <c r="B194" s="159"/>
      <c r="C194" s="160" t="s">
        <v>260</v>
      </c>
      <c r="D194" s="160" t="s">
        <v>130</v>
      </c>
      <c r="E194" s="161" t="s">
        <v>261</v>
      </c>
      <c r="F194" s="162" t="s">
        <v>262</v>
      </c>
      <c r="G194" s="163" t="s">
        <v>169</v>
      </c>
      <c r="H194" s="164" t="n">
        <v>20</v>
      </c>
      <c r="I194" s="165"/>
      <c r="J194" s="166" t="n">
        <f aca="false">ROUND(I194*H194,2)</f>
        <v>0</v>
      </c>
      <c r="K194" s="162" t="s">
        <v>134</v>
      </c>
      <c r="L194" s="23"/>
      <c r="M194" s="167"/>
      <c r="N194" s="168" t="s">
        <v>39</v>
      </c>
      <c r="O194" s="60"/>
      <c r="P194" s="169" t="n">
        <f aca="false">O194*H194</f>
        <v>0</v>
      </c>
      <c r="Q194" s="169" t="n">
        <v>0</v>
      </c>
      <c r="R194" s="169" t="n">
        <f aca="false">Q194*H194</f>
        <v>0</v>
      </c>
      <c r="S194" s="169" t="n">
        <v>0.006</v>
      </c>
      <c r="T194" s="170" t="n">
        <f aca="false">S194*H194</f>
        <v>0.12</v>
      </c>
      <c r="U194" s="22"/>
      <c r="V194" s="22"/>
      <c r="W194" s="22"/>
      <c r="X194" s="22"/>
      <c r="Y194" s="22"/>
      <c r="Z194" s="22"/>
      <c r="AA194" s="22"/>
      <c r="AB194" s="22"/>
      <c r="AC194" s="22"/>
      <c r="AD194" s="22"/>
      <c r="AE194" s="22"/>
      <c r="AR194" s="171" t="s">
        <v>135</v>
      </c>
      <c r="AT194" s="171" t="s">
        <v>130</v>
      </c>
      <c r="AU194" s="171" t="s">
        <v>81</v>
      </c>
      <c r="AY194" s="3" t="s">
        <v>127</v>
      </c>
      <c r="BE194" s="172" t="n">
        <f aca="false">IF(N194="základní",J194,0)</f>
        <v>0</v>
      </c>
      <c r="BF194" s="172" t="n">
        <f aca="false">IF(N194="snížená",J194,0)</f>
        <v>0</v>
      </c>
      <c r="BG194" s="172" t="n">
        <f aca="false">IF(N194="zákl. přenesená",J194,0)</f>
        <v>0</v>
      </c>
      <c r="BH194" s="172" t="n">
        <f aca="false">IF(N194="sníž. přenesená",J194,0)</f>
        <v>0</v>
      </c>
      <c r="BI194" s="172" t="n">
        <f aca="false">IF(N194="nulová",J194,0)</f>
        <v>0</v>
      </c>
      <c r="BJ194" s="3" t="s">
        <v>79</v>
      </c>
      <c r="BK194" s="172" t="n">
        <f aca="false">ROUND(I194*H194,2)</f>
        <v>0</v>
      </c>
      <c r="BL194" s="3" t="s">
        <v>135</v>
      </c>
      <c r="BM194" s="171" t="s">
        <v>263</v>
      </c>
    </row>
    <row r="195" s="27" customFormat="true" ht="24.15" hidden="false" customHeight="true" outlineLevel="0" collapsed="false">
      <c r="A195" s="22"/>
      <c r="B195" s="159"/>
      <c r="C195" s="160" t="s">
        <v>264</v>
      </c>
      <c r="D195" s="160" t="s">
        <v>130</v>
      </c>
      <c r="E195" s="161" t="s">
        <v>265</v>
      </c>
      <c r="F195" s="162" t="s">
        <v>266</v>
      </c>
      <c r="G195" s="163" t="s">
        <v>169</v>
      </c>
      <c r="H195" s="164" t="n">
        <v>6</v>
      </c>
      <c r="I195" s="165"/>
      <c r="J195" s="166" t="n">
        <f aca="false">ROUND(I195*H195,2)</f>
        <v>0</v>
      </c>
      <c r="K195" s="162" t="s">
        <v>134</v>
      </c>
      <c r="L195" s="23"/>
      <c r="M195" s="167"/>
      <c r="N195" s="168" t="s">
        <v>39</v>
      </c>
      <c r="O195" s="60"/>
      <c r="P195" s="169" t="n">
        <f aca="false">O195*H195</f>
        <v>0</v>
      </c>
      <c r="Q195" s="169" t="n">
        <v>0</v>
      </c>
      <c r="R195" s="169" t="n">
        <f aca="false">Q195*H195</f>
        <v>0</v>
      </c>
      <c r="S195" s="169" t="n">
        <v>0.04</v>
      </c>
      <c r="T195" s="170" t="n">
        <f aca="false">S195*H195</f>
        <v>0.24</v>
      </c>
      <c r="U195" s="22"/>
      <c r="V195" s="22"/>
      <c r="W195" s="22"/>
      <c r="X195" s="22"/>
      <c r="Y195" s="22"/>
      <c r="Z195" s="22"/>
      <c r="AA195" s="22"/>
      <c r="AB195" s="22"/>
      <c r="AC195" s="22"/>
      <c r="AD195" s="22"/>
      <c r="AE195" s="22"/>
      <c r="AR195" s="171" t="s">
        <v>135</v>
      </c>
      <c r="AT195" s="171" t="s">
        <v>130</v>
      </c>
      <c r="AU195" s="171" t="s">
        <v>81</v>
      </c>
      <c r="AY195" s="3" t="s">
        <v>127</v>
      </c>
      <c r="BE195" s="172" t="n">
        <f aca="false">IF(N195="základní",J195,0)</f>
        <v>0</v>
      </c>
      <c r="BF195" s="172" t="n">
        <f aca="false">IF(N195="snížená",J195,0)</f>
        <v>0</v>
      </c>
      <c r="BG195" s="172" t="n">
        <f aca="false">IF(N195="zákl. přenesená",J195,0)</f>
        <v>0</v>
      </c>
      <c r="BH195" s="172" t="n">
        <f aca="false">IF(N195="sníž. přenesená",J195,0)</f>
        <v>0</v>
      </c>
      <c r="BI195" s="172" t="n">
        <f aca="false">IF(N195="nulová",J195,0)</f>
        <v>0</v>
      </c>
      <c r="BJ195" s="3" t="s">
        <v>79</v>
      </c>
      <c r="BK195" s="172" t="n">
        <f aca="false">ROUND(I195*H195,2)</f>
        <v>0</v>
      </c>
      <c r="BL195" s="3" t="s">
        <v>135</v>
      </c>
      <c r="BM195" s="171" t="s">
        <v>267</v>
      </c>
    </row>
    <row r="196" s="27" customFormat="true" ht="24.15" hidden="false" customHeight="true" outlineLevel="0" collapsed="false">
      <c r="A196" s="22"/>
      <c r="B196" s="159"/>
      <c r="C196" s="160" t="s">
        <v>268</v>
      </c>
      <c r="D196" s="160" t="s">
        <v>130</v>
      </c>
      <c r="E196" s="161" t="s">
        <v>269</v>
      </c>
      <c r="F196" s="162" t="s">
        <v>270</v>
      </c>
      <c r="G196" s="163" t="s">
        <v>169</v>
      </c>
      <c r="H196" s="164" t="n">
        <v>0.5</v>
      </c>
      <c r="I196" s="165"/>
      <c r="J196" s="166" t="n">
        <f aca="false">ROUND(I196*H196,2)</f>
        <v>0</v>
      </c>
      <c r="K196" s="162" t="s">
        <v>134</v>
      </c>
      <c r="L196" s="23"/>
      <c r="M196" s="167"/>
      <c r="N196" s="168" t="s">
        <v>39</v>
      </c>
      <c r="O196" s="60"/>
      <c r="P196" s="169" t="n">
        <f aca="false">O196*H196</f>
        <v>0</v>
      </c>
      <c r="Q196" s="169" t="n">
        <v>9E-005</v>
      </c>
      <c r="R196" s="169" t="n">
        <f aca="false">Q196*H196</f>
        <v>4.5E-005</v>
      </c>
      <c r="S196" s="169" t="n">
        <v>0.003</v>
      </c>
      <c r="T196" s="170" t="n">
        <f aca="false">S196*H196</f>
        <v>0.0015</v>
      </c>
      <c r="U196" s="22"/>
      <c r="V196" s="22"/>
      <c r="W196" s="22"/>
      <c r="X196" s="22"/>
      <c r="Y196" s="22"/>
      <c r="Z196" s="22"/>
      <c r="AA196" s="22"/>
      <c r="AB196" s="22"/>
      <c r="AC196" s="22"/>
      <c r="AD196" s="22"/>
      <c r="AE196" s="22"/>
      <c r="AR196" s="171" t="s">
        <v>135</v>
      </c>
      <c r="AT196" s="171" t="s">
        <v>130</v>
      </c>
      <c r="AU196" s="171" t="s">
        <v>81</v>
      </c>
      <c r="AY196" s="3" t="s">
        <v>127</v>
      </c>
      <c r="BE196" s="172" t="n">
        <f aca="false">IF(N196="základní",J196,0)</f>
        <v>0</v>
      </c>
      <c r="BF196" s="172" t="n">
        <f aca="false">IF(N196="snížená",J196,0)</f>
        <v>0</v>
      </c>
      <c r="BG196" s="172" t="n">
        <f aca="false">IF(N196="zákl. přenesená",J196,0)</f>
        <v>0</v>
      </c>
      <c r="BH196" s="172" t="n">
        <f aca="false">IF(N196="sníž. přenesená",J196,0)</f>
        <v>0</v>
      </c>
      <c r="BI196" s="172" t="n">
        <f aca="false">IF(N196="nulová",J196,0)</f>
        <v>0</v>
      </c>
      <c r="BJ196" s="3" t="s">
        <v>79</v>
      </c>
      <c r="BK196" s="172" t="n">
        <f aca="false">ROUND(I196*H196,2)</f>
        <v>0</v>
      </c>
      <c r="BL196" s="3" t="s">
        <v>135</v>
      </c>
      <c r="BM196" s="171" t="s">
        <v>271</v>
      </c>
    </row>
    <row r="197" s="27" customFormat="true" ht="37.8" hidden="false" customHeight="true" outlineLevel="0" collapsed="false">
      <c r="A197" s="22"/>
      <c r="B197" s="159"/>
      <c r="C197" s="160" t="s">
        <v>272</v>
      </c>
      <c r="D197" s="160" t="s">
        <v>130</v>
      </c>
      <c r="E197" s="161" t="s">
        <v>273</v>
      </c>
      <c r="F197" s="162" t="s">
        <v>274</v>
      </c>
      <c r="G197" s="163" t="s">
        <v>133</v>
      </c>
      <c r="H197" s="164" t="n">
        <v>11.73</v>
      </c>
      <c r="I197" s="165"/>
      <c r="J197" s="166" t="n">
        <f aca="false">ROUND(I197*H197,2)</f>
        <v>0</v>
      </c>
      <c r="K197" s="162" t="s">
        <v>134</v>
      </c>
      <c r="L197" s="23"/>
      <c r="M197" s="167"/>
      <c r="N197" s="168" t="s">
        <v>39</v>
      </c>
      <c r="O197" s="60"/>
      <c r="P197" s="169" t="n">
        <f aca="false">O197*H197</f>
        <v>0</v>
      </c>
      <c r="Q197" s="169" t="n">
        <v>0</v>
      </c>
      <c r="R197" s="169" t="n">
        <f aca="false">Q197*H197</f>
        <v>0</v>
      </c>
      <c r="S197" s="169" t="n">
        <v>0.01</v>
      </c>
      <c r="T197" s="170" t="n">
        <f aca="false">S197*H197</f>
        <v>0.1173</v>
      </c>
      <c r="U197" s="22"/>
      <c r="V197" s="22"/>
      <c r="W197" s="22"/>
      <c r="X197" s="22"/>
      <c r="Y197" s="22"/>
      <c r="Z197" s="22"/>
      <c r="AA197" s="22"/>
      <c r="AB197" s="22"/>
      <c r="AC197" s="22"/>
      <c r="AD197" s="22"/>
      <c r="AE197" s="22"/>
      <c r="AR197" s="171" t="s">
        <v>135</v>
      </c>
      <c r="AT197" s="171" t="s">
        <v>130</v>
      </c>
      <c r="AU197" s="171" t="s">
        <v>81</v>
      </c>
      <c r="AY197" s="3" t="s">
        <v>127</v>
      </c>
      <c r="BE197" s="172" t="n">
        <f aca="false">IF(N197="základní",J197,0)</f>
        <v>0</v>
      </c>
      <c r="BF197" s="172" t="n">
        <f aca="false">IF(N197="snížená",J197,0)</f>
        <v>0</v>
      </c>
      <c r="BG197" s="172" t="n">
        <f aca="false">IF(N197="zákl. přenesená",J197,0)</f>
        <v>0</v>
      </c>
      <c r="BH197" s="172" t="n">
        <f aca="false">IF(N197="sníž. přenesená",J197,0)</f>
        <v>0</v>
      </c>
      <c r="BI197" s="172" t="n">
        <f aca="false">IF(N197="nulová",J197,0)</f>
        <v>0</v>
      </c>
      <c r="BJ197" s="3" t="s">
        <v>79</v>
      </c>
      <c r="BK197" s="172" t="n">
        <f aca="false">ROUND(I197*H197,2)</f>
        <v>0</v>
      </c>
      <c r="BL197" s="3" t="s">
        <v>135</v>
      </c>
      <c r="BM197" s="171" t="s">
        <v>275</v>
      </c>
    </row>
    <row r="198" s="173" customFormat="true" ht="12.8" hidden="false" customHeight="false" outlineLevel="0" collapsed="false">
      <c r="B198" s="174"/>
      <c r="D198" s="175" t="s">
        <v>137</v>
      </c>
      <c r="E198" s="176"/>
      <c r="F198" s="177" t="s">
        <v>194</v>
      </c>
      <c r="H198" s="178" t="n">
        <v>11.73</v>
      </c>
      <c r="I198" s="179"/>
      <c r="L198" s="174"/>
      <c r="M198" s="180"/>
      <c r="N198" s="181"/>
      <c r="O198" s="181"/>
      <c r="P198" s="181"/>
      <c r="Q198" s="181"/>
      <c r="R198" s="181"/>
      <c r="S198" s="181"/>
      <c r="T198" s="182"/>
      <c r="AT198" s="176" t="s">
        <v>137</v>
      </c>
      <c r="AU198" s="176" t="s">
        <v>81</v>
      </c>
      <c r="AV198" s="173" t="s">
        <v>81</v>
      </c>
      <c r="AW198" s="173" t="s">
        <v>31</v>
      </c>
      <c r="AX198" s="173" t="s">
        <v>79</v>
      </c>
      <c r="AY198" s="176" t="s">
        <v>127</v>
      </c>
    </row>
    <row r="199" s="27" customFormat="true" ht="37.8" hidden="false" customHeight="true" outlineLevel="0" collapsed="false">
      <c r="A199" s="22"/>
      <c r="B199" s="159"/>
      <c r="C199" s="160" t="s">
        <v>276</v>
      </c>
      <c r="D199" s="160" t="s">
        <v>130</v>
      </c>
      <c r="E199" s="161" t="s">
        <v>277</v>
      </c>
      <c r="F199" s="162" t="s">
        <v>278</v>
      </c>
      <c r="G199" s="163" t="s">
        <v>133</v>
      </c>
      <c r="H199" s="164" t="n">
        <v>42.4</v>
      </c>
      <c r="I199" s="165"/>
      <c r="J199" s="166" t="n">
        <f aca="false">ROUND(I199*H199,2)</f>
        <v>0</v>
      </c>
      <c r="K199" s="162" t="s">
        <v>134</v>
      </c>
      <c r="L199" s="23"/>
      <c r="M199" s="167"/>
      <c r="N199" s="168" t="s">
        <v>39</v>
      </c>
      <c r="O199" s="60"/>
      <c r="P199" s="169" t="n">
        <f aca="false">O199*H199</f>
        <v>0</v>
      </c>
      <c r="Q199" s="169" t="n">
        <v>0</v>
      </c>
      <c r="R199" s="169" t="n">
        <f aca="false">Q199*H199</f>
        <v>0</v>
      </c>
      <c r="S199" s="169" t="n">
        <v>0.01</v>
      </c>
      <c r="T199" s="170" t="n">
        <f aca="false">S199*H199</f>
        <v>0.424</v>
      </c>
      <c r="U199" s="22"/>
      <c r="V199" s="22"/>
      <c r="W199" s="22"/>
      <c r="X199" s="22"/>
      <c r="Y199" s="22"/>
      <c r="Z199" s="22"/>
      <c r="AA199" s="22"/>
      <c r="AB199" s="22"/>
      <c r="AC199" s="22"/>
      <c r="AD199" s="22"/>
      <c r="AE199" s="22"/>
      <c r="AR199" s="171" t="s">
        <v>135</v>
      </c>
      <c r="AT199" s="171" t="s">
        <v>130</v>
      </c>
      <c r="AU199" s="171" t="s">
        <v>81</v>
      </c>
      <c r="AY199" s="3" t="s">
        <v>127</v>
      </c>
      <c r="BE199" s="172" t="n">
        <f aca="false">IF(N199="základní",J199,0)</f>
        <v>0</v>
      </c>
      <c r="BF199" s="172" t="n">
        <f aca="false">IF(N199="snížená",J199,0)</f>
        <v>0</v>
      </c>
      <c r="BG199" s="172" t="n">
        <f aca="false">IF(N199="zákl. přenesená",J199,0)</f>
        <v>0</v>
      </c>
      <c r="BH199" s="172" t="n">
        <f aca="false">IF(N199="sníž. přenesená",J199,0)</f>
        <v>0</v>
      </c>
      <c r="BI199" s="172" t="n">
        <f aca="false">IF(N199="nulová",J199,0)</f>
        <v>0</v>
      </c>
      <c r="BJ199" s="3" t="s">
        <v>79</v>
      </c>
      <c r="BK199" s="172" t="n">
        <f aca="false">ROUND(I199*H199,2)</f>
        <v>0</v>
      </c>
      <c r="BL199" s="3" t="s">
        <v>135</v>
      </c>
      <c r="BM199" s="171" t="s">
        <v>279</v>
      </c>
    </row>
    <row r="200" s="173" customFormat="true" ht="12.8" hidden="false" customHeight="false" outlineLevel="0" collapsed="false">
      <c r="B200" s="174"/>
      <c r="D200" s="175" t="s">
        <v>137</v>
      </c>
      <c r="E200" s="176"/>
      <c r="F200" s="177" t="s">
        <v>280</v>
      </c>
      <c r="H200" s="178" t="n">
        <v>42.4</v>
      </c>
      <c r="I200" s="179"/>
      <c r="L200" s="174"/>
      <c r="M200" s="180"/>
      <c r="N200" s="181"/>
      <c r="O200" s="181"/>
      <c r="P200" s="181"/>
      <c r="Q200" s="181"/>
      <c r="R200" s="181"/>
      <c r="S200" s="181"/>
      <c r="T200" s="182"/>
      <c r="AT200" s="176" t="s">
        <v>137</v>
      </c>
      <c r="AU200" s="176" t="s">
        <v>81</v>
      </c>
      <c r="AV200" s="173" t="s">
        <v>81</v>
      </c>
      <c r="AW200" s="173" t="s">
        <v>31</v>
      </c>
      <c r="AX200" s="173" t="s">
        <v>79</v>
      </c>
      <c r="AY200" s="176" t="s">
        <v>127</v>
      </c>
    </row>
    <row r="201" s="27" customFormat="true" ht="37.8" hidden="false" customHeight="true" outlineLevel="0" collapsed="false">
      <c r="A201" s="22"/>
      <c r="B201" s="159"/>
      <c r="C201" s="160" t="s">
        <v>281</v>
      </c>
      <c r="D201" s="160" t="s">
        <v>130</v>
      </c>
      <c r="E201" s="161" t="s">
        <v>282</v>
      </c>
      <c r="F201" s="162" t="s">
        <v>283</v>
      </c>
      <c r="G201" s="163" t="s">
        <v>133</v>
      </c>
      <c r="H201" s="164" t="n">
        <v>40.77</v>
      </c>
      <c r="I201" s="165"/>
      <c r="J201" s="166" t="n">
        <f aca="false">ROUND(I201*H201,2)</f>
        <v>0</v>
      </c>
      <c r="K201" s="162" t="s">
        <v>134</v>
      </c>
      <c r="L201" s="23"/>
      <c r="M201" s="167"/>
      <c r="N201" s="168" t="s">
        <v>39</v>
      </c>
      <c r="O201" s="60"/>
      <c r="P201" s="169" t="n">
        <f aca="false">O201*H201</f>
        <v>0</v>
      </c>
      <c r="Q201" s="169" t="n">
        <v>0</v>
      </c>
      <c r="R201" s="169" t="n">
        <f aca="false">Q201*H201</f>
        <v>0</v>
      </c>
      <c r="S201" s="169" t="n">
        <v>0.046</v>
      </c>
      <c r="T201" s="170" t="n">
        <f aca="false">S201*H201</f>
        <v>1.87542</v>
      </c>
      <c r="U201" s="22"/>
      <c r="V201" s="22"/>
      <c r="W201" s="22"/>
      <c r="X201" s="22"/>
      <c r="Y201" s="22"/>
      <c r="Z201" s="22"/>
      <c r="AA201" s="22"/>
      <c r="AB201" s="22"/>
      <c r="AC201" s="22"/>
      <c r="AD201" s="22"/>
      <c r="AE201" s="22"/>
      <c r="AR201" s="171" t="s">
        <v>135</v>
      </c>
      <c r="AT201" s="171" t="s">
        <v>130</v>
      </c>
      <c r="AU201" s="171" t="s">
        <v>81</v>
      </c>
      <c r="AY201" s="3" t="s">
        <v>127</v>
      </c>
      <c r="BE201" s="172" t="n">
        <f aca="false">IF(N201="základní",J201,0)</f>
        <v>0</v>
      </c>
      <c r="BF201" s="172" t="n">
        <f aca="false">IF(N201="snížená",J201,0)</f>
        <v>0</v>
      </c>
      <c r="BG201" s="172" t="n">
        <f aca="false">IF(N201="zákl. přenesená",J201,0)</f>
        <v>0</v>
      </c>
      <c r="BH201" s="172" t="n">
        <f aca="false">IF(N201="sníž. přenesená",J201,0)</f>
        <v>0</v>
      </c>
      <c r="BI201" s="172" t="n">
        <f aca="false">IF(N201="nulová",J201,0)</f>
        <v>0</v>
      </c>
      <c r="BJ201" s="3" t="s">
        <v>79</v>
      </c>
      <c r="BK201" s="172" t="n">
        <f aca="false">ROUND(I201*H201,2)</f>
        <v>0</v>
      </c>
      <c r="BL201" s="3" t="s">
        <v>135</v>
      </c>
      <c r="BM201" s="171" t="s">
        <v>284</v>
      </c>
    </row>
    <row r="202" s="173" customFormat="true" ht="12.8" hidden="false" customHeight="false" outlineLevel="0" collapsed="false">
      <c r="B202" s="174"/>
      <c r="D202" s="175" t="s">
        <v>137</v>
      </c>
      <c r="E202" s="176"/>
      <c r="F202" s="177" t="s">
        <v>285</v>
      </c>
      <c r="H202" s="178" t="n">
        <v>26.73</v>
      </c>
      <c r="I202" s="179"/>
      <c r="L202" s="174"/>
      <c r="M202" s="180"/>
      <c r="N202" s="181"/>
      <c r="O202" s="181"/>
      <c r="P202" s="181"/>
      <c r="Q202" s="181"/>
      <c r="R202" s="181"/>
      <c r="S202" s="181"/>
      <c r="T202" s="182"/>
      <c r="AT202" s="176" t="s">
        <v>137</v>
      </c>
      <c r="AU202" s="176" t="s">
        <v>81</v>
      </c>
      <c r="AV202" s="173" t="s">
        <v>81</v>
      </c>
      <c r="AW202" s="173" t="s">
        <v>31</v>
      </c>
      <c r="AX202" s="173" t="s">
        <v>74</v>
      </c>
      <c r="AY202" s="176" t="s">
        <v>127</v>
      </c>
    </row>
    <row r="203" s="173" customFormat="true" ht="12.8" hidden="false" customHeight="false" outlineLevel="0" collapsed="false">
      <c r="B203" s="174"/>
      <c r="D203" s="175" t="s">
        <v>137</v>
      </c>
      <c r="E203" s="176"/>
      <c r="F203" s="177" t="s">
        <v>286</v>
      </c>
      <c r="H203" s="178" t="n">
        <v>14.04</v>
      </c>
      <c r="I203" s="179"/>
      <c r="L203" s="174"/>
      <c r="M203" s="180"/>
      <c r="N203" s="181"/>
      <c r="O203" s="181"/>
      <c r="P203" s="181"/>
      <c r="Q203" s="181"/>
      <c r="R203" s="181"/>
      <c r="S203" s="181"/>
      <c r="T203" s="182"/>
      <c r="AT203" s="176" t="s">
        <v>137</v>
      </c>
      <c r="AU203" s="176" t="s">
        <v>81</v>
      </c>
      <c r="AV203" s="173" t="s">
        <v>81</v>
      </c>
      <c r="AW203" s="173" t="s">
        <v>31</v>
      </c>
      <c r="AX203" s="173" t="s">
        <v>74</v>
      </c>
      <c r="AY203" s="176" t="s">
        <v>127</v>
      </c>
    </row>
    <row r="204" s="183" customFormat="true" ht="12.8" hidden="false" customHeight="false" outlineLevel="0" collapsed="false">
      <c r="B204" s="184"/>
      <c r="D204" s="175" t="s">
        <v>137</v>
      </c>
      <c r="E204" s="185"/>
      <c r="F204" s="186" t="s">
        <v>140</v>
      </c>
      <c r="H204" s="187" t="n">
        <v>40.77</v>
      </c>
      <c r="I204" s="188"/>
      <c r="L204" s="184"/>
      <c r="M204" s="189"/>
      <c r="N204" s="190"/>
      <c r="O204" s="190"/>
      <c r="P204" s="190"/>
      <c r="Q204" s="190"/>
      <c r="R204" s="190"/>
      <c r="S204" s="190"/>
      <c r="T204" s="191"/>
      <c r="AT204" s="185" t="s">
        <v>137</v>
      </c>
      <c r="AU204" s="185" t="s">
        <v>81</v>
      </c>
      <c r="AV204" s="183" t="s">
        <v>135</v>
      </c>
      <c r="AW204" s="183" t="s">
        <v>31</v>
      </c>
      <c r="AX204" s="183" t="s">
        <v>79</v>
      </c>
      <c r="AY204" s="185" t="s">
        <v>127</v>
      </c>
    </row>
    <row r="205" s="27" customFormat="true" ht="24.15" hidden="false" customHeight="true" outlineLevel="0" collapsed="false">
      <c r="A205" s="22"/>
      <c r="B205" s="159"/>
      <c r="C205" s="160" t="s">
        <v>259</v>
      </c>
      <c r="D205" s="160" t="s">
        <v>130</v>
      </c>
      <c r="E205" s="161" t="s">
        <v>287</v>
      </c>
      <c r="F205" s="162" t="s">
        <v>288</v>
      </c>
      <c r="G205" s="163" t="s">
        <v>133</v>
      </c>
      <c r="H205" s="164" t="n">
        <v>40.77</v>
      </c>
      <c r="I205" s="165"/>
      <c r="J205" s="166" t="n">
        <f aca="false">ROUND(I205*H205,2)</f>
        <v>0</v>
      </c>
      <c r="K205" s="162" t="s">
        <v>134</v>
      </c>
      <c r="L205" s="23"/>
      <c r="M205" s="167"/>
      <c r="N205" s="168" t="s">
        <v>39</v>
      </c>
      <c r="O205" s="60"/>
      <c r="P205" s="169" t="n">
        <f aca="false">O205*H205</f>
        <v>0</v>
      </c>
      <c r="Q205" s="169" t="n">
        <v>0</v>
      </c>
      <c r="R205" s="169" t="n">
        <f aca="false">Q205*H205</f>
        <v>0</v>
      </c>
      <c r="S205" s="169" t="n">
        <v>0.068</v>
      </c>
      <c r="T205" s="170" t="n">
        <f aca="false">S205*H205</f>
        <v>2.77236</v>
      </c>
      <c r="U205" s="22"/>
      <c r="V205" s="22"/>
      <c r="W205" s="22"/>
      <c r="X205" s="22"/>
      <c r="Y205" s="22"/>
      <c r="Z205" s="22"/>
      <c r="AA205" s="22"/>
      <c r="AB205" s="22"/>
      <c r="AC205" s="22"/>
      <c r="AD205" s="22"/>
      <c r="AE205" s="22"/>
      <c r="AR205" s="171" t="s">
        <v>135</v>
      </c>
      <c r="AT205" s="171" t="s">
        <v>130</v>
      </c>
      <c r="AU205" s="171" t="s">
        <v>81</v>
      </c>
      <c r="AY205" s="3" t="s">
        <v>127</v>
      </c>
      <c r="BE205" s="172" t="n">
        <f aca="false">IF(N205="základní",J205,0)</f>
        <v>0</v>
      </c>
      <c r="BF205" s="172" t="n">
        <f aca="false">IF(N205="snížená",J205,0)</f>
        <v>0</v>
      </c>
      <c r="BG205" s="172" t="n">
        <f aca="false">IF(N205="zákl. přenesená",J205,0)</f>
        <v>0</v>
      </c>
      <c r="BH205" s="172" t="n">
        <f aca="false">IF(N205="sníž. přenesená",J205,0)</f>
        <v>0</v>
      </c>
      <c r="BI205" s="172" t="n">
        <f aca="false">IF(N205="nulová",J205,0)</f>
        <v>0</v>
      </c>
      <c r="BJ205" s="3" t="s">
        <v>79</v>
      </c>
      <c r="BK205" s="172" t="n">
        <f aca="false">ROUND(I205*H205,2)</f>
        <v>0</v>
      </c>
      <c r="BL205" s="3" t="s">
        <v>135</v>
      </c>
      <c r="BM205" s="171" t="s">
        <v>289</v>
      </c>
    </row>
    <row r="206" s="145" customFormat="true" ht="22.8" hidden="false" customHeight="true" outlineLevel="0" collapsed="false">
      <c r="B206" s="146"/>
      <c r="D206" s="147" t="s">
        <v>73</v>
      </c>
      <c r="E206" s="157" t="s">
        <v>290</v>
      </c>
      <c r="F206" s="157" t="s">
        <v>291</v>
      </c>
      <c r="I206" s="149"/>
      <c r="J206" s="158" t="n">
        <f aca="false">BK206</f>
        <v>0</v>
      </c>
      <c r="L206" s="146"/>
      <c r="M206" s="151"/>
      <c r="N206" s="152"/>
      <c r="O206" s="152"/>
      <c r="P206" s="153" t="n">
        <f aca="false">SUM(P207:P211)</f>
        <v>0</v>
      </c>
      <c r="Q206" s="152"/>
      <c r="R206" s="153" t="n">
        <f aca="false">SUM(R207:R211)</f>
        <v>0</v>
      </c>
      <c r="S206" s="152"/>
      <c r="T206" s="154" t="n">
        <f aca="false">SUM(T207:T211)</f>
        <v>0</v>
      </c>
      <c r="AR206" s="147" t="s">
        <v>79</v>
      </c>
      <c r="AT206" s="155" t="s">
        <v>73</v>
      </c>
      <c r="AU206" s="155" t="s">
        <v>79</v>
      </c>
      <c r="AY206" s="147" t="s">
        <v>127</v>
      </c>
      <c r="BK206" s="156" t="n">
        <f aca="false">SUM(BK207:BK211)</f>
        <v>0</v>
      </c>
    </row>
    <row r="207" s="27" customFormat="true" ht="24.15" hidden="false" customHeight="true" outlineLevel="0" collapsed="false">
      <c r="A207" s="22"/>
      <c r="B207" s="159"/>
      <c r="C207" s="160" t="s">
        <v>292</v>
      </c>
      <c r="D207" s="160" t="s">
        <v>130</v>
      </c>
      <c r="E207" s="161" t="s">
        <v>293</v>
      </c>
      <c r="F207" s="162" t="s">
        <v>294</v>
      </c>
      <c r="G207" s="163" t="s">
        <v>295</v>
      </c>
      <c r="H207" s="164" t="n">
        <v>7.508</v>
      </c>
      <c r="I207" s="165"/>
      <c r="J207" s="166" t="n">
        <f aca="false">ROUND(I207*H207,2)</f>
        <v>0</v>
      </c>
      <c r="K207" s="162" t="s">
        <v>134</v>
      </c>
      <c r="L207" s="23"/>
      <c r="M207" s="167"/>
      <c r="N207" s="168" t="s">
        <v>39</v>
      </c>
      <c r="O207" s="60"/>
      <c r="P207" s="169" t="n">
        <f aca="false">O207*H207</f>
        <v>0</v>
      </c>
      <c r="Q207" s="169" t="n">
        <v>0</v>
      </c>
      <c r="R207" s="169" t="n">
        <f aca="false">Q207*H207</f>
        <v>0</v>
      </c>
      <c r="S207" s="169" t="n">
        <v>0</v>
      </c>
      <c r="T207" s="170" t="n">
        <f aca="false">S207*H207</f>
        <v>0</v>
      </c>
      <c r="U207" s="22"/>
      <c r="V207" s="22"/>
      <c r="W207" s="22"/>
      <c r="X207" s="22"/>
      <c r="Y207" s="22"/>
      <c r="Z207" s="22"/>
      <c r="AA207" s="22"/>
      <c r="AB207" s="22"/>
      <c r="AC207" s="22"/>
      <c r="AD207" s="22"/>
      <c r="AE207" s="22"/>
      <c r="AR207" s="171" t="s">
        <v>135</v>
      </c>
      <c r="AT207" s="171" t="s">
        <v>130</v>
      </c>
      <c r="AU207" s="171" t="s">
        <v>81</v>
      </c>
      <c r="AY207" s="3" t="s">
        <v>127</v>
      </c>
      <c r="BE207" s="172" t="n">
        <f aca="false">IF(N207="základní",J207,0)</f>
        <v>0</v>
      </c>
      <c r="BF207" s="172" t="n">
        <f aca="false">IF(N207="snížená",J207,0)</f>
        <v>0</v>
      </c>
      <c r="BG207" s="172" t="n">
        <f aca="false">IF(N207="zákl. přenesená",J207,0)</f>
        <v>0</v>
      </c>
      <c r="BH207" s="172" t="n">
        <f aca="false">IF(N207="sníž. přenesená",J207,0)</f>
        <v>0</v>
      </c>
      <c r="BI207" s="172" t="n">
        <f aca="false">IF(N207="nulová",J207,0)</f>
        <v>0</v>
      </c>
      <c r="BJ207" s="3" t="s">
        <v>79</v>
      </c>
      <c r="BK207" s="172" t="n">
        <f aca="false">ROUND(I207*H207,2)</f>
        <v>0</v>
      </c>
      <c r="BL207" s="3" t="s">
        <v>135</v>
      </c>
      <c r="BM207" s="171" t="s">
        <v>296</v>
      </c>
    </row>
    <row r="208" s="27" customFormat="true" ht="24.15" hidden="false" customHeight="true" outlineLevel="0" collapsed="false">
      <c r="A208" s="22"/>
      <c r="B208" s="159"/>
      <c r="C208" s="160" t="s">
        <v>297</v>
      </c>
      <c r="D208" s="160" t="s">
        <v>130</v>
      </c>
      <c r="E208" s="161" t="s">
        <v>298</v>
      </c>
      <c r="F208" s="162" t="s">
        <v>299</v>
      </c>
      <c r="G208" s="163" t="s">
        <v>295</v>
      </c>
      <c r="H208" s="164" t="n">
        <v>7.508</v>
      </c>
      <c r="I208" s="165"/>
      <c r="J208" s="166" t="n">
        <f aca="false">ROUND(I208*H208,2)</f>
        <v>0</v>
      </c>
      <c r="K208" s="162" t="s">
        <v>134</v>
      </c>
      <c r="L208" s="23"/>
      <c r="M208" s="167"/>
      <c r="N208" s="168" t="s">
        <v>39</v>
      </c>
      <c r="O208" s="60"/>
      <c r="P208" s="169" t="n">
        <f aca="false">O208*H208</f>
        <v>0</v>
      </c>
      <c r="Q208" s="169" t="n">
        <v>0</v>
      </c>
      <c r="R208" s="169" t="n">
        <f aca="false">Q208*H208</f>
        <v>0</v>
      </c>
      <c r="S208" s="169" t="n">
        <v>0</v>
      </c>
      <c r="T208" s="170" t="n">
        <f aca="false">S208*H208</f>
        <v>0</v>
      </c>
      <c r="U208" s="22"/>
      <c r="V208" s="22"/>
      <c r="W208" s="22"/>
      <c r="X208" s="22"/>
      <c r="Y208" s="22"/>
      <c r="Z208" s="22"/>
      <c r="AA208" s="22"/>
      <c r="AB208" s="22"/>
      <c r="AC208" s="22"/>
      <c r="AD208" s="22"/>
      <c r="AE208" s="22"/>
      <c r="AR208" s="171" t="s">
        <v>135</v>
      </c>
      <c r="AT208" s="171" t="s">
        <v>130</v>
      </c>
      <c r="AU208" s="171" t="s">
        <v>81</v>
      </c>
      <c r="AY208" s="3" t="s">
        <v>127</v>
      </c>
      <c r="BE208" s="172" t="n">
        <f aca="false">IF(N208="základní",J208,0)</f>
        <v>0</v>
      </c>
      <c r="BF208" s="172" t="n">
        <f aca="false">IF(N208="snížená",J208,0)</f>
        <v>0</v>
      </c>
      <c r="BG208" s="172" t="n">
        <f aca="false">IF(N208="zákl. přenesená",J208,0)</f>
        <v>0</v>
      </c>
      <c r="BH208" s="172" t="n">
        <f aca="false">IF(N208="sníž. přenesená",J208,0)</f>
        <v>0</v>
      </c>
      <c r="BI208" s="172" t="n">
        <f aca="false">IF(N208="nulová",J208,0)</f>
        <v>0</v>
      </c>
      <c r="BJ208" s="3" t="s">
        <v>79</v>
      </c>
      <c r="BK208" s="172" t="n">
        <f aca="false">ROUND(I208*H208,2)</f>
        <v>0</v>
      </c>
      <c r="BL208" s="3" t="s">
        <v>135</v>
      </c>
      <c r="BM208" s="171" t="s">
        <v>300</v>
      </c>
    </row>
    <row r="209" s="27" customFormat="true" ht="24.15" hidden="false" customHeight="true" outlineLevel="0" collapsed="false">
      <c r="A209" s="22"/>
      <c r="B209" s="159"/>
      <c r="C209" s="160" t="s">
        <v>301</v>
      </c>
      <c r="D209" s="160" t="s">
        <v>130</v>
      </c>
      <c r="E209" s="161" t="s">
        <v>302</v>
      </c>
      <c r="F209" s="162" t="s">
        <v>303</v>
      </c>
      <c r="G209" s="163" t="s">
        <v>295</v>
      </c>
      <c r="H209" s="164" t="n">
        <v>112.62</v>
      </c>
      <c r="I209" s="165"/>
      <c r="J209" s="166" t="n">
        <f aca="false">ROUND(I209*H209,2)</f>
        <v>0</v>
      </c>
      <c r="K209" s="162" t="s">
        <v>134</v>
      </c>
      <c r="L209" s="23"/>
      <c r="M209" s="167"/>
      <c r="N209" s="168" t="s">
        <v>39</v>
      </c>
      <c r="O209" s="60"/>
      <c r="P209" s="169" t="n">
        <f aca="false">O209*H209</f>
        <v>0</v>
      </c>
      <c r="Q209" s="169" t="n">
        <v>0</v>
      </c>
      <c r="R209" s="169" t="n">
        <f aca="false">Q209*H209</f>
        <v>0</v>
      </c>
      <c r="S209" s="169" t="n">
        <v>0</v>
      </c>
      <c r="T209" s="170" t="n">
        <f aca="false">S209*H209</f>
        <v>0</v>
      </c>
      <c r="U209" s="22"/>
      <c r="V209" s="22"/>
      <c r="W209" s="22"/>
      <c r="X209" s="22"/>
      <c r="Y209" s="22"/>
      <c r="Z209" s="22"/>
      <c r="AA209" s="22"/>
      <c r="AB209" s="22"/>
      <c r="AC209" s="22"/>
      <c r="AD209" s="22"/>
      <c r="AE209" s="22"/>
      <c r="AR209" s="171" t="s">
        <v>135</v>
      </c>
      <c r="AT209" s="171" t="s">
        <v>130</v>
      </c>
      <c r="AU209" s="171" t="s">
        <v>81</v>
      </c>
      <c r="AY209" s="3" t="s">
        <v>127</v>
      </c>
      <c r="BE209" s="172" t="n">
        <f aca="false">IF(N209="základní",J209,0)</f>
        <v>0</v>
      </c>
      <c r="BF209" s="172" t="n">
        <f aca="false">IF(N209="snížená",J209,0)</f>
        <v>0</v>
      </c>
      <c r="BG209" s="172" t="n">
        <f aca="false">IF(N209="zákl. přenesená",J209,0)</f>
        <v>0</v>
      </c>
      <c r="BH209" s="172" t="n">
        <f aca="false">IF(N209="sníž. přenesená",J209,0)</f>
        <v>0</v>
      </c>
      <c r="BI209" s="172" t="n">
        <f aca="false">IF(N209="nulová",J209,0)</f>
        <v>0</v>
      </c>
      <c r="BJ209" s="3" t="s">
        <v>79</v>
      </c>
      <c r="BK209" s="172" t="n">
        <f aca="false">ROUND(I209*H209,2)</f>
        <v>0</v>
      </c>
      <c r="BL209" s="3" t="s">
        <v>135</v>
      </c>
      <c r="BM209" s="171" t="s">
        <v>304</v>
      </c>
    </row>
    <row r="210" s="173" customFormat="true" ht="12.8" hidden="false" customHeight="false" outlineLevel="0" collapsed="false">
      <c r="B210" s="174"/>
      <c r="D210" s="175" t="s">
        <v>137</v>
      </c>
      <c r="F210" s="177" t="s">
        <v>305</v>
      </c>
      <c r="H210" s="178" t="n">
        <v>112.62</v>
      </c>
      <c r="I210" s="179"/>
      <c r="L210" s="174"/>
      <c r="M210" s="180"/>
      <c r="N210" s="181"/>
      <c r="O210" s="181"/>
      <c r="P210" s="181"/>
      <c r="Q210" s="181"/>
      <c r="R210" s="181"/>
      <c r="S210" s="181"/>
      <c r="T210" s="182"/>
      <c r="AT210" s="176" t="s">
        <v>137</v>
      </c>
      <c r="AU210" s="176" t="s">
        <v>81</v>
      </c>
      <c r="AV210" s="173" t="s">
        <v>81</v>
      </c>
      <c r="AW210" s="173" t="s">
        <v>2</v>
      </c>
      <c r="AX210" s="173" t="s">
        <v>79</v>
      </c>
      <c r="AY210" s="176" t="s">
        <v>127</v>
      </c>
    </row>
    <row r="211" s="27" customFormat="true" ht="49.05" hidden="false" customHeight="true" outlineLevel="0" collapsed="false">
      <c r="A211" s="22"/>
      <c r="B211" s="159"/>
      <c r="C211" s="160" t="s">
        <v>306</v>
      </c>
      <c r="D211" s="160" t="s">
        <v>130</v>
      </c>
      <c r="E211" s="161" t="s">
        <v>307</v>
      </c>
      <c r="F211" s="162" t="s">
        <v>308</v>
      </c>
      <c r="G211" s="163" t="s">
        <v>295</v>
      </c>
      <c r="H211" s="164" t="n">
        <v>7.608</v>
      </c>
      <c r="I211" s="165"/>
      <c r="J211" s="166" t="n">
        <f aca="false">ROUND(I211*H211,2)</f>
        <v>0</v>
      </c>
      <c r="K211" s="162" t="s">
        <v>134</v>
      </c>
      <c r="L211" s="23"/>
      <c r="M211" s="167"/>
      <c r="N211" s="168" t="s">
        <v>39</v>
      </c>
      <c r="O211" s="60"/>
      <c r="P211" s="169" t="n">
        <f aca="false">O211*H211</f>
        <v>0</v>
      </c>
      <c r="Q211" s="169" t="n">
        <v>0</v>
      </c>
      <c r="R211" s="169" t="n">
        <f aca="false">Q211*H211</f>
        <v>0</v>
      </c>
      <c r="S211" s="169" t="n">
        <v>0</v>
      </c>
      <c r="T211" s="170" t="n">
        <f aca="false">S211*H211</f>
        <v>0</v>
      </c>
      <c r="U211" s="22"/>
      <c r="V211" s="22"/>
      <c r="W211" s="22"/>
      <c r="X211" s="22"/>
      <c r="Y211" s="22"/>
      <c r="Z211" s="22"/>
      <c r="AA211" s="22"/>
      <c r="AB211" s="22"/>
      <c r="AC211" s="22"/>
      <c r="AD211" s="22"/>
      <c r="AE211" s="22"/>
      <c r="AR211" s="171" t="s">
        <v>135</v>
      </c>
      <c r="AT211" s="171" t="s">
        <v>130</v>
      </c>
      <c r="AU211" s="171" t="s">
        <v>81</v>
      </c>
      <c r="AY211" s="3" t="s">
        <v>127</v>
      </c>
      <c r="BE211" s="172" t="n">
        <f aca="false">IF(N211="základní",J211,0)</f>
        <v>0</v>
      </c>
      <c r="BF211" s="172" t="n">
        <f aca="false">IF(N211="snížená",J211,0)</f>
        <v>0</v>
      </c>
      <c r="BG211" s="172" t="n">
        <f aca="false">IF(N211="zákl. přenesená",J211,0)</f>
        <v>0</v>
      </c>
      <c r="BH211" s="172" t="n">
        <f aca="false">IF(N211="sníž. přenesená",J211,0)</f>
        <v>0</v>
      </c>
      <c r="BI211" s="172" t="n">
        <f aca="false">IF(N211="nulová",J211,0)</f>
        <v>0</v>
      </c>
      <c r="BJ211" s="3" t="s">
        <v>79</v>
      </c>
      <c r="BK211" s="172" t="n">
        <f aca="false">ROUND(I211*H211,2)</f>
        <v>0</v>
      </c>
      <c r="BL211" s="3" t="s">
        <v>135</v>
      </c>
      <c r="BM211" s="171" t="s">
        <v>309</v>
      </c>
    </row>
    <row r="212" s="145" customFormat="true" ht="22.8" hidden="false" customHeight="true" outlineLevel="0" collapsed="false">
      <c r="B212" s="146"/>
      <c r="D212" s="147" t="s">
        <v>73</v>
      </c>
      <c r="E212" s="157" t="s">
        <v>310</v>
      </c>
      <c r="F212" s="157" t="s">
        <v>311</v>
      </c>
      <c r="I212" s="149"/>
      <c r="J212" s="158" t="n">
        <f aca="false">BK212</f>
        <v>0</v>
      </c>
      <c r="L212" s="146"/>
      <c r="M212" s="151"/>
      <c r="N212" s="152"/>
      <c r="O212" s="152"/>
      <c r="P212" s="153" t="n">
        <f aca="false">P213</f>
        <v>0</v>
      </c>
      <c r="Q212" s="152"/>
      <c r="R212" s="153" t="n">
        <f aca="false">R213</f>
        <v>0</v>
      </c>
      <c r="S212" s="152"/>
      <c r="T212" s="154" t="n">
        <f aca="false">T213</f>
        <v>0</v>
      </c>
      <c r="AR212" s="147" t="s">
        <v>79</v>
      </c>
      <c r="AT212" s="155" t="s">
        <v>73</v>
      </c>
      <c r="AU212" s="155" t="s">
        <v>79</v>
      </c>
      <c r="AY212" s="147" t="s">
        <v>127</v>
      </c>
      <c r="BK212" s="156" t="n">
        <f aca="false">BK213</f>
        <v>0</v>
      </c>
    </row>
    <row r="213" s="27" customFormat="true" ht="24.15" hidden="false" customHeight="true" outlineLevel="0" collapsed="false">
      <c r="A213" s="22"/>
      <c r="B213" s="159"/>
      <c r="C213" s="160" t="s">
        <v>312</v>
      </c>
      <c r="D213" s="160" t="s">
        <v>130</v>
      </c>
      <c r="E213" s="161" t="s">
        <v>313</v>
      </c>
      <c r="F213" s="162" t="s">
        <v>314</v>
      </c>
      <c r="G213" s="163" t="s">
        <v>295</v>
      </c>
      <c r="H213" s="164" t="n">
        <v>3.541</v>
      </c>
      <c r="I213" s="165"/>
      <c r="J213" s="166" t="n">
        <f aca="false">ROUND(I213*H213,2)</f>
        <v>0</v>
      </c>
      <c r="K213" s="162" t="s">
        <v>134</v>
      </c>
      <c r="L213" s="23"/>
      <c r="M213" s="167"/>
      <c r="N213" s="168" t="s">
        <v>39</v>
      </c>
      <c r="O213" s="60"/>
      <c r="P213" s="169" t="n">
        <f aca="false">O213*H213</f>
        <v>0</v>
      </c>
      <c r="Q213" s="169" t="n">
        <v>0</v>
      </c>
      <c r="R213" s="169" t="n">
        <f aca="false">Q213*H213</f>
        <v>0</v>
      </c>
      <c r="S213" s="169" t="n">
        <v>0</v>
      </c>
      <c r="T213" s="170" t="n">
        <f aca="false">S213*H213</f>
        <v>0</v>
      </c>
      <c r="U213" s="22"/>
      <c r="V213" s="22"/>
      <c r="W213" s="22"/>
      <c r="X213" s="22"/>
      <c r="Y213" s="22"/>
      <c r="Z213" s="22"/>
      <c r="AA213" s="22"/>
      <c r="AB213" s="22"/>
      <c r="AC213" s="22"/>
      <c r="AD213" s="22"/>
      <c r="AE213" s="22"/>
      <c r="AR213" s="171" t="s">
        <v>135</v>
      </c>
      <c r="AT213" s="171" t="s">
        <v>130</v>
      </c>
      <c r="AU213" s="171" t="s">
        <v>81</v>
      </c>
      <c r="AY213" s="3" t="s">
        <v>127</v>
      </c>
      <c r="BE213" s="172" t="n">
        <f aca="false">IF(N213="základní",J213,0)</f>
        <v>0</v>
      </c>
      <c r="BF213" s="172" t="n">
        <f aca="false">IF(N213="snížená",J213,0)</f>
        <v>0</v>
      </c>
      <c r="BG213" s="172" t="n">
        <f aca="false">IF(N213="zákl. přenesená",J213,0)</f>
        <v>0</v>
      </c>
      <c r="BH213" s="172" t="n">
        <f aca="false">IF(N213="sníž. přenesená",J213,0)</f>
        <v>0</v>
      </c>
      <c r="BI213" s="172" t="n">
        <f aca="false">IF(N213="nulová",J213,0)</f>
        <v>0</v>
      </c>
      <c r="BJ213" s="3" t="s">
        <v>79</v>
      </c>
      <c r="BK213" s="172" t="n">
        <f aca="false">ROUND(I213*H213,2)</f>
        <v>0</v>
      </c>
      <c r="BL213" s="3" t="s">
        <v>135</v>
      </c>
      <c r="BM213" s="171" t="s">
        <v>315</v>
      </c>
    </row>
    <row r="214" s="145" customFormat="true" ht="25.9" hidden="false" customHeight="true" outlineLevel="0" collapsed="false">
      <c r="B214" s="146"/>
      <c r="D214" s="147" t="s">
        <v>73</v>
      </c>
      <c r="E214" s="148" t="s">
        <v>316</v>
      </c>
      <c r="F214" s="148" t="s">
        <v>317</v>
      </c>
      <c r="I214" s="149"/>
      <c r="J214" s="150" t="n">
        <f aca="false">BK214</f>
        <v>0</v>
      </c>
      <c r="L214" s="146"/>
      <c r="M214" s="151"/>
      <c r="N214" s="152"/>
      <c r="O214" s="152"/>
      <c r="P214" s="153" t="n">
        <f aca="false">P215+P218+P222+P225+P239+P249+P274+P280+P288+P305+P308+P327+P336</f>
        <v>0</v>
      </c>
      <c r="Q214" s="152"/>
      <c r="R214" s="153" t="n">
        <f aca="false">R215+R218+R222+R225+R239+R249+R274+R280+R288+R305+R308+R327+R336</f>
        <v>2.6151894</v>
      </c>
      <c r="S214" s="152"/>
      <c r="T214" s="154" t="n">
        <f aca="false">T215+T218+T222+T225+T239+T249+T274+T280+T288+T305+T308+T327+T336</f>
        <v>0.23933</v>
      </c>
      <c r="AR214" s="147" t="s">
        <v>81</v>
      </c>
      <c r="AT214" s="155" t="s">
        <v>73</v>
      </c>
      <c r="AU214" s="155" t="s">
        <v>74</v>
      </c>
      <c r="AY214" s="147" t="s">
        <v>127</v>
      </c>
      <c r="BK214" s="156" t="n">
        <f aca="false">BK215+BK218+BK222+BK225+BK239+BK249+BK274+BK280+BK288+BK305+BK308+BK327+BK336</f>
        <v>0</v>
      </c>
    </row>
    <row r="215" s="145" customFormat="true" ht="22.8" hidden="false" customHeight="true" outlineLevel="0" collapsed="false">
      <c r="B215" s="146"/>
      <c r="D215" s="147" t="s">
        <v>73</v>
      </c>
      <c r="E215" s="157" t="s">
        <v>318</v>
      </c>
      <c r="F215" s="157" t="s">
        <v>319</v>
      </c>
      <c r="I215" s="149"/>
      <c r="J215" s="158" t="n">
        <f aca="false">BK215</f>
        <v>0</v>
      </c>
      <c r="L215" s="146"/>
      <c r="M215" s="151"/>
      <c r="N215" s="152"/>
      <c r="O215" s="152"/>
      <c r="P215" s="153" t="n">
        <f aca="false">SUM(P216:P217)</f>
        <v>0</v>
      </c>
      <c r="Q215" s="152"/>
      <c r="R215" s="153" t="n">
        <f aca="false">SUM(R216:R217)</f>
        <v>0.00058</v>
      </c>
      <c r="S215" s="152"/>
      <c r="T215" s="154" t="n">
        <f aca="false">SUM(T216:T217)</f>
        <v>0.00042</v>
      </c>
      <c r="AR215" s="147" t="s">
        <v>81</v>
      </c>
      <c r="AT215" s="155" t="s">
        <v>73</v>
      </c>
      <c r="AU215" s="155" t="s">
        <v>79</v>
      </c>
      <c r="AY215" s="147" t="s">
        <v>127</v>
      </c>
      <c r="BK215" s="156" t="n">
        <f aca="false">SUM(BK216:BK217)</f>
        <v>0</v>
      </c>
    </row>
    <row r="216" s="27" customFormat="true" ht="55.5" hidden="false" customHeight="true" outlineLevel="0" collapsed="false">
      <c r="A216" s="22"/>
      <c r="B216" s="159"/>
      <c r="C216" s="160" t="s">
        <v>320</v>
      </c>
      <c r="D216" s="160" t="s">
        <v>130</v>
      </c>
      <c r="E216" s="161" t="s">
        <v>321</v>
      </c>
      <c r="F216" s="162" t="s">
        <v>322</v>
      </c>
      <c r="G216" s="163" t="s">
        <v>323</v>
      </c>
      <c r="H216" s="164" t="n">
        <v>1</v>
      </c>
      <c r="I216" s="165"/>
      <c r="J216" s="166" t="n">
        <f aca="false">ROUND(I216*H216,2)</f>
        <v>0</v>
      </c>
      <c r="K216" s="162"/>
      <c r="L216" s="23"/>
      <c r="M216" s="167"/>
      <c r="N216" s="168" t="s">
        <v>39</v>
      </c>
      <c r="O216" s="60"/>
      <c r="P216" s="169" t="n">
        <f aca="false">O216*H216</f>
        <v>0</v>
      </c>
      <c r="Q216" s="169" t="n">
        <v>0.00058</v>
      </c>
      <c r="R216" s="169" t="n">
        <f aca="false">Q216*H216</f>
        <v>0.00058</v>
      </c>
      <c r="S216" s="169" t="n">
        <v>0.00042</v>
      </c>
      <c r="T216" s="170" t="n">
        <f aca="false">S216*H216</f>
        <v>0.00042</v>
      </c>
      <c r="U216" s="22"/>
      <c r="V216" s="22"/>
      <c r="W216" s="22"/>
      <c r="X216" s="22"/>
      <c r="Y216" s="22"/>
      <c r="Z216" s="22"/>
      <c r="AA216" s="22"/>
      <c r="AB216" s="22"/>
      <c r="AC216" s="22"/>
      <c r="AD216" s="22"/>
      <c r="AE216" s="22"/>
      <c r="AR216" s="171" t="s">
        <v>203</v>
      </c>
      <c r="AT216" s="171" t="s">
        <v>130</v>
      </c>
      <c r="AU216" s="171" t="s">
        <v>81</v>
      </c>
      <c r="AY216" s="3" t="s">
        <v>127</v>
      </c>
      <c r="BE216" s="172" t="n">
        <f aca="false">IF(N216="základní",J216,0)</f>
        <v>0</v>
      </c>
      <c r="BF216" s="172" t="n">
        <f aca="false">IF(N216="snížená",J216,0)</f>
        <v>0</v>
      </c>
      <c r="BG216" s="172" t="n">
        <f aca="false">IF(N216="zákl. přenesená",J216,0)</f>
        <v>0</v>
      </c>
      <c r="BH216" s="172" t="n">
        <f aca="false">IF(N216="sníž. přenesená",J216,0)</f>
        <v>0</v>
      </c>
      <c r="BI216" s="172" t="n">
        <f aca="false">IF(N216="nulová",J216,0)</f>
        <v>0</v>
      </c>
      <c r="BJ216" s="3" t="s">
        <v>79</v>
      </c>
      <c r="BK216" s="172" t="n">
        <f aca="false">ROUND(I216*H216,2)</f>
        <v>0</v>
      </c>
      <c r="BL216" s="3" t="s">
        <v>203</v>
      </c>
      <c r="BM216" s="171" t="s">
        <v>324</v>
      </c>
    </row>
    <row r="217" s="27" customFormat="true" ht="24.15" hidden="false" customHeight="true" outlineLevel="0" collapsed="false">
      <c r="A217" s="22"/>
      <c r="B217" s="159"/>
      <c r="C217" s="160" t="s">
        <v>325</v>
      </c>
      <c r="D217" s="160" t="s">
        <v>130</v>
      </c>
      <c r="E217" s="161" t="s">
        <v>326</v>
      </c>
      <c r="F217" s="162" t="s">
        <v>327</v>
      </c>
      <c r="G217" s="163" t="s">
        <v>328</v>
      </c>
      <c r="H217" s="192"/>
      <c r="I217" s="165"/>
      <c r="J217" s="166" t="n">
        <f aca="false">ROUND(I217*H217,2)</f>
        <v>0</v>
      </c>
      <c r="K217" s="162" t="s">
        <v>134</v>
      </c>
      <c r="L217" s="23"/>
      <c r="M217" s="167"/>
      <c r="N217" s="168" t="s">
        <v>39</v>
      </c>
      <c r="O217" s="60"/>
      <c r="P217" s="169" t="n">
        <f aca="false">O217*H217</f>
        <v>0</v>
      </c>
      <c r="Q217" s="169" t="n">
        <v>0</v>
      </c>
      <c r="R217" s="169" t="n">
        <f aca="false">Q217*H217</f>
        <v>0</v>
      </c>
      <c r="S217" s="169" t="n">
        <v>0</v>
      </c>
      <c r="T217" s="170" t="n">
        <f aca="false">S217*H217</f>
        <v>0</v>
      </c>
      <c r="U217" s="22"/>
      <c r="V217" s="22"/>
      <c r="W217" s="22"/>
      <c r="X217" s="22"/>
      <c r="Y217" s="22"/>
      <c r="Z217" s="22"/>
      <c r="AA217" s="22"/>
      <c r="AB217" s="22"/>
      <c r="AC217" s="22"/>
      <c r="AD217" s="22"/>
      <c r="AE217" s="22"/>
      <c r="AR217" s="171" t="s">
        <v>203</v>
      </c>
      <c r="AT217" s="171" t="s">
        <v>130</v>
      </c>
      <c r="AU217" s="171" t="s">
        <v>81</v>
      </c>
      <c r="AY217" s="3" t="s">
        <v>127</v>
      </c>
      <c r="BE217" s="172" t="n">
        <f aca="false">IF(N217="základní",J217,0)</f>
        <v>0</v>
      </c>
      <c r="BF217" s="172" t="n">
        <f aca="false">IF(N217="snížená",J217,0)</f>
        <v>0</v>
      </c>
      <c r="BG217" s="172" t="n">
        <f aca="false">IF(N217="zákl. přenesená",J217,0)</f>
        <v>0</v>
      </c>
      <c r="BH217" s="172" t="n">
        <f aca="false">IF(N217="sníž. přenesená",J217,0)</f>
        <v>0</v>
      </c>
      <c r="BI217" s="172" t="n">
        <f aca="false">IF(N217="nulová",J217,0)</f>
        <v>0</v>
      </c>
      <c r="BJ217" s="3" t="s">
        <v>79</v>
      </c>
      <c r="BK217" s="172" t="n">
        <f aca="false">ROUND(I217*H217,2)</f>
        <v>0</v>
      </c>
      <c r="BL217" s="3" t="s">
        <v>203</v>
      </c>
      <c r="BM217" s="171" t="s">
        <v>329</v>
      </c>
    </row>
    <row r="218" s="145" customFormat="true" ht="22.8" hidden="false" customHeight="true" outlineLevel="0" collapsed="false">
      <c r="B218" s="146"/>
      <c r="D218" s="147" t="s">
        <v>73</v>
      </c>
      <c r="E218" s="157" t="s">
        <v>330</v>
      </c>
      <c r="F218" s="157" t="s">
        <v>331</v>
      </c>
      <c r="I218" s="149"/>
      <c r="J218" s="158" t="n">
        <f aca="false">BK218</f>
        <v>0</v>
      </c>
      <c r="L218" s="146"/>
      <c r="M218" s="151"/>
      <c r="N218" s="152"/>
      <c r="O218" s="152"/>
      <c r="P218" s="153" t="n">
        <f aca="false">SUM(P219:P221)</f>
        <v>0</v>
      </c>
      <c r="Q218" s="152"/>
      <c r="R218" s="153" t="n">
        <f aca="false">SUM(R219:R221)</f>
        <v>3E-005</v>
      </c>
      <c r="S218" s="152"/>
      <c r="T218" s="154" t="n">
        <f aca="false">SUM(T219:T221)</f>
        <v>0</v>
      </c>
      <c r="AR218" s="147" t="s">
        <v>81</v>
      </c>
      <c r="AT218" s="155" t="s">
        <v>73</v>
      </c>
      <c r="AU218" s="155" t="s">
        <v>79</v>
      </c>
      <c r="AY218" s="147" t="s">
        <v>127</v>
      </c>
      <c r="BK218" s="156" t="n">
        <f aca="false">SUM(BK219:BK221)</f>
        <v>0</v>
      </c>
    </row>
    <row r="219" s="27" customFormat="true" ht="21.75" hidden="false" customHeight="true" outlineLevel="0" collapsed="false">
      <c r="A219" s="22"/>
      <c r="B219" s="159"/>
      <c r="C219" s="160" t="s">
        <v>332</v>
      </c>
      <c r="D219" s="160" t="s">
        <v>130</v>
      </c>
      <c r="E219" s="161" t="s">
        <v>333</v>
      </c>
      <c r="F219" s="162" t="s">
        <v>334</v>
      </c>
      <c r="G219" s="163" t="s">
        <v>164</v>
      </c>
      <c r="H219" s="164" t="n">
        <v>1</v>
      </c>
      <c r="I219" s="165"/>
      <c r="J219" s="166" t="n">
        <f aca="false">ROUND(I219*H219,2)</f>
        <v>0</v>
      </c>
      <c r="K219" s="162" t="s">
        <v>134</v>
      </c>
      <c r="L219" s="23"/>
      <c r="M219" s="167"/>
      <c r="N219" s="168" t="s">
        <v>39</v>
      </c>
      <c r="O219" s="60"/>
      <c r="P219" s="169" t="n">
        <f aca="false">O219*H219</f>
        <v>0</v>
      </c>
      <c r="Q219" s="169" t="n">
        <v>1E-005</v>
      </c>
      <c r="R219" s="169" t="n">
        <f aca="false">Q219*H219</f>
        <v>1E-005</v>
      </c>
      <c r="S219" s="169" t="n">
        <v>0</v>
      </c>
      <c r="T219" s="170" t="n">
        <f aca="false">S219*H219</f>
        <v>0</v>
      </c>
      <c r="U219" s="22"/>
      <c r="V219" s="22"/>
      <c r="W219" s="22"/>
      <c r="X219" s="22"/>
      <c r="Y219" s="22"/>
      <c r="Z219" s="22"/>
      <c r="AA219" s="22"/>
      <c r="AB219" s="22"/>
      <c r="AC219" s="22"/>
      <c r="AD219" s="22"/>
      <c r="AE219" s="22"/>
      <c r="AR219" s="171" t="s">
        <v>203</v>
      </c>
      <c r="AT219" s="171" t="s">
        <v>130</v>
      </c>
      <c r="AU219" s="171" t="s">
        <v>81</v>
      </c>
      <c r="AY219" s="3" t="s">
        <v>127</v>
      </c>
      <c r="BE219" s="172" t="n">
        <f aca="false">IF(N219="základní",J219,0)</f>
        <v>0</v>
      </c>
      <c r="BF219" s="172" t="n">
        <f aca="false">IF(N219="snížená",J219,0)</f>
        <v>0</v>
      </c>
      <c r="BG219" s="172" t="n">
        <f aca="false">IF(N219="zákl. přenesená",J219,0)</f>
        <v>0</v>
      </c>
      <c r="BH219" s="172" t="n">
        <f aca="false">IF(N219="sníž. přenesená",J219,0)</f>
        <v>0</v>
      </c>
      <c r="BI219" s="172" t="n">
        <f aca="false">IF(N219="nulová",J219,0)</f>
        <v>0</v>
      </c>
      <c r="BJ219" s="3" t="s">
        <v>79</v>
      </c>
      <c r="BK219" s="172" t="n">
        <f aca="false">ROUND(I219*H219,2)</f>
        <v>0</v>
      </c>
      <c r="BL219" s="3" t="s">
        <v>203</v>
      </c>
      <c r="BM219" s="171" t="s">
        <v>335</v>
      </c>
    </row>
    <row r="220" s="27" customFormat="true" ht="24.15" hidden="false" customHeight="true" outlineLevel="0" collapsed="false">
      <c r="A220" s="22"/>
      <c r="B220" s="159"/>
      <c r="C220" s="160" t="s">
        <v>336</v>
      </c>
      <c r="D220" s="160" t="s">
        <v>130</v>
      </c>
      <c r="E220" s="161" t="s">
        <v>337</v>
      </c>
      <c r="F220" s="162" t="s">
        <v>338</v>
      </c>
      <c r="G220" s="163" t="s">
        <v>164</v>
      </c>
      <c r="H220" s="164" t="n">
        <v>1</v>
      </c>
      <c r="I220" s="165"/>
      <c r="J220" s="166" t="n">
        <f aca="false">ROUND(I220*H220,2)</f>
        <v>0</v>
      </c>
      <c r="K220" s="162" t="s">
        <v>134</v>
      </c>
      <c r="L220" s="23"/>
      <c r="M220" s="167"/>
      <c r="N220" s="168" t="s">
        <v>39</v>
      </c>
      <c r="O220" s="60"/>
      <c r="P220" s="169" t="n">
        <f aca="false">O220*H220</f>
        <v>0</v>
      </c>
      <c r="Q220" s="169" t="n">
        <v>2E-005</v>
      </c>
      <c r="R220" s="169" t="n">
        <f aca="false">Q220*H220</f>
        <v>2E-005</v>
      </c>
      <c r="S220" s="169" t="n">
        <v>0</v>
      </c>
      <c r="T220" s="170" t="n">
        <f aca="false">S220*H220</f>
        <v>0</v>
      </c>
      <c r="U220" s="22"/>
      <c r="V220" s="22"/>
      <c r="W220" s="22"/>
      <c r="X220" s="22"/>
      <c r="Y220" s="22"/>
      <c r="Z220" s="22"/>
      <c r="AA220" s="22"/>
      <c r="AB220" s="22"/>
      <c r="AC220" s="22"/>
      <c r="AD220" s="22"/>
      <c r="AE220" s="22"/>
      <c r="AR220" s="171" t="s">
        <v>203</v>
      </c>
      <c r="AT220" s="171" t="s">
        <v>130</v>
      </c>
      <c r="AU220" s="171" t="s">
        <v>81</v>
      </c>
      <c r="AY220" s="3" t="s">
        <v>127</v>
      </c>
      <c r="BE220" s="172" t="n">
        <f aca="false">IF(N220="základní",J220,0)</f>
        <v>0</v>
      </c>
      <c r="BF220" s="172" t="n">
        <f aca="false">IF(N220="snížená",J220,0)</f>
        <v>0</v>
      </c>
      <c r="BG220" s="172" t="n">
        <f aca="false">IF(N220="zákl. přenesená",J220,0)</f>
        <v>0</v>
      </c>
      <c r="BH220" s="172" t="n">
        <f aca="false">IF(N220="sníž. přenesená",J220,0)</f>
        <v>0</v>
      </c>
      <c r="BI220" s="172" t="n">
        <f aca="false">IF(N220="nulová",J220,0)</f>
        <v>0</v>
      </c>
      <c r="BJ220" s="3" t="s">
        <v>79</v>
      </c>
      <c r="BK220" s="172" t="n">
        <f aca="false">ROUND(I220*H220,2)</f>
        <v>0</v>
      </c>
      <c r="BL220" s="3" t="s">
        <v>203</v>
      </c>
      <c r="BM220" s="171" t="s">
        <v>339</v>
      </c>
    </row>
    <row r="221" s="27" customFormat="true" ht="24.15" hidden="false" customHeight="true" outlineLevel="0" collapsed="false">
      <c r="A221" s="22"/>
      <c r="B221" s="159"/>
      <c r="C221" s="160" t="s">
        <v>340</v>
      </c>
      <c r="D221" s="160" t="s">
        <v>130</v>
      </c>
      <c r="E221" s="161" t="s">
        <v>341</v>
      </c>
      <c r="F221" s="162" t="s">
        <v>342</v>
      </c>
      <c r="G221" s="163" t="s">
        <v>328</v>
      </c>
      <c r="H221" s="192"/>
      <c r="I221" s="165"/>
      <c r="J221" s="166" t="n">
        <f aca="false">ROUND(I221*H221,2)</f>
        <v>0</v>
      </c>
      <c r="K221" s="162" t="s">
        <v>134</v>
      </c>
      <c r="L221" s="23"/>
      <c r="M221" s="167"/>
      <c r="N221" s="168" t="s">
        <v>39</v>
      </c>
      <c r="O221" s="60"/>
      <c r="P221" s="169" t="n">
        <f aca="false">O221*H221</f>
        <v>0</v>
      </c>
      <c r="Q221" s="169" t="n">
        <v>0</v>
      </c>
      <c r="R221" s="169" t="n">
        <f aca="false">Q221*H221</f>
        <v>0</v>
      </c>
      <c r="S221" s="169" t="n">
        <v>0</v>
      </c>
      <c r="T221" s="170" t="n">
        <f aca="false">S221*H221</f>
        <v>0</v>
      </c>
      <c r="U221" s="22"/>
      <c r="V221" s="22"/>
      <c r="W221" s="22"/>
      <c r="X221" s="22"/>
      <c r="Y221" s="22"/>
      <c r="Z221" s="22"/>
      <c r="AA221" s="22"/>
      <c r="AB221" s="22"/>
      <c r="AC221" s="22"/>
      <c r="AD221" s="22"/>
      <c r="AE221" s="22"/>
      <c r="AR221" s="171" t="s">
        <v>203</v>
      </c>
      <c r="AT221" s="171" t="s">
        <v>130</v>
      </c>
      <c r="AU221" s="171" t="s">
        <v>81</v>
      </c>
      <c r="AY221" s="3" t="s">
        <v>127</v>
      </c>
      <c r="BE221" s="172" t="n">
        <f aca="false">IF(N221="základní",J221,0)</f>
        <v>0</v>
      </c>
      <c r="BF221" s="172" t="n">
        <f aca="false">IF(N221="snížená",J221,0)</f>
        <v>0</v>
      </c>
      <c r="BG221" s="172" t="n">
        <f aca="false">IF(N221="zákl. přenesená",J221,0)</f>
        <v>0</v>
      </c>
      <c r="BH221" s="172" t="n">
        <f aca="false">IF(N221="sníž. přenesená",J221,0)</f>
        <v>0</v>
      </c>
      <c r="BI221" s="172" t="n">
        <f aca="false">IF(N221="nulová",J221,0)</f>
        <v>0</v>
      </c>
      <c r="BJ221" s="3" t="s">
        <v>79</v>
      </c>
      <c r="BK221" s="172" t="n">
        <f aca="false">ROUND(I221*H221,2)</f>
        <v>0</v>
      </c>
      <c r="BL221" s="3" t="s">
        <v>203</v>
      </c>
      <c r="BM221" s="171" t="s">
        <v>343</v>
      </c>
    </row>
    <row r="222" s="145" customFormat="true" ht="22.8" hidden="false" customHeight="true" outlineLevel="0" collapsed="false">
      <c r="B222" s="146"/>
      <c r="D222" s="147" t="s">
        <v>73</v>
      </c>
      <c r="E222" s="157" t="s">
        <v>344</v>
      </c>
      <c r="F222" s="157" t="s">
        <v>345</v>
      </c>
      <c r="I222" s="149"/>
      <c r="J222" s="158" t="n">
        <f aca="false">BK222</f>
        <v>0</v>
      </c>
      <c r="L222" s="146"/>
      <c r="M222" s="151"/>
      <c r="N222" s="152"/>
      <c r="O222" s="152"/>
      <c r="P222" s="153" t="n">
        <f aca="false">SUM(P223:P224)</f>
        <v>0</v>
      </c>
      <c r="Q222" s="152"/>
      <c r="R222" s="153" t="n">
        <f aca="false">SUM(R223:R224)</f>
        <v>0.00038</v>
      </c>
      <c r="S222" s="152"/>
      <c r="T222" s="154" t="n">
        <f aca="false">SUM(T223:T224)</f>
        <v>0</v>
      </c>
      <c r="AR222" s="147" t="s">
        <v>81</v>
      </c>
      <c r="AT222" s="155" t="s">
        <v>73</v>
      </c>
      <c r="AU222" s="155" t="s">
        <v>79</v>
      </c>
      <c r="AY222" s="147" t="s">
        <v>127</v>
      </c>
      <c r="BK222" s="156" t="n">
        <f aca="false">SUM(BK223:BK224)</f>
        <v>0</v>
      </c>
    </row>
    <row r="223" s="27" customFormat="true" ht="44.25" hidden="false" customHeight="true" outlineLevel="0" collapsed="false">
      <c r="A223" s="22"/>
      <c r="B223" s="159"/>
      <c r="C223" s="160" t="s">
        <v>346</v>
      </c>
      <c r="D223" s="160" t="s">
        <v>130</v>
      </c>
      <c r="E223" s="161" t="s">
        <v>347</v>
      </c>
      <c r="F223" s="162" t="s">
        <v>348</v>
      </c>
      <c r="G223" s="163" t="s">
        <v>206</v>
      </c>
      <c r="H223" s="164" t="n">
        <v>1</v>
      </c>
      <c r="I223" s="165"/>
      <c r="J223" s="166" t="n">
        <f aca="false">ROUND(I223*H223,2)</f>
        <v>0</v>
      </c>
      <c r="K223" s="162"/>
      <c r="L223" s="23"/>
      <c r="M223" s="167"/>
      <c r="N223" s="168" t="s">
        <v>39</v>
      </c>
      <c r="O223" s="60"/>
      <c r="P223" s="169" t="n">
        <f aca="false">O223*H223</f>
        <v>0</v>
      </c>
      <c r="Q223" s="169" t="n">
        <v>0.00038</v>
      </c>
      <c r="R223" s="169" t="n">
        <f aca="false">Q223*H223</f>
        <v>0.00038</v>
      </c>
      <c r="S223" s="169" t="n">
        <v>0</v>
      </c>
      <c r="T223" s="170" t="n">
        <f aca="false">S223*H223</f>
        <v>0</v>
      </c>
      <c r="U223" s="22"/>
      <c r="V223" s="22"/>
      <c r="W223" s="22"/>
      <c r="X223" s="22"/>
      <c r="Y223" s="22"/>
      <c r="Z223" s="22"/>
      <c r="AA223" s="22"/>
      <c r="AB223" s="22"/>
      <c r="AC223" s="22"/>
      <c r="AD223" s="22"/>
      <c r="AE223" s="22"/>
      <c r="AR223" s="171" t="s">
        <v>203</v>
      </c>
      <c r="AT223" s="171" t="s">
        <v>130</v>
      </c>
      <c r="AU223" s="171" t="s">
        <v>81</v>
      </c>
      <c r="AY223" s="3" t="s">
        <v>127</v>
      </c>
      <c r="BE223" s="172" t="n">
        <f aca="false">IF(N223="základní",J223,0)</f>
        <v>0</v>
      </c>
      <c r="BF223" s="172" t="n">
        <f aca="false">IF(N223="snížená",J223,0)</f>
        <v>0</v>
      </c>
      <c r="BG223" s="172" t="n">
        <f aca="false">IF(N223="zákl. přenesená",J223,0)</f>
        <v>0</v>
      </c>
      <c r="BH223" s="172" t="n">
        <f aca="false">IF(N223="sníž. přenesená",J223,0)</f>
        <v>0</v>
      </c>
      <c r="BI223" s="172" t="n">
        <f aca="false">IF(N223="nulová",J223,0)</f>
        <v>0</v>
      </c>
      <c r="BJ223" s="3" t="s">
        <v>79</v>
      </c>
      <c r="BK223" s="172" t="n">
        <f aca="false">ROUND(I223*H223,2)</f>
        <v>0</v>
      </c>
      <c r="BL223" s="3" t="s">
        <v>203</v>
      </c>
      <c r="BM223" s="171" t="s">
        <v>349</v>
      </c>
    </row>
    <row r="224" s="27" customFormat="true" ht="24.15" hidden="false" customHeight="true" outlineLevel="0" collapsed="false">
      <c r="A224" s="22"/>
      <c r="B224" s="159"/>
      <c r="C224" s="160" t="s">
        <v>350</v>
      </c>
      <c r="D224" s="160" t="s">
        <v>130</v>
      </c>
      <c r="E224" s="161" t="s">
        <v>351</v>
      </c>
      <c r="F224" s="162" t="s">
        <v>352</v>
      </c>
      <c r="G224" s="163" t="s">
        <v>328</v>
      </c>
      <c r="H224" s="192"/>
      <c r="I224" s="165"/>
      <c r="J224" s="166" t="n">
        <f aca="false">ROUND(I224*H224,2)</f>
        <v>0</v>
      </c>
      <c r="K224" s="162" t="s">
        <v>134</v>
      </c>
      <c r="L224" s="23"/>
      <c r="M224" s="167"/>
      <c r="N224" s="168" t="s">
        <v>39</v>
      </c>
      <c r="O224" s="60"/>
      <c r="P224" s="169" t="n">
        <f aca="false">O224*H224</f>
        <v>0</v>
      </c>
      <c r="Q224" s="169" t="n">
        <v>0</v>
      </c>
      <c r="R224" s="169" t="n">
        <f aca="false">Q224*H224</f>
        <v>0</v>
      </c>
      <c r="S224" s="169" t="n">
        <v>0</v>
      </c>
      <c r="T224" s="170" t="n">
        <f aca="false">S224*H224</f>
        <v>0</v>
      </c>
      <c r="U224" s="22"/>
      <c r="V224" s="22"/>
      <c r="W224" s="22"/>
      <c r="X224" s="22"/>
      <c r="Y224" s="22"/>
      <c r="Z224" s="22"/>
      <c r="AA224" s="22"/>
      <c r="AB224" s="22"/>
      <c r="AC224" s="22"/>
      <c r="AD224" s="22"/>
      <c r="AE224" s="22"/>
      <c r="AR224" s="171" t="s">
        <v>203</v>
      </c>
      <c r="AT224" s="171" t="s">
        <v>130</v>
      </c>
      <c r="AU224" s="171" t="s">
        <v>81</v>
      </c>
      <c r="AY224" s="3" t="s">
        <v>127</v>
      </c>
      <c r="BE224" s="172" t="n">
        <f aca="false">IF(N224="základní",J224,0)</f>
        <v>0</v>
      </c>
      <c r="BF224" s="172" t="n">
        <f aca="false">IF(N224="snížená",J224,0)</f>
        <v>0</v>
      </c>
      <c r="BG224" s="172" t="n">
        <f aca="false">IF(N224="zákl. přenesená",J224,0)</f>
        <v>0</v>
      </c>
      <c r="BH224" s="172" t="n">
        <f aca="false">IF(N224="sníž. přenesená",J224,0)</f>
        <v>0</v>
      </c>
      <c r="BI224" s="172" t="n">
        <f aca="false">IF(N224="nulová",J224,0)</f>
        <v>0</v>
      </c>
      <c r="BJ224" s="3" t="s">
        <v>79</v>
      </c>
      <c r="BK224" s="172" t="n">
        <f aca="false">ROUND(I224*H224,2)</f>
        <v>0</v>
      </c>
      <c r="BL224" s="3" t="s">
        <v>203</v>
      </c>
      <c r="BM224" s="171" t="s">
        <v>353</v>
      </c>
    </row>
    <row r="225" s="145" customFormat="true" ht="22.8" hidden="false" customHeight="true" outlineLevel="0" collapsed="false">
      <c r="B225" s="146"/>
      <c r="D225" s="147" t="s">
        <v>73</v>
      </c>
      <c r="E225" s="157" t="s">
        <v>354</v>
      </c>
      <c r="F225" s="157" t="s">
        <v>355</v>
      </c>
      <c r="I225" s="149"/>
      <c r="J225" s="158" t="n">
        <f aca="false">BK225</f>
        <v>0</v>
      </c>
      <c r="L225" s="146"/>
      <c r="M225" s="151"/>
      <c r="N225" s="152"/>
      <c r="O225" s="152"/>
      <c r="P225" s="153" t="n">
        <f aca="false">SUM(P226:P238)</f>
        <v>0</v>
      </c>
      <c r="Q225" s="152"/>
      <c r="R225" s="153" t="n">
        <f aca="false">SUM(R226:R238)</f>
        <v>0.10833</v>
      </c>
      <c r="S225" s="152"/>
      <c r="T225" s="154" t="n">
        <f aca="false">SUM(T226:T238)</f>
        <v>0.12912</v>
      </c>
      <c r="AR225" s="147" t="s">
        <v>81</v>
      </c>
      <c r="AT225" s="155" t="s">
        <v>73</v>
      </c>
      <c r="AU225" s="155" t="s">
        <v>79</v>
      </c>
      <c r="AY225" s="147" t="s">
        <v>127</v>
      </c>
      <c r="BK225" s="156" t="n">
        <f aca="false">SUM(BK226:BK238)</f>
        <v>0</v>
      </c>
    </row>
    <row r="226" s="27" customFormat="true" ht="16.5" hidden="false" customHeight="true" outlineLevel="0" collapsed="false">
      <c r="A226" s="22"/>
      <c r="B226" s="159"/>
      <c r="C226" s="160" t="s">
        <v>356</v>
      </c>
      <c r="D226" s="160" t="s">
        <v>130</v>
      </c>
      <c r="E226" s="161" t="s">
        <v>357</v>
      </c>
      <c r="F226" s="162" t="s">
        <v>358</v>
      </c>
      <c r="G226" s="163" t="s">
        <v>359</v>
      </c>
      <c r="H226" s="164" t="n">
        <v>3</v>
      </c>
      <c r="I226" s="165"/>
      <c r="J226" s="166" t="n">
        <f aca="false">ROUND(I226*H226,2)</f>
        <v>0</v>
      </c>
      <c r="K226" s="162" t="s">
        <v>134</v>
      </c>
      <c r="L226" s="23"/>
      <c r="M226" s="167"/>
      <c r="N226" s="168" t="s">
        <v>39</v>
      </c>
      <c r="O226" s="60"/>
      <c r="P226" s="169" t="n">
        <f aca="false">O226*H226</f>
        <v>0</v>
      </c>
      <c r="Q226" s="169" t="n">
        <v>0</v>
      </c>
      <c r="R226" s="169" t="n">
        <f aca="false">Q226*H226</f>
        <v>0</v>
      </c>
      <c r="S226" s="169" t="n">
        <v>0.0342</v>
      </c>
      <c r="T226" s="170" t="n">
        <f aca="false">S226*H226</f>
        <v>0.1026</v>
      </c>
      <c r="U226" s="22"/>
      <c r="V226" s="22"/>
      <c r="W226" s="22"/>
      <c r="X226" s="22"/>
      <c r="Y226" s="22"/>
      <c r="Z226" s="22"/>
      <c r="AA226" s="22"/>
      <c r="AB226" s="22"/>
      <c r="AC226" s="22"/>
      <c r="AD226" s="22"/>
      <c r="AE226" s="22"/>
      <c r="AR226" s="171" t="s">
        <v>203</v>
      </c>
      <c r="AT226" s="171" t="s">
        <v>130</v>
      </c>
      <c r="AU226" s="171" t="s">
        <v>81</v>
      </c>
      <c r="AY226" s="3" t="s">
        <v>127</v>
      </c>
      <c r="BE226" s="172" t="n">
        <f aca="false">IF(N226="základní",J226,0)</f>
        <v>0</v>
      </c>
      <c r="BF226" s="172" t="n">
        <f aca="false">IF(N226="snížená",J226,0)</f>
        <v>0</v>
      </c>
      <c r="BG226" s="172" t="n">
        <f aca="false">IF(N226="zákl. přenesená",J226,0)</f>
        <v>0</v>
      </c>
      <c r="BH226" s="172" t="n">
        <f aca="false">IF(N226="sníž. přenesená",J226,0)</f>
        <v>0</v>
      </c>
      <c r="BI226" s="172" t="n">
        <f aca="false">IF(N226="nulová",J226,0)</f>
        <v>0</v>
      </c>
      <c r="BJ226" s="3" t="s">
        <v>79</v>
      </c>
      <c r="BK226" s="172" t="n">
        <f aca="false">ROUND(I226*H226,2)</f>
        <v>0</v>
      </c>
      <c r="BL226" s="3" t="s">
        <v>203</v>
      </c>
      <c r="BM226" s="171" t="s">
        <v>360</v>
      </c>
    </row>
    <row r="227" s="27" customFormat="true" ht="24.15" hidden="false" customHeight="true" outlineLevel="0" collapsed="false">
      <c r="A227" s="22"/>
      <c r="B227" s="159"/>
      <c r="C227" s="160" t="s">
        <v>361</v>
      </c>
      <c r="D227" s="160" t="s">
        <v>130</v>
      </c>
      <c r="E227" s="161" t="s">
        <v>362</v>
      </c>
      <c r="F227" s="162" t="s">
        <v>363</v>
      </c>
      <c r="G227" s="163" t="s">
        <v>359</v>
      </c>
      <c r="H227" s="164" t="n">
        <v>3</v>
      </c>
      <c r="I227" s="165"/>
      <c r="J227" s="166" t="n">
        <f aca="false">ROUND(I227*H227,2)</f>
        <v>0</v>
      </c>
      <c r="K227" s="162" t="s">
        <v>134</v>
      </c>
      <c r="L227" s="23"/>
      <c r="M227" s="167"/>
      <c r="N227" s="168" t="s">
        <v>39</v>
      </c>
      <c r="O227" s="60"/>
      <c r="P227" s="169" t="n">
        <f aca="false">O227*H227</f>
        <v>0</v>
      </c>
      <c r="Q227" s="169" t="n">
        <v>0.02894</v>
      </c>
      <c r="R227" s="169" t="n">
        <f aca="false">Q227*H227</f>
        <v>0.08682</v>
      </c>
      <c r="S227" s="169" t="n">
        <v>0</v>
      </c>
      <c r="T227" s="170" t="n">
        <f aca="false">S227*H227</f>
        <v>0</v>
      </c>
      <c r="U227" s="22"/>
      <c r="V227" s="22"/>
      <c r="W227" s="22"/>
      <c r="X227" s="22"/>
      <c r="Y227" s="22"/>
      <c r="Z227" s="22"/>
      <c r="AA227" s="22"/>
      <c r="AB227" s="22"/>
      <c r="AC227" s="22"/>
      <c r="AD227" s="22"/>
      <c r="AE227" s="22"/>
      <c r="AR227" s="171" t="s">
        <v>203</v>
      </c>
      <c r="AT227" s="171" t="s">
        <v>130</v>
      </c>
      <c r="AU227" s="171" t="s">
        <v>81</v>
      </c>
      <c r="AY227" s="3" t="s">
        <v>127</v>
      </c>
      <c r="BE227" s="172" t="n">
        <f aca="false">IF(N227="základní",J227,0)</f>
        <v>0</v>
      </c>
      <c r="BF227" s="172" t="n">
        <f aca="false">IF(N227="snížená",J227,0)</f>
        <v>0</v>
      </c>
      <c r="BG227" s="172" t="n">
        <f aca="false">IF(N227="zákl. přenesená",J227,0)</f>
        <v>0</v>
      </c>
      <c r="BH227" s="172" t="n">
        <f aca="false">IF(N227="sníž. přenesená",J227,0)</f>
        <v>0</v>
      </c>
      <c r="BI227" s="172" t="n">
        <f aca="false">IF(N227="nulová",J227,0)</f>
        <v>0</v>
      </c>
      <c r="BJ227" s="3" t="s">
        <v>79</v>
      </c>
      <c r="BK227" s="172" t="n">
        <f aca="false">ROUND(I227*H227,2)</f>
        <v>0</v>
      </c>
      <c r="BL227" s="3" t="s">
        <v>203</v>
      </c>
      <c r="BM227" s="171" t="s">
        <v>364</v>
      </c>
    </row>
    <row r="228" s="27" customFormat="true" ht="16.5" hidden="false" customHeight="true" outlineLevel="0" collapsed="false">
      <c r="A228" s="22"/>
      <c r="B228" s="159"/>
      <c r="C228" s="160" t="s">
        <v>365</v>
      </c>
      <c r="D228" s="160" t="s">
        <v>130</v>
      </c>
      <c r="E228" s="161" t="s">
        <v>366</v>
      </c>
      <c r="F228" s="162" t="s">
        <v>367</v>
      </c>
      <c r="G228" s="163" t="s">
        <v>359</v>
      </c>
      <c r="H228" s="164" t="n">
        <v>1</v>
      </c>
      <c r="I228" s="165"/>
      <c r="J228" s="166" t="n">
        <f aca="false">ROUND(I228*H228,2)</f>
        <v>0</v>
      </c>
      <c r="K228" s="162" t="s">
        <v>134</v>
      </c>
      <c r="L228" s="23"/>
      <c r="M228" s="167"/>
      <c r="N228" s="168" t="s">
        <v>39</v>
      </c>
      <c r="O228" s="60"/>
      <c r="P228" s="169" t="n">
        <f aca="false">O228*H228</f>
        <v>0</v>
      </c>
      <c r="Q228" s="169" t="n">
        <v>0</v>
      </c>
      <c r="R228" s="169" t="n">
        <f aca="false">Q228*H228</f>
        <v>0</v>
      </c>
      <c r="S228" s="169" t="n">
        <v>0.01946</v>
      </c>
      <c r="T228" s="170" t="n">
        <f aca="false">S228*H228</f>
        <v>0.01946</v>
      </c>
      <c r="U228" s="22"/>
      <c r="V228" s="22"/>
      <c r="W228" s="22"/>
      <c r="X228" s="22"/>
      <c r="Y228" s="22"/>
      <c r="Z228" s="22"/>
      <c r="AA228" s="22"/>
      <c r="AB228" s="22"/>
      <c r="AC228" s="22"/>
      <c r="AD228" s="22"/>
      <c r="AE228" s="22"/>
      <c r="AR228" s="171" t="s">
        <v>203</v>
      </c>
      <c r="AT228" s="171" t="s">
        <v>130</v>
      </c>
      <c r="AU228" s="171" t="s">
        <v>81</v>
      </c>
      <c r="AY228" s="3" t="s">
        <v>127</v>
      </c>
      <c r="BE228" s="172" t="n">
        <f aca="false">IF(N228="základní",J228,0)</f>
        <v>0</v>
      </c>
      <c r="BF228" s="172" t="n">
        <f aca="false">IF(N228="snížená",J228,0)</f>
        <v>0</v>
      </c>
      <c r="BG228" s="172" t="n">
        <f aca="false">IF(N228="zákl. přenesená",J228,0)</f>
        <v>0</v>
      </c>
      <c r="BH228" s="172" t="n">
        <f aca="false">IF(N228="sníž. přenesená",J228,0)</f>
        <v>0</v>
      </c>
      <c r="BI228" s="172" t="n">
        <f aca="false">IF(N228="nulová",J228,0)</f>
        <v>0</v>
      </c>
      <c r="BJ228" s="3" t="s">
        <v>79</v>
      </c>
      <c r="BK228" s="172" t="n">
        <f aca="false">ROUND(I228*H228,2)</f>
        <v>0</v>
      </c>
      <c r="BL228" s="3" t="s">
        <v>203</v>
      </c>
      <c r="BM228" s="171" t="s">
        <v>368</v>
      </c>
    </row>
    <row r="229" s="27" customFormat="true" ht="24.15" hidden="false" customHeight="true" outlineLevel="0" collapsed="false">
      <c r="A229" s="22"/>
      <c r="B229" s="159"/>
      <c r="C229" s="160" t="s">
        <v>369</v>
      </c>
      <c r="D229" s="160" t="s">
        <v>130</v>
      </c>
      <c r="E229" s="161" t="s">
        <v>370</v>
      </c>
      <c r="F229" s="162" t="s">
        <v>371</v>
      </c>
      <c r="G229" s="163" t="s">
        <v>359</v>
      </c>
      <c r="H229" s="164" t="n">
        <v>1</v>
      </c>
      <c r="I229" s="165"/>
      <c r="J229" s="166" t="n">
        <f aca="false">ROUND(I229*H229,2)</f>
        <v>0</v>
      </c>
      <c r="K229" s="162"/>
      <c r="L229" s="23"/>
      <c r="M229" s="167"/>
      <c r="N229" s="168" t="s">
        <v>39</v>
      </c>
      <c r="O229" s="60"/>
      <c r="P229" s="169" t="n">
        <f aca="false">O229*H229</f>
        <v>0</v>
      </c>
      <c r="Q229" s="169" t="n">
        <v>0.01971</v>
      </c>
      <c r="R229" s="169" t="n">
        <f aca="false">Q229*H229</f>
        <v>0.01971</v>
      </c>
      <c r="S229" s="169" t="n">
        <v>0</v>
      </c>
      <c r="T229" s="170" t="n">
        <f aca="false">S229*H229</f>
        <v>0</v>
      </c>
      <c r="U229" s="22"/>
      <c r="V229" s="22"/>
      <c r="W229" s="22"/>
      <c r="X229" s="22"/>
      <c r="Y229" s="22"/>
      <c r="Z229" s="22"/>
      <c r="AA229" s="22"/>
      <c r="AB229" s="22"/>
      <c r="AC229" s="22"/>
      <c r="AD229" s="22"/>
      <c r="AE229" s="22"/>
      <c r="AR229" s="171" t="s">
        <v>203</v>
      </c>
      <c r="AT229" s="171" t="s">
        <v>130</v>
      </c>
      <c r="AU229" s="171" t="s">
        <v>81</v>
      </c>
      <c r="AY229" s="3" t="s">
        <v>127</v>
      </c>
      <c r="BE229" s="172" t="n">
        <f aca="false">IF(N229="základní",J229,0)</f>
        <v>0</v>
      </c>
      <c r="BF229" s="172" t="n">
        <f aca="false">IF(N229="snížená",J229,0)</f>
        <v>0</v>
      </c>
      <c r="BG229" s="172" t="n">
        <f aca="false">IF(N229="zákl. přenesená",J229,0)</f>
        <v>0</v>
      </c>
      <c r="BH229" s="172" t="n">
        <f aca="false">IF(N229="sníž. přenesená",J229,0)</f>
        <v>0</v>
      </c>
      <c r="BI229" s="172" t="n">
        <f aca="false">IF(N229="nulová",J229,0)</f>
        <v>0</v>
      </c>
      <c r="BJ229" s="3" t="s">
        <v>79</v>
      </c>
      <c r="BK229" s="172" t="n">
        <f aca="false">ROUND(I229*H229,2)</f>
        <v>0</v>
      </c>
      <c r="BL229" s="3" t="s">
        <v>203</v>
      </c>
      <c r="BM229" s="171" t="s">
        <v>372</v>
      </c>
    </row>
    <row r="230" s="27" customFormat="true" ht="16.5" hidden="false" customHeight="true" outlineLevel="0" collapsed="false">
      <c r="A230" s="22"/>
      <c r="B230" s="159"/>
      <c r="C230" s="160" t="s">
        <v>373</v>
      </c>
      <c r="D230" s="160" t="s">
        <v>130</v>
      </c>
      <c r="E230" s="161" t="s">
        <v>374</v>
      </c>
      <c r="F230" s="162" t="s">
        <v>375</v>
      </c>
      <c r="G230" s="163" t="s">
        <v>359</v>
      </c>
      <c r="H230" s="164" t="n">
        <v>1</v>
      </c>
      <c r="I230" s="165"/>
      <c r="J230" s="166" t="n">
        <f aca="false">ROUND(I230*H230,2)</f>
        <v>0</v>
      </c>
      <c r="K230" s="162" t="s">
        <v>134</v>
      </c>
      <c r="L230" s="23"/>
      <c r="M230" s="167"/>
      <c r="N230" s="168" t="s">
        <v>39</v>
      </c>
      <c r="O230" s="60"/>
      <c r="P230" s="169" t="n">
        <f aca="false">O230*H230</f>
        <v>0</v>
      </c>
      <c r="Q230" s="169" t="n">
        <v>0</v>
      </c>
      <c r="R230" s="169" t="n">
        <f aca="false">Q230*H230</f>
        <v>0</v>
      </c>
      <c r="S230" s="169" t="n">
        <v>0.00086</v>
      </c>
      <c r="T230" s="170" t="n">
        <f aca="false">S230*H230</f>
        <v>0.00086</v>
      </c>
      <c r="U230" s="22"/>
      <c r="V230" s="22"/>
      <c r="W230" s="22"/>
      <c r="X230" s="22"/>
      <c r="Y230" s="22"/>
      <c r="Z230" s="22"/>
      <c r="AA230" s="22"/>
      <c r="AB230" s="22"/>
      <c r="AC230" s="22"/>
      <c r="AD230" s="22"/>
      <c r="AE230" s="22"/>
      <c r="AR230" s="171" t="s">
        <v>203</v>
      </c>
      <c r="AT230" s="171" t="s">
        <v>130</v>
      </c>
      <c r="AU230" s="171" t="s">
        <v>81</v>
      </c>
      <c r="AY230" s="3" t="s">
        <v>127</v>
      </c>
      <c r="BE230" s="172" t="n">
        <f aca="false">IF(N230="základní",J230,0)</f>
        <v>0</v>
      </c>
      <c r="BF230" s="172" t="n">
        <f aca="false">IF(N230="snížená",J230,0)</f>
        <v>0</v>
      </c>
      <c r="BG230" s="172" t="n">
        <f aca="false">IF(N230="zákl. přenesená",J230,0)</f>
        <v>0</v>
      </c>
      <c r="BH230" s="172" t="n">
        <f aca="false">IF(N230="sníž. přenesená",J230,0)</f>
        <v>0</v>
      </c>
      <c r="BI230" s="172" t="n">
        <f aca="false">IF(N230="nulová",J230,0)</f>
        <v>0</v>
      </c>
      <c r="BJ230" s="3" t="s">
        <v>79</v>
      </c>
      <c r="BK230" s="172" t="n">
        <f aca="false">ROUND(I230*H230,2)</f>
        <v>0</v>
      </c>
      <c r="BL230" s="3" t="s">
        <v>203</v>
      </c>
      <c r="BM230" s="171" t="s">
        <v>376</v>
      </c>
    </row>
    <row r="231" s="27" customFormat="true" ht="16.5" hidden="false" customHeight="true" outlineLevel="0" collapsed="false">
      <c r="A231" s="22"/>
      <c r="B231" s="159"/>
      <c r="C231" s="160" t="s">
        <v>377</v>
      </c>
      <c r="D231" s="160" t="s">
        <v>130</v>
      </c>
      <c r="E231" s="161" t="s">
        <v>378</v>
      </c>
      <c r="F231" s="162" t="s">
        <v>379</v>
      </c>
      <c r="G231" s="163" t="s">
        <v>359</v>
      </c>
      <c r="H231" s="164" t="n">
        <v>1</v>
      </c>
      <c r="I231" s="165"/>
      <c r="J231" s="166" t="n">
        <f aca="false">ROUND(I231*H231,2)</f>
        <v>0</v>
      </c>
      <c r="K231" s="162" t="s">
        <v>134</v>
      </c>
      <c r="L231" s="23"/>
      <c r="M231" s="167"/>
      <c r="N231" s="168" t="s">
        <v>39</v>
      </c>
      <c r="O231" s="60"/>
      <c r="P231" s="169" t="n">
        <f aca="false">O231*H231</f>
        <v>0</v>
      </c>
      <c r="Q231" s="169" t="n">
        <v>0.0018</v>
      </c>
      <c r="R231" s="169" t="n">
        <f aca="false">Q231*H231</f>
        <v>0.0018</v>
      </c>
      <c r="S231" s="169" t="n">
        <v>0</v>
      </c>
      <c r="T231" s="170" t="n">
        <f aca="false">S231*H231</f>
        <v>0</v>
      </c>
      <c r="U231" s="22"/>
      <c r="V231" s="22"/>
      <c r="W231" s="22"/>
      <c r="X231" s="22"/>
      <c r="Y231" s="22"/>
      <c r="Z231" s="22"/>
      <c r="AA231" s="22"/>
      <c r="AB231" s="22"/>
      <c r="AC231" s="22"/>
      <c r="AD231" s="22"/>
      <c r="AE231" s="22"/>
      <c r="AR231" s="171" t="s">
        <v>203</v>
      </c>
      <c r="AT231" s="171" t="s">
        <v>130</v>
      </c>
      <c r="AU231" s="171" t="s">
        <v>81</v>
      </c>
      <c r="AY231" s="3" t="s">
        <v>127</v>
      </c>
      <c r="BE231" s="172" t="n">
        <f aca="false">IF(N231="základní",J231,0)</f>
        <v>0</v>
      </c>
      <c r="BF231" s="172" t="n">
        <f aca="false">IF(N231="snížená",J231,0)</f>
        <v>0</v>
      </c>
      <c r="BG231" s="172" t="n">
        <f aca="false">IF(N231="zákl. přenesená",J231,0)</f>
        <v>0</v>
      </c>
      <c r="BH231" s="172" t="n">
        <f aca="false">IF(N231="sníž. přenesená",J231,0)</f>
        <v>0</v>
      </c>
      <c r="BI231" s="172" t="n">
        <f aca="false">IF(N231="nulová",J231,0)</f>
        <v>0</v>
      </c>
      <c r="BJ231" s="3" t="s">
        <v>79</v>
      </c>
      <c r="BK231" s="172" t="n">
        <f aca="false">ROUND(I231*H231,2)</f>
        <v>0</v>
      </c>
      <c r="BL231" s="3" t="s">
        <v>203</v>
      </c>
      <c r="BM231" s="171" t="s">
        <v>380</v>
      </c>
    </row>
    <row r="232" s="27" customFormat="true" ht="16.5" hidden="false" customHeight="true" outlineLevel="0" collapsed="false">
      <c r="A232" s="22"/>
      <c r="B232" s="159"/>
      <c r="C232" s="160" t="s">
        <v>381</v>
      </c>
      <c r="D232" s="160" t="s">
        <v>130</v>
      </c>
      <c r="E232" s="161" t="s">
        <v>382</v>
      </c>
      <c r="F232" s="162" t="s">
        <v>383</v>
      </c>
      <c r="G232" s="163" t="s">
        <v>206</v>
      </c>
      <c r="H232" s="164" t="n">
        <v>5</v>
      </c>
      <c r="I232" s="165"/>
      <c r="J232" s="166" t="n">
        <f aca="false">ROUND(I232*H232,2)</f>
        <v>0</v>
      </c>
      <c r="K232" s="162"/>
      <c r="L232" s="23"/>
      <c r="M232" s="167"/>
      <c r="N232" s="168" t="s">
        <v>39</v>
      </c>
      <c r="O232" s="60"/>
      <c r="P232" s="169" t="n">
        <f aca="false">O232*H232</f>
        <v>0</v>
      </c>
      <c r="Q232" s="169" t="n">
        <v>0</v>
      </c>
      <c r="R232" s="169" t="n">
        <f aca="false">Q232*H232</f>
        <v>0</v>
      </c>
      <c r="S232" s="169" t="n">
        <v>0.00124</v>
      </c>
      <c r="T232" s="170" t="n">
        <f aca="false">S232*H232</f>
        <v>0.0062</v>
      </c>
      <c r="U232" s="22"/>
      <c r="V232" s="22"/>
      <c r="W232" s="22"/>
      <c r="X232" s="22"/>
      <c r="Y232" s="22"/>
      <c r="Z232" s="22"/>
      <c r="AA232" s="22"/>
      <c r="AB232" s="22"/>
      <c r="AC232" s="22"/>
      <c r="AD232" s="22"/>
      <c r="AE232" s="22"/>
      <c r="AR232" s="171" t="s">
        <v>203</v>
      </c>
      <c r="AT232" s="171" t="s">
        <v>130</v>
      </c>
      <c r="AU232" s="171" t="s">
        <v>81</v>
      </c>
      <c r="AY232" s="3" t="s">
        <v>127</v>
      </c>
      <c r="BE232" s="172" t="n">
        <f aca="false">IF(N232="základní",J232,0)</f>
        <v>0</v>
      </c>
      <c r="BF232" s="172" t="n">
        <f aca="false">IF(N232="snížená",J232,0)</f>
        <v>0</v>
      </c>
      <c r="BG232" s="172" t="n">
        <f aca="false">IF(N232="zákl. přenesená",J232,0)</f>
        <v>0</v>
      </c>
      <c r="BH232" s="172" t="n">
        <f aca="false">IF(N232="sníž. přenesená",J232,0)</f>
        <v>0</v>
      </c>
      <c r="BI232" s="172" t="n">
        <f aca="false">IF(N232="nulová",J232,0)</f>
        <v>0</v>
      </c>
      <c r="BJ232" s="3" t="s">
        <v>79</v>
      </c>
      <c r="BK232" s="172" t="n">
        <f aca="false">ROUND(I232*H232,2)</f>
        <v>0</v>
      </c>
      <c r="BL232" s="3" t="s">
        <v>203</v>
      </c>
      <c r="BM232" s="171" t="s">
        <v>384</v>
      </c>
    </row>
    <row r="233" s="173" customFormat="true" ht="12.8" hidden="false" customHeight="false" outlineLevel="0" collapsed="false">
      <c r="B233" s="174"/>
      <c r="D233" s="175" t="s">
        <v>137</v>
      </c>
      <c r="E233" s="176"/>
      <c r="F233" s="177" t="s">
        <v>385</v>
      </c>
      <c r="H233" s="178" t="n">
        <v>2</v>
      </c>
      <c r="I233" s="179"/>
      <c r="L233" s="174"/>
      <c r="M233" s="180"/>
      <c r="N233" s="181"/>
      <c r="O233" s="181"/>
      <c r="P233" s="181"/>
      <c r="Q233" s="181"/>
      <c r="R233" s="181"/>
      <c r="S233" s="181"/>
      <c r="T233" s="182"/>
      <c r="AT233" s="176" t="s">
        <v>137</v>
      </c>
      <c r="AU233" s="176" t="s">
        <v>81</v>
      </c>
      <c r="AV233" s="173" t="s">
        <v>81</v>
      </c>
      <c r="AW233" s="173" t="s">
        <v>31</v>
      </c>
      <c r="AX233" s="173" t="s">
        <v>74</v>
      </c>
      <c r="AY233" s="176" t="s">
        <v>127</v>
      </c>
    </row>
    <row r="234" s="173" customFormat="true" ht="12.8" hidden="false" customHeight="false" outlineLevel="0" collapsed="false">
      <c r="B234" s="174"/>
      <c r="D234" s="175" t="s">
        <v>137</v>
      </c>
      <c r="E234" s="176"/>
      <c r="F234" s="177" t="s">
        <v>386</v>
      </c>
      <c r="H234" s="178" t="n">
        <v>1</v>
      </c>
      <c r="I234" s="179"/>
      <c r="L234" s="174"/>
      <c r="M234" s="180"/>
      <c r="N234" s="181"/>
      <c r="O234" s="181"/>
      <c r="P234" s="181"/>
      <c r="Q234" s="181"/>
      <c r="R234" s="181"/>
      <c r="S234" s="181"/>
      <c r="T234" s="182"/>
      <c r="AT234" s="176" t="s">
        <v>137</v>
      </c>
      <c r="AU234" s="176" t="s">
        <v>81</v>
      </c>
      <c r="AV234" s="173" t="s">
        <v>81</v>
      </c>
      <c r="AW234" s="173" t="s">
        <v>31</v>
      </c>
      <c r="AX234" s="173" t="s">
        <v>74</v>
      </c>
      <c r="AY234" s="176" t="s">
        <v>127</v>
      </c>
    </row>
    <row r="235" s="173" customFormat="true" ht="12.8" hidden="false" customHeight="false" outlineLevel="0" collapsed="false">
      <c r="B235" s="174"/>
      <c r="D235" s="175" t="s">
        <v>137</v>
      </c>
      <c r="E235" s="176"/>
      <c r="F235" s="177" t="s">
        <v>387</v>
      </c>
      <c r="H235" s="178" t="n">
        <v>1</v>
      </c>
      <c r="I235" s="179"/>
      <c r="L235" s="174"/>
      <c r="M235" s="180"/>
      <c r="N235" s="181"/>
      <c r="O235" s="181"/>
      <c r="P235" s="181"/>
      <c r="Q235" s="181"/>
      <c r="R235" s="181"/>
      <c r="S235" s="181"/>
      <c r="T235" s="182"/>
      <c r="AT235" s="176" t="s">
        <v>137</v>
      </c>
      <c r="AU235" s="176" t="s">
        <v>81</v>
      </c>
      <c r="AV235" s="173" t="s">
        <v>81</v>
      </c>
      <c r="AW235" s="173" t="s">
        <v>31</v>
      </c>
      <c r="AX235" s="173" t="s">
        <v>74</v>
      </c>
      <c r="AY235" s="176" t="s">
        <v>127</v>
      </c>
    </row>
    <row r="236" s="173" customFormat="true" ht="12.8" hidden="false" customHeight="false" outlineLevel="0" collapsed="false">
      <c r="B236" s="174"/>
      <c r="D236" s="175" t="s">
        <v>137</v>
      </c>
      <c r="E236" s="176"/>
      <c r="F236" s="177" t="s">
        <v>388</v>
      </c>
      <c r="H236" s="178" t="n">
        <v>1</v>
      </c>
      <c r="I236" s="179"/>
      <c r="L236" s="174"/>
      <c r="M236" s="180"/>
      <c r="N236" s="181"/>
      <c r="O236" s="181"/>
      <c r="P236" s="181"/>
      <c r="Q236" s="181"/>
      <c r="R236" s="181"/>
      <c r="S236" s="181"/>
      <c r="T236" s="182"/>
      <c r="AT236" s="176" t="s">
        <v>137</v>
      </c>
      <c r="AU236" s="176" t="s">
        <v>81</v>
      </c>
      <c r="AV236" s="173" t="s">
        <v>81</v>
      </c>
      <c r="AW236" s="173" t="s">
        <v>31</v>
      </c>
      <c r="AX236" s="173" t="s">
        <v>74</v>
      </c>
      <c r="AY236" s="176" t="s">
        <v>127</v>
      </c>
    </row>
    <row r="237" s="183" customFormat="true" ht="12.8" hidden="false" customHeight="false" outlineLevel="0" collapsed="false">
      <c r="B237" s="184"/>
      <c r="D237" s="175" t="s">
        <v>137</v>
      </c>
      <c r="E237" s="185"/>
      <c r="F237" s="186" t="s">
        <v>140</v>
      </c>
      <c r="H237" s="187" t="n">
        <v>5</v>
      </c>
      <c r="I237" s="188"/>
      <c r="L237" s="184"/>
      <c r="M237" s="189"/>
      <c r="N237" s="190"/>
      <c r="O237" s="190"/>
      <c r="P237" s="190"/>
      <c r="Q237" s="190"/>
      <c r="R237" s="190"/>
      <c r="S237" s="190"/>
      <c r="T237" s="191"/>
      <c r="AT237" s="185" t="s">
        <v>137</v>
      </c>
      <c r="AU237" s="185" t="s">
        <v>81</v>
      </c>
      <c r="AV237" s="183" t="s">
        <v>135</v>
      </c>
      <c r="AW237" s="183" t="s">
        <v>31</v>
      </c>
      <c r="AX237" s="183" t="s">
        <v>79</v>
      </c>
      <c r="AY237" s="185" t="s">
        <v>127</v>
      </c>
    </row>
    <row r="238" s="27" customFormat="true" ht="24.15" hidden="false" customHeight="true" outlineLevel="0" collapsed="false">
      <c r="A238" s="22"/>
      <c r="B238" s="159"/>
      <c r="C238" s="160" t="s">
        <v>389</v>
      </c>
      <c r="D238" s="160" t="s">
        <v>130</v>
      </c>
      <c r="E238" s="161" t="s">
        <v>390</v>
      </c>
      <c r="F238" s="162" t="s">
        <v>391</v>
      </c>
      <c r="G238" s="163" t="s">
        <v>328</v>
      </c>
      <c r="H238" s="192"/>
      <c r="I238" s="165"/>
      <c r="J238" s="166" t="n">
        <f aca="false">ROUND(I238*H238,2)</f>
        <v>0</v>
      </c>
      <c r="K238" s="162" t="s">
        <v>134</v>
      </c>
      <c r="L238" s="23"/>
      <c r="M238" s="167"/>
      <c r="N238" s="168" t="s">
        <v>39</v>
      </c>
      <c r="O238" s="60"/>
      <c r="P238" s="169" t="n">
        <f aca="false">O238*H238</f>
        <v>0</v>
      </c>
      <c r="Q238" s="169" t="n">
        <v>0</v>
      </c>
      <c r="R238" s="169" t="n">
        <f aca="false">Q238*H238</f>
        <v>0</v>
      </c>
      <c r="S238" s="169" t="n">
        <v>0</v>
      </c>
      <c r="T238" s="170" t="n">
        <f aca="false">S238*H238</f>
        <v>0</v>
      </c>
      <c r="U238" s="22"/>
      <c r="V238" s="22"/>
      <c r="W238" s="22"/>
      <c r="X238" s="22"/>
      <c r="Y238" s="22"/>
      <c r="Z238" s="22"/>
      <c r="AA238" s="22"/>
      <c r="AB238" s="22"/>
      <c r="AC238" s="22"/>
      <c r="AD238" s="22"/>
      <c r="AE238" s="22"/>
      <c r="AR238" s="171" t="s">
        <v>203</v>
      </c>
      <c r="AT238" s="171" t="s">
        <v>130</v>
      </c>
      <c r="AU238" s="171" t="s">
        <v>81</v>
      </c>
      <c r="AY238" s="3" t="s">
        <v>127</v>
      </c>
      <c r="BE238" s="172" t="n">
        <f aca="false">IF(N238="základní",J238,0)</f>
        <v>0</v>
      </c>
      <c r="BF238" s="172" t="n">
        <f aca="false">IF(N238="snížená",J238,0)</f>
        <v>0</v>
      </c>
      <c r="BG238" s="172" t="n">
        <f aca="false">IF(N238="zákl. přenesená",J238,0)</f>
        <v>0</v>
      </c>
      <c r="BH238" s="172" t="n">
        <f aca="false">IF(N238="sníž. přenesená",J238,0)</f>
        <v>0</v>
      </c>
      <c r="BI238" s="172" t="n">
        <f aca="false">IF(N238="nulová",J238,0)</f>
        <v>0</v>
      </c>
      <c r="BJ238" s="3" t="s">
        <v>79</v>
      </c>
      <c r="BK238" s="172" t="n">
        <f aca="false">ROUND(I238*H238,2)</f>
        <v>0</v>
      </c>
      <c r="BL238" s="3" t="s">
        <v>203</v>
      </c>
      <c r="BM238" s="171" t="s">
        <v>392</v>
      </c>
    </row>
    <row r="239" s="145" customFormat="true" ht="22.8" hidden="false" customHeight="true" outlineLevel="0" collapsed="false">
      <c r="B239" s="146"/>
      <c r="D239" s="147" t="s">
        <v>73</v>
      </c>
      <c r="E239" s="157" t="s">
        <v>393</v>
      </c>
      <c r="F239" s="157" t="s">
        <v>394</v>
      </c>
      <c r="I239" s="149"/>
      <c r="J239" s="158" t="n">
        <f aca="false">BK239</f>
        <v>0</v>
      </c>
      <c r="L239" s="146"/>
      <c r="M239" s="151"/>
      <c r="N239" s="152"/>
      <c r="O239" s="152"/>
      <c r="P239" s="153" t="n">
        <f aca="false">SUM(P240:P248)</f>
        <v>0</v>
      </c>
      <c r="Q239" s="152"/>
      <c r="R239" s="153" t="n">
        <f aca="false">SUM(R240:R248)</f>
        <v>0.12714</v>
      </c>
      <c r="S239" s="152"/>
      <c r="T239" s="154" t="n">
        <f aca="false">SUM(T240:T248)</f>
        <v>0.0714</v>
      </c>
      <c r="AR239" s="147" t="s">
        <v>81</v>
      </c>
      <c r="AT239" s="155" t="s">
        <v>73</v>
      </c>
      <c r="AU239" s="155" t="s">
        <v>79</v>
      </c>
      <c r="AY239" s="147" t="s">
        <v>127</v>
      </c>
      <c r="BK239" s="156" t="n">
        <f aca="false">SUM(BK240:BK248)</f>
        <v>0</v>
      </c>
    </row>
    <row r="240" s="27" customFormat="true" ht="16.5" hidden="false" customHeight="true" outlineLevel="0" collapsed="false">
      <c r="A240" s="22"/>
      <c r="B240" s="159"/>
      <c r="C240" s="160" t="s">
        <v>395</v>
      </c>
      <c r="D240" s="160" t="s">
        <v>130</v>
      </c>
      <c r="E240" s="161" t="s">
        <v>396</v>
      </c>
      <c r="F240" s="162" t="s">
        <v>397</v>
      </c>
      <c r="G240" s="163" t="s">
        <v>206</v>
      </c>
      <c r="H240" s="164" t="n">
        <v>3</v>
      </c>
      <c r="I240" s="165"/>
      <c r="J240" s="166" t="n">
        <f aca="false">ROUND(I240*H240,2)</f>
        <v>0</v>
      </c>
      <c r="K240" s="162" t="s">
        <v>134</v>
      </c>
      <c r="L240" s="23"/>
      <c r="M240" s="167"/>
      <c r="N240" s="168" t="s">
        <v>39</v>
      </c>
      <c r="O240" s="60"/>
      <c r="P240" s="169" t="n">
        <f aca="false">O240*H240</f>
        <v>0</v>
      </c>
      <c r="Q240" s="169" t="n">
        <v>0</v>
      </c>
      <c r="R240" s="169" t="n">
        <f aca="false">Q240*H240</f>
        <v>0</v>
      </c>
      <c r="S240" s="169" t="n">
        <v>0.0238</v>
      </c>
      <c r="T240" s="170" t="n">
        <f aca="false">S240*H240</f>
        <v>0.0714</v>
      </c>
      <c r="U240" s="22"/>
      <c r="V240" s="22"/>
      <c r="W240" s="22"/>
      <c r="X240" s="22"/>
      <c r="Y240" s="22"/>
      <c r="Z240" s="22"/>
      <c r="AA240" s="22"/>
      <c r="AB240" s="22"/>
      <c r="AC240" s="22"/>
      <c r="AD240" s="22"/>
      <c r="AE240" s="22"/>
      <c r="AR240" s="171" t="s">
        <v>203</v>
      </c>
      <c r="AT240" s="171" t="s">
        <v>130</v>
      </c>
      <c r="AU240" s="171" t="s">
        <v>81</v>
      </c>
      <c r="AY240" s="3" t="s">
        <v>127</v>
      </c>
      <c r="BE240" s="172" t="n">
        <f aca="false">IF(N240="základní",J240,0)</f>
        <v>0</v>
      </c>
      <c r="BF240" s="172" t="n">
        <f aca="false">IF(N240="snížená",J240,0)</f>
        <v>0</v>
      </c>
      <c r="BG240" s="172" t="n">
        <f aca="false">IF(N240="zákl. přenesená",J240,0)</f>
        <v>0</v>
      </c>
      <c r="BH240" s="172" t="n">
        <f aca="false">IF(N240="sníž. přenesená",J240,0)</f>
        <v>0</v>
      </c>
      <c r="BI240" s="172" t="n">
        <f aca="false">IF(N240="nulová",J240,0)</f>
        <v>0</v>
      </c>
      <c r="BJ240" s="3" t="s">
        <v>79</v>
      </c>
      <c r="BK240" s="172" t="n">
        <f aca="false">ROUND(I240*H240,2)</f>
        <v>0</v>
      </c>
      <c r="BL240" s="3" t="s">
        <v>203</v>
      </c>
      <c r="BM240" s="171" t="s">
        <v>398</v>
      </c>
    </row>
    <row r="241" s="27" customFormat="true" ht="16.5" hidden="false" customHeight="true" outlineLevel="0" collapsed="false">
      <c r="A241" s="22"/>
      <c r="B241" s="159"/>
      <c r="C241" s="160" t="s">
        <v>399</v>
      </c>
      <c r="D241" s="160" t="s">
        <v>130</v>
      </c>
      <c r="E241" s="161" t="s">
        <v>400</v>
      </c>
      <c r="F241" s="162" t="s">
        <v>401</v>
      </c>
      <c r="G241" s="163" t="s">
        <v>206</v>
      </c>
      <c r="H241" s="164" t="n">
        <v>3</v>
      </c>
      <c r="I241" s="165"/>
      <c r="J241" s="166" t="n">
        <f aca="false">ROUND(I241*H241,2)</f>
        <v>0</v>
      </c>
      <c r="K241" s="162"/>
      <c r="L241" s="23"/>
      <c r="M241" s="167"/>
      <c r="N241" s="168" t="s">
        <v>39</v>
      </c>
      <c r="O241" s="60"/>
      <c r="P241" s="169" t="n">
        <f aca="false">O241*H241</f>
        <v>0</v>
      </c>
      <c r="Q241" s="169" t="n">
        <v>0</v>
      </c>
      <c r="R241" s="169" t="n">
        <f aca="false">Q241*H241</f>
        <v>0</v>
      </c>
      <c r="S241" s="169" t="n">
        <v>0</v>
      </c>
      <c r="T241" s="170" t="n">
        <f aca="false">S241*H241</f>
        <v>0</v>
      </c>
      <c r="U241" s="22"/>
      <c r="V241" s="22"/>
      <c r="W241" s="22"/>
      <c r="X241" s="22"/>
      <c r="Y241" s="22"/>
      <c r="Z241" s="22"/>
      <c r="AA241" s="22"/>
      <c r="AB241" s="22"/>
      <c r="AC241" s="22"/>
      <c r="AD241" s="22"/>
      <c r="AE241" s="22"/>
      <c r="AR241" s="171" t="s">
        <v>203</v>
      </c>
      <c r="AT241" s="171" t="s">
        <v>130</v>
      </c>
      <c r="AU241" s="171" t="s">
        <v>81</v>
      </c>
      <c r="AY241" s="3" t="s">
        <v>127</v>
      </c>
      <c r="BE241" s="172" t="n">
        <f aca="false">IF(N241="základní",J241,0)</f>
        <v>0</v>
      </c>
      <c r="BF241" s="172" t="n">
        <f aca="false">IF(N241="snížená",J241,0)</f>
        <v>0</v>
      </c>
      <c r="BG241" s="172" t="n">
        <f aca="false">IF(N241="zákl. přenesená",J241,0)</f>
        <v>0</v>
      </c>
      <c r="BH241" s="172" t="n">
        <f aca="false">IF(N241="sníž. přenesená",J241,0)</f>
        <v>0</v>
      </c>
      <c r="BI241" s="172" t="n">
        <f aca="false">IF(N241="nulová",J241,0)</f>
        <v>0</v>
      </c>
      <c r="BJ241" s="3" t="s">
        <v>79</v>
      </c>
      <c r="BK241" s="172" t="n">
        <f aca="false">ROUND(I241*H241,2)</f>
        <v>0</v>
      </c>
      <c r="BL241" s="3" t="s">
        <v>203</v>
      </c>
      <c r="BM241" s="171" t="s">
        <v>402</v>
      </c>
    </row>
    <row r="242" s="27" customFormat="true" ht="24.15" hidden="false" customHeight="true" outlineLevel="0" collapsed="false">
      <c r="A242" s="22"/>
      <c r="B242" s="159"/>
      <c r="C242" s="160" t="s">
        <v>403</v>
      </c>
      <c r="D242" s="160" t="s">
        <v>130</v>
      </c>
      <c r="E242" s="161" t="s">
        <v>404</v>
      </c>
      <c r="F242" s="162" t="s">
        <v>405</v>
      </c>
      <c r="G242" s="163" t="s">
        <v>206</v>
      </c>
      <c r="H242" s="164" t="n">
        <v>3</v>
      </c>
      <c r="I242" s="165"/>
      <c r="J242" s="166" t="n">
        <f aca="false">ROUND(I242*H242,2)</f>
        <v>0</v>
      </c>
      <c r="K242" s="162"/>
      <c r="L242" s="23"/>
      <c r="M242" s="167"/>
      <c r="N242" s="168" t="s">
        <v>39</v>
      </c>
      <c r="O242" s="60"/>
      <c r="P242" s="169" t="n">
        <f aca="false">O242*H242</f>
        <v>0</v>
      </c>
      <c r="Q242" s="169" t="n">
        <v>0.04238</v>
      </c>
      <c r="R242" s="169" t="n">
        <f aca="false">Q242*H242</f>
        <v>0.12714</v>
      </c>
      <c r="S242" s="169" t="n">
        <v>0</v>
      </c>
      <c r="T242" s="170" t="n">
        <f aca="false">S242*H242</f>
        <v>0</v>
      </c>
      <c r="U242" s="22"/>
      <c r="V242" s="22"/>
      <c r="W242" s="22"/>
      <c r="X242" s="22"/>
      <c r="Y242" s="22"/>
      <c r="Z242" s="22"/>
      <c r="AA242" s="22"/>
      <c r="AB242" s="22"/>
      <c r="AC242" s="22"/>
      <c r="AD242" s="22"/>
      <c r="AE242" s="22"/>
      <c r="AR242" s="171" t="s">
        <v>203</v>
      </c>
      <c r="AT242" s="171" t="s">
        <v>130</v>
      </c>
      <c r="AU242" s="171" t="s">
        <v>81</v>
      </c>
      <c r="AY242" s="3" t="s">
        <v>127</v>
      </c>
      <c r="BE242" s="172" t="n">
        <f aca="false">IF(N242="základní",J242,0)</f>
        <v>0</v>
      </c>
      <c r="BF242" s="172" t="n">
        <f aca="false">IF(N242="snížená",J242,0)</f>
        <v>0</v>
      </c>
      <c r="BG242" s="172" t="n">
        <f aca="false">IF(N242="zákl. přenesená",J242,0)</f>
        <v>0</v>
      </c>
      <c r="BH242" s="172" t="n">
        <f aca="false">IF(N242="sníž. přenesená",J242,0)</f>
        <v>0</v>
      </c>
      <c r="BI242" s="172" t="n">
        <f aca="false">IF(N242="nulová",J242,0)</f>
        <v>0</v>
      </c>
      <c r="BJ242" s="3" t="s">
        <v>79</v>
      </c>
      <c r="BK242" s="172" t="n">
        <f aca="false">ROUND(I242*H242,2)</f>
        <v>0</v>
      </c>
      <c r="BL242" s="3" t="s">
        <v>203</v>
      </c>
      <c r="BM242" s="171" t="s">
        <v>406</v>
      </c>
    </row>
    <row r="243" s="173" customFormat="true" ht="12.8" hidden="false" customHeight="false" outlineLevel="0" collapsed="false">
      <c r="B243" s="174"/>
      <c r="D243" s="175" t="s">
        <v>137</v>
      </c>
      <c r="E243" s="176"/>
      <c r="F243" s="177" t="s">
        <v>144</v>
      </c>
      <c r="H243" s="178" t="n">
        <v>3</v>
      </c>
      <c r="I243" s="179"/>
      <c r="L243" s="174"/>
      <c r="M243" s="180"/>
      <c r="N243" s="181"/>
      <c r="O243" s="181"/>
      <c r="P243" s="181"/>
      <c r="Q243" s="181"/>
      <c r="R243" s="181"/>
      <c r="S243" s="181"/>
      <c r="T243" s="182"/>
      <c r="AT243" s="176" t="s">
        <v>137</v>
      </c>
      <c r="AU243" s="176" t="s">
        <v>81</v>
      </c>
      <c r="AV243" s="173" t="s">
        <v>81</v>
      </c>
      <c r="AW243" s="173" t="s">
        <v>31</v>
      </c>
      <c r="AX243" s="173" t="s">
        <v>79</v>
      </c>
      <c r="AY243" s="176" t="s">
        <v>127</v>
      </c>
    </row>
    <row r="244" s="27" customFormat="true" ht="16.5" hidden="false" customHeight="true" outlineLevel="0" collapsed="false">
      <c r="A244" s="22"/>
      <c r="B244" s="159"/>
      <c r="C244" s="160" t="s">
        <v>407</v>
      </c>
      <c r="D244" s="160" t="s">
        <v>130</v>
      </c>
      <c r="E244" s="161" t="s">
        <v>408</v>
      </c>
      <c r="F244" s="162" t="s">
        <v>409</v>
      </c>
      <c r="G244" s="163" t="s">
        <v>206</v>
      </c>
      <c r="H244" s="164" t="n">
        <v>3</v>
      </c>
      <c r="I244" s="165"/>
      <c r="J244" s="166" t="n">
        <f aca="false">ROUND(I244*H244,2)</f>
        <v>0</v>
      </c>
      <c r="K244" s="162" t="s">
        <v>134</v>
      </c>
      <c r="L244" s="23"/>
      <c r="M244" s="167"/>
      <c r="N244" s="168" t="s">
        <v>39</v>
      </c>
      <c r="O244" s="60"/>
      <c r="P244" s="169" t="n">
        <f aca="false">O244*H244</f>
        <v>0</v>
      </c>
      <c r="Q244" s="169" t="n">
        <v>0</v>
      </c>
      <c r="R244" s="169" t="n">
        <f aca="false">Q244*H244</f>
        <v>0</v>
      </c>
      <c r="S244" s="169" t="n">
        <v>0</v>
      </c>
      <c r="T244" s="170" t="n">
        <f aca="false">S244*H244</f>
        <v>0</v>
      </c>
      <c r="U244" s="22"/>
      <c r="V244" s="22"/>
      <c r="W244" s="22"/>
      <c r="X244" s="22"/>
      <c r="Y244" s="22"/>
      <c r="Z244" s="22"/>
      <c r="AA244" s="22"/>
      <c r="AB244" s="22"/>
      <c r="AC244" s="22"/>
      <c r="AD244" s="22"/>
      <c r="AE244" s="22"/>
      <c r="AR244" s="171" t="s">
        <v>203</v>
      </c>
      <c r="AT244" s="171" t="s">
        <v>130</v>
      </c>
      <c r="AU244" s="171" t="s">
        <v>81</v>
      </c>
      <c r="AY244" s="3" t="s">
        <v>127</v>
      </c>
      <c r="BE244" s="172" t="n">
        <f aca="false">IF(N244="základní",J244,0)</f>
        <v>0</v>
      </c>
      <c r="BF244" s="172" t="n">
        <f aca="false">IF(N244="snížená",J244,0)</f>
        <v>0</v>
      </c>
      <c r="BG244" s="172" t="n">
        <f aca="false">IF(N244="zákl. přenesená",J244,0)</f>
        <v>0</v>
      </c>
      <c r="BH244" s="172" t="n">
        <f aca="false">IF(N244="sníž. přenesená",J244,0)</f>
        <v>0</v>
      </c>
      <c r="BI244" s="172" t="n">
        <f aca="false">IF(N244="nulová",J244,0)</f>
        <v>0</v>
      </c>
      <c r="BJ244" s="3" t="s">
        <v>79</v>
      </c>
      <c r="BK244" s="172" t="n">
        <f aca="false">ROUND(I244*H244,2)</f>
        <v>0</v>
      </c>
      <c r="BL244" s="3" t="s">
        <v>203</v>
      </c>
      <c r="BM244" s="171" t="s">
        <v>410</v>
      </c>
    </row>
    <row r="245" s="27" customFormat="true" ht="16.5" hidden="false" customHeight="true" outlineLevel="0" collapsed="false">
      <c r="A245" s="22"/>
      <c r="B245" s="159"/>
      <c r="C245" s="160" t="s">
        <v>411</v>
      </c>
      <c r="D245" s="160" t="s">
        <v>130</v>
      </c>
      <c r="E245" s="161" t="s">
        <v>412</v>
      </c>
      <c r="F245" s="162" t="s">
        <v>413</v>
      </c>
      <c r="G245" s="163" t="s">
        <v>133</v>
      </c>
      <c r="H245" s="164" t="n">
        <v>90</v>
      </c>
      <c r="I245" s="165"/>
      <c r="J245" s="166" t="n">
        <f aca="false">ROUND(I245*H245,2)</f>
        <v>0</v>
      </c>
      <c r="K245" s="162" t="s">
        <v>134</v>
      </c>
      <c r="L245" s="23"/>
      <c r="M245" s="167"/>
      <c r="N245" s="168" t="s">
        <v>39</v>
      </c>
      <c r="O245" s="60"/>
      <c r="P245" s="169" t="n">
        <f aca="false">O245*H245</f>
        <v>0</v>
      </c>
      <c r="Q245" s="169" t="n">
        <v>0</v>
      </c>
      <c r="R245" s="169" t="n">
        <f aca="false">Q245*H245</f>
        <v>0</v>
      </c>
      <c r="S245" s="169" t="n">
        <v>0</v>
      </c>
      <c r="T245" s="170" t="n">
        <f aca="false">S245*H245</f>
        <v>0</v>
      </c>
      <c r="U245" s="22"/>
      <c r="V245" s="22"/>
      <c r="W245" s="22"/>
      <c r="X245" s="22"/>
      <c r="Y245" s="22"/>
      <c r="Z245" s="22"/>
      <c r="AA245" s="22"/>
      <c r="AB245" s="22"/>
      <c r="AC245" s="22"/>
      <c r="AD245" s="22"/>
      <c r="AE245" s="22"/>
      <c r="AR245" s="171" t="s">
        <v>203</v>
      </c>
      <c r="AT245" s="171" t="s">
        <v>130</v>
      </c>
      <c r="AU245" s="171" t="s">
        <v>81</v>
      </c>
      <c r="AY245" s="3" t="s">
        <v>127</v>
      </c>
      <c r="BE245" s="172" t="n">
        <f aca="false">IF(N245="základní",J245,0)</f>
        <v>0</v>
      </c>
      <c r="BF245" s="172" t="n">
        <f aca="false">IF(N245="snížená",J245,0)</f>
        <v>0</v>
      </c>
      <c r="BG245" s="172" t="n">
        <f aca="false">IF(N245="zákl. přenesená",J245,0)</f>
        <v>0</v>
      </c>
      <c r="BH245" s="172" t="n">
        <f aca="false">IF(N245="sníž. přenesená",J245,0)</f>
        <v>0</v>
      </c>
      <c r="BI245" s="172" t="n">
        <f aca="false">IF(N245="nulová",J245,0)</f>
        <v>0</v>
      </c>
      <c r="BJ245" s="3" t="s">
        <v>79</v>
      </c>
      <c r="BK245" s="172" t="n">
        <f aca="false">ROUND(I245*H245,2)</f>
        <v>0</v>
      </c>
      <c r="BL245" s="3" t="s">
        <v>203</v>
      </c>
      <c r="BM245" s="171" t="s">
        <v>414</v>
      </c>
    </row>
    <row r="246" s="27" customFormat="true" ht="16.5" hidden="false" customHeight="true" outlineLevel="0" collapsed="false">
      <c r="A246" s="22"/>
      <c r="B246" s="159"/>
      <c r="C246" s="160" t="s">
        <v>415</v>
      </c>
      <c r="D246" s="160" t="s">
        <v>130</v>
      </c>
      <c r="E246" s="161" t="s">
        <v>416</v>
      </c>
      <c r="F246" s="162" t="s">
        <v>417</v>
      </c>
      <c r="G246" s="163" t="s">
        <v>133</v>
      </c>
      <c r="H246" s="164" t="n">
        <v>60</v>
      </c>
      <c r="I246" s="165"/>
      <c r="J246" s="166" t="n">
        <f aca="false">ROUND(I246*H246,2)</f>
        <v>0</v>
      </c>
      <c r="K246" s="162" t="s">
        <v>134</v>
      </c>
      <c r="L246" s="23"/>
      <c r="M246" s="167"/>
      <c r="N246" s="168" t="s">
        <v>39</v>
      </c>
      <c r="O246" s="60"/>
      <c r="P246" s="169" t="n">
        <f aca="false">O246*H246</f>
        <v>0</v>
      </c>
      <c r="Q246" s="169" t="n">
        <v>0</v>
      </c>
      <c r="R246" s="169" t="n">
        <f aca="false">Q246*H246</f>
        <v>0</v>
      </c>
      <c r="S246" s="169" t="n">
        <v>0</v>
      </c>
      <c r="T246" s="170" t="n">
        <f aca="false">S246*H246</f>
        <v>0</v>
      </c>
      <c r="U246" s="22"/>
      <c r="V246" s="22"/>
      <c r="W246" s="22"/>
      <c r="X246" s="22"/>
      <c r="Y246" s="22"/>
      <c r="Z246" s="22"/>
      <c r="AA246" s="22"/>
      <c r="AB246" s="22"/>
      <c r="AC246" s="22"/>
      <c r="AD246" s="22"/>
      <c r="AE246" s="22"/>
      <c r="AR246" s="171" t="s">
        <v>203</v>
      </c>
      <c r="AT246" s="171" t="s">
        <v>130</v>
      </c>
      <c r="AU246" s="171" t="s">
        <v>81</v>
      </c>
      <c r="AY246" s="3" t="s">
        <v>127</v>
      </c>
      <c r="BE246" s="172" t="n">
        <f aca="false">IF(N246="základní",J246,0)</f>
        <v>0</v>
      </c>
      <c r="BF246" s="172" t="n">
        <f aca="false">IF(N246="snížená",J246,0)</f>
        <v>0</v>
      </c>
      <c r="BG246" s="172" t="n">
        <f aca="false">IF(N246="zákl. přenesená",J246,0)</f>
        <v>0</v>
      </c>
      <c r="BH246" s="172" t="n">
        <f aca="false">IF(N246="sníž. přenesená",J246,0)</f>
        <v>0</v>
      </c>
      <c r="BI246" s="172" t="n">
        <f aca="false">IF(N246="nulová",J246,0)</f>
        <v>0</v>
      </c>
      <c r="BJ246" s="3" t="s">
        <v>79</v>
      </c>
      <c r="BK246" s="172" t="n">
        <f aca="false">ROUND(I246*H246,2)</f>
        <v>0</v>
      </c>
      <c r="BL246" s="3" t="s">
        <v>203</v>
      </c>
      <c r="BM246" s="171" t="s">
        <v>418</v>
      </c>
    </row>
    <row r="247" s="27" customFormat="true" ht="33" hidden="false" customHeight="true" outlineLevel="0" collapsed="false">
      <c r="A247" s="22"/>
      <c r="B247" s="159"/>
      <c r="C247" s="160" t="s">
        <v>419</v>
      </c>
      <c r="D247" s="160" t="s">
        <v>130</v>
      </c>
      <c r="E247" s="161" t="s">
        <v>420</v>
      </c>
      <c r="F247" s="162" t="s">
        <v>421</v>
      </c>
      <c r="G247" s="163" t="s">
        <v>295</v>
      </c>
      <c r="H247" s="164" t="n">
        <v>0.12</v>
      </c>
      <c r="I247" s="165"/>
      <c r="J247" s="166" t="n">
        <f aca="false">ROUND(I247*H247,2)</f>
        <v>0</v>
      </c>
      <c r="K247" s="162"/>
      <c r="L247" s="23"/>
      <c r="M247" s="167"/>
      <c r="N247" s="168" t="s">
        <v>39</v>
      </c>
      <c r="O247" s="60"/>
      <c r="P247" s="169" t="n">
        <f aca="false">O247*H247</f>
        <v>0</v>
      </c>
      <c r="Q247" s="169" t="n">
        <v>0</v>
      </c>
      <c r="R247" s="169" t="n">
        <f aca="false">Q247*H247</f>
        <v>0</v>
      </c>
      <c r="S247" s="169" t="n">
        <v>0</v>
      </c>
      <c r="T247" s="170" t="n">
        <f aca="false">S247*H247</f>
        <v>0</v>
      </c>
      <c r="U247" s="22"/>
      <c r="V247" s="22"/>
      <c r="W247" s="22"/>
      <c r="X247" s="22"/>
      <c r="Y247" s="22"/>
      <c r="Z247" s="22"/>
      <c r="AA247" s="22"/>
      <c r="AB247" s="22"/>
      <c r="AC247" s="22"/>
      <c r="AD247" s="22"/>
      <c r="AE247" s="22"/>
      <c r="AR247" s="171" t="s">
        <v>203</v>
      </c>
      <c r="AT247" s="171" t="s">
        <v>130</v>
      </c>
      <c r="AU247" s="171" t="s">
        <v>81</v>
      </c>
      <c r="AY247" s="3" t="s">
        <v>127</v>
      </c>
      <c r="BE247" s="172" t="n">
        <f aca="false">IF(N247="základní",J247,0)</f>
        <v>0</v>
      </c>
      <c r="BF247" s="172" t="n">
        <f aca="false">IF(N247="snížená",J247,0)</f>
        <v>0</v>
      </c>
      <c r="BG247" s="172" t="n">
        <f aca="false">IF(N247="zákl. přenesená",J247,0)</f>
        <v>0</v>
      </c>
      <c r="BH247" s="172" t="n">
        <f aca="false">IF(N247="sníž. přenesená",J247,0)</f>
        <v>0</v>
      </c>
      <c r="BI247" s="172" t="n">
        <f aca="false">IF(N247="nulová",J247,0)</f>
        <v>0</v>
      </c>
      <c r="BJ247" s="3" t="s">
        <v>79</v>
      </c>
      <c r="BK247" s="172" t="n">
        <f aca="false">ROUND(I247*H247,2)</f>
        <v>0</v>
      </c>
      <c r="BL247" s="3" t="s">
        <v>203</v>
      </c>
      <c r="BM247" s="171" t="s">
        <v>422</v>
      </c>
    </row>
    <row r="248" s="27" customFormat="true" ht="24.15" hidden="false" customHeight="true" outlineLevel="0" collapsed="false">
      <c r="A248" s="22"/>
      <c r="B248" s="159"/>
      <c r="C248" s="160" t="s">
        <v>423</v>
      </c>
      <c r="D248" s="160" t="s">
        <v>130</v>
      </c>
      <c r="E248" s="161" t="s">
        <v>424</v>
      </c>
      <c r="F248" s="162" t="s">
        <v>425</v>
      </c>
      <c r="G248" s="163" t="s">
        <v>328</v>
      </c>
      <c r="H248" s="192"/>
      <c r="I248" s="165"/>
      <c r="J248" s="166" t="n">
        <f aca="false">ROUND(I248*H248,2)</f>
        <v>0</v>
      </c>
      <c r="K248" s="162" t="s">
        <v>134</v>
      </c>
      <c r="L248" s="23"/>
      <c r="M248" s="167"/>
      <c r="N248" s="168" t="s">
        <v>39</v>
      </c>
      <c r="O248" s="60"/>
      <c r="P248" s="169" t="n">
        <f aca="false">O248*H248</f>
        <v>0</v>
      </c>
      <c r="Q248" s="169" t="n">
        <v>0</v>
      </c>
      <c r="R248" s="169" t="n">
        <f aca="false">Q248*H248</f>
        <v>0</v>
      </c>
      <c r="S248" s="169" t="n">
        <v>0</v>
      </c>
      <c r="T248" s="170" t="n">
        <f aca="false">S248*H248</f>
        <v>0</v>
      </c>
      <c r="U248" s="22"/>
      <c r="V248" s="22"/>
      <c r="W248" s="22"/>
      <c r="X248" s="22"/>
      <c r="Y248" s="22"/>
      <c r="Z248" s="22"/>
      <c r="AA248" s="22"/>
      <c r="AB248" s="22"/>
      <c r="AC248" s="22"/>
      <c r="AD248" s="22"/>
      <c r="AE248" s="22"/>
      <c r="AR248" s="171" t="s">
        <v>203</v>
      </c>
      <c r="AT248" s="171" t="s">
        <v>130</v>
      </c>
      <c r="AU248" s="171" t="s">
        <v>81</v>
      </c>
      <c r="AY248" s="3" t="s">
        <v>127</v>
      </c>
      <c r="BE248" s="172" t="n">
        <f aca="false">IF(N248="základní",J248,0)</f>
        <v>0</v>
      </c>
      <c r="BF248" s="172" t="n">
        <f aca="false">IF(N248="snížená",J248,0)</f>
        <v>0</v>
      </c>
      <c r="BG248" s="172" t="n">
        <f aca="false">IF(N248="zákl. přenesená",J248,0)</f>
        <v>0</v>
      </c>
      <c r="BH248" s="172" t="n">
        <f aca="false">IF(N248="sníž. přenesená",J248,0)</f>
        <v>0</v>
      </c>
      <c r="BI248" s="172" t="n">
        <f aca="false">IF(N248="nulová",J248,0)</f>
        <v>0</v>
      </c>
      <c r="BJ248" s="3" t="s">
        <v>79</v>
      </c>
      <c r="BK248" s="172" t="n">
        <f aca="false">ROUND(I248*H248,2)</f>
        <v>0</v>
      </c>
      <c r="BL248" s="3" t="s">
        <v>203</v>
      </c>
      <c r="BM248" s="171" t="s">
        <v>426</v>
      </c>
    </row>
    <row r="249" s="145" customFormat="true" ht="22.8" hidden="false" customHeight="true" outlineLevel="0" collapsed="false">
      <c r="B249" s="146"/>
      <c r="D249" s="147" t="s">
        <v>73</v>
      </c>
      <c r="E249" s="157" t="s">
        <v>427</v>
      </c>
      <c r="F249" s="157" t="s">
        <v>428</v>
      </c>
      <c r="I249" s="149"/>
      <c r="J249" s="158" t="n">
        <f aca="false">BK249</f>
        <v>0</v>
      </c>
      <c r="L249" s="146"/>
      <c r="M249" s="151"/>
      <c r="N249" s="152"/>
      <c r="O249" s="152"/>
      <c r="P249" s="153" t="n">
        <f aca="false">SUM(P250:P273)</f>
        <v>0</v>
      </c>
      <c r="Q249" s="152"/>
      <c r="R249" s="153" t="n">
        <f aca="false">SUM(R250:R273)</f>
        <v>0.03108</v>
      </c>
      <c r="S249" s="152"/>
      <c r="T249" s="154" t="n">
        <f aca="false">SUM(T250:T273)</f>
        <v>0.0032</v>
      </c>
      <c r="AR249" s="147" t="s">
        <v>81</v>
      </c>
      <c r="AT249" s="155" t="s">
        <v>73</v>
      </c>
      <c r="AU249" s="155" t="s">
        <v>79</v>
      </c>
      <c r="AY249" s="147" t="s">
        <v>127</v>
      </c>
      <c r="BK249" s="156" t="n">
        <f aca="false">SUM(BK250:BK273)</f>
        <v>0</v>
      </c>
    </row>
    <row r="250" s="27" customFormat="true" ht="16.5" hidden="false" customHeight="true" outlineLevel="0" collapsed="false">
      <c r="A250" s="22"/>
      <c r="B250" s="159"/>
      <c r="C250" s="160" t="s">
        <v>429</v>
      </c>
      <c r="D250" s="160" t="s">
        <v>130</v>
      </c>
      <c r="E250" s="161" t="s">
        <v>430</v>
      </c>
      <c r="F250" s="162" t="s">
        <v>431</v>
      </c>
      <c r="G250" s="163" t="s">
        <v>206</v>
      </c>
      <c r="H250" s="164" t="n">
        <v>10</v>
      </c>
      <c r="I250" s="165"/>
      <c r="J250" s="166" t="n">
        <f aca="false">ROUND(I250*H250,2)</f>
        <v>0</v>
      </c>
      <c r="K250" s="162" t="s">
        <v>134</v>
      </c>
      <c r="L250" s="23"/>
      <c r="M250" s="167"/>
      <c r="N250" s="168" t="s">
        <v>39</v>
      </c>
      <c r="O250" s="60"/>
      <c r="P250" s="169" t="n">
        <f aca="false">O250*H250</f>
        <v>0</v>
      </c>
      <c r="Q250" s="169" t="n">
        <v>0</v>
      </c>
      <c r="R250" s="169" t="n">
        <f aca="false">Q250*H250</f>
        <v>0</v>
      </c>
      <c r="S250" s="169" t="n">
        <v>0</v>
      </c>
      <c r="T250" s="170" t="n">
        <f aca="false">S250*H250</f>
        <v>0</v>
      </c>
      <c r="U250" s="22"/>
      <c r="V250" s="22"/>
      <c r="W250" s="22"/>
      <c r="X250" s="22"/>
      <c r="Y250" s="22"/>
      <c r="Z250" s="22"/>
      <c r="AA250" s="22"/>
      <c r="AB250" s="22"/>
      <c r="AC250" s="22"/>
      <c r="AD250" s="22"/>
      <c r="AE250" s="22"/>
      <c r="AR250" s="171" t="s">
        <v>203</v>
      </c>
      <c r="AT250" s="171" t="s">
        <v>130</v>
      </c>
      <c r="AU250" s="171" t="s">
        <v>81</v>
      </c>
      <c r="AY250" s="3" t="s">
        <v>127</v>
      </c>
      <c r="BE250" s="172" t="n">
        <f aca="false">IF(N250="základní",J250,0)</f>
        <v>0</v>
      </c>
      <c r="BF250" s="172" t="n">
        <f aca="false">IF(N250="snížená",J250,0)</f>
        <v>0</v>
      </c>
      <c r="BG250" s="172" t="n">
        <f aca="false">IF(N250="zákl. přenesená",J250,0)</f>
        <v>0</v>
      </c>
      <c r="BH250" s="172" t="n">
        <f aca="false">IF(N250="sníž. přenesená",J250,0)</f>
        <v>0</v>
      </c>
      <c r="BI250" s="172" t="n">
        <f aca="false">IF(N250="nulová",J250,0)</f>
        <v>0</v>
      </c>
      <c r="BJ250" s="3" t="s">
        <v>79</v>
      </c>
      <c r="BK250" s="172" t="n">
        <f aca="false">ROUND(I250*H250,2)</f>
        <v>0</v>
      </c>
      <c r="BL250" s="3" t="s">
        <v>203</v>
      </c>
      <c r="BM250" s="171" t="s">
        <v>432</v>
      </c>
    </row>
    <row r="251" s="27" customFormat="true" ht="21.75" hidden="false" customHeight="true" outlineLevel="0" collapsed="false">
      <c r="A251" s="22"/>
      <c r="B251" s="159"/>
      <c r="C251" s="193" t="s">
        <v>433</v>
      </c>
      <c r="D251" s="193" t="s">
        <v>434</v>
      </c>
      <c r="E251" s="194" t="s">
        <v>435</v>
      </c>
      <c r="F251" s="195" t="s">
        <v>436</v>
      </c>
      <c r="G251" s="196" t="s">
        <v>206</v>
      </c>
      <c r="H251" s="197" t="n">
        <v>10</v>
      </c>
      <c r="I251" s="198"/>
      <c r="J251" s="199" t="n">
        <f aca="false">ROUND(I251*H251,2)</f>
        <v>0</v>
      </c>
      <c r="K251" s="195" t="s">
        <v>134</v>
      </c>
      <c r="L251" s="200"/>
      <c r="M251" s="201"/>
      <c r="N251" s="202" t="s">
        <v>39</v>
      </c>
      <c r="O251" s="60"/>
      <c r="P251" s="169" t="n">
        <f aca="false">O251*H251</f>
        <v>0</v>
      </c>
      <c r="Q251" s="169" t="n">
        <v>4E-005</v>
      </c>
      <c r="R251" s="169" t="n">
        <f aca="false">Q251*H251</f>
        <v>0.0004</v>
      </c>
      <c r="S251" s="169" t="n">
        <v>0</v>
      </c>
      <c r="T251" s="170" t="n">
        <f aca="false">S251*H251</f>
        <v>0</v>
      </c>
      <c r="U251" s="22"/>
      <c r="V251" s="22"/>
      <c r="W251" s="22"/>
      <c r="X251" s="22"/>
      <c r="Y251" s="22"/>
      <c r="Z251" s="22"/>
      <c r="AA251" s="22"/>
      <c r="AB251" s="22"/>
      <c r="AC251" s="22"/>
      <c r="AD251" s="22"/>
      <c r="AE251" s="22"/>
      <c r="AR251" s="171" t="s">
        <v>272</v>
      </c>
      <c r="AT251" s="171" t="s">
        <v>434</v>
      </c>
      <c r="AU251" s="171" t="s">
        <v>81</v>
      </c>
      <c r="AY251" s="3" t="s">
        <v>127</v>
      </c>
      <c r="BE251" s="172" t="n">
        <f aca="false">IF(N251="základní",J251,0)</f>
        <v>0</v>
      </c>
      <c r="BF251" s="172" t="n">
        <f aca="false">IF(N251="snížená",J251,0)</f>
        <v>0</v>
      </c>
      <c r="BG251" s="172" t="n">
        <f aca="false">IF(N251="zákl. přenesená",J251,0)</f>
        <v>0</v>
      </c>
      <c r="BH251" s="172" t="n">
        <f aca="false">IF(N251="sníž. přenesená",J251,0)</f>
        <v>0</v>
      </c>
      <c r="BI251" s="172" t="n">
        <f aca="false">IF(N251="nulová",J251,0)</f>
        <v>0</v>
      </c>
      <c r="BJ251" s="3" t="s">
        <v>79</v>
      </c>
      <c r="BK251" s="172" t="n">
        <f aca="false">ROUND(I251*H251,2)</f>
        <v>0</v>
      </c>
      <c r="BL251" s="3" t="s">
        <v>203</v>
      </c>
      <c r="BM251" s="171" t="s">
        <v>437</v>
      </c>
    </row>
    <row r="252" s="27" customFormat="true" ht="24.15" hidden="false" customHeight="true" outlineLevel="0" collapsed="false">
      <c r="A252" s="22"/>
      <c r="B252" s="159"/>
      <c r="C252" s="160" t="s">
        <v>438</v>
      </c>
      <c r="D252" s="160" t="s">
        <v>130</v>
      </c>
      <c r="E252" s="161" t="s">
        <v>439</v>
      </c>
      <c r="F252" s="162" t="s">
        <v>440</v>
      </c>
      <c r="G252" s="163" t="s">
        <v>169</v>
      </c>
      <c r="H252" s="164" t="n">
        <v>210</v>
      </c>
      <c r="I252" s="165"/>
      <c r="J252" s="166" t="n">
        <f aca="false">ROUND(I252*H252,2)</f>
        <v>0</v>
      </c>
      <c r="K252" s="162" t="s">
        <v>134</v>
      </c>
      <c r="L252" s="23"/>
      <c r="M252" s="167"/>
      <c r="N252" s="168" t="s">
        <v>39</v>
      </c>
      <c r="O252" s="60"/>
      <c r="P252" s="169" t="n">
        <f aca="false">O252*H252</f>
        <v>0</v>
      </c>
      <c r="Q252" s="169" t="n">
        <v>0</v>
      </c>
      <c r="R252" s="169" t="n">
        <f aca="false">Q252*H252</f>
        <v>0</v>
      </c>
      <c r="S252" s="169" t="n">
        <v>0</v>
      </c>
      <c r="T252" s="170" t="n">
        <f aca="false">S252*H252</f>
        <v>0</v>
      </c>
      <c r="U252" s="22"/>
      <c r="V252" s="22"/>
      <c r="W252" s="22"/>
      <c r="X252" s="22"/>
      <c r="Y252" s="22"/>
      <c r="Z252" s="22"/>
      <c r="AA252" s="22"/>
      <c r="AB252" s="22"/>
      <c r="AC252" s="22"/>
      <c r="AD252" s="22"/>
      <c r="AE252" s="22"/>
      <c r="AR252" s="171" t="s">
        <v>203</v>
      </c>
      <c r="AT252" s="171" t="s">
        <v>130</v>
      </c>
      <c r="AU252" s="171" t="s">
        <v>81</v>
      </c>
      <c r="AY252" s="3" t="s">
        <v>127</v>
      </c>
      <c r="BE252" s="172" t="n">
        <f aca="false">IF(N252="základní",J252,0)</f>
        <v>0</v>
      </c>
      <c r="BF252" s="172" t="n">
        <f aca="false">IF(N252="snížená",J252,0)</f>
        <v>0</v>
      </c>
      <c r="BG252" s="172" t="n">
        <f aca="false">IF(N252="zákl. přenesená",J252,0)</f>
        <v>0</v>
      </c>
      <c r="BH252" s="172" t="n">
        <f aca="false">IF(N252="sníž. přenesená",J252,0)</f>
        <v>0</v>
      </c>
      <c r="BI252" s="172" t="n">
        <f aca="false">IF(N252="nulová",J252,0)</f>
        <v>0</v>
      </c>
      <c r="BJ252" s="3" t="s">
        <v>79</v>
      </c>
      <c r="BK252" s="172" t="n">
        <f aca="false">ROUND(I252*H252,2)</f>
        <v>0</v>
      </c>
      <c r="BL252" s="3" t="s">
        <v>203</v>
      </c>
      <c r="BM252" s="171" t="s">
        <v>441</v>
      </c>
    </row>
    <row r="253" s="27" customFormat="true" ht="24.15" hidden="false" customHeight="true" outlineLevel="0" collapsed="false">
      <c r="A253" s="22"/>
      <c r="B253" s="159"/>
      <c r="C253" s="193" t="s">
        <v>442</v>
      </c>
      <c r="D253" s="193" t="s">
        <v>434</v>
      </c>
      <c r="E253" s="194" t="s">
        <v>443</v>
      </c>
      <c r="F253" s="195" t="s">
        <v>444</v>
      </c>
      <c r="G253" s="196" t="s">
        <v>169</v>
      </c>
      <c r="H253" s="197" t="n">
        <v>110</v>
      </c>
      <c r="I253" s="198"/>
      <c r="J253" s="199" t="n">
        <f aca="false">ROUND(I253*H253,2)</f>
        <v>0</v>
      </c>
      <c r="K253" s="195" t="s">
        <v>134</v>
      </c>
      <c r="L253" s="200"/>
      <c r="M253" s="201"/>
      <c r="N253" s="202" t="s">
        <v>39</v>
      </c>
      <c r="O253" s="60"/>
      <c r="P253" s="169" t="n">
        <f aca="false">O253*H253</f>
        <v>0</v>
      </c>
      <c r="Q253" s="169" t="n">
        <v>0.00012</v>
      </c>
      <c r="R253" s="169" t="n">
        <f aca="false">Q253*H253</f>
        <v>0.0132</v>
      </c>
      <c r="S253" s="169" t="n">
        <v>0</v>
      </c>
      <c r="T253" s="170" t="n">
        <f aca="false">S253*H253</f>
        <v>0</v>
      </c>
      <c r="U253" s="22"/>
      <c r="V253" s="22"/>
      <c r="W253" s="22"/>
      <c r="X253" s="22"/>
      <c r="Y253" s="22"/>
      <c r="Z253" s="22"/>
      <c r="AA253" s="22"/>
      <c r="AB253" s="22"/>
      <c r="AC253" s="22"/>
      <c r="AD253" s="22"/>
      <c r="AE253" s="22"/>
      <c r="AR253" s="171" t="s">
        <v>272</v>
      </c>
      <c r="AT253" s="171" t="s">
        <v>434</v>
      </c>
      <c r="AU253" s="171" t="s">
        <v>81</v>
      </c>
      <c r="AY253" s="3" t="s">
        <v>127</v>
      </c>
      <c r="BE253" s="172" t="n">
        <f aca="false">IF(N253="základní",J253,0)</f>
        <v>0</v>
      </c>
      <c r="BF253" s="172" t="n">
        <f aca="false">IF(N253="snížená",J253,0)</f>
        <v>0</v>
      </c>
      <c r="BG253" s="172" t="n">
        <f aca="false">IF(N253="zákl. přenesená",J253,0)</f>
        <v>0</v>
      </c>
      <c r="BH253" s="172" t="n">
        <f aca="false">IF(N253="sníž. přenesená",J253,0)</f>
        <v>0</v>
      </c>
      <c r="BI253" s="172" t="n">
        <f aca="false">IF(N253="nulová",J253,0)</f>
        <v>0</v>
      </c>
      <c r="BJ253" s="3" t="s">
        <v>79</v>
      </c>
      <c r="BK253" s="172" t="n">
        <f aca="false">ROUND(I253*H253,2)</f>
        <v>0</v>
      </c>
      <c r="BL253" s="3" t="s">
        <v>203</v>
      </c>
      <c r="BM253" s="171" t="s">
        <v>445</v>
      </c>
    </row>
    <row r="254" s="173" customFormat="true" ht="12.8" hidden="false" customHeight="false" outlineLevel="0" collapsed="false">
      <c r="B254" s="174"/>
      <c r="D254" s="175" t="s">
        <v>137</v>
      </c>
      <c r="F254" s="177" t="s">
        <v>446</v>
      </c>
      <c r="H254" s="178" t="n">
        <v>110</v>
      </c>
      <c r="I254" s="179"/>
      <c r="L254" s="174"/>
      <c r="M254" s="180"/>
      <c r="N254" s="181"/>
      <c r="O254" s="181"/>
      <c r="P254" s="181"/>
      <c r="Q254" s="181"/>
      <c r="R254" s="181"/>
      <c r="S254" s="181"/>
      <c r="T254" s="182"/>
      <c r="AT254" s="176" t="s">
        <v>137</v>
      </c>
      <c r="AU254" s="176" t="s">
        <v>81</v>
      </c>
      <c r="AV254" s="173" t="s">
        <v>81</v>
      </c>
      <c r="AW254" s="173" t="s">
        <v>2</v>
      </c>
      <c r="AX254" s="173" t="s">
        <v>79</v>
      </c>
      <c r="AY254" s="176" t="s">
        <v>127</v>
      </c>
    </row>
    <row r="255" s="27" customFormat="true" ht="24.15" hidden="false" customHeight="true" outlineLevel="0" collapsed="false">
      <c r="A255" s="22"/>
      <c r="B255" s="159"/>
      <c r="C255" s="193" t="s">
        <v>447</v>
      </c>
      <c r="D255" s="193" t="s">
        <v>434</v>
      </c>
      <c r="E255" s="194" t="s">
        <v>448</v>
      </c>
      <c r="F255" s="195" t="s">
        <v>449</v>
      </c>
      <c r="G255" s="196" t="s">
        <v>169</v>
      </c>
      <c r="H255" s="197" t="n">
        <v>99.9999999999999</v>
      </c>
      <c r="I255" s="198"/>
      <c r="J255" s="199" t="n">
        <f aca="false">ROUND(I255*H255,2)</f>
        <v>0</v>
      </c>
      <c r="K255" s="195" t="s">
        <v>134</v>
      </c>
      <c r="L255" s="200"/>
      <c r="M255" s="201"/>
      <c r="N255" s="202" t="s">
        <v>39</v>
      </c>
      <c r="O255" s="60"/>
      <c r="P255" s="169" t="n">
        <f aca="false">O255*H255</f>
        <v>0</v>
      </c>
      <c r="Q255" s="169" t="n">
        <v>0.00017</v>
      </c>
      <c r="R255" s="169" t="n">
        <f aca="false">Q255*H255</f>
        <v>0.017</v>
      </c>
      <c r="S255" s="169" t="n">
        <v>0</v>
      </c>
      <c r="T255" s="170" t="n">
        <f aca="false">S255*H255</f>
        <v>0</v>
      </c>
      <c r="U255" s="22"/>
      <c r="V255" s="22"/>
      <c r="W255" s="22"/>
      <c r="X255" s="22"/>
      <c r="Y255" s="22"/>
      <c r="Z255" s="22"/>
      <c r="AA255" s="22"/>
      <c r="AB255" s="22"/>
      <c r="AC255" s="22"/>
      <c r="AD255" s="22"/>
      <c r="AE255" s="22"/>
      <c r="AR255" s="171" t="s">
        <v>272</v>
      </c>
      <c r="AT255" s="171" t="s">
        <v>434</v>
      </c>
      <c r="AU255" s="171" t="s">
        <v>81</v>
      </c>
      <c r="AY255" s="3" t="s">
        <v>127</v>
      </c>
      <c r="BE255" s="172" t="n">
        <f aca="false">IF(N255="základní",J255,0)</f>
        <v>0</v>
      </c>
      <c r="BF255" s="172" t="n">
        <f aca="false">IF(N255="snížená",J255,0)</f>
        <v>0</v>
      </c>
      <c r="BG255" s="172" t="n">
        <f aca="false">IF(N255="zákl. přenesená",J255,0)</f>
        <v>0</v>
      </c>
      <c r="BH255" s="172" t="n">
        <f aca="false">IF(N255="sníž. přenesená",J255,0)</f>
        <v>0</v>
      </c>
      <c r="BI255" s="172" t="n">
        <f aca="false">IF(N255="nulová",J255,0)</f>
        <v>0</v>
      </c>
      <c r="BJ255" s="3" t="s">
        <v>79</v>
      </c>
      <c r="BK255" s="172" t="n">
        <f aca="false">ROUND(I255*H255,2)</f>
        <v>0</v>
      </c>
      <c r="BL255" s="3" t="s">
        <v>203</v>
      </c>
      <c r="BM255" s="171" t="s">
        <v>450</v>
      </c>
    </row>
    <row r="256" s="173" customFormat="true" ht="12.8" hidden="false" customHeight="false" outlineLevel="0" collapsed="false">
      <c r="B256" s="174"/>
      <c r="D256" s="175" t="s">
        <v>137</v>
      </c>
      <c r="F256" s="177" t="s">
        <v>451</v>
      </c>
      <c r="H256" s="178" t="n">
        <v>99.9999999999999</v>
      </c>
      <c r="I256" s="179"/>
      <c r="L256" s="174"/>
      <c r="M256" s="180"/>
      <c r="N256" s="181"/>
      <c r="O256" s="181"/>
      <c r="P256" s="181"/>
      <c r="Q256" s="181"/>
      <c r="R256" s="181"/>
      <c r="S256" s="181"/>
      <c r="T256" s="182"/>
      <c r="AT256" s="176" t="s">
        <v>137</v>
      </c>
      <c r="AU256" s="176" t="s">
        <v>81</v>
      </c>
      <c r="AV256" s="173" t="s">
        <v>81</v>
      </c>
      <c r="AW256" s="173" t="s">
        <v>2</v>
      </c>
      <c r="AX256" s="173" t="s">
        <v>79</v>
      </c>
      <c r="AY256" s="176" t="s">
        <v>127</v>
      </c>
    </row>
    <row r="257" s="27" customFormat="true" ht="24.15" hidden="false" customHeight="true" outlineLevel="0" collapsed="false">
      <c r="A257" s="22"/>
      <c r="B257" s="159"/>
      <c r="C257" s="160" t="s">
        <v>452</v>
      </c>
      <c r="D257" s="160" t="s">
        <v>130</v>
      </c>
      <c r="E257" s="161" t="s">
        <v>453</v>
      </c>
      <c r="F257" s="162" t="s">
        <v>454</v>
      </c>
      <c r="G257" s="163" t="s">
        <v>206</v>
      </c>
      <c r="H257" s="164" t="n">
        <v>50</v>
      </c>
      <c r="I257" s="165"/>
      <c r="J257" s="166" t="n">
        <f aca="false">ROUND(I257*H257,2)</f>
        <v>0</v>
      </c>
      <c r="K257" s="162" t="s">
        <v>134</v>
      </c>
      <c r="L257" s="23"/>
      <c r="M257" s="167"/>
      <c r="N257" s="168" t="s">
        <v>39</v>
      </c>
      <c r="O257" s="60"/>
      <c r="P257" s="169" t="n">
        <f aca="false">O257*H257</f>
        <v>0</v>
      </c>
      <c r="Q257" s="169" t="n">
        <v>0</v>
      </c>
      <c r="R257" s="169" t="n">
        <f aca="false">Q257*H257</f>
        <v>0</v>
      </c>
      <c r="S257" s="169" t="n">
        <v>0</v>
      </c>
      <c r="T257" s="170" t="n">
        <f aca="false">S257*H257</f>
        <v>0</v>
      </c>
      <c r="U257" s="22"/>
      <c r="V257" s="22"/>
      <c r="W257" s="22"/>
      <c r="X257" s="22"/>
      <c r="Y257" s="22"/>
      <c r="Z257" s="22"/>
      <c r="AA257" s="22"/>
      <c r="AB257" s="22"/>
      <c r="AC257" s="22"/>
      <c r="AD257" s="22"/>
      <c r="AE257" s="22"/>
      <c r="AR257" s="171" t="s">
        <v>203</v>
      </c>
      <c r="AT257" s="171" t="s">
        <v>130</v>
      </c>
      <c r="AU257" s="171" t="s">
        <v>81</v>
      </c>
      <c r="AY257" s="3" t="s">
        <v>127</v>
      </c>
      <c r="BE257" s="172" t="n">
        <f aca="false">IF(N257="základní",J257,0)</f>
        <v>0</v>
      </c>
      <c r="BF257" s="172" t="n">
        <f aca="false">IF(N257="snížená",J257,0)</f>
        <v>0</v>
      </c>
      <c r="BG257" s="172" t="n">
        <f aca="false">IF(N257="zákl. přenesená",J257,0)</f>
        <v>0</v>
      </c>
      <c r="BH257" s="172" t="n">
        <f aca="false">IF(N257="sníž. přenesená",J257,0)</f>
        <v>0</v>
      </c>
      <c r="BI257" s="172" t="n">
        <f aca="false">IF(N257="nulová",J257,0)</f>
        <v>0</v>
      </c>
      <c r="BJ257" s="3" t="s">
        <v>79</v>
      </c>
      <c r="BK257" s="172" t="n">
        <f aca="false">ROUND(I257*H257,2)</f>
        <v>0</v>
      </c>
      <c r="BL257" s="3" t="s">
        <v>203</v>
      </c>
      <c r="BM257" s="171" t="s">
        <v>455</v>
      </c>
    </row>
    <row r="258" s="27" customFormat="true" ht="24.15" hidden="false" customHeight="true" outlineLevel="0" collapsed="false">
      <c r="A258" s="22"/>
      <c r="B258" s="159"/>
      <c r="C258" s="160" t="s">
        <v>456</v>
      </c>
      <c r="D258" s="160" t="s">
        <v>130</v>
      </c>
      <c r="E258" s="161" t="s">
        <v>457</v>
      </c>
      <c r="F258" s="162" t="s">
        <v>458</v>
      </c>
      <c r="G258" s="163" t="s">
        <v>206</v>
      </c>
      <c r="H258" s="164" t="n">
        <v>4</v>
      </c>
      <c r="I258" s="165"/>
      <c r="J258" s="166" t="n">
        <f aca="false">ROUND(I258*H258,2)</f>
        <v>0</v>
      </c>
      <c r="K258" s="162" t="s">
        <v>134</v>
      </c>
      <c r="L258" s="23"/>
      <c r="M258" s="167"/>
      <c r="N258" s="168" t="s">
        <v>39</v>
      </c>
      <c r="O258" s="60"/>
      <c r="P258" s="169" t="n">
        <f aca="false">O258*H258</f>
        <v>0</v>
      </c>
      <c r="Q258" s="169" t="n">
        <v>0</v>
      </c>
      <c r="R258" s="169" t="n">
        <f aca="false">Q258*H258</f>
        <v>0</v>
      </c>
      <c r="S258" s="169" t="n">
        <v>0</v>
      </c>
      <c r="T258" s="170" t="n">
        <f aca="false">S258*H258</f>
        <v>0</v>
      </c>
      <c r="U258" s="22"/>
      <c r="V258" s="22"/>
      <c r="W258" s="22"/>
      <c r="X258" s="22"/>
      <c r="Y258" s="22"/>
      <c r="Z258" s="22"/>
      <c r="AA258" s="22"/>
      <c r="AB258" s="22"/>
      <c r="AC258" s="22"/>
      <c r="AD258" s="22"/>
      <c r="AE258" s="22"/>
      <c r="AR258" s="171" t="s">
        <v>203</v>
      </c>
      <c r="AT258" s="171" t="s">
        <v>130</v>
      </c>
      <c r="AU258" s="171" t="s">
        <v>81</v>
      </c>
      <c r="AY258" s="3" t="s">
        <v>127</v>
      </c>
      <c r="BE258" s="172" t="n">
        <f aca="false">IF(N258="základní",J258,0)</f>
        <v>0</v>
      </c>
      <c r="BF258" s="172" t="n">
        <f aca="false">IF(N258="snížená",J258,0)</f>
        <v>0</v>
      </c>
      <c r="BG258" s="172" t="n">
        <f aca="false">IF(N258="zákl. přenesená",J258,0)</f>
        <v>0</v>
      </c>
      <c r="BH258" s="172" t="n">
        <f aca="false">IF(N258="sníž. přenesená",J258,0)</f>
        <v>0</v>
      </c>
      <c r="BI258" s="172" t="n">
        <f aca="false">IF(N258="nulová",J258,0)</f>
        <v>0</v>
      </c>
      <c r="BJ258" s="3" t="s">
        <v>79</v>
      </c>
      <c r="BK258" s="172" t="n">
        <f aca="false">ROUND(I258*H258,2)</f>
        <v>0</v>
      </c>
      <c r="BL258" s="3" t="s">
        <v>203</v>
      </c>
      <c r="BM258" s="171" t="s">
        <v>459</v>
      </c>
    </row>
    <row r="259" s="173" customFormat="true" ht="12.8" hidden="false" customHeight="false" outlineLevel="0" collapsed="false">
      <c r="B259" s="174"/>
      <c r="D259" s="175" t="s">
        <v>137</v>
      </c>
      <c r="E259" s="176"/>
      <c r="F259" s="177" t="s">
        <v>135</v>
      </c>
      <c r="H259" s="178" t="n">
        <v>4</v>
      </c>
      <c r="I259" s="179"/>
      <c r="L259" s="174"/>
      <c r="M259" s="180"/>
      <c r="N259" s="181"/>
      <c r="O259" s="181"/>
      <c r="P259" s="181"/>
      <c r="Q259" s="181"/>
      <c r="R259" s="181"/>
      <c r="S259" s="181"/>
      <c r="T259" s="182"/>
      <c r="AT259" s="176" t="s">
        <v>137</v>
      </c>
      <c r="AU259" s="176" t="s">
        <v>81</v>
      </c>
      <c r="AV259" s="173" t="s">
        <v>81</v>
      </c>
      <c r="AW259" s="173" t="s">
        <v>31</v>
      </c>
      <c r="AX259" s="173" t="s">
        <v>79</v>
      </c>
      <c r="AY259" s="176" t="s">
        <v>127</v>
      </c>
    </row>
    <row r="260" s="27" customFormat="true" ht="16.5" hidden="false" customHeight="true" outlineLevel="0" collapsed="false">
      <c r="A260" s="22"/>
      <c r="B260" s="159"/>
      <c r="C260" s="193" t="s">
        <v>460</v>
      </c>
      <c r="D260" s="193" t="s">
        <v>434</v>
      </c>
      <c r="E260" s="194" t="s">
        <v>461</v>
      </c>
      <c r="F260" s="195" t="s">
        <v>462</v>
      </c>
      <c r="G260" s="196" t="s">
        <v>206</v>
      </c>
      <c r="H260" s="197" t="n">
        <v>4</v>
      </c>
      <c r="I260" s="198"/>
      <c r="J260" s="199" t="n">
        <f aca="false">ROUND(I260*H260,2)</f>
        <v>0</v>
      </c>
      <c r="K260" s="195" t="s">
        <v>134</v>
      </c>
      <c r="L260" s="200"/>
      <c r="M260" s="201"/>
      <c r="N260" s="202" t="s">
        <v>39</v>
      </c>
      <c r="O260" s="60"/>
      <c r="P260" s="169" t="n">
        <f aca="false">O260*H260</f>
        <v>0</v>
      </c>
      <c r="Q260" s="169" t="n">
        <v>9E-005</v>
      </c>
      <c r="R260" s="169" t="n">
        <f aca="false">Q260*H260</f>
        <v>0.00036</v>
      </c>
      <c r="S260" s="169" t="n">
        <v>0</v>
      </c>
      <c r="T260" s="170" t="n">
        <f aca="false">S260*H260</f>
        <v>0</v>
      </c>
      <c r="U260" s="22"/>
      <c r="V260" s="22"/>
      <c r="W260" s="22"/>
      <c r="X260" s="22"/>
      <c r="Y260" s="22"/>
      <c r="Z260" s="22"/>
      <c r="AA260" s="22"/>
      <c r="AB260" s="22"/>
      <c r="AC260" s="22"/>
      <c r="AD260" s="22"/>
      <c r="AE260" s="22"/>
      <c r="AR260" s="171" t="s">
        <v>272</v>
      </c>
      <c r="AT260" s="171" t="s">
        <v>434</v>
      </c>
      <c r="AU260" s="171" t="s">
        <v>81</v>
      </c>
      <c r="AY260" s="3" t="s">
        <v>127</v>
      </c>
      <c r="BE260" s="172" t="n">
        <f aca="false">IF(N260="základní",J260,0)</f>
        <v>0</v>
      </c>
      <c r="BF260" s="172" t="n">
        <f aca="false">IF(N260="snížená",J260,0)</f>
        <v>0</v>
      </c>
      <c r="BG260" s="172" t="n">
        <f aca="false">IF(N260="zákl. přenesená",J260,0)</f>
        <v>0</v>
      </c>
      <c r="BH260" s="172" t="n">
        <f aca="false">IF(N260="sníž. přenesená",J260,0)</f>
        <v>0</v>
      </c>
      <c r="BI260" s="172" t="n">
        <f aca="false">IF(N260="nulová",J260,0)</f>
        <v>0</v>
      </c>
      <c r="BJ260" s="3" t="s">
        <v>79</v>
      </c>
      <c r="BK260" s="172" t="n">
        <f aca="false">ROUND(I260*H260,2)</f>
        <v>0</v>
      </c>
      <c r="BL260" s="3" t="s">
        <v>203</v>
      </c>
      <c r="BM260" s="171" t="s">
        <v>463</v>
      </c>
    </row>
    <row r="261" s="27" customFormat="true" ht="24.15" hidden="false" customHeight="true" outlineLevel="0" collapsed="false">
      <c r="A261" s="22"/>
      <c r="B261" s="159"/>
      <c r="C261" s="160" t="s">
        <v>464</v>
      </c>
      <c r="D261" s="160" t="s">
        <v>130</v>
      </c>
      <c r="E261" s="161" t="s">
        <v>465</v>
      </c>
      <c r="F261" s="162" t="s">
        <v>466</v>
      </c>
      <c r="G261" s="163" t="s">
        <v>206</v>
      </c>
      <c r="H261" s="164" t="n">
        <v>2</v>
      </c>
      <c r="I261" s="165"/>
      <c r="J261" s="166" t="n">
        <f aca="false">ROUND(I261*H261,2)</f>
        <v>0</v>
      </c>
      <c r="K261" s="162" t="s">
        <v>134</v>
      </c>
      <c r="L261" s="23"/>
      <c r="M261" s="167"/>
      <c r="N261" s="168" t="s">
        <v>39</v>
      </c>
      <c r="O261" s="60"/>
      <c r="P261" s="169" t="n">
        <f aca="false">O261*H261</f>
        <v>0</v>
      </c>
      <c r="Q261" s="169" t="n">
        <v>0</v>
      </c>
      <c r="R261" s="169" t="n">
        <f aca="false">Q261*H261</f>
        <v>0</v>
      </c>
      <c r="S261" s="169" t="n">
        <v>0</v>
      </c>
      <c r="T261" s="170" t="n">
        <f aca="false">S261*H261</f>
        <v>0</v>
      </c>
      <c r="U261" s="22"/>
      <c r="V261" s="22"/>
      <c r="W261" s="22"/>
      <c r="X261" s="22"/>
      <c r="Y261" s="22"/>
      <c r="Z261" s="22"/>
      <c r="AA261" s="22"/>
      <c r="AB261" s="22"/>
      <c r="AC261" s="22"/>
      <c r="AD261" s="22"/>
      <c r="AE261" s="22"/>
      <c r="AR261" s="171" t="s">
        <v>203</v>
      </c>
      <c r="AT261" s="171" t="s">
        <v>130</v>
      </c>
      <c r="AU261" s="171" t="s">
        <v>81</v>
      </c>
      <c r="AY261" s="3" t="s">
        <v>127</v>
      </c>
      <c r="BE261" s="172" t="n">
        <f aca="false">IF(N261="základní",J261,0)</f>
        <v>0</v>
      </c>
      <c r="BF261" s="172" t="n">
        <f aca="false">IF(N261="snížená",J261,0)</f>
        <v>0</v>
      </c>
      <c r="BG261" s="172" t="n">
        <f aca="false">IF(N261="zákl. přenesená",J261,0)</f>
        <v>0</v>
      </c>
      <c r="BH261" s="172" t="n">
        <f aca="false">IF(N261="sníž. přenesená",J261,0)</f>
        <v>0</v>
      </c>
      <c r="BI261" s="172" t="n">
        <f aca="false">IF(N261="nulová",J261,0)</f>
        <v>0</v>
      </c>
      <c r="BJ261" s="3" t="s">
        <v>79</v>
      </c>
      <c r="BK261" s="172" t="n">
        <f aca="false">ROUND(I261*H261,2)</f>
        <v>0</v>
      </c>
      <c r="BL261" s="3" t="s">
        <v>203</v>
      </c>
      <c r="BM261" s="171" t="s">
        <v>467</v>
      </c>
    </row>
    <row r="262" s="27" customFormat="true" ht="24.15" hidden="false" customHeight="true" outlineLevel="0" collapsed="false">
      <c r="A262" s="22"/>
      <c r="B262" s="159"/>
      <c r="C262" s="193" t="s">
        <v>468</v>
      </c>
      <c r="D262" s="193" t="s">
        <v>434</v>
      </c>
      <c r="E262" s="194" t="s">
        <v>469</v>
      </c>
      <c r="F262" s="195" t="s">
        <v>470</v>
      </c>
      <c r="G262" s="196" t="s">
        <v>206</v>
      </c>
      <c r="H262" s="197" t="n">
        <v>2</v>
      </c>
      <c r="I262" s="198"/>
      <c r="J262" s="199" t="n">
        <f aca="false">ROUND(I262*H262,2)</f>
        <v>0</v>
      </c>
      <c r="K262" s="195" t="s">
        <v>134</v>
      </c>
      <c r="L262" s="200"/>
      <c r="M262" s="201"/>
      <c r="N262" s="202" t="s">
        <v>39</v>
      </c>
      <c r="O262" s="60"/>
      <c r="P262" s="169" t="n">
        <f aca="false">O262*H262</f>
        <v>0</v>
      </c>
      <c r="Q262" s="169" t="n">
        <v>6E-005</v>
      </c>
      <c r="R262" s="169" t="n">
        <f aca="false">Q262*H262</f>
        <v>0.00012</v>
      </c>
      <c r="S262" s="169" t="n">
        <v>0</v>
      </c>
      <c r="T262" s="170" t="n">
        <f aca="false">S262*H262</f>
        <v>0</v>
      </c>
      <c r="U262" s="22"/>
      <c r="V262" s="22"/>
      <c r="W262" s="22"/>
      <c r="X262" s="22"/>
      <c r="Y262" s="22"/>
      <c r="Z262" s="22"/>
      <c r="AA262" s="22"/>
      <c r="AB262" s="22"/>
      <c r="AC262" s="22"/>
      <c r="AD262" s="22"/>
      <c r="AE262" s="22"/>
      <c r="AR262" s="171" t="s">
        <v>272</v>
      </c>
      <c r="AT262" s="171" t="s">
        <v>434</v>
      </c>
      <c r="AU262" s="171" t="s">
        <v>81</v>
      </c>
      <c r="AY262" s="3" t="s">
        <v>127</v>
      </c>
      <c r="BE262" s="172" t="n">
        <f aca="false">IF(N262="základní",J262,0)</f>
        <v>0</v>
      </c>
      <c r="BF262" s="172" t="n">
        <f aca="false">IF(N262="snížená",J262,0)</f>
        <v>0</v>
      </c>
      <c r="BG262" s="172" t="n">
        <f aca="false">IF(N262="zákl. přenesená",J262,0)</f>
        <v>0</v>
      </c>
      <c r="BH262" s="172" t="n">
        <f aca="false">IF(N262="sníž. přenesená",J262,0)</f>
        <v>0</v>
      </c>
      <c r="BI262" s="172" t="n">
        <f aca="false">IF(N262="nulová",J262,0)</f>
        <v>0</v>
      </c>
      <c r="BJ262" s="3" t="s">
        <v>79</v>
      </c>
      <c r="BK262" s="172" t="n">
        <f aca="false">ROUND(I262*H262,2)</f>
        <v>0</v>
      </c>
      <c r="BL262" s="3" t="s">
        <v>203</v>
      </c>
      <c r="BM262" s="171" t="s">
        <v>471</v>
      </c>
    </row>
    <row r="263" s="27" customFormat="true" ht="16.5" hidden="false" customHeight="true" outlineLevel="0" collapsed="false">
      <c r="A263" s="22"/>
      <c r="B263" s="159"/>
      <c r="C263" s="160" t="s">
        <v>472</v>
      </c>
      <c r="D263" s="160" t="s">
        <v>130</v>
      </c>
      <c r="E263" s="161" t="s">
        <v>473</v>
      </c>
      <c r="F263" s="162" t="s">
        <v>474</v>
      </c>
      <c r="G263" s="163" t="s">
        <v>206</v>
      </c>
      <c r="H263" s="164" t="n">
        <v>5</v>
      </c>
      <c r="I263" s="165"/>
      <c r="J263" s="166" t="n">
        <f aca="false">ROUND(I263*H263,2)</f>
        <v>0</v>
      </c>
      <c r="K263" s="162" t="s">
        <v>134</v>
      </c>
      <c r="L263" s="23"/>
      <c r="M263" s="167"/>
      <c r="N263" s="168" t="s">
        <v>39</v>
      </c>
      <c r="O263" s="60"/>
      <c r="P263" s="169" t="n">
        <f aca="false">O263*H263</f>
        <v>0</v>
      </c>
      <c r="Q263" s="169" t="n">
        <v>0</v>
      </c>
      <c r="R263" s="169" t="n">
        <f aca="false">Q263*H263</f>
        <v>0</v>
      </c>
      <c r="S263" s="169" t="n">
        <v>0</v>
      </c>
      <c r="T263" s="170" t="n">
        <f aca="false">S263*H263</f>
        <v>0</v>
      </c>
      <c r="U263" s="22"/>
      <c r="V263" s="22"/>
      <c r="W263" s="22"/>
      <c r="X263" s="22"/>
      <c r="Y263" s="22"/>
      <c r="Z263" s="22"/>
      <c r="AA263" s="22"/>
      <c r="AB263" s="22"/>
      <c r="AC263" s="22"/>
      <c r="AD263" s="22"/>
      <c r="AE263" s="22"/>
      <c r="AR263" s="171" t="s">
        <v>203</v>
      </c>
      <c r="AT263" s="171" t="s">
        <v>130</v>
      </c>
      <c r="AU263" s="171" t="s">
        <v>81</v>
      </c>
      <c r="AY263" s="3" t="s">
        <v>127</v>
      </c>
      <c r="BE263" s="172" t="n">
        <f aca="false">IF(N263="základní",J263,0)</f>
        <v>0</v>
      </c>
      <c r="BF263" s="172" t="n">
        <f aca="false">IF(N263="snížená",J263,0)</f>
        <v>0</v>
      </c>
      <c r="BG263" s="172" t="n">
        <f aca="false">IF(N263="zákl. přenesená",J263,0)</f>
        <v>0</v>
      </c>
      <c r="BH263" s="172" t="n">
        <f aca="false">IF(N263="sníž. přenesená",J263,0)</f>
        <v>0</v>
      </c>
      <c r="BI263" s="172" t="n">
        <f aca="false">IF(N263="nulová",J263,0)</f>
        <v>0</v>
      </c>
      <c r="BJ263" s="3" t="s">
        <v>79</v>
      </c>
      <c r="BK263" s="172" t="n">
        <f aca="false">ROUND(I263*H263,2)</f>
        <v>0</v>
      </c>
      <c r="BL263" s="3" t="s">
        <v>203</v>
      </c>
      <c r="BM263" s="171" t="s">
        <v>475</v>
      </c>
    </row>
    <row r="264" s="27" customFormat="true" ht="16.5" hidden="false" customHeight="true" outlineLevel="0" collapsed="false">
      <c r="A264" s="22"/>
      <c r="B264" s="159"/>
      <c r="C264" s="160" t="s">
        <v>476</v>
      </c>
      <c r="D264" s="160" t="s">
        <v>130</v>
      </c>
      <c r="E264" s="161" t="s">
        <v>477</v>
      </c>
      <c r="F264" s="162" t="s">
        <v>478</v>
      </c>
      <c r="G264" s="163" t="s">
        <v>206</v>
      </c>
      <c r="H264" s="164" t="n">
        <v>4</v>
      </c>
      <c r="I264" s="165"/>
      <c r="J264" s="166" t="n">
        <f aca="false">ROUND(I264*H264,2)</f>
        <v>0</v>
      </c>
      <c r="K264" s="162" t="s">
        <v>134</v>
      </c>
      <c r="L264" s="23"/>
      <c r="M264" s="167"/>
      <c r="N264" s="168" t="s">
        <v>39</v>
      </c>
      <c r="O264" s="60"/>
      <c r="P264" s="169" t="n">
        <f aca="false">O264*H264</f>
        <v>0</v>
      </c>
      <c r="Q264" s="169" t="n">
        <v>0</v>
      </c>
      <c r="R264" s="169" t="n">
        <f aca="false">Q264*H264</f>
        <v>0</v>
      </c>
      <c r="S264" s="169" t="n">
        <v>0.0008</v>
      </c>
      <c r="T264" s="170" t="n">
        <f aca="false">S264*H264</f>
        <v>0.0032</v>
      </c>
      <c r="U264" s="22"/>
      <c r="V264" s="22"/>
      <c r="W264" s="22"/>
      <c r="X264" s="22"/>
      <c r="Y264" s="22"/>
      <c r="Z264" s="22"/>
      <c r="AA264" s="22"/>
      <c r="AB264" s="22"/>
      <c r="AC264" s="22"/>
      <c r="AD264" s="22"/>
      <c r="AE264" s="22"/>
      <c r="AR264" s="171" t="s">
        <v>203</v>
      </c>
      <c r="AT264" s="171" t="s">
        <v>130</v>
      </c>
      <c r="AU264" s="171" t="s">
        <v>81</v>
      </c>
      <c r="AY264" s="3" t="s">
        <v>127</v>
      </c>
      <c r="BE264" s="172" t="n">
        <f aca="false">IF(N264="základní",J264,0)</f>
        <v>0</v>
      </c>
      <c r="BF264" s="172" t="n">
        <f aca="false">IF(N264="snížená",J264,0)</f>
        <v>0</v>
      </c>
      <c r="BG264" s="172" t="n">
        <f aca="false">IF(N264="zákl. přenesená",J264,0)</f>
        <v>0</v>
      </c>
      <c r="BH264" s="172" t="n">
        <f aca="false">IF(N264="sníž. přenesená",J264,0)</f>
        <v>0</v>
      </c>
      <c r="BI264" s="172" t="n">
        <f aca="false">IF(N264="nulová",J264,0)</f>
        <v>0</v>
      </c>
      <c r="BJ264" s="3" t="s">
        <v>79</v>
      </c>
      <c r="BK264" s="172" t="n">
        <f aca="false">ROUND(I264*H264,2)</f>
        <v>0</v>
      </c>
      <c r="BL264" s="3" t="s">
        <v>203</v>
      </c>
      <c r="BM264" s="171" t="s">
        <v>479</v>
      </c>
    </row>
    <row r="265" s="27" customFormat="true" ht="24.15" hidden="false" customHeight="true" outlineLevel="0" collapsed="false">
      <c r="A265" s="22"/>
      <c r="B265" s="159"/>
      <c r="C265" s="160" t="s">
        <v>480</v>
      </c>
      <c r="D265" s="160" t="s">
        <v>130</v>
      </c>
      <c r="E265" s="161" t="s">
        <v>481</v>
      </c>
      <c r="F265" s="162" t="s">
        <v>482</v>
      </c>
      <c r="G265" s="163" t="s">
        <v>206</v>
      </c>
      <c r="H265" s="164" t="n">
        <v>1</v>
      </c>
      <c r="I265" s="165"/>
      <c r="J265" s="166" t="n">
        <f aca="false">ROUND(I265*H265,2)</f>
        <v>0</v>
      </c>
      <c r="K265" s="162" t="s">
        <v>134</v>
      </c>
      <c r="L265" s="23"/>
      <c r="M265" s="167"/>
      <c r="N265" s="168" t="s">
        <v>39</v>
      </c>
      <c r="O265" s="60"/>
      <c r="P265" s="169" t="n">
        <f aca="false">O265*H265</f>
        <v>0</v>
      </c>
      <c r="Q265" s="169" t="n">
        <v>0</v>
      </c>
      <c r="R265" s="169" t="n">
        <f aca="false">Q265*H265</f>
        <v>0</v>
      </c>
      <c r="S265" s="169" t="n">
        <v>0</v>
      </c>
      <c r="T265" s="170" t="n">
        <f aca="false">S265*H265</f>
        <v>0</v>
      </c>
      <c r="U265" s="22"/>
      <c r="V265" s="22"/>
      <c r="W265" s="22"/>
      <c r="X265" s="22"/>
      <c r="Y265" s="22"/>
      <c r="Z265" s="22"/>
      <c r="AA265" s="22"/>
      <c r="AB265" s="22"/>
      <c r="AC265" s="22"/>
      <c r="AD265" s="22"/>
      <c r="AE265" s="22"/>
      <c r="AR265" s="171" t="s">
        <v>203</v>
      </c>
      <c r="AT265" s="171" t="s">
        <v>130</v>
      </c>
      <c r="AU265" s="171" t="s">
        <v>81</v>
      </c>
      <c r="AY265" s="3" t="s">
        <v>127</v>
      </c>
      <c r="BE265" s="172" t="n">
        <f aca="false">IF(N265="základní",J265,0)</f>
        <v>0</v>
      </c>
      <c r="BF265" s="172" t="n">
        <f aca="false">IF(N265="snížená",J265,0)</f>
        <v>0</v>
      </c>
      <c r="BG265" s="172" t="n">
        <f aca="false">IF(N265="zákl. přenesená",J265,0)</f>
        <v>0</v>
      </c>
      <c r="BH265" s="172" t="n">
        <f aca="false">IF(N265="sníž. přenesená",J265,0)</f>
        <v>0</v>
      </c>
      <c r="BI265" s="172" t="n">
        <f aca="false">IF(N265="nulová",J265,0)</f>
        <v>0</v>
      </c>
      <c r="BJ265" s="3" t="s">
        <v>79</v>
      </c>
      <c r="BK265" s="172" t="n">
        <f aca="false">ROUND(I265*H265,2)</f>
        <v>0</v>
      </c>
      <c r="BL265" s="3" t="s">
        <v>203</v>
      </c>
      <c r="BM265" s="171" t="s">
        <v>483</v>
      </c>
    </row>
    <row r="266" s="27" customFormat="true" ht="21.75" hidden="false" customHeight="true" outlineLevel="0" collapsed="false">
      <c r="A266" s="22"/>
      <c r="B266" s="159"/>
      <c r="C266" s="160" t="s">
        <v>484</v>
      </c>
      <c r="D266" s="160" t="s">
        <v>130</v>
      </c>
      <c r="E266" s="161" t="s">
        <v>485</v>
      </c>
      <c r="F266" s="162" t="s">
        <v>486</v>
      </c>
      <c r="G266" s="163" t="s">
        <v>206</v>
      </c>
      <c r="H266" s="164" t="n">
        <v>1</v>
      </c>
      <c r="I266" s="165"/>
      <c r="J266" s="166" t="n">
        <f aca="false">ROUND(I266*H266,2)</f>
        <v>0</v>
      </c>
      <c r="K266" s="162" t="s">
        <v>134</v>
      </c>
      <c r="L266" s="23"/>
      <c r="M266" s="167"/>
      <c r="N266" s="168" t="s">
        <v>39</v>
      </c>
      <c r="O266" s="60"/>
      <c r="P266" s="169" t="n">
        <f aca="false">O266*H266</f>
        <v>0</v>
      </c>
      <c r="Q266" s="169" t="n">
        <v>0</v>
      </c>
      <c r="R266" s="169" t="n">
        <f aca="false">Q266*H266</f>
        <v>0</v>
      </c>
      <c r="S266" s="169" t="n">
        <v>0</v>
      </c>
      <c r="T266" s="170" t="n">
        <f aca="false">S266*H266</f>
        <v>0</v>
      </c>
      <c r="U266" s="22"/>
      <c r="V266" s="22"/>
      <c r="W266" s="22"/>
      <c r="X266" s="22"/>
      <c r="Y266" s="22"/>
      <c r="Z266" s="22"/>
      <c r="AA266" s="22"/>
      <c r="AB266" s="22"/>
      <c r="AC266" s="22"/>
      <c r="AD266" s="22"/>
      <c r="AE266" s="22"/>
      <c r="AR266" s="171" t="s">
        <v>203</v>
      </c>
      <c r="AT266" s="171" t="s">
        <v>130</v>
      </c>
      <c r="AU266" s="171" t="s">
        <v>81</v>
      </c>
      <c r="AY266" s="3" t="s">
        <v>127</v>
      </c>
      <c r="BE266" s="172" t="n">
        <f aca="false">IF(N266="základní",J266,0)</f>
        <v>0</v>
      </c>
      <c r="BF266" s="172" t="n">
        <f aca="false">IF(N266="snížená",J266,0)</f>
        <v>0</v>
      </c>
      <c r="BG266" s="172" t="n">
        <f aca="false">IF(N266="zákl. přenesená",J266,0)</f>
        <v>0</v>
      </c>
      <c r="BH266" s="172" t="n">
        <f aca="false">IF(N266="sníž. přenesená",J266,0)</f>
        <v>0</v>
      </c>
      <c r="BI266" s="172" t="n">
        <f aca="false">IF(N266="nulová",J266,0)</f>
        <v>0</v>
      </c>
      <c r="BJ266" s="3" t="s">
        <v>79</v>
      </c>
      <c r="BK266" s="172" t="n">
        <f aca="false">ROUND(I266*H266,2)</f>
        <v>0</v>
      </c>
      <c r="BL266" s="3" t="s">
        <v>203</v>
      </c>
      <c r="BM266" s="171" t="s">
        <v>487</v>
      </c>
    </row>
    <row r="267" s="27" customFormat="true" ht="24.15" hidden="false" customHeight="true" outlineLevel="0" collapsed="false">
      <c r="A267" s="22"/>
      <c r="B267" s="159"/>
      <c r="C267" s="160" t="s">
        <v>488</v>
      </c>
      <c r="D267" s="160" t="s">
        <v>130</v>
      </c>
      <c r="E267" s="161" t="s">
        <v>489</v>
      </c>
      <c r="F267" s="162" t="s">
        <v>490</v>
      </c>
      <c r="G267" s="163" t="s">
        <v>206</v>
      </c>
      <c r="H267" s="164" t="n">
        <v>4</v>
      </c>
      <c r="I267" s="165"/>
      <c r="J267" s="166" t="n">
        <f aca="false">ROUND(I267*H267,2)</f>
        <v>0</v>
      </c>
      <c r="K267" s="162"/>
      <c r="L267" s="23"/>
      <c r="M267" s="167"/>
      <c r="N267" s="168" t="s">
        <v>39</v>
      </c>
      <c r="O267" s="60"/>
      <c r="P267" s="169" t="n">
        <f aca="false">O267*H267</f>
        <v>0</v>
      </c>
      <c r="Q267" s="169" t="n">
        <v>0</v>
      </c>
      <c r="R267" s="169" t="n">
        <f aca="false">Q267*H267</f>
        <v>0</v>
      </c>
      <c r="S267" s="169" t="n">
        <v>0</v>
      </c>
      <c r="T267" s="170" t="n">
        <f aca="false">S267*H267</f>
        <v>0</v>
      </c>
      <c r="U267" s="22"/>
      <c r="V267" s="22"/>
      <c r="W267" s="22"/>
      <c r="X267" s="22"/>
      <c r="Y267" s="22"/>
      <c r="Z267" s="22"/>
      <c r="AA267" s="22"/>
      <c r="AB267" s="22"/>
      <c r="AC267" s="22"/>
      <c r="AD267" s="22"/>
      <c r="AE267" s="22"/>
      <c r="AR267" s="171" t="s">
        <v>203</v>
      </c>
      <c r="AT267" s="171" t="s">
        <v>130</v>
      </c>
      <c r="AU267" s="171" t="s">
        <v>81</v>
      </c>
      <c r="AY267" s="3" t="s">
        <v>127</v>
      </c>
      <c r="BE267" s="172" t="n">
        <f aca="false">IF(N267="základní",J267,0)</f>
        <v>0</v>
      </c>
      <c r="BF267" s="172" t="n">
        <f aca="false">IF(N267="snížená",J267,0)</f>
        <v>0</v>
      </c>
      <c r="BG267" s="172" t="n">
        <f aca="false">IF(N267="zákl. přenesená",J267,0)</f>
        <v>0</v>
      </c>
      <c r="BH267" s="172" t="n">
        <f aca="false">IF(N267="sníž. přenesená",J267,0)</f>
        <v>0</v>
      </c>
      <c r="BI267" s="172" t="n">
        <f aca="false">IF(N267="nulová",J267,0)</f>
        <v>0</v>
      </c>
      <c r="BJ267" s="3" t="s">
        <v>79</v>
      </c>
      <c r="BK267" s="172" t="n">
        <f aca="false">ROUND(I267*H267,2)</f>
        <v>0</v>
      </c>
      <c r="BL267" s="3" t="s">
        <v>203</v>
      </c>
      <c r="BM267" s="171" t="s">
        <v>491</v>
      </c>
    </row>
    <row r="268" s="27" customFormat="true" ht="37.8" hidden="false" customHeight="true" outlineLevel="0" collapsed="false">
      <c r="A268" s="22"/>
      <c r="B268" s="159"/>
      <c r="C268" s="160" t="s">
        <v>492</v>
      </c>
      <c r="D268" s="160" t="s">
        <v>130</v>
      </c>
      <c r="E268" s="161" t="s">
        <v>493</v>
      </c>
      <c r="F268" s="162" t="s">
        <v>494</v>
      </c>
      <c r="G268" s="163" t="s">
        <v>206</v>
      </c>
      <c r="H268" s="164" t="n">
        <v>1</v>
      </c>
      <c r="I268" s="165"/>
      <c r="J268" s="166" t="n">
        <f aca="false">ROUND(I268*H268,2)</f>
        <v>0</v>
      </c>
      <c r="K268" s="162"/>
      <c r="L268" s="23"/>
      <c r="M268" s="167"/>
      <c r="N268" s="168" t="s">
        <v>39</v>
      </c>
      <c r="O268" s="60"/>
      <c r="P268" s="169" t="n">
        <f aca="false">O268*H268</f>
        <v>0</v>
      </c>
      <c r="Q268" s="169" t="n">
        <v>0</v>
      </c>
      <c r="R268" s="169" t="n">
        <f aca="false">Q268*H268</f>
        <v>0</v>
      </c>
      <c r="S268" s="169" t="n">
        <v>0</v>
      </c>
      <c r="T268" s="170" t="n">
        <f aca="false">S268*H268</f>
        <v>0</v>
      </c>
      <c r="U268" s="22"/>
      <c r="V268" s="22"/>
      <c r="W268" s="22"/>
      <c r="X268" s="22"/>
      <c r="Y268" s="22"/>
      <c r="Z268" s="22"/>
      <c r="AA268" s="22"/>
      <c r="AB268" s="22"/>
      <c r="AC268" s="22"/>
      <c r="AD268" s="22"/>
      <c r="AE268" s="22"/>
      <c r="AR268" s="171" t="s">
        <v>203</v>
      </c>
      <c r="AT268" s="171" t="s">
        <v>130</v>
      </c>
      <c r="AU268" s="171" t="s">
        <v>81</v>
      </c>
      <c r="AY268" s="3" t="s">
        <v>127</v>
      </c>
      <c r="BE268" s="172" t="n">
        <f aca="false">IF(N268="základní",J268,0)</f>
        <v>0</v>
      </c>
      <c r="BF268" s="172" t="n">
        <f aca="false">IF(N268="snížená",J268,0)</f>
        <v>0</v>
      </c>
      <c r="BG268" s="172" t="n">
        <f aca="false">IF(N268="zákl. přenesená",J268,0)</f>
        <v>0</v>
      </c>
      <c r="BH268" s="172" t="n">
        <f aca="false">IF(N268="sníž. přenesená",J268,0)</f>
        <v>0</v>
      </c>
      <c r="BI268" s="172" t="n">
        <f aca="false">IF(N268="nulová",J268,0)</f>
        <v>0</v>
      </c>
      <c r="BJ268" s="3" t="s">
        <v>79</v>
      </c>
      <c r="BK268" s="172" t="n">
        <f aca="false">ROUND(I268*H268,2)</f>
        <v>0</v>
      </c>
      <c r="BL268" s="3" t="s">
        <v>203</v>
      </c>
      <c r="BM268" s="171" t="s">
        <v>495</v>
      </c>
    </row>
    <row r="269" s="27" customFormat="true" ht="16.5" hidden="false" customHeight="true" outlineLevel="0" collapsed="false">
      <c r="A269" s="22"/>
      <c r="B269" s="159"/>
      <c r="C269" s="160" t="s">
        <v>496</v>
      </c>
      <c r="D269" s="160" t="s">
        <v>130</v>
      </c>
      <c r="E269" s="161" t="s">
        <v>497</v>
      </c>
      <c r="F269" s="162" t="s">
        <v>498</v>
      </c>
      <c r="G269" s="163" t="s">
        <v>184</v>
      </c>
      <c r="H269" s="164" t="n">
        <v>8</v>
      </c>
      <c r="I269" s="165"/>
      <c r="J269" s="166" t="n">
        <f aca="false">ROUND(I269*H269,2)</f>
        <v>0</v>
      </c>
      <c r="K269" s="162"/>
      <c r="L269" s="23"/>
      <c r="M269" s="167"/>
      <c r="N269" s="168" t="s">
        <v>39</v>
      </c>
      <c r="O269" s="60"/>
      <c r="P269" s="169" t="n">
        <f aca="false">O269*H269</f>
        <v>0</v>
      </c>
      <c r="Q269" s="169" t="n">
        <v>0</v>
      </c>
      <c r="R269" s="169" t="n">
        <f aca="false">Q269*H269</f>
        <v>0</v>
      </c>
      <c r="S269" s="169" t="n">
        <v>0</v>
      </c>
      <c r="T269" s="170" t="n">
        <f aca="false">S269*H269</f>
        <v>0</v>
      </c>
      <c r="U269" s="22"/>
      <c r="V269" s="22"/>
      <c r="W269" s="22"/>
      <c r="X269" s="22"/>
      <c r="Y269" s="22"/>
      <c r="Z269" s="22"/>
      <c r="AA269" s="22"/>
      <c r="AB269" s="22"/>
      <c r="AC269" s="22"/>
      <c r="AD269" s="22"/>
      <c r="AE269" s="22"/>
      <c r="AR269" s="171" t="s">
        <v>203</v>
      </c>
      <c r="AT269" s="171" t="s">
        <v>130</v>
      </c>
      <c r="AU269" s="171" t="s">
        <v>81</v>
      </c>
      <c r="AY269" s="3" t="s">
        <v>127</v>
      </c>
      <c r="BE269" s="172" t="n">
        <f aca="false">IF(N269="základní",J269,0)</f>
        <v>0</v>
      </c>
      <c r="BF269" s="172" t="n">
        <f aca="false">IF(N269="snížená",J269,0)</f>
        <v>0</v>
      </c>
      <c r="BG269" s="172" t="n">
        <f aca="false">IF(N269="zákl. přenesená",J269,0)</f>
        <v>0</v>
      </c>
      <c r="BH269" s="172" t="n">
        <f aca="false">IF(N269="sníž. přenesená",J269,0)</f>
        <v>0</v>
      </c>
      <c r="BI269" s="172" t="n">
        <f aca="false">IF(N269="nulová",J269,0)</f>
        <v>0</v>
      </c>
      <c r="BJ269" s="3" t="s">
        <v>79</v>
      </c>
      <c r="BK269" s="172" t="n">
        <f aca="false">ROUND(I269*H269,2)</f>
        <v>0</v>
      </c>
      <c r="BL269" s="3" t="s">
        <v>203</v>
      </c>
      <c r="BM269" s="171" t="s">
        <v>499</v>
      </c>
    </row>
    <row r="270" s="27" customFormat="true" ht="16.5" hidden="false" customHeight="true" outlineLevel="0" collapsed="false">
      <c r="A270" s="22"/>
      <c r="B270" s="159"/>
      <c r="C270" s="160" t="s">
        <v>500</v>
      </c>
      <c r="D270" s="160" t="s">
        <v>130</v>
      </c>
      <c r="E270" s="161" t="s">
        <v>501</v>
      </c>
      <c r="F270" s="162" t="s">
        <v>502</v>
      </c>
      <c r="G270" s="163" t="s">
        <v>206</v>
      </c>
      <c r="H270" s="164" t="n">
        <v>1</v>
      </c>
      <c r="I270" s="165"/>
      <c r="J270" s="166" t="n">
        <f aca="false">ROUND(I270*H270,2)</f>
        <v>0</v>
      </c>
      <c r="K270" s="162"/>
      <c r="L270" s="23"/>
      <c r="M270" s="167"/>
      <c r="N270" s="168" t="s">
        <v>39</v>
      </c>
      <c r="O270" s="60"/>
      <c r="P270" s="169" t="n">
        <f aca="false">O270*H270</f>
        <v>0</v>
      </c>
      <c r="Q270" s="169" t="n">
        <v>0</v>
      </c>
      <c r="R270" s="169" t="n">
        <f aca="false">Q270*H270</f>
        <v>0</v>
      </c>
      <c r="S270" s="169" t="n">
        <v>0</v>
      </c>
      <c r="T270" s="170" t="n">
        <f aca="false">S270*H270</f>
        <v>0</v>
      </c>
      <c r="U270" s="22"/>
      <c r="V270" s="22"/>
      <c r="W270" s="22"/>
      <c r="X270" s="22"/>
      <c r="Y270" s="22"/>
      <c r="Z270" s="22"/>
      <c r="AA270" s="22"/>
      <c r="AB270" s="22"/>
      <c r="AC270" s="22"/>
      <c r="AD270" s="22"/>
      <c r="AE270" s="22"/>
      <c r="AR270" s="171" t="s">
        <v>203</v>
      </c>
      <c r="AT270" s="171" t="s">
        <v>130</v>
      </c>
      <c r="AU270" s="171" t="s">
        <v>81</v>
      </c>
      <c r="AY270" s="3" t="s">
        <v>127</v>
      </c>
      <c r="BE270" s="172" t="n">
        <f aca="false">IF(N270="základní",J270,0)</f>
        <v>0</v>
      </c>
      <c r="BF270" s="172" t="n">
        <f aca="false">IF(N270="snížená",J270,0)</f>
        <v>0</v>
      </c>
      <c r="BG270" s="172" t="n">
        <f aca="false">IF(N270="zákl. přenesená",J270,0)</f>
        <v>0</v>
      </c>
      <c r="BH270" s="172" t="n">
        <f aca="false">IF(N270="sníž. přenesená",J270,0)</f>
        <v>0</v>
      </c>
      <c r="BI270" s="172" t="n">
        <f aca="false">IF(N270="nulová",J270,0)</f>
        <v>0</v>
      </c>
      <c r="BJ270" s="3" t="s">
        <v>79</v>
      </c>
      <c r="BK270" s="172" t="n">
        <f aca="false">ROUND(I270*H270,2)</f>
        <v>0</v>
      </c>
      <c r="BL270" s="3" t="s">
        <v>203</v>
      </c>
      <c r="BM270" s="171" t="s">
        <v>503</v>
      </c>
    </row>
    <row r="271" s="27" customFormat="true" ht="16.5" hidden="false" customHeight="true" outlineLevel="0" collapsed="false">
      <c r="A271" s="22"/>
      <c r="B271" s="159"/>
      <c r="C271" s="160" t="s">
        <v>504</v>
      </c>
      <c r="D271" s="160" t="s">
        <v>130</v>
      </c>
      <c r="E271" s="161" t="s">
        <v>505</v>
      </c>
      <c r="F271" s="162" t="s">
        <v>506</v>
      </c>
      <c r="G271" s="163" t="s">
        <v>206</v>
      </c>
      <c r="H271" s="164" t="n">
        <v>1</v>
      </c>
      <c r="I271" s="165"/>
      <c r="J271" s="166" t="n">
        <f aca="false">ROUND(I271*H271,2)</f>
        <v>0</v>
      </c>
      <c r="K271" s="162"/>
      <c r="L271" s="23"/>
      <c r="M271" s="167"/>
      <c r="N271" s="168" t="s">
        <v>39</v>
      </c>
      <c r="O271" s="60"/>
      <c r="P271" s="169" t="n">
        <f aca="false">O271*H271</f>
        <v>0</v>
      </c>
      <c r="Q271" s="169" t="n">
        <v>0</v>
      </c>
      <c r="R271" s="169" t="n">
        <f aca="false">Q271*H271</f>
        <v>0</v>
      </c>
      <c r="S271" s="169" t="n">
        <v>0</v>
      </c>
      <c r="T271" s="170" t="n">
        <f aca="false">S271*H271</f>
        <v>0</v>
      </c>
      <c r="U271" s="22"/>
      <c r="V271" s="22"/>
      <c r="W271" s="22"/>
      <c r="X271" s="22"/>
      <c r="Y271" s="22"/>
      <c r="Z271" s="22"/>
      <c r="AA271" s="22"/>
      <c r="AB271" s="22"/>
      <c r="AC271" s="22"/>
      <c r="AD271" s="22"/>
      <c r="AE271" s="22"/>
      <c r="AR271" s="171" t="s">
        <v>203</v>
      </c>
      <c r="AT271" s="171" t="s">
        <v>130</v>
      </c>
      <c r="AU271" s="171" t="s">
        <v>81</v>
      </c>
      <c r="AY271" s="3" t="s">
        <v>127</v>
      </c>
      <c r="BE271" s="172" t="n">
        <f aca="false">IF(N271="základní",J271,0)</f>
        <v>0</v>
      </c>
      <c r="BF271" s="172" t="n">
        <f aca="false">IF(N271="snížená",J271,0)</f>
        <v>0</v>
      </c>
      <c r="BG271" s="172" t="n">
        <f aca="false">IF(N271="zákl. přenesená",J271,0)</f>
        <v>0</v>
      </c>
      <c r="BH271" s="172" t="n">
        <f aca="false">IF(N271="sníž. přenesená",J271,0)</f>
        <v>0</v>
      </c>
      <c r="BI271" s="172" t="n">
        <f aca="false">IF(N271="nulová",J271,0)</f>
        <v>0</v>
      </c>
      <c r="BJ271" s="3" t="s">
        <v>79</v>
      </c>
      <c r="BK271" s="172" t="n">
        <f aca="false">ROUND(I271*H271,2)</f>
        <v>0</v>
      </c>
      <c r="BL271" s="3" t="s">
        <v>203</v>
      </c>
      <c r="BM271" s="171" t="s">
        <v>507</v>
      </c>
    </row>
    <row r="272" s="173" customFormat="true" ht="12.8" hidden="false" customHeight="false" outlineLevel="0" collapsed="false">
      <c r="B272" s="174"/>
      <c r="D272" s="175" t="s">
        <v>137</v>
      </c>
      <c r="E272" s="176"/>
      <c r="F272" s="177" t="s">
        <v>79</v>
      </c>
      <c r="H272" s="178" t="n">
        <v>1</v>
      </c>
      <c r="I272" s="179"/>
      <c r="L272" s="174"/>
      <c r="M272" s="180"/>
      <c r="N272" s="181"/>
      <c r="O272" s="181"/>
      <c r="P272" s="181"/>
      <c r="Q272" s="181"/>
      <c r="R272" s="181"/>
      <c r="S272" s="181"/>
      <c r="T272" s="182"/>
      <c r="AT272" s="176" t="s">
        <v>137</v>
      </c>
      <c r="AU272" s="176" t="s">
        <v>81</v>
      </c>
      <c r="AV272" s="173" t="s">
        <v>81</v>
      </c>
      <c r="AW272" s="173" t="s">
        <v>31</v>
      </c>
      <c r="AX272" s="173" t="s">
        <v>79</v>
      </c>
      <c r="AY272" s="176" t="s">
        <v>127</v>
      </c>
    </row>
    <row r="273" s="27" customFormat="true" ht="24.15" hidden="false" customHeight="true" outlineLevel="0" collapsed="false">
      <c r="A273" s="22"/>
      <c r="B273" s="159"/>
      <c r="C273" s="160" t="s">
        <v>508</v>
      </c>
      <c r="D273" s="160" t="s">
        <v>130</v>
      </c>
      <c r="E273" s="161" t="s">
        <v>509</v>
      </c>
      <c r="F273" s="162" t="s">
        <v>510</v>
      </c>
      <c r="G273" s="163" t="s">
        <v>328</v>
      </c>
      <c r="H273" s="192"/>
      <c r="I273" s="165"/>
      <c r="J273" s="166" t="n">
        <f aca="false">ROUND(I273*H273,2)</f>
        <v>0</v>
      </c>
      <c r="K273" s="162" t="s">
        <v>134</v>
      </c>
      <c r="L273" s="23"/>
      <c r="M273" s="167"/>
      <c r="N273" s="168" t="s">
        <v>39</v>
      </c>
      <c r="O273" s="60"/>
      <c r="P273" s="169" t="n">
        <f aca="false">O273*H273</f>
        <v>0</v>
      </c>
      <c r="Q273" s="169" t="n">
        <v>0</v>
      </c>
      <c r="R273" s="169" t="n">
        <f aca="false">Q273*H273</f>
        <v>0</v>
      </c>
      <c r="S273" s="169" t="n">
        <v>0</v>
      </c>
      <c r="T273" s="170" t="n">
        <f aca="false">S273*H273</f>
        <v>0</v>
      </c>
      <c r="U273" s="22"/>
      <c r="V273" s="22"/>
      <c r="W273" s="22"/>
      <c r="X273" s="22"/>
      <c r="Y273" s="22"/>
      <c r="Z273" s="22"/>
      <c r="AA273" s="22"/>
      <c r="AB273" s="22"/>
      <c r="AC273" s="22"/>
      <c r="AD273" s="22"/>
      <c r="AE273" s="22"/>
      <c r="AR273" s="171" t="s">
        <v>203</v>
      </c>
      <c r="AT273" s="171" t="s">
        <v>130</v>
      </c>
      <c r="AU273" s="171" t="s">
        <v>81</v>
      </c>
      <c r="AY273" s="3" t="s">
        <v>127</v>
      </c>
      <c r="BE273" s="172" t="n">
        <f aca="false">IF(N273="základní",J273,0)</f>
        <v>0</v>
      </c>
      <c r="BF273" s="172" t="n">
        <f aca="false">IF(N273="snížená",J273,0)</f>
        <v>0</v>
      </c>
      <c r="BG273" s="172" t="n">
        <f aca="false">IF(N273="zákl. přenesená",J273,0)</f>
        <v>0</v>
      </c>
      <c r="BH273" s="172" t="n">
        <f aca="false">IF(N273="sníž. přenesená",J273,0)</f>
        <v>0</v>
      </c>
      <c r="BI273" s="172" t="n">
        <f aca="false">IF(N273="nulová",J273,0)</f>
        <v>0</v>
      </c>
      <c r="BJ273" s="3" t="s">
        <v>79</v>
      </c>
      <c r="BK273" s="172" t="n">
        <f aca="false">ROUND(I273*H273,2)</f>
        <v>0</v>
      </c>
      <c r="BL273" s="3" t="s">
        <v>203</v>
      </c>
      <c r="BM273" s="171" t="s">
        <v>511</v>
      </c>
    </row>
    <row r="274" s="145" customFormat="true" ht="22.8" hidden="false" customHeight="true" outlineLevel="0" collapsed="false">
      <c r="B274" s="146"/>
      <c r="D274" s="147" t="s">
        <v>73</v>
      </c>
      <c r="E274" s="157" t="s">
        <v>512</v>
      </c>
      <c r="F274" s="157" t="s">
        <v>513</v>
      </c>
      <c r="I274" s="149"/>
      <c r="J274" s="158" t="n">
        <f aca="false">BK274</f>
        <v>0</v>
      </c>
      <c r="L274" s="146"/>
      <c r="M274" s="151"/>
      <c r="N274" s="152"/>
      <c r="O274" s="152"/>
      <c r="P274" s="153" t="n">
        <f aca="false">SUM(P275:P279)</f>
        <v>0</v>
      </c>
      <c r="Q274" s="152"/>
      <c r="R274" s="153" t="n">
        <f aca="false">SUM(R275:R279)</f>
        <v>0.088608</v>
      </c>
      <c r="S274" s="152"/>
      <c r="T274" s="154" t="n">
        <f aca="false">SUM(T275:T279)</f>
        <v>0</v>
      </c>
      <c r="AR274" s="147" t="s">
        <v>81</v>
      </c>
      <c r="AT274" s="155" t="s">
        <v>73</v>
      </c>
      <c r="AU274" s="155" t="s">
        <v>79</v>
      </c>
      <c r="AY274" s="147" t="s">
        <v>127</v>
      </c>
      <c r="BK274" s="156" t="n">
        <f aca="false">SUM(BK275:BK279)</f>
        <v>0</v>
      </c>
    </row>
    <row r="275" s="27" customFormat="true" ht="21.75" hidden="false" customHeight="true" outlineLevel="0" collapsed="false">
      <c r="A275" s="22"/>
      <c r="B275" s="159"/>
      <c r="C275" s="160" t="s">
        <v>514</v>
      </c>
      <c r="D275" s="160" t="s">
        <v>130</v>
      </c>
      <c r="E275" s="161" t="s">
        <v>515</v>
      </c>
      <c r="F275" s="162" t="s">
        <v>516</v>
      </c>
      <c r="G275" s="163" t="s">
        <v>169</v>
      </c>
      <c r="H275" s="164" t="n">
        <v>3.8</v>
      </c>
      <c r="I275" s="165"/>
      <c r="J275" s="166" t="n">
        <f aca="false">ROUND(I275*H275,2)</f>
        <v>0</v>
      </c>
      <c r="K275" s="162"/>
      <c r="L275" s="23"/>
      <c r="M275" s="167"/>
      <c r="N275" s="168" t="s">
        <v>39</v>
      </c>
      <c r="O275" s="60"/>
      <c r="P275" s="169" t="n">
        <f aca="false">O275*H275</f>
        <v>0</v>
      </c>
      <c r="Q275" s="169" t="n">
        <v>0.01846</v>
      </c>
      <c r="R275" s="169" t="n">
        <f aca="false">Q275*H275</f>
        <v>0.070148</v>
      </c>
      <c r="S275" s="169" t="n">
        <v>0</v>
      </c>
      <c r="T275" s="170" t="n">
        <f aca="false">S275*H275</f>
        <v>0</v>
      </c>
      <c r="U275" s="22"/>
      <c r="V275" s="22"/>
      <c r="W275" s="22"/>
      <c r="X275" s="22"/>
      <c r="Y275" s="22"/>
      <c r="Z275" s="22"/>
      <c r="AA275" s="22"/>
      <c r="AB275" s="22"/>
      <c r="AC275" s="22"/>
      <c r="AD275" s="22"/>
      <c r="AE275" s="22"/>
      <c r="AR275" s="171" t="s">
        <v>203</v>
      </c>
      <c r="AT275" s="171" t="s">
        <v>130</v>
      </c>
      <c r="AU275" s="171" t="s">
        <v>81</v>
      </c>
      <c r="AY275" s="3" t="s">
        <v>127</v>
      </c>
      <c r="BE275" s="172" t="n">
        <f aca="false">IF(N275="základní",J275,0)</f>
        <v>0</v>
      </c>
      <c r="BF275" s="172" t="n">
        <f aca="false">IF(N275="snížená",J275,0)</f>
        <v>0</v>
      </c>
      <c r="BG275" s="172" t="n">
        <f aca="false">IF(N275="zákl. přenesená",J275,0)</f>
        <v>0</v>
      </c>
      <c r="BH275" s="172" t="n">
        <f aca="false">IF(N275="sníž. přenesená",J275,0)</f>
        <v>0</v>
      </c>
      <c r="BI275" s="172" t="n">
        <f aca="false">IF(N275="nulová",J275,0)</f>
        <v>0</v>
      </c>
      <c r="BJ275" s="3" t="s">
        <v>79</v>
      </c>
      <c r="BK275" s="172" t="n">
        <f aca="false">ROUND(I275*H275,2)</f>
        <v>0</v>
      </c>
      <c r="BL275" s="3" t="s">
        <v>203</v>
      </c>
      <c r="BM275" s="171" t="s">
        <v>517</v>
      </c>
    </row>
    <row r="276" s="173" customFormat="true" ht="12.8" hidden="false" customHeight="false" outlineLevel="0" collapsed="false">
      <c r="B276" s="174"/>
      <c r="D276" s="175" t="s">
        <v>137</v>
      </c>
      <c r="E276" s="176"/>
      <c r="F276" s="177" t="s">
        <v>518</v>
      </c>
      <c r="H276" s="178" t="n">
        <v>3.8</v>
      </c>
      <c r="I276" s="179"/>
      <c r="L276" s="174"/>
      <c r="M276" s="180"/>
      <c r="N276" s="181"/>
      <c r="O276" s="181"/>
      <c r="P276" s="181"/>
      <c r="Q276" s="181"/>
      <c r="R276" s="181"/>
      <c r="S276" s="181"/>
      <c r="T276" s="182"/>
      <c r="AT276" s="176" t="s">
        <v>137</v>
      </c>
      <c r="AU276" s="176" t="s">
        <v>81</v>
      </c>
      <c r="AV276" s="173" t="s">
        <v>81</v>
      </c>
      <c r="AW276" s="173" t="s">
        <v>31</v>
      </c>
      <c r="AX276" s="173" t="s">
        <v>79</v>
      </c>
      <c r="AY276" s="176" t="s">
        <v>127</v>
      </c>
    </row>
    <row r="277" s="27" customFormat="true" ht="16.5" hidden="false" customHeight="true" outlineLevel="0" collapsed="false">
      <c r="A277" s="22"/>
      <c r="B277" s="159"/>
      <c r="C277" s="160" t="s">
        <v>519</v>
      </c>
      <c r="D277" s="160" t="s">
        <v>130</v>
      </c>
      <c r="E277" s="161" t="s">
        <v>520</v>
      </c>
      <c r="F277" s="162" t="s">
        <v>521</v>
      </c>
      <c r="G277" s="163" t="s">
        <v>206</v>
      </c>
      <c r="H277" s="164" t="n">
        <v>1</v>
      </c>
      <c r="I277" s="165"/>
      <c r="J277" s="166" t="n">
        <f aca="false">ROUND(I277*H277,2)</f>
        <v>0</v>
      </c>
      <c r="K277" s="162"/>
      <c r="L277" s="23"/>
      <c r="M277" s="167"/>
      <c r="N277" s="168" t="s">
        <v>39</v>
      </c>
      <c r="O277" s="60"/>
      <c r="P277" s="169" t="n">
        <f aca="false">O277*H277</f>
        <v>0</v>
      </c>
      <c r="Q277" s="169" t="n">
        <v>0.01846</v>
      </c>
      <c r="R277" s="169" t="n">
        <f aca="false">Q277*H277</f>
        <v>0.01846</v>
      </c>
      <c r="S277" s="169" t="n">
        <v>0</v>
      </c>
      <c r="T277" s="170" t="n">
        <f aca="false">S277*H277</f>
        <v>0</v>
      </c>
      <c r="U277" s="22"/>
      <c r="V277" s="22"/>
      <c r="W277" s="22"/>
      <c r="X277" s="22"/>
      <c r="Y277" s="22"/>
      <c r="Z277" s="22"/>
      <c r="AA277" s="22"/>
      <c r="AB277" s="22"/>
      <c r="AC277" s="22"/>
      <c r="AD277" s="22"/>
      <c r="AE277" s="22"/>
      <c r="AR277" s="171" t="s">
        <v>203</v>
      </c>
      <c r="AT277" s="171" t="s">
        <v>130</v>
      </c>
      <c r="AU277" s="171" t="s">
        <v>81</v>
      </c>
      <c r="AY277" s="3" t="s">
        <v>127</v>
      </c>
      <c r="BE277" s="172" t="n">
        <f aca="false">IF(N277="základní",J277,0)</f>
        <v>0</v>
      </c>
      <c r="BF277" s="172" t="n">
        <f aca="false">IF(N277="snížená",J277,0)</f>
        <v>0</v>
      </c>
      <c r="BG277" s="172" t="n">
        <f aca="false">IF(N277="zákl. přenesená",J277,0)</f>
        <v>0</v>
      </c>
      <c r="BH277" s="172" t="n">
        <f aca="false">IF(N277="sníž. přenesená",J277,0)</f>
        <v>0</v>
      </c>
      <c r="BI277" s="172" t="n">
        <f aca="false">IF(N277="nulová",J277,0)</f>
        <v>0</v>
      </c>
      <c r="BJ277" s="3" t="s">
        <v>79</v>
      </c>
      <c r="BK277" s="172" t="n">
        <f aca="false">ROUND(I277*H277,2)</f>
        <v>0</v>
      </c>
      <c r="BL277" s="3" t="s">
        <v>203</v>
      </c>
      <c r="BM277" s="171" t="s">
        <v>522</v>
      </c>
    </row>
    <row r="278" s="173" customFormat="true" ht="12.8" hidden="false" customHeight="false" outlineLevel="0" collapsed="false">
      <c r="B278" s="174"/>
      <c r="D278" s="175" t="s">
        <v>137</v>
      </c>
      <c r="E278" s="176"/>
      <c r="F278" s="177" t="s">
        <v>79</v>
      </c>
      <c r="H278" s="178" t="n">
        <v>1</v>
      </c>
      <c r="I278" s="179"/>
      <c r="L278" s="174"/>
      <c r="M278" s="180"/>
      <c r="N278" s="181"/>
      <c r="O278" s="181"/>
      <c r="P278" s="181"/>
      <c r="Q278" s="181"/>
      <c r="R278" s="181"/>
      <c r="S278" s="181"/>
      <c r="T278" s="182"/>
      <c r="AT278" s="176" t="s">
        <v>137</v>
      </c>
      <c r="AU278" s="176" t="s">
        <v>81</v>
      </c>
      <c r="AV278" s="173" t="s">
        <v>81</v>
      </c>
      <c r="AW278" s="173" t="s">
        <v>31</v>
      </c>
      <c r="AX278" s="173" t="s">
        <v>79</v>
      </c>
      <c r="AY278" s="176" t="s">
        <v>127</v>
      </c>
    </row>
    <row r="279" s="27" customFormat="true" ht="24.15" hidden="false" customHeight="true" outlineLevel="0" collapsed="false">
      <c r="A279" s="22"/>
      <c r="B279" s="159"/>
      <c r="C279" s="160" t="s">
        <v>523</v>
      </c>
      <c r="D279" s="160" t="s">
        <v>130</v>
      </c>
      <c r="E279" s="161" t="s">
        <v>524</v>
      </c>
      <c r="F279" s="162" t="s">
        <v>525</v>
      </c>
      <c r="G279" s="163" t="s">
        <v>328</v>
      </c>
      <c r="H279" s="192"/>
      <c r="I279" s="165"/>
      <c r="J279" s="166" t="n">
        <f aca="false">ROUND(I279*H279,2)</f>
        <v>0</v>
      </c>
      <c r="K279" s="162" t="s">
        <v>134</v>
      </c>
      <c r="L279" s="23"/>
      <c r="M279" s="167"/>
      <c r="N279" s="168" t="s">
        <v>39</v>
      </c>
      <c r="O279" s="60"/>
      <c r="P279" s="169" t="n">
        <f aca="false">O279*H279</f>
        <v>0</v>
      </c>
      <c r="Q279" s="169" t="n">
        <v>0</v>
      </c>
      <c r="R279" s="169" t="n">
        <f aca="false">Q279*H279</f>
        <v>0</v>
      </c>
      <c r="S279" s="169" t="n">
        <v>0</v>
      </c>
      <c r="T279" s="170" t="n">
        <f aca="false">S279*H279</f>
        <v>0</v>
      </c>
      <c r="U279" s="22"/>
      <c r="V279" s="22"/>
      <c r="W279" s="22"/>
      <c r="X279" s="22"/>
      <c r="Y279" s="22"/>
      <c r="Z279" s="22"/>
      <c r="AA279" s="22"/>
      <c r="AB279" s="22"/>
      <c r="AC279" s="22"/>
      <c r="AD279" s="22"/>
      <c r="AE279" s="22"/>
      <c r="AR279" s="171" t="s">
        <v>203</v>
      </c>
      <c r="AT279" s="171" t="s">
        <v>130</v>
      </c>
      <c r="AU279" s="171" t="s">
        <v>81</v>
      </c>
      <c r="AY279" s="3" t="s">
        <v>127</v>
      </c>
      <c r="BE279" s="172" t="n">
        <f aca="false">IF(N279="základní",J279,0)</f>
        <v>0</v>
      </c>
      <c r="BF279" s="172" t="n">
        <f aca="false">IF(N279="snížená",J279,0)</f>
        <v>0</v>
      </c>
      <c r="BG279" s="172" t="n">
        <f aca="false">IF(N279="zákl. přenesená",J279,0)</f>
        <v>0</v>
      </c>
      <c r="BH279" s="172" t="n">
        <f aca="false">IF(N279="sníž. přenesená",J279,0)</f>
        <v>0</v>
      </c>
      <c r="BI279" s="172" t="n">
        <f aca="false">IF(N279="nulová",J279,0)</f>
        <v>0</v>
      </c>
      <c r="BJ279" s="3" t="s">
        <v>79</v>
      </c>
      <c r="BK279" s="172" t="n">
        <f aca="false">ROUND(I279*H279,2)</f>
        <v>0</v>
      </c>
      <c r="BL279" s="3" t="s">
        <v>203</v>
      </c>
      <c r="BM279" s="171" t="s">
        <v>526</v>
      </c>
    </row>
    <row r="280" s="145" customFormat="true" ht="22.8" hidden="false" customHeight="true" outlineLevel="0" collapsed="false">
      <c r="B280" s="146"/>
      <c r="D280" s="147" t="s">
        <v>73</v>
      </c>
      <c r="E280" s="157" t="s">
        <v>527</v>
      </c>
      <c r="F280" s="157" t="s">
        <v>528</v>
      </c>
      <c r="I280" s="149"/>
      <c r="J280" s="158" t="n">
        <f aca="false">BK280</f>
        <v>0</v>
      </c>
      <c r="L280" s="146"/>
      <c r="M280" s="151"/>
      <c r="N280" s="152"/>
      <c r="O280" s="152"/>
      <c r="P280" s="153" t="n">
        <f aca="false">SUM(P281:P287)</f>
        <v>0</v>
      </c>
      <c r="Q280" s="152"/>
      <c r="R280" s="153" t="n">
        <f aca="false">SUM(R281:R287)</f>
        <v>0.0414</v>
      </c>
      <c r="S280" s="152"/>
      <c r="T280" s="154" t="n">
        <f aca="false">SUM(T281:T287)</f>
        <v>0</v>
      </c>
      <c r="AR280" s="147" t="s">
        <v>81</v>
      </c>
      <c r="AT280" s="155" t="s">
        <v>73</v>
      </c>
      <c r="AU280" s="155" t="s">
        <v>79</v>
      </c>
      <c r="AY280" s="147" t="s">
        <v>127</v>
      </c>
      <c r="BK280" s="156" t="n">
        <f aca="false">SUM(BK281:BK287)</f>
        <v>0</v>
      </c>
    </row>
    <row r="281" s="27" customFormat="true" ht="24.15" hidden="false" customHeight="true" outlineLevel="0" collapsed="false">
      <c r="A281" s="22"/>
      <c r="B281" s="159"/>
      <c r="C281" s="160" t="s">
        <v>529</v>
      </c>
      <c r="D281" s="160" t="s">
        <v>130</v>
      </c>
      <c r="E281" s="161" t="s">
        <v>530</v>
      </c>
      <c r="F281" s="162" t="s">
        <v>531</v>
      </c>
      <c r="G281" s="163" t="s">
        <v>206</v>
      </c>
      <c r="H281" s="164" t="n">
        <v>3</v>
      </c>
      <c r="I281" s="165"/>
      <c r="J281" s="166" t="n">
        <f aca="false">ROUND(I281*H281,2)</f>
        <v>0</v>
      </c>
      <c r="K281" s="162" t="s">
        <v>134</v>
      </c>
      <c r="L281" s="23"/>
      <c r="M281" s="167"/>
      <c r="N281" s="168" t="s">
        <v>39</v>
      </c>
      <c r="O281" s="60"/>
      <c r="P281" s="169" t="n">
        <f aca="false">O281*H281</f>
        <v>0</v>
      </c>
      <c r="Q281" s="169" t="n">
        <v>0</v>
      </c>
      <c r="R281" s="169" t="n">
        <f aca="false">Q281*H281</f>
        <v>0</v>
      </c>
      <c r="S281" s="169" t="n">
        <v>0</v>
      </c>
      <c r="T281" s="170" t="n">
        <f aca="false">S281*H281</f>
        <v>0</v>
      </c>
      <c r="U281" s="22"/>
      <c r="V281" s="22"/>
      <c r="W281" s="22"/>
      <c r="X281" s="22"/>
      <c r="Y281" s="22"/>
      <c r="Z281" s="22"/>
      <c r="AA281" s="22"/>
      <c r="AB281" s="22"/>
      <c r="AC281" s="22"/>
      <c r="AD281" s="22"/>
      <c r="AE281" s="22"/>
      <c r="AR281" s="171" t="s">
        <v>203</v>
      </c>
      <c r="AT281" s="171" t="s">
        <v>130</v>
      </c>
      <c r="AU281" s="171" t="s">
        <v>81</v>
      </c>
      <c r="AY281" s="3" t="s">
        <v>127</v>
      </c>
      <c r="BE281" s="172" t="n">
        <f aca="false">IF(N281="základní",J281,0)</f>
        <v>0</v>
      </c>
      <c r="BF281" s="172" t="n">
        <f aca="false">IF(N281="snížená",J281,0)</f>
        <v>0</v>
      </c>
      <c r="BG281" s="172" t="n">
        <f aca="false">IF(N281="zákl. přenesená",J281,0)</f>
        <v>0</v>
      </c>
      <c r="BH281" s="172" t="n">
        <f aca="false">IF(N281="sníž. přenesená",J281,0)</f>
        <v>0</v>
      </c>
      <c r="BI281" s="172" t="n">
        <f aca="false">IF(N281="nulová",J281,0)</f>
        <v>0</v>
      </c>
      <c r="BJ281" s="3" t="s">
        <v>79</v>
      </c>
      <c r="BK281" s="172" t="n">
        <f aca="false">ROUND(I281*H281,2)</f>
        <v>0</v>
      </c>
      <c r="BL281" s="3" t="s">
        <v>203</v>
      </c>
      <c r="BM281" s="171" t="s">
        <v>532</v>
      </c>
    </row>
    <row r="282" s="173" customFormat="true" ht="12.8" hidden="false" customHeight="false" outlineLevel="0" collapsed="false">
      <c r="B282" s="174"/>
      <c r="D282" s="175" t="s">
        <v>137</v>
      </c>
      <c r="E282" s="176"/>
      <c r="F282" s="177" t="s">
        <v>144</v>
      </c>
      <c r="H282" s="178" t="n">
        <v>3</v>
      </c>
      <c r="I282" s="179"/>
      <c r="L282" s="174"/>
      <c r="M282" s="180"/>
      <c r="N282" s="181"/>
      <c r="O282" s="181"/>
      <c r="P282" s="181"/>
      <c r="Q282" s="181"/>
      <c r="R282" s="181"/>
      <c r="S282" s="181"/>
      <c r="T282" s="182"/>
      <c r="AT282" s="176" t="s">
        <v>137</v>
      </c>
      <c r="AU282" s="176" t="s">
        <v>81</v>
      </c>
      <c r="AV282" s="173" t="s">
        <v>81</v>
      </c>
      <c r="AW282" s="173" t="s">
        <v>31</v>
      </c>
      <c r="AX282" s="173" t="s">
        <v>79</v>
      </c>
      <c r="AY282" s="176" t="s">
        <v>127</v>
      </c>
    </row>
    <row r="283" s="27" customFormat="true" ht="33" hidden="false" customHeight="true" outlineLevel="0" collapsed="false">
      <c r="A283" s="22"/>
      <c r="B283" s="159"/>
      <c r="C283" s="193" t="s">
        <v>533</v>
      </c>
      <c r="D283" s="193" t="s">
        <v>434</v>
      </c>
      <c r="E283" s="194" t="s">
        <v>534</v>
      </c>
      <c r="F283" s="195" t="s">
        <v>535</v>
      </c>
      <c r="G283" s="196" t="s">
        <v>206</v>
      </c>
      <c r="H283" s="197" t="n">
        <v>3</v>
      </c>
      <c r="I283" s="198"/>
      <c r="J283" s="199" t="n">
        <f aca="false">ROUND(I283*H283,2)</f>
        <v>0</v>
      </c>
      <c r="K283" s="195" t="s">
        <v>134</v>
      </c>
      <c r="L283" s="200"/>
      <c r="M283" s="201"/>
      <c r="N283" s="202" t="s">
        <v>39</v>
      </c>
      <c r="O283" s="60"/>
      <c r="P283" s="169" t="n">
        <f aca="false">O283*H283</f>
        <v>0</v>
      </c>
      <c r="Q283" s="169" t="n">
        <v>0.0138</v>
      </c>
      <c r="R283" s="169" t="n">
        <f aca="false">Q283*H283</f>
        <v>0.0414</v>
      </c>
      <c r="S283" s="169" t="n">
        <v>0</v>
      </c>
      <c r="T283" s="170" t="n">
        <f aca="false">S283*H283</f>
        <v>0</v>
      </c>
      <c r="U283" s="22"/>
      <c r="V283" s="22"/>
      <c r="W283" s="22"/>
      <c r="X283" s="22"/>
      <c r="Y283" s="22"/>
      <c r="Z283" s="22"/>
      <c r="AA283" s="22"/>
      <c r="AB283" s="22"/>
      <c r="AC283" s="22"/>
      <c r="AD283" s="22"/>
      <c r="AE283" s="22"/>
      <c r="AR283" s="171" t="s">
        <v>272</v>
      </c>
      <c r="AT283" s="171" t="s">
        <v>434</v>
      </c>
      <c r="AU283" s="171" t="s">
        <v>81</v>
      </c>
      <c r="AY283" s="3" t="s">
        <v>127</v>
      </c>
      <c r="BE283" s="172" t="n">
        <f aca="false">IF(N283="základní",J283,0)</f>
        <v>0</v>
      </c>
      <c r="BF283" s="172" t="n">
        <f aca="false">IF(N283="snížená",J283,0)</f>
        <v>0</v>
      </c>
      <c r="BG283" s="172" t="n">
        <f aca="false">IF(N283="zákl. přenesená",J283,0)</f>
        <v>0</v>
      </c>
      <c r="BH283" s="172" t="n">
        <f aca="false">IF(N283="sníž. přenesená",J283,0)</f>
        <v>0</v>
      </c>
      <c r="BI283" s="172" t="n">
        <f aca="false">IF(N283="nulová",J283,0)</f>
        <v>0</v>
      </c>
      <c r="BJ283" s="3" t="s">
        <v>79</v>
      </c>
      <c r="BK283" s="172" t="n">
        <f aca="false">ROUND(I283*H283,2)</f>
        <v>0</v>
      </c>
      <c r="BL283" s="3" t="s">
        <v>203</v>
      </c>
      <c r="BM283" s="171" t="s">
        <v>536</v>
      </c>
    </row>
    <row r="284" s="27" customFormat="true" ht="16.5" hidden="false" customHeight="true" outlineLevel="0" collapsed="false">
      <c r="A284" s="22"/>
      <c r="B284" s="159"/>
      <c r="C284" s="160" t="s">
        <v>537</v>
      </c>
      <c r="D284" s="160" t="s">
        <v>130</v>
      </c>
      <c r="E284" s="161" t="s">
        <v>538</v>
      </c>
      <c r="F284" s="162" t="s">
        <v>539</v>
      </c>
      <c r="G284" s="163" t="s">
        <v>206</v>
      </c>
      <c r="H284" s="164" t="n">
        <v>1</v>
      </c>
      <c r="I284" s="165"/>
      <c r="J284" s="166" t="n">
        <f aca="false">ROUND(I284*H284,2)</f>
        <v>0</v>
      </c>
      <c r="K284" s="162"/>
      <c r="L284" s="23"/>
      <c r="M284" s="167"/>
      <c r="N284" s="168" t="s">
        <v>39</v>
      </c>
      <c r="O284" s="60"/>
      <c r="P284" s="169" t="n">
        <f aca="false">O284*H284</f>
        <v>0</v>
      </c>
      <c r="Q284" s="169" t="n">
        <v>0</v>
      </c>
      <c r="R284" s="169" t="n">
        <f aca="false">Q284*H284</f>
        <v>0</v>
      </c>
      <c r="S284" s="169" t="n">
        <v>0</v>
      </c>
      <c r="T284" s="170" t="n">
        <f aca="false">S284*H284</f>
        <v>0</v>
      </c>
      <c r="U284" s="22"/>
      <c r="V284" s="22"/>
      <c r="W284" s="22"/>
      <c r="X284" s="22"/>
      <c r="Y284" s="22"/>
      <c r="Z284" s="22"/>
      <c r="AA284" s="22"/>
      <c r="AB284" s="22"/>
      <c r="AC284" s="22"/>
      <c r="AD284" s="22"/>
      <c r="AE284" s="22"/>
      <c r="AR284" s="171" t="s">
        <v>203</v>
      </c>
      <c r="AT284" s="171" t="s">
        <v>130</v>
      </c>
      <c r="AU284" s="171" t="s">
        <v>81</v>
      </c>
      <c r="AY284" s="3" t="s">
        <v>127</v>
      </c>
      <c r="BE284" s="172" t="n">
        <f aca="false">IF(N284="základní",J284,0)</f>
        <v>0</v>
      </c>
      <c r="BF284" s="172" t="n">
        <f aca="false">IF(N284="snížená",J284,0)</f>
        <v>0</v>
      </c>
      <c r="BG284" s="172" t="n">
        <f aca="false">IF(N284="zákl. přenesená",J284,0)</f>
        <v>0</v>
      </c>
      <c r="BH284" s="172" t="n">
        <f aca="false">IF(N284="sníž. přenesená",J284,0)</f>
        <v>0</v>
      </c>
      <c r="BI284" s="172" t="n">
        <f aca="false">IF(N284="nulová",J284,0)</f>
        <v>0</v>
      </c>
      <c r="BJ284" s="3" t="s">
        <v>79</v>
      </c>
      <c r="BK284" s="172" t="n">
        <f aca="false">ROUND(I284*H284,2)</f>
        <v>0</v>
      </c>
      <c r="BL284" s="3" t="s">
        <v>203</v>
      </c>
      <c r="BM284" s="171" t="s">
        <v>540</v>
      </c>
    </row>
    <row r="285" s="27" customFormat="true" ht="16.5" hidden="false" customHeight="true" outlineLevel="0" collapsed="false">
      <c r="A285" s="22"/>
      <c r="B285" s="159"/>
      <c r="C285" s="160" t="s">
        <v>541</v>
      </c>
      <c r="D285" s="160" t="s">
        <v>130</v>
      </c>
      <c r="E285" s="161" t="s">
        <v>542</v>
      </c>
      <c r="F285" s="162" t="s">
        <v>543</v>
      </c>
      <c r="G285" s="163" t="s">
        <v>206</v>
      </c>
      <c r="H285" s="164" t="n">
        <v>1</v>
      </c>
      <c r="I285" s="165"/>
      <c r="J285" s="166" t="n">
        <f aca="false">ROUND(I285*H285,2)</f>
        <v>0</v>
      </c>
      <c r="K285" s="162"/>
      <c r="L285" s="23"/>
      <c r="M285" s="167"/>
      <c r="N285" s="168" t="s">
        <v>39</v>
      </c>
      <c r="O285" s="60"/>
      <c r="P285" s="169" t="n">
        <f aca="false">O285*H285</f>
        <v>0</v>
      </c>
      <c r="Q285" s="169" t="n">
        <v>0</v>
      </c>
      <c r="R285" s="169" t="n">
        <f aca="false">Q285*H285</f>
        <v>0</v>
      </c>
      <c r="S285" s="169" t="n">
        <v>0</v>
      </c>
      <c r="T285" s="170" t="n">
        <f aca="false">S285*H285</f>
        <v>0</v>
      </c>
      <c r="U285" s="22"/>
      <c r="V285" s="22"/>
      <c r="W285" s="22"/>
      <c r="X285" s="22"/>
      <c r="Y285" s="22"/>
      <c r="Z285" s="22"/>
      <c r="AA285" s="22"/>
      <c r="AB285" s="22"/>
      <c r="AC285" s="22"/>
      <c r="AD285" s="22"/>
      <c r="AE285" s="22"/>
      <c r="AR285" s="171" t="s">
        <v>203</v>
      </c>
      <c r="AT285" s="171" t="s">
        <v>130</v>
      </c>
      <c r="AU285" s="171" t="s">
        <v>81</v>
      </c>
      <c r="AY285" s="3" t="s">
        <v>127</v>
      </c>
      <c r="BE285" s="172" t="n">
        <f aca="false">IF(N285="základní",J285,0)</f>
        <v>0</v>
      </c>
      <c r="BF285" s="172" t="n">
        <f aca="false">IF(N285="snížená",J285,0)</f>
        <v>0</v>
      </c>
      <c r="BG285" s="172" t="n">
        <f aca="false">IF(N285="zákl. přenesená",J285,0)</f>
        <v>0</v>
      </c>
      <c r="BH285" s="172" t="n">
        <f aca="false">IF(N285="sníž. přenesená",J285,0)</f>
        <v>0</v>
      </c>
      <c r="BI285" s="172" t="n">
        <f aca="false">IF(N285="nulová",J285,0)</f>
        <v>0</v>
      </c>
      <c r="BJ285" s="3" t="s">
        <v>79</v>
      </c>
      <c r="BK285" s="172" t="n">
        <f aca="false">ROUND(I285*H285,2)</f>
        <v>0</v>
      </c>
      <c r="BL285" s="3" t="s">
        <v>203</v>
      </c>
      <c r="BM285" s="171" t="s">
        <v>544</v>
      </c>
    </row>
    <row r="286" s="27" customFormat="true" ht="24.15" hidden="false" customHeight="true" outlineLevel="0" collapsed="false">
      <c r="A286" s="22"/>
      <c r="B286" s="159"/>
      <c r="C286" s="160" t="s">
        <v>545</v>
      </c>
      <c r="D286" s="160" t="s">
        <v>130</v>
      </c>
      <c r="E286" s="161" t="s">
        <v>546</v>
      </c>
      <c r="F286" s="162" t="s">
        <v>547</v>
      </c>
      <c r="G286" s="163" t="s">
        <v>206</v>
      </c>
      <c r="H286" s="164" t="n">
        <v>3</v>
      </c>
      <c r="I286" s="165"/>
      <c r="J286" s="166" t="n">
        <f aca="false">ROUND(I286*H286,2)</f>
        <v>0</v>
      </c>
      <c r="K286" s="162"/>
      <c r="L286" s="23"/>
      <c r="M286" s="167"/>
      <c r="N286" s="168" t="s">
        <v>39</v>
      </c>
      <c r="O286" s="60"/>
      <c r="P286" s="169" t="n">
        <f aca="false">O286*H286</f>
        <v>0</v>
      </c>
      <c r="Q286" s="169" t="n">
        <v>0</v>
      </c>
      <c r="R286" s="169" t="n">
        <f aca="false">Q286*H286</f>
        <v>0</v>
      </c>
      <c r="S286" s="169" t="n">
        <v>0</v>
      </c>
      <c r="T286" s="170" t="n">
        <f aca="false">S286*H286</f>
        <v>0</v>
      </c>
      <c r="U286" s="22"/>
      <c r="V286" s="22"/>
      <c r="W286" s="22"/>
      <c r="X286" s="22"/>
      <c r="Y286" s="22"/>
      <c r="Z286" s="22"/>
      <c r="AA286" s="22"/>
      <c r="AB286" s="22"/>
      <c r="AC286" s="22"/>
      <c r="AD286" s="22"/>
      <c r="AE286" s="22"/>
      <c r="AR286" s="171" t="s">
        <v>203</v>
      </c>
      <c r="AT286" s="171" t="s">
        <v>130</v>
      </c>
      <c r="AU286" s="171" t="s">
        <v>81</v>
      </c>
      <c r="AY286" s="3" t="s">
        <v>127</v>
      </c>
      <c r="BE286" s="172" t="n">
        <f aca="false">IF(N286="základní",J286,0)</f>
        <v>0</v>
      </c>
      <c r="BF286" s="172" t="n">
        <f aca="false">IF(N286="snížená",J286,0)</f>
        <v>0</v>
      </c>
      <c r="BG286" s="172" t="n">
        <f aca="false">IF(N286="zákl. přenesená",J286,0)</f>
        <v>0</v>
      </c>
      <c r="BH286" s="172" t="n">
        <f aca="false">IF(N286="sníž. přenesená",J286,0)</f>
        <v>0</v>
      </c>
      <c r="BI286" s="172" t="n">
        <f aca="false">IF(N286="nulová",J286,0)</f>
        <v>0</v>
      </c>
      <c r="BJ286" s="3" t="s">
        <v>79</v>
      </c>
      <c r="BK286" s="172" t="n">
        <f aca="false">ROUND(I286*H286,2)</f>
        <v>0</v>
      </c>
      <c r="BL286" s="3" t="s">
        <v>203</v>
      </c>
      <c r="BM286" s="171" t="s">
        <v>548</v>
      </c>
    </row>
    <row r="287" s="27" customFormat="true" ht="24.15" hidden="false" customHeight="true" outlineLevel="0" collapsed="false">
      <c r="A287" s="22"/>
      <c r="B287" s="159"/>
      <c r="C287" s="160" t="s">
        <v>549</v>
      </c>
      <c r="D287" s="160" t="s">
        <v>130</v>
      </c>
      <c r="E287" s="161" t="s">
        <v>550</v>
      </c>
      <c r="F287" s="162" t="s">
        <v>551</v>
      </c>
      <c r="G287" s="163" t="s">
        <v>328</v>
      </c>
      <c r="H287" s="192"/>
      <c r="I287" s="165"/>
      <c r="J287" s="166" t="n">
        <f aca="false">ROUND(I287*H287,2)</f>
        <v>0</v>
      </c>
      <c r="K287" s="162" t="s">
        <v>134</v>
      </c>
      <c r="L287" s="23"/>
      <c r="M287" s="167"/>
      <c r="N287" s="168" t="s">
        <v>39</v>
      </c>
      <c r="O287" s="60"/>
      <c r="P287" s="169" t="n">
        <f aca="false">O287*H287</f>
        <v>0</v>
      </c>
      <c r="Q287" s="169" t="n">
        <v>0</v>
      </c>
      <c r="R287" s="169" t="n">
        <f aca="false">Q287*H287</f>
        <v>0</v>
      </c>
      <c r="S287" s="169" t="n">
        <v>0</v>
      </c>
      <c r="T287" s="170" t="n">
        <f aca="false">S287*H287</f>
        <v>0</v>
      </c>
      <c r="U287" s="22"/>
      <c r="V287" s="22"/>
      <c r="W287" s="22"/>
      <c r="X287" s="22"/>
      <c r="Y287" s="22"/>
      <c r="Z287" s="22"/>
      <c r="AA287" s="22"/>
      <c r="AB287" s="22"/>
      <c r="AC287" s="22"/>
      <c r="AD287" s="22"/>
      <c r="AE287" s="22"/>
      <c r="AR287" s="171" t="s">
        <v>203</v>
      </c>
      <c r="AT287" s="171" t="s">
        <v>130</v>
      </c>
      <c r="AU287" s="171" t="s">
        <v>81</v>
      </c>
      <c r="AY287" s="3" t="s">
        <v>127</v>
      </c>
      <c r="BE287" s="172" t="n">
        <f aca="false">IF(N287="základní",J287,0)</f>
        <v>0</v>
      </c>
      <c r="BF287" s="172" t="n">
        <f aca="false">IF(N287="snížená",J287,0)</f>
        <v>0</v>
      </c>
      <c r="BG287" s="172" t="n">
        <f aca="false">IF(N287="zákl. přenesená",J287,0)</f>
        <v>0</v>
      </c>
      <c r="BH287" s="172" t="n">
        <f aca="false">IF(N287="sníž. přenesená",J287,0)</f>
        <v>0</v>
      </c>
      <c r="BI287" s="172" t="n">
        <f aca="false">IF(N287="nulová",J287,0)</f>
        <v>0</v>
      </c>
      <c r="BJ287" s="3" t="s">
        <v>79</v>
      </c>
      <c r="BK287" s="172" t="n">
        <f aca="false">ROUND(I287*H287,2)</f>
        <v>0</v>
      </c>
      <c r="BL287" s="3" t="s">
        <v>203</v>
      </c>
      <c r="BM287" s="171" t="s">
        <v>552</v>
      </c>
    </row>
    <row r="288" s="145" customFormat="true" ht="22.8" hidden="false" customHeight="true" outlineLevel="0" collapsed="false">
      <c r="B288" s="146"/>
      <c r="D288" s="147" t="s">
        <v>73</v>
      </c>
      <c r="E288" s="157" t="s">
        <v>553</v>
      </c>
      <c r="F288" s="157" t="s">
        <v>554</v>
      </c>
      <c r="I288" s="149"/>
      <c r="J288" s="158" t="n">
        <f aca="false">BK288</f>
        <v>0</v>
      </c>
      <c r="L288" s="146"/>
      <c r="M288" s="151"/>
      <c r="N288" s="152"/>
      <c r="O288" s="152"/>
      <c r="P288" s="153" t="n">
        <f aca="false">SUM(P289:P304)</f>
        <v>0</v>
      </c>
      <c r="Q288" s="152"/>
      <c r="R288" s="153" t="n">
        <f aca="false">SUM(R289:R304)</f>
        <v>0.5668953</v>
      </c>
      <c r="S288" s="152"/>
      <c r="T288" s="154" t="n">
        <f aca="false">SUM(T289:T304)</f>
        <v>0</v>
      </c>
      <c r="AR288" s="147" t="s">
        <v>81</v>
      </c>
      <c r="AT288" s="155" t="s">
        <v>73</v>
      </c>
      <c r="AU288" s="155" t="s">
        <v>79</v>
      </c>
      <c r="AY288" s="147" t="s">
        <v>127</v>
      </c>
      <c r="BK288" s="156" t="n">
        <f aca="false">SUM(BK289:BK304)</f>
        <v>0</v>
      </c>
    </row>
    <row r="289" s="27" customFormat="true" ht="16.5" hidden="false" customHeight="true" outlineLevel="0" collapsed="false">
      <c r="A289" s="22"/>
      <c r="B289" s="159"/>
      <c r="C289" s="160" t="s">
        <v>555</v>
      </c>
      <c r="D289" s="160" t="s">
        <v>130</v>
      </c>
      <c r="E289" s="161" t="s">
        <v>556</v>
      </c>
      <c r="F289" s="162" t="s">
        <v>557</v>
      </c>
      <c r="G289" s="163" t="s">
        <v>133</v>
      </c>
      <c r="H289" s="164" t="n">
        <v>11.93</v>
      </c>
      <c r="I289" s="165"/>
      <c r="J289" s="166" t="n">
        <f aca="false">ROUND(I289*H289,2)</f>
        <v>0</v>
      </c>
      <c r="K289" s="162" t="s">
        <v>134</v>
      </c>
      <c r="L289" s="23"/>
      <c r="M289" s="167"/>
      <c r="N289" s="168" t="s">
        <v>39</v>
      </c>
      <c r="O289" s="60"/>
      <c r="P289" s="169" t="n">
        <f aca="false">O289*H289</f>
        <v>0</v>
      </c>
      <c r="Q289" s="169" t="n">
        <v>0.0003</v>
      </c>
      <c r="R289" s="169" t="n">
        <f aca="false">Q289*H289</f>
        <v>0.003579</v>
      </c>
      <c r="S289" s="169" t="n">
        <v>0</v>
      </c>
      <c r="T289" s="170" t="n">
        <f aca="false">S289*H289</f>
        <v>0</v>
      </c>
      <c r="U289" s="22"/>
      <c r="V289" s="22"/>
      <c r="W289" s="22"/>
      <c r="X289" s="22"/>
      <c r="Y289" s="22"/>
      <c r="Z289" s="22"/>
      <c r="AA289" s="22"/>
      <c r="AB289" s="22"/>
      <c r="AC289" s="22"/>
      <c r="AD289" s="22"/>
      <c r="AE289" s="22"/>
      <c r="AR289" s="171" t="s">
        <v>203</v>
      </c>
      <c r="AT289" s="171" t="s">
        <v>130</v>
      </c>
      <c r="AU289" s="171" t="s">
        <v>81</v>
      </c>
      <c r="AY289" s="3" t="s">
        <v>127</v>
      </c>
      <c r="BE289" s="172" t="n">
        <f aca="false">IF(N289="základní",J289,0)</f>
        <v>0</v>
      </c>
      <c r="BF289" s="172" t="n">
        <f aca="false">IF(N289="snížená",J289,0)</f>
        <v>0</v>
      </c>
      <c r="BG289" s="172" t="n">
        <f aca="false">IF(N289="zákl. přenesená",J289,0)</f>
        <v>0</v>
      </c>
      <c r="BH289" s="172" t="n">
        <f aca="false">IF(N289="sníž. přenesená",J289,0)</f>
        <v>0</v>
      </c>
      <c r="BI289" s="172" t="n">
        <f aca="false">IF(N289="nulová",J289,0)</f>
        <v>0</v>
      </c>
      <c r="BJ289" s="3" t="s">
        <v>79</v>
      </c>
      <c r="BK289" s="172" t="n">
        <f aca="false">ROUND(I289*H289,2)</f>
        <v>0</v>
      </c>
      <c r="BL289" s="3" t="s">
        <v>203</v>
      </c>
      <c r="BM289" s="171" t="s">
        <v>558</v>
      </c>
    </row>
    <row r="290" s="173" customFormat="true" ht="12.8" hidden="false" customHeight="false" outlineLevel="0" collapsed="false">
      <c r="B290" s="174"/>
      <c r="D290" s="175" t="s">
        <v>137</v>
      </c>
      <c r="E290" s="176"/>
      <c r="F290" s="177" t="s">
        <v>559</v>
      </c>
      <c r="H290" s="178" t="n">
        <v>6.15</v>
      </c>
      <c r="I290" s="179"/>
      <c r="L290" s="174"/>
      <c r="M290" s="180"/>
      <c r="N290" s="181"/>
      <c r="O290" s="181"/>
      <c r="P290" s="181"/>
      <c r="Q290" s="181"/>
      <c r="R290" s="181"/>
      <c r="S290" s="181"/>
      <c r="T290" s="182"/>
      <c r="AT290" s="176" t="s">
        <v>137</v>
      </c>
      <c r="AU290" s="176" t="s">
        <v>81</v>
      </c>
      <c r="AV290" s="173" t="s">
        <v>81</v>
      </c>
      <c r="AW290" s="173" t="s">
        <v>31</v>
      </c>
      <c r="AX290" s="173" t="s">
        <v>74</v>
      </c>
      <c r="AY290" s="176" t="s">
        <v>127</v>
      </c>
    </row>
    <row r="291" s="173" customFormat="true" ht="12.8" hidden="false" customHeight="false" outlineLevel="0" collapsed="false">
      <c r="B291" s="174"/>
      <c r="D291" s="175" t="s">
        <v>137</v>
      </c>
      <c r="E291" s="176"/>
      <c r="F291" s="177" t="s">
        <v>139</v>
      </c>
      <c r="H291" s="178" t="n">
        <v>5.78</v>
      </c>
      <c r="I291" s="179"/>
      <c r="L291" s="174"/>
      <c r="M291" s="180"/>
      <c r="N291" s="181"/>
      <c r="O291" s="181"/>
      <c r="P291" s="181"/>
      <c r="Q291" s="181"/>
      <c r="R291" s="181"/>
      <c r="S291" s="181"/>
      <c r="T291" s="182"/>
      <c r="AT291" s="176" t="s">
        <v>137</v>
      </c>
      <c r="AU291" s="176" t="s">
        <v>81</v>
      </c>
      <c r="AV291" s="173" t="s">
        <v>81</v>
      </c>
      <c r="AW291" s="173" t="s">
        <v>31</v>
      </c>
      <c r="AX291" s="173" t="s">
        <v>74</v>
      </c>
      <c r="AY291" s="176" t="s">
        <v>127</v>
      </c>
    </row>
    <row r="292" s="183" customFormat="true" ht="12.8" hidden="false" customHeight="false" outlineLevel="0" collapsed="false">
      <c r="B292" s="184"/>
      <c r="D292" s="175" t="s">
        <v>137</v>
      </c>
      <c r="E292" s="185"/>
      <c r="F292" s="186" t="s">
        <v>140</v>
      </c>
      <c r="H292" s="187" t="n">
        <v>11.93</v>
      </c>
      <c r="I292" s="188"/>
      <c r="L292" s="184"/>
      <c r="M292" s="189"/>
      <c r="N292" s="190"/>
      <c r="O292" s="190"/>
      <c r="P292" s="190"/>
      <c r="Q292" s="190"/>
      <c r="R292" s="190"/>
      <c r="S292" s="190"/>
      <c r="T292" s="191"/>
      <c r="AT292" s="185" t="s">
        <v>137</v>
      </c>
      <c r="AU292" s="185" t="s">
        <v>81</v>
      </c>
      <c r="AV292" s="183" t="s">
        <v>135</v>
      </c>
      <c r="AW292" s="183" t="s">
        <v>31</v>
      </c>
      <c r="AX292" s="183" t="s">
        <v>79</v>
      </c>
      <c r="AY292" s="185" t="s">
        <v>127</v>
      </c>
    </row>
    <row r="293" s="27" customFormat="true" ht="24.15" hidden="false" customHeight="true" outlineLevel="0" collapsed="false">
      <c r="A293" s="22"/>
      <c r="B293" s="159"/>
      <c r="C293" s="160" t="s">
        <v>560</v>
      </c>
      <c r="D293" s="160" t="s">
        <v>130</v>
      </c>
      <c r="E293" s="161" t="s">
        <v>561</v>
      </c>
      <c r="F293" s="162" t="s">
        <v>562</v>
      </c>
      <c r="G293" s="163" t="s">
        <v>133</v>
      </c>
      <c r="H293" s="164" t="n">
        <v>11.93</v>
      </c>
      <c r="I293" s="165"/>
      <c r="J293" s="166" t="n">
        <f aca="false">ROUND(I293*H293,2)</f>
        <v>0</v>
      </c>
      <c r="K293" s="162" t="s">
        <v>134</v>
      </c>
      <c r="L293" s="23"/>
      <c r="M293" s="167"/>
      <c r="N293" s="168" t="s">
        <v>39</v>
      </c>
      <c r="O293" s="60"/>
      <c r="P293" s="169" t="n">
        <f aca="false">O293*H293</f>
        <v>0</v>
      </c>
      <c r="Q293" s="169" t="n">
        <v>0</v>
      </c>
      <c r="R293" s="169" t="n">
        <f aca="false">Q293*H293</f>
        <v>0</v>
      </c>
      <c r="S293" s="169" t="n">
        <v>0</v>
      </c>
      <c r="T293" s="170" t="n">
        <f aca="false">S293*H293</f>
        <v>0</v>
      </c>
      <c r="U293" s="22"/>
      <c r="V293" s="22"/>
      <c r="W293" s="22"/>
      <c r="X293" s="22"/>
      <c r="Y293" s="22"/>
      <c r="Z293" s="22"/>
      <c r="AA293" s="22"/>
      <c r="AB293" s="22"/>
      <c r="AC293" s="22"/>
      <c r="AD293" s="22"/>
      <c r="AE293" s="22"/>
      <c r="AR293" s="171" t="s">
        <v>203</v>
      </c>
      <c r="AT293" s="171" t="s">
        <v>130</v>
      </c>
      <c r="AU293" s="171" t="s">
        <v>81</v>
      </c>
      <c r="AY293" s="3" t="s">
        <v>127</v>
      </c>
      <c r="BE293" s="172" t="n">
        <f aca="false">IF(N293="základní",J293,0)</f>
        <v>0</v>
      </c>
      <c r="BF293" s="172" t="n">
        <f aca="false">IF(N293="snížená",J293,0)</f>
        <v>0</v>
      </c>
      <c r="BG293" s="172" t="n">
        <f aca="false">IF(N293="zákl. přenesená",J293,0)</f>
        <v>0</v>
      </c>
      <c r="BH293" s="172" t="n">
        <f aca="false">IF(N293="sníž. přenesená",J293,0)</f>
        <v>0</v>
      </c>
      <c r="BI293" s="172" t="n">
        <f aca="false">IF(N293="nulová",J293,0)</f>
        <v>0</v>
      </c>
      <c r="BJ293" s="3" t="s">
        <v>79</v>
      </c>
      <c r="BK293" s="172" t="n">
        <f aca="false">ROUND(I293*H293,2)</f>
        <v>0</v>
      </c>
      <c r="BL293" s="3" t="s">
        <v>203</v>
      </c>
      <c r="BM293" s="171" t="s">
        <v>563</v>
      </c>
    </row>
    <row r="294" s="27" customFormat="true" ht="24.15" hidden="false" customHeight="true" outlineLevel="0" collapsed="false">
      <c r="A294" s="22"/>
      <c r="B294" s="159"/>
      <c r="C294" s="160" t="s">
        <v>564</v>
      </c>
      <c r="D294" s="160" t="s">
        <v>130</v>
      </c>
      <c r="E294" s="161" t="s">
        <v>565</v>
      </c>
      <c r="F294" s="162" t="s">
        <v>566</v>
      </c>
      <c r="G294" s="163" t="s">
        <v>133</v>
      </c>
      <c r="H294" s="164" t="n">
        <v>11.93</v>
      </c>
      <c r="I294" s="165"/>
      <c r="J294" s="166" t="n">
        <f aca="false">ROUND(I294*H294,2)</f>
        <v>0</v>
      </c>
      <c r="K294" s="162" t="s">
        <v>134</v>
      </c>
      <c r="L294" s="23"/>
      <c r="M294" s="167"/>
      <c r="N294" s="168" t="s">
        <v>39</v>
      </c>
      <c r="O294" s="60"/>
      <c r="P294" s="169" t="n">
        <f aca="false">O294*H294</f>
        <v>0</v>
      </c>
      <c r="Q294" s="169" t="n">
        <v>0.00758</v>
      </c>
      <c r="R294" s="169" t="n">
        <f aca="false">Q294*H294</f>
        <v>0.0904294</v>
      </c>
      <c r="S294" s="169" t="n">
        <v>0</v>
      </c>
      <c r="T294" s="170" t="n">
        <f aca="false">S294*H294</f>
        <v>0</v>
      </c>
      <c r="U294" s="22"/>
      <c r="V294" s="22"/>
      <c r="W294" s="22"/>
      <c r="X294" s="22"/>
      <c r="Y294" s="22"/>
      <c r="Z294" s="22"/>
      <c r="AA294" s="22"/>
      <c r="AB294" s="22"/>
      <c r="AC294" s="22"/>
      <c r="AD294" s="22"/>
      <c r="AE294" s="22"/>
      <c r="AR294" s="171" t="s">
        <v>203</v>
      </c>
      <c r="AT294" s="171" t="s">
        <v>130</v>
      </c>
      <c r="AU294" s="171" t="s">
        <v>81</v>
      </c>
      <c r="AY294" s="3" t="s">
        <v>127</v>
      </c>
      <c r="BE294" s="172" t="n">
        <f aca="false">IF(N294="základní",J294,0)</f>
        <v>0</v>
      </c>
      <c r="BF294" s="172" t="n">
        <f aca="false">IF(N294="snížená",J294,0)</f>
        <v>0</v>
      </c>
      <c r="BG294" s="172" t="n">
        <f aca="false">IF(N294="zákl. přenesená",J294,0)</f>
        <v>0</v>
      </c>
      <c r="BH294" s="172" t="n">
        <f aca="false">IF(N294="sníž. přenesená",J294,0)</f>
        <v>0</v>
      </c>
      <c r="BI294" s="172" t="n">
        <f aca="false">IF(N294="nulová",J294,0)</f>
        <v>0</v>
      </c>
      <c r="BJ294" s="3" t="s">
        <v>79</v>
      </c>
      <c r="BK294" s="172" t="n">
        <f aca="false">ROUND(I294*H294,2)</f>
        <v>0</v>
      </c>
      <c r="BL294" s="3" t="s">
        <v>203</v>
      </c>
      <c r="BM294" s="171" t="s">
        <v>567</v>
      </c>
    </row>
    <row r="295" s="27" customFormat="true" ht="33" hidden="false" customHeight="true" outlineLevel="0" collapsed="false">
      <c r="A295" s="22"/>
      <c r="B295" s="159"/>
      <c r="C295" s="160" t="s">
        <v>568</v>
      </c>
      <c r="D295" s="160" t="s">
        <v>130</v>
      </c>
      <c r="E295" s="161" t="s">
        <v>569</v>
      </c>
      <c r="F295" s="162" t="s">
        <v>570</v>
      </c>
      <c r="G295" s="163" t="s">
        <v>133</v>
      </c>
      <c r="H295" s="164" t="n">
        <v>11.93</v>
      </c>
      <c r="I295" s="165"/>
      <c r="J295" s="166" t="n">
        <f aca="false">ROUND(I295*H295,2)</f>
        <v>0</v>
      </c>
      <c r="K295" s="162" t="s">
        <v>134</v>
      </c>
      <c r="L295" s="23"/>
      <c r="M295" s="167"/>
      <c r="N295" s="168" t="s">
        <v>39</v>
      </c>
      <c r="O295" s="60"/>
      <c r="P295" s="169" t="n">
        <f aca="false">O295*H295</f>
        <v>0</v>
      </c>
      <c r="Q295" s="169" t="n">
        <v>0.00903</v>
      </c>
      <c r="R295" s="169" t="n">
        <f aca="false">Q295*H295</f>
        <v>0.1077279</v>
      </c>
      <c r="S295" s="169" t="n">
        <v>0</v>
      </c>
      <c r="T295" s="170" t="n">
        <f aca="false">S295*H295</f>
        <v>0</v>
      </c>
      <c r="U295" s="22"/>
      <c r="V295" s="22"/>
      <c r="W295" s="22"/>
      <c r="X295" s="22"/>
      <c r="Y295" s="22"/>
      <c r="Z295" s="22"/>
      <c r="AA295" s="22"/>
      <c r="AB295" s="22"/>
      <c r="AC295" s="22"/>
      <c r="AD295" s="22"/>
      <c r="AE295" s="22"/>
      <c r="AR295" s="171" t="s">
        <v>203</v>
      </c>
      <c r="AT295" s="171" t="s">
        <v>130</v>
      </c>
      <c r="AU295" s="171" t="s">
        <v>81</v>
      </c>
      <c r="AY295" s="3" t="s">
        <v>127</v>
      </c>
      <c r="BE295" s="172" t="n">
        <f aca="false">IF(N295="základní",J295,0)</f>
        <v>0</v>
      </c>
      <c r="BF295" s="172" t="n">
        <f aca="false">IF(N295="snížená",J295,0)</f>
        <v>0</v>
      </c>
      <c r="BG295" s="172" t="n">
        <f aca="false">IF(N295="zákl. přenesená",J295,0)</f>
        <v>0</v>
      </c>
      <c r="BH295" s="172" t="n">
        <f aca="false">IF(N295="sníž. přenesená",J295,0)</f>
        <v>0</v>
      </c>
      <c r="BI295" s="172" t="n">
        <f aca="false">IF(N295="nulová",J295,0)</f>
        <v>0</v>
      </c>
      <c r="BJ295" s="3" t="s">
        <v>79</v>
      </c>
      <c r="BK295" s="172" t="n">
        <f aca="false">ROUND(I295*H295,2)</f>
        <v>0</v>
      </c>
      <c r="BL295" s="3" t="s">
        <v>203</v>
      </c>
      <c r="BM295" s="171" t="s">
        <v>571</v>
      </c>
    </row>
    <row r="296" s="27" customFormat="true" ht="24.15" hidden="false" customHeight="true" outlineLevel="0" collapsed="false">
      <c r="A296" s="22"/>
      <c r="B296" s="159"/>
      <c r="C296" s="193" t="s">
        <v>572</v>
      </c>
      <c r="D296" s="193" t="s">
        <v>434</v>
      </c>
      <c r="E296" s="194" t="s">
        <v>573</v>
      </c>
      <c r="F296" s="195" t="s">
        <v>574</v>
      </c>
      <c r="G296" s="196" t="s">
        <v>133</v>
      </c>
      <c r="H296" s="197" t="n">
        <v>13.72</v>
      </c>
      <c r="I296" s="198"/>
      <c r="J296" s="199" t="n">
        <f aca="false">ROUND(I296*H296,2)</f>
        <v>0</v>
      </c>
      <c r="K296" s="195" t="s">
        <v>134</v>
      </c>
      <c r="L296" s="200"/>
      <c r="M296" s="201"/>
      <c r="N296" s="202" t="s">
        <v>39</v>
      </c>
      <c r="O296" s="60"/>
      <c r="P296" s="169" t="n">
        <f aca="false">O296*H296</f>
        <v>0</v>
      </c>
      <c r="Q296" s="169" t="n">
        <v>0.022</v>
      </c>
      <c r="R296" s="169" t="n">
        <f aca="false">Q296*H296</f>
        <v>0.30184</v>
      </c>
      <c r="S296" s="169" t="n">
        <v>0</v>
      </c>
      <c r="T296" s="170" t="n">
        <f aca="false">S296*H296</f>
        <v>0</v>
      </c>
      <c r="U296" s="22"/>
      <c r="V296" s="22"/>
      <c r="W296" s="22"/>
      <c r="X296" s="22"/>
      <c r="Y296" s="22"/>
      <c r="Z296" s="22"/>
      <c r="AA296" s="22"/>
      <c r="AB296" s="22"/>
      <c r="AC296" s="22"/>
      <c r="AD296" s="22"/>
      <c r="AE296" s="22"/>
      <c r="AR296" s="171" t="s">
        <v>272</v>
      </c>
      <c r="AT296" s="171" t="s">
        <v>434</v>
      </c>
      <c r="AU296" s="171" t="s">
        <v>81</v>
      </c>
      <c r="AY296" s="3" t="s">
        <v>127</v>
      </c>
      <c r="BE296" s="172" t="n">
        <f aca="false">IF(N296="základní",J296,0)</f>
        <v>0</v>
      </c>
      <c r="BF296" s="172" t="n">
        <f aca="false">IF(N296="snížená",J296,0)</f>
        <v>0</v>
      </c>
      <c r="BG296" s="172" t="n">
        <f aca="false">IF(N296="zákl. přenesená",J296,0)</f>
        <v>0</v>
      </c>
      <c r="BH296" s="172" t="n">
        <f aca="false">IF(N296="sníž. přenesená",J296,0)</f>
        <v>0</v>
      </c>
      <c r="BI296" s="172" t="n">
        <f aca="false">IF(N296="nulová",J296,0)</f>
        <v>0</v>
      </c>
      <c r="BJ296" s="3" t="s">
        <v>79</v>
      </c>
      <c r="BK296" s="172" t="n">
        <f aca="false">ROUND(I296*H296,2)</f>
        <v>0</v>
      </c>
      <c r="BL296" s="3" t="s">
        <v>203</v>
      </c>
      <c r="BM296" s="171" t="s">
        <v>575</v>
      </c>
    </row>
    <row r="297" s="173" customFormat="true" ht="12.8" hidden="false" customHeight="false" outlineLevel="0" collapsed="false">
      <c r="B297" s="174"/>
      <c r="D297" s="175" t="s">
        <v>137</v>
      </c>
      <c r="F297" s="177" t="s">
        <v>576</v>
      </c>
      <c r="H297" s="178" t="n">
        <v>13.72</v>
      </c>
      <c r="I297" s="179"/>
      <c r="L297" s="174"/>
      <c r="M297" s="180"/>
      <c r="N297" s="181"/>
      <c r="O297" s="181"/>
      <c r="P297" s="181"/>
      <c r="Q297" s="181"/>
      <c r="R297" s="181"/>
      <c r="S297" s="181"/>
      <c r="T297" s="182"/>
      <c r="AT297" s="176" t="s">
        <v>137</v>
      </c>
      <c r="AU297" s="176" t="s">
        <v>81</v>
      </c>
      <c r="AV297" s="173" t="s">
        <v>81</v>
      </c>
      <c r="AW297" s="173" t="s">
        <v>2</v>
      </c>
      <c r="AX297" s="173" t="s">
        <v>79</v>
      </c>
      <c r="AY297" s="176" t="s">
        <v>127</v>
      </c>
    </row>
    <row r="298" s="27" customFormat="true" ht="33" hidden="false" customHeight="true" outlineLevel="0" collapsed="false">
      <c r="A298" s="22"/>
      <c r="B298" s="159"/>
      <c r="C298" s="160" t="s">
        <v>577</v>
      </c>
      <c r="D298" s="160" t="s">
        <v>130</v>
      </c>
      <c r="E298" s="161" t="s">
        <v>578</v>
      </c>
      <c r="F298" s="162" t="s">
        <v>579</v>
      </c>
      <c r="G298" s="163" t="s">
        <v>133</v>
      </c>
      <c r="H298" s="164" t="n">
        <v>11.93</v>
      </c>
      <c r="I298" s="165"/>
      <c r="J298" s="166" t="n">
        <f aca="false">ROUND(I298*H298,2)</f>
        <v>0</v>
      </c>
      <c r="K298" s="162" t="s">
        <v>134</v>
      </c>
      <c r="L298" s="23"/>
      <c r="M298" s="167"/>
      <c r="N298" s="168" t="s">
        <v>39</v>
      </c>
      <c r="O298" s="60"/>
      <c r="P298" s="169" t="n">
        <f aca="false">O298*H298</f>
        <v>0</v>
      </c>
      <c r="Q298" s="169" t="n">
        <v>0</v>
      </c>
      <c r="R298" s="169" t="n">
        <f aca="false">Q298*H298</f>
        <v>0</v>
      </c>
      <c r="S298" s="169" t="n">
        <v>0</v>
      </c>
      <c r="T298" s="170" t="n">
        <f aca="false">S298*H298</f>
        <v>0</v>
      </c>
      <c r="U298" s="22"/>
      <c r="V298" s="22"/>
      <c r="W298" s="22"/>
      <c r="X298" s="22"/>
      <c r="Y298" s="22"/>
      <c r="Z298" s="22"/>
      <c r="AA298" s="22"/>
      <c r="AB298" s="22"/>
      <c r="AC298" s="22"/>
      <c r="AD298" s="22"/>
      <c r="AE298" s="22"/>
      <c r="AR298" s="171" t="s">
        <v>203</v>
      </c>
      <c r="AT298" s="171" t="s">
        <v>130</v>
      </c>
      <c r="AU298" s="171" t="s">
        <v>81</v>
      </c>
      <c r="AY298" s="3" t="s">
        <v>127</v>
      </c>
      <c r="BE298" s="172" t="n">
        <f aca="false">IF(N298="základní",J298,0)</f>
        <v>0</v>
      </c>
      <c r="BF298" s="172" t="n">
        <f aca="false">IF(N298="snížená",J298,0)</f>
        <v>0</v>
      </c>
      <c r="BG298" s="172" t="n">
        <f aca="false">IF(N298="zákl. přenesená",J298,0)</f>
        <v>0</v>
      </c>
      <c r="BH298" s="172" t="n">
        <f aca="false">IF(N298="sníž. přenesená",J298,0)</f>
        <v>0</v>
      </c>
      <c r="BI298" s="172" t="n">
        <f aca="false">IF(N298="nulová",J298,0)</f>
        <v>0</v>
      </c>
      <c r="BJ298" s="3" t="s">
        <v>79</v>
      </c>
      <c r="BK298" s="172" t="n">
        <f aca="false">ROUND(I298*H298,2)</f>
        <v>0</v>
      </c>
      <c r="BL298" s="3" t="s">
        <v>203</v>
      </c>
      <c r="BM298" s="171" t="s">
        <v>580</v>
      </c>
    </row>
    <row r="299" s="27" customFormat="true" ht="24.15" hidden="false" customHeight="true" outlineLevel="0" collapsed="false">
      <c r="A299" s="22"/>
      <c r="B299" s="159"/>
      <c r="C299" s="160" t="s">
        <v>581</v>
      </c>
      <c r="D299" s="160" t="s">
        <v>130</v>
      </c>
      <c r="E299" s="161" t="s">
        <v>582</v>
      </c>
      <c r="F299" s="162" t="s">
        <v>583</v>
      </c>
      <c r="G299" s="163" t="s">
        <v>133</v>
      </c>
      <c r="H299" s="164" t="n">
        <v>14.63</v>
      </c>
      <c r="I299" s="165"/>
      <c r="J299" s="166" t="n">
        <f aca="false">ROUND(I299*H299,2)</f>
        <v>0</v>
      </c>
      <c r="K299" s="162" t="s">
        <v>134</v>
      </c>
      <c r="L299" s="23"/>
      <c r="M299" s="167"/>
      <c r="N299" s="168" t="s">
        <v>39</v>
      </c>
      <c r="O299" s="60"/>
      <c r="P299" s="169" t="n">
        <f aca="false">O299*H299</f>
        <v>0</v>
      </c>
      <c r="Q299" s="169" t="n">
        <v>0.0015</v>
      </c>
      <c r="R299" s="169" t="n">
        <f aca="false">Q299*H299</f>
        <v>0.021945</v>
      </c>
      <c r="S299" s="169" t="n">
        <v>0</v>
      </c>
      <c r="T299" s="170" t="n">
        <f aca="false">S299*H299</f>
        <v>0</v>
      </c>
      <c r="U299" s="22"/>
      <c r="V299" s="22"/>
      <c r="W299" s="22"/>
      <c r="X299" s="22"/>
      <c r="Y299" s="22"/>
      <c r="Z299" s="22"/>
      <c r="AA299" s="22"/>
      <c r="AB299" s="22"/>
      <c r="AC299" s="22"/>
      <c r="AD299" s="22"/>
      <c r="AE299" s="22"/>
      <c r="AR299" s="171" t="s">
        <v>203</v>
      </c>
      <c r="AT299" s="171" t="s">
        <v>130</v>
      </c>
      <c r="AU299" s="171" t="s">
        <v>81</v>
      </c>
      <c r="AY299" s="3" t="s">
        <v>127</v>
      </c>
      <c r="BE299" s="172" t="n">
        <f aca="false">IF(N299="základní",J299,0)</f>
        <v>0</v>
      </c>
      <c r="BF299" s="172" t="n">
        <f aca="false">IF(N299="snížená",J299,0)</f>
        <v>0</v>
      </c>
      <c r="BG299" s="172" t="n">
        <f aca="false">IF(N299="zákl. přenesená",J299,0)</f>
        <v>0</v>
      </c>
      <c r="BH299" s="172" t="n">
        <f aca="false">IF(N299="sníž. přenesená",J299,0)</f>
        <v>0</v>
      </c>
      <c r="BI299" s="172" t="n">
        <f aca="false">IF(N299="nulová",J299,0)</f>
        <v>0</v>
      </c>
      <c r="BJ299" s="3" t="s">
        <v>79</v>
      </c>
      <c r="BK299" s="172" t="n">
        <f aca="false">ROUND(I299*H299,2)</f>
        <v>0</v>
      </c>
      <c r="BL299" s="3" t="s">
        <v>203</v>
      </c>
      <c r="BM299" s="171" t="s">
        <v>584</v>
      </c>
    </row>
    <row r="300" s="173" customFormat="true" ht="12.8" hidden="false" customHeight="false" outlineLevel="0" collapsed="false">
      <c r="B300" s="174"/>
      <c r="D300" s="175" t="s">
        <v>137</v>
      </c>
      <c r="E300" s="176"/>
      <c r="F300" s="177" t="s">
        <v>585</v>
      </c>
      <c r="H300" s="178" t="n">
        <v>14.63</v>
      </c>
      <c r="I300" s="179"/>
      <c r="L300" s="174"/>
      <c r="M300" s="180"/>
      <c r="N300" s="181"/>
      <c r="O300" s="181"/>
      <c r="P300" s="181"/>
      <c r="Q300" s="181"/>
      <c r="R300" s="181"/>
      <c r="S300" s="181"/>
      <c r="T300" s="182"/>
      <c r="AT300" s="176" t="s">
        <v>137</v>
      </c>
      <c r="AU300" s="176" t="s">
        <v>81</v>
      </c>
      <c r="AV300" s="173" t="s">
        <v>81</v>
      </c>
      <c r="AW300" s="173" t="s">
        <v>31</v>
      </c>
      <c r="AX300" s="173" t="s">
        <v>79</v>
      </c>
      <c r="AY300" s="176" t="s">
        <v>127</v>
      </c>
    </row>
    <row r="301" s="27" customFormat="true" ht="16.5" hidden="false" customHeight="true" outlineLevel="0" collapsed="false">
      <c r="A301" s="22"/>
      <c r="B301" s="159"/>
      <c r="C301" s="160" t="s">
        <v>586</v>
      </c>
      <c r="D301" s="160" t="s">
        <v>130</v>
      </c>
      <c r="E301" s="161" t="s">
        <v>587</v>
      </c>
      <c r="F301" s="162" t="s">
        <v>588</v>
      </c>
      <c r="G301" s="163" t="s">
        <v>169</v>
      </c>
      <c r="H301" s="164" t="n">
        <v>27.4</v>
      </c>
      <c r="I301" s="165"/>
      <c r="J301" s="166" t="n">
        <f aca="false">ROUND(I301*H301,2)</f>
        <v>0</v>
      </c>
      <c r="K301" s="162" t="s">
        <v>134</v>
      </c>
      <c r="L301" s="23"/>
      <c r="M301" s="167"/>
      <c r="N301" s="168" t="s">
        <v>39</v>
      </c>
      <c r="O301" s="60"/>
      <c r="P301" s="169" t="n">
        <f aca="false">O301*H301</f>
        <v>0</v>
      </c>
      <c r="Q301" s="169" t="n">
        <v>9E-005</v>
      </c>
      <c r="R301" s="169" t="n">
        <f aca="false">Q301*H301</f>
        <v>0.002466</v>
      </c>
      <c r="S301" s="169" t="n">
        <v>0</v>
      </c>
      <c r="T301" s="170" t="n">
        <f aca="false">S301*H301</f>
        <v>0</v>
      </c>
      <c r="U301" s="22"/>
      <c r="V301" s="22"/>
      <c r="W301" s="22"/>
      <c r="X301" s="22"/>
      <c r="Y301" s="22"/>
      <c r="Z301" s="22"/>
      <c r="AA301" s="22"/>
      <c r="AB301" s="22"/>
      <c r="AC301" s="22"/>
      <c r="AD301" s="22"/>
      <c r="AE301" s="22"/>
      <c r="AR301" s="171" t="s">
        <v>203</v>
      </c>
      <c r="AT301" s="171" t="s">
        <v>130</v>
      </c>
      <c r="AU301" s="171" t="s">
        <v>81</v>
      </c>
      <c r="AY301" s="3" t="s">
        <v>127</v>
      </c>
      <c r="BE301" s="172" t="n">
        <f aca="false">IF(N301="základní",J301,0)</f>
        <v>0</v>
      </c>
      <c r="BF301" s="172" t="n">
        <f aca="false">IF(N301="snížená",J301,0)</f>
        <v>0</v>
      </c>
      <c r="BG301" s="172" t="n">
        <f aca="false">IF(N301="zákl. přenesená",J301,0)</f>
        <v>0</v>
      </c>
      <c r="BH301" s="172" t="n">
        <f aca="false">IF(N301="sníž. přenesená",J301,0)</f>
        <v>0</v>
      </c>
      <c r="BI301" s="172" t="n">
        <f aca="false">IF(N301="nulová",J301,0)</f>
        <v>0</v>
      </c>
      <c r="BJ301" s="3" t="s">
        <v>79</v>
      </c>
      <c r="BK301" s="172" t="n">
        <f aca="false">ROUND(I301*H301,2)</f>
        <v>0</v>
      </c>
      <c r="BL301" s="3" t="s">
        <v>203</v>
      </c>
      <c r="BM301" s="171" t="s">
        <v>589</v>
      </c>
    </row>
    <row r="302" s="27" customFormat="true" ht="16.5" hidden="false" customHeight="true" outlineLevel="0" collapsed="false">
      <c r="A302" s="22"/>
      <c r="B302" s="159"/>
      <c r="C302" s="160" t="s">
        <v>590</v>
      </c>
      <c r="D302" s="160" t="s">
        <v>130</v>
      </c>
      <c r="E302" s="161" t="s">
        <v>591</v>
      </c>
      <c r="F302" s="162" t="s">
        <v>592</v>
      </c>
      <c r="G302" s="163" t="s">
        <v>169</v>
      </c>
      <c r="H302" s="164" t="n">
        <v>27.4</v>
      </c>
      <c r="I302" s="165"/>
      <c r="J302" s="166" t="n">
        <f aca="false">ROUND(I302*H302,2)</f>
        <v>0</v>
      </c>
      <c r="K302" s="162" t="s">
        <v>134</v>
      </c>
      <c r="L302" s="23"/>
      <c r="M302" s="167"/>
      <c r="N302" s="168" t="s">
        <v>39</v>
      </c>
      <c r="O302" s="60"/>
      <c r="P302" s="169" t="n">
        <f aca="false">O302*H302</f>
        <v>0</v>
      </c>
      <c r="Q302" s="169" t="n">
        <v>0.00142</v>
      </c>
      <c r="R302" s="169" t="n">
        <f aca="false">Q302*H302</f>
        <v>0.038908</v>
      </c>
      <c r="S302" s="169" t="n">
        <v>0</v>
      </c>
      <c r="T302" s="170" t="n">
        <f aca="false">S302*H302</f>
        <v>0</v>
      </c>
      <c r="U302" s="22"/>
      <c r="V302" s="22"/>
      <c r="W302" s="22"/>
      <c r="X302" s="22"/>
      <c r="Y302" s="22"/>
      <c r="Z302" s="22"/>
      <c r="AA302" s="22"/>
      <c r="AB302" s="22"/>
      <c r="AC302" s="22"/>
      <c r="AD302" s="22"/>
      <c r="AE302" s="22"/>
      <c r="AR302" s="171" t="s">
        <v>203</v>
      </c>
      <c r="AT302" s="171" t="s">
        <v>130</v>
      </c>
      <c r="AU302" s="171" t="s">
        <v>81</v>
      </c>
      <c r="AY302" s="3" t="s">
        <v>127</v>
      </c>
      <c r="BE302" s="172" t="n">
        <f aca="false">IF(N302="základní",J302,0)</f>
        <v>0</v>
      </c>
      <c r="BF302" s="172" t="n">
        <f aca="false">IF(N302="snížená",J302,0)</f>
        <v>0</v>
      </c>
      <c r="BG302" s="172" t="n">
        <f aca="false">IF(N302="zákl. přenesená",J302,0)</f>
        <v>0</v>
      </c>
      <c r="BH302" s="172" t="n">
        <f aca="false">IF(N302="sníž. přenesená",J302,0)</f>
        <v>0</v>
      </c>
      <c r="BI302" s="172" t="n">
        <f aca="false">IF(N302="nulová",J302,0)</f>
        <v>0</v>
      </c>
      <c r="BJ302" s="3" t="s">
        <v>79</v>
      </c>
      <c r="BK302" s="172" t="n">
        <f aca="false">ROUND(I302*H302,2)</f>
        <v>0</v>
      </c>
      <c r="BL302" s="3" t="s">
        <v>203</v>
      </c>
      <c r="BM302" s="171" t="s">
        <v>593</v>
      </c>
    </row>
    <row r="303" s="173" customFormat="true" ht="12.8" hidden="false" customHeight="false" outlineLevel="0" collapsed="false">
      <c r="B303" s="174"/>
      <c r="D303" s="175" t="s">
        <v>137</v>
      </c>
      <c r="E303" s="176"/>
      <c r="F303" s="177" t="s">
        <v>594</v>
      </c>
      <c r="H303" s="178" t="n">
        <v>27.4</v>
      </c>
      <c r="I303" s="179"/>
      <c r="L303" s="174"/>
      <c r="M303" s="180"/>
      <c r="N303" s="181"/>
      <c r="O303" s="181"/>
      <c r="P303" s="181"/>
      <c r="Q303" s="181"/>
      <c r="R303" s="181"/>
      <c r="S303" s="181"/>
      <c r="T303" s="182"/>
      <c r="AT303" s="176" t="s">
        <v>137</v>
      </c>
      <c r="AU303" s="176" t="s">
        <v>81</v>
      </c>
      <c r="AV303" s="173" t="s">
        <v>81</v>
      </c>
      <c r="AW303" s="173" t="s">
        <v>31</v>
      </c>
      <c r="AX303" s="173" t="s">
        <v>79</v>
      </c>
      <c r="AY303" s="176" t="s">
        <v>127</v>
      </c>
    </row>
    <row r="304" s="27" customFormat="true" ht="24.15" hidden="false" customHeight="true" outlineLevel="0" collapsed="false">
      <c r="A304" s="22"/>
      <c r="B304" s="159"/>
      <c r="C304" s="160" t="s">
        <v>595</v>
      </c>
      <c r="D304" s="160" t="s">
        <v>130</v>
      </c>
      <c r="E304" s="161" t="s">
        <v>596</v>
      </c>
      <c r="F304" s="162" t="s">
        <v>597</v>
      </c>
      <c r="G304" s="163" t="s">
        <v>328</v>
      </c>
      <c r="H304" s="192"/>
      <c r="I304" s="165"/>
      <c r="J304" s="166" t="n">
        <f aca="false">ROUND(I304*H304,2)</f>
        <v>0</v>
      </c>
      <c r="K304" s="162" t="s">
        <v>134</v>
      </c>
      <c r="L304" s="23"/>
      <c r="M304" s="167"/>
      <c r="N304" s="168" t="s">
        <v>39</v>
      </c>
      <c r="O304" s="60"/>
      <c r="P304" s="169" t="n">
        <f aca="false">O304*H304</f>
        <v>0</v>
      </c>
      <c r="Q304" s="169" t="n">
        <v>0</v>
      </c>
      <c r="R304" s="169" t="n">
        <f aca="false">Q304*H304</f>
        <v>0</v>
      </c>
      <c r="S304" s="169" t="n">
        <v>0</v>
      </c>
      <c r="T304" s="170" t="n">
        <f aca="false">S304*H304</f>
        <v>0</v>
      </c>
      <c r="U304" s="22"/>
      <c r="V304" s="22"/>
      <c r="W304" s="22"/>
      <c r="X304" s="22"/>
      <c r="Y304" s="22"/>
      <c r="Z304" s="22"/>
      <c r="AA304" s="22"/>
      <c r="AB304" s="22"/>
      <c r="AC304" s="22"/>
      <c r="AD304" s="22"/>
      <c r="AE304" s="22"/>
      <c r="AR304" s="171" t="s">
        <v>203</v>
      </c>
      <c r="AT304" s="171" t="s">
        <v>130</v>
      </c>
      <c r="AU304" s="171" t="s">
        <v>81</v>
      </c>
      <c r="AY304" s="3" t="s">
        <v>127</v>
      </c>
      <c r="BE304" s="172" t="n">
        <f aca="false">IF(N304="základní",J304,0)</f>
        <v>0</v>
      </c>
      <c r="BF304" s="172" t="n">
        <f aca="false">IF(N304="snížená",J304,0)</f>
        <v>0</v>
      </c>
      <c r="BG304" s="172" t="n">
        <f aca="false">IF(N304="zákl. přenesená",J304,0)</f>
        <v>0</v>
      </c>
      <c r="BH304" s="172" t="n">
        <f aca="false">IF(N304="sníž. přenesená",J304,0)</f>
        <v>0</v>
      </c>
      <c r="BI304" s="172" t="n">
        <f aca="false">IF(N304="nulová",J304,0)</f>
        <v>0</v>
      </c>
      <c r="BJ304" s="3" t="s">
        <v>79</v>
      </c>
      <c r="BK304" s="172" t="n">
        <f aca="false">ROUND(I304*H304,2)</f>
        <v>0</v>
      </c>
      <c r="BL304" s="3" t="s">
        <v>203</v>
      </c>
      <c r="BM304" s="171" t="s">
        <v>598</v>
      </c>
    </row>
    <row r="305" s="145" customFormat="true" ht="22.8" hidden="false" customHeight="true" outlineLevel="0" collapsed="false">
      <c r="B305" s="146"/>
      <c r="D305" s="147" t="s">
        <v>73</v>
      </c>
      <c r="E305" s="157" t="s">
        <v>599</v>
      </c>
      <c r="F305" s="157" t="s">
        <v>600</v>
      </c>
      <c r="I305" s="149"/>
      <c r="J305" s="158" t="n">
        <f aca="false">BK305</f>
        <v>0</v>
      </c>
      <c r="L305" s="146"/>
      <c r="M305" s="151"/>
      <c r="N305" s="152"/>
      <c r="O305" s="152"/>
      <c r="P305" s="153" t="n">
        <f aca="false">SUM(P306:P307)</f>
        <v>0</v>
      </c>
      <c r="Q305" s="152"/>
      <c r="R305" s="153" t="n">
        <f aca="false">SUM(R306:R307)</f>
        <v>0</v>
      </c>
      <c r="S305" s="152"/>
      <c r="T305" s="154" t="n">
        <f aca="false">SUM(T306:T307)</f>
        <v>0.03519</v>
      </c>
      <c r="AR305" s="147" t="s">
        <v>81</v>
      </c>
      <c r="AT305" s="155" t="s">
        <v>73</v>
      </c>
      <c r="AU305" s="155" t="s">
        <v>79</v>
      </c>
      <c r="AY305" s="147" t="s">
        <v>127</v>
      </c>
      <c r="BK305" s="156" t="n">
        <f aca="false">SUM(BK306:BK307)</f>
        <v>0</v>
      </c>
    </row>
    <row r="306" s="27" customFormat="true" ht="21.75" hidden="false" customHeight="true" outlineLevel="0" collapsed="false">
      <c r="A306" s="22"/>
      <c r="B306" s="159"/>
      <c r="C306" s="160" t="s">
        <v>601</v>
      </c>
      <c r="D306" s="160" t="s">
        <v>130</v>
      </c>
      <c r="E306" s="161" t="s">
        <v>602</v>
      </c>
      <c r="F306" s="162" t="s">
        <v>603</v>
      </c>
      <c r="G306" s="163" t="s">
        <v>133</v>
      </c>
      <c r="H306" s="164" t="n">
        <v>11.73</v>
      </c>
      <c r="I306" s="165"/>
      <c r="J306" s="166" t="n">
        <f aca="false">ROUND(I306*H306,2)</f>
        <v>0</v>
      </c>
      <c r="K306" s="162" t="s">
        <v>134</v>
      </c>
      <c r="L306" s="23"/>
      <c r="M306" s="167"/>
      <c r="N306" s="168" t="s">
        <v>39</v>
      </c>
      <c r="O306" s="60"/>
      <c r="P306" s="169" t="n">
        <f aca="false">O306*H306</f>
        <v>0</v>
      </c>
      <c r="Q306" s="169" t="n">
        <v>0</v>
      </c>
      <c r="R306" s="169" t="n">
        <f aca="false">Q306*H306</f>
        <v>0</v>
      </c>
      <c r="S306" s="169" t="n">
        <v>0.003</v>
      </c>
      <c r="T306" s="170" t="n">
        <f aca="false">S306*H306</f>
        <v>0.03519</v>
      </c>
      <c r="U306" s="22"/>
      <c r="V306" s="22"/>
      <c r="W306" s="22"/>
      <c r="X306" s="22"/>
      <c r="Y306" s="22"/>
      <c r="Z306" s="22"/>
      <c r="AA306" s="22"/>
      <c r="AB306" s="22"/>
      <c r="AC306" s="22"/>
      <c r="AD306" s="22"/>
      <c r="AE306" s="22"/>
      <c r="AR306" s="171" t="s">
        <v>203</v>
      </c>
      <c r="AT306" s="171" t="s">
        <v>130</v>
      </c>
      <c r="AU306" s="171" t="s">
        <v>81</v>
      </c>
      <c r="AY306" s="3" t="s">
        <v>127</v>
      </c>
      <c r="BE306" s="172" t="n">
        <f aca="false">IF(N306="základní",J306,0)</f>
        <v>0</v>
      </c>
      <c r="BF306" s="172" t="n">
        <f aca="false">IF(N306="snížená",J306,0)</f>
        <v>0</v>
      </c>
      <c r="BG306" s="172" t="n">
        <f aca="false">IF(N306="zákl. přenesená",J306,0)</f>
        <v>0</v>
      </c>
      <c r="BH306" s="172" t="n">
        <f aca="false">IF(N306="sníž. přenesená",J306,0)</f>
        <v>0</v>
      </c>
      <c r="BI306" s="172" t="n">
        <f aca="false">IF(N306="nulová",J306,0)</f>
        <v>0</v>
      </c>
      <c r="BJ306" s="3" t="s">
        <v>79</v>
      </c>
      <c r="BK306" s="172" t="n">
        <f aca="false">ROUND(I306*H306,2)</f>
        <v>0</v>
      </c>
      <c r="BL306" s="3" t="s">
        <v>203</v>
      </c>
      <c r="BM306" s="171" t="s">
        <v>604</v>
      </c>
    </row>
    <row r="307" s="173" customFormat="true" ht="12.8" hidden="false" customHeight="false" outlineLevel="0" collapsed="false">
      <c r="B307" s="174"/>
      <c r="D307" s="175" t="s">
        <v>137</v>
      </c>
      <c r="E307" s="176"/>
      <c r="F307" s="177" t="s">
        <v>194</v>
      </c>
      <c r="H307" s="178" t="n">
        <v>11.73</v>
      </c>
      <c r="I307" s="179"/>
      <c r="L307" s="174"/>
      <c r="M307" s="180"/>
      <c r="N307" s="181"/>
      <c r="O307" s="181"/>
      <c r="P307" s="181"/>
      <c r="Q307" s="181"/>
      <c r="R307" s="181"/>
      <c r="S307" s="181"/>
      <c r="T307" s="182"/>
      <c r="AT307" s="176" t="s">
        <v>137</v>
      </c>
      <c r="AU307" s="176" t="s">
        <v>81</v>
      </c>
      <c r="AV307" s="173" t="s">
        <v>81</v>
      </c>
      <c r="AW307" s="173" t="s">
        <v>31</v>
      </c>
      <c r="AX307" s="173" t="s">
        <v>79</v>
      </c>
      <c r="AY307" s="176" t="s">
        <v>127</v>
      </c>
    </row>
    <row r="308" s="145" customFormat="true" ht="22.8" hidden="false" customHeight="true" outlineLevel="0" collapsed="false">
      <c r="B308" s="146"/>
      <c r="D308" s="147" t="s">
        <v>73</v>
      </c>
      <c r="E308" s="157" t="s">
        <v>605</v>
      </c>
      <c r="F308" s="157" t="s">
        <v>606</v>
      </c>
      <c r="I308" s="149"/>
      <c r="J308" s="158" t="n">
        <f aca="false">BK308</f>
        <v>0</v>
      </c>
      <c r="L308" s="146"/>
      <c r="M308" s="151"/>
      <c r="N308" s="152"/>
      <c r="O308" s="152"/>
      <c r="P308" s="153" t="n">
        <f aca="false">SUM(P309:P326)</f>
        <v>0</v>
      </c>
      <c r="Q308" s="152"/>
      <c r="R308" s="153" t="n">
        <f aca="false">SUM(R309:R326)</f>
        <v>1.6112731</v>
      </c>
      <c r="S308" s="152"/>
      <c r="T308" s="154" t="n">
        <f aca="false">SUM(T309:T326)</f>
        <v>0</v>
      </c>
      <c r="AR308" s="147" t="s">
        <v>81</v>
      </c>
      <c r="AT308" s="155" t="s">
        <v>73</v>
      </c>
      <c r="AU308" s="155" t="s">
        <v>79</v>
      </c>
      <c r="AY308" s="147" t="s">
        <v>127</v>
      </c>
      <c r="BK308" s="156" t="n">
        <f aca="false">SUM(BK309:BK326)</f>
        <v>0</v>
      </c>
    </row>
    <row r="309" s="27" customFormat="true" ht="16.5" hidden="false" customHeight="true" outlineLevel="0" collapsed="false">
      <c r="A309" s="22"/>
      <c r="B309" s="159"/>
      <c r="C309" s="160" t="s">
        <v>607</v>
      </c>
      <c r="D309" s="160" t="s">
        <v>130</v>
      </c>
      <c r="E309" s="161" t="s">
        <v>608</v>
      </c>
      <c r="F309" s="162" t="s">
        <v>609</v>
      </c>
      <c r="G309" s="163" t="s">
        <v>133</v>
      </c>
      <c r="H309" s="164" t="n">
        <v>51.14</v>
      </c>
      <c r="I309" s="165"/>
      <c r="J309" s="166" t="n">
        <f aca="false">ROUND(I309*H309,2)</f>
        <v>0</v>
      </c>
      <c r="K309" s="162" t="s">
        <v>134</v>
      </c>
      <c r="L309" s="23"/>
      <c r="M309" s="167"/>
      <c r="N309" s="168" t="s">
        <v>39</v>
      </c>
      <c r="O309" s="60"/>
      <c r="P309" s="169" t="n">
        <f aca="false">O309*H309</f>
        <v>0</v>
      </c>
      <c r="Q309" s="169" t="n">
        <v>0.0003</v>
      </c>
      <c r="R309" s="169" t="n">
        <f aca="false">Q309*H309</f>
        <v>0.015342</v>
      </c>
      <c r="S309" s="169" t="n">
        <v>0</v>
      </c>
      <c r="T309" s="170" t="n">
        <f aca="false">S309*H309</f>
        <v>0</v>
      </c>
      <c r="U309" s="22"/>
      <c r="V309" s="22"/>
      <c r="W309" s="22"/>
      <c r="X309" s="22"/>
      <c r="Y309" s="22"/>
      <c r="Z309" s="22"/>
      <c r="AA309" s="22"/>
      <c r="AB309" s="22"/>
      <c r="AC309" s="22"/>
      <c r="AD309" s="22"/>
      <c r="AE309" s="22"/>
      <c r="AR309" s="171" t="s">
        <v>203</v>
      </c>
      <c r="AT309" s="171" t="s">
        <v>130</v>
      </c>
      <c r="AU309" s="171" t="s">
        <v>81</v>
      </c>
      <c r="AY309" s="3" t="s">
        <v>127</v>
      </c>
      <c r="BE309" s="172" t="n">
        <f aca="false">IF(N309="základní",J309,0)</f>
        <v>0</v>
      </c>
      <c r="BF309" s="172" t="n">
        <f aca="false">IF(N309="snížená",J309,0)</f>
        <v>0</v>
      </c>
      <c r="BG309" s="172" t="n">
        <f aca="false">IF(N309="zákl. přenesená",J309,0)</f>
        <v>0</v>
      </c>
      <c r="BH309" s="172" t="n">
        <f aca="false">IF(N309="sníž. přenesená",J309,0)</f>
        <v>0</v>
      </c>
      <c r="BI309" s="172" t="n">
        <f aca="false">IF(N309="nulová",J309,0)</f>
        <v>0</v>
      </c>
      <c r="BJ309" s="3" t="s">
        <v>79</v>
      </c>
      <c r="BK309" s="172" t="n">
        <f aca="false">ROUND(I309*H309,2)</f>
        <v>0</v>
      </c>
      <c r="BL309" s="3" t="s">
        <v>203</v>
      </c>
      <c r="BM309" s="171" t="s">
        <v>610</v>
      </c>
    </row>
    <row r="310" s="173" customFormat="true" ht="12.8" hidden="false" customHeight="false" outlineLevel="0" collapsed="false">
      <c r="B310" s="174"/>
      <c r="D310" s="175" t="s">
        <v>137</v>
      </c>
      <c r="E310" s="176"/>
      <c r="F310" s="177" t="s">
        <v>611</v>
      </c>
      <c r="H310" s="178" t="n">
        <v>10.56</v>
      </c>
      <c r="I310" s="179"/>
      <c r="L310" s="174"/>
      <c r="M310" s="180"/>
      <c r="N310" s="181"/>
      <c r="O310" s="181"/>
      <c r="P310" s="181"/>
      <c r="Q310" s="181"/>
      <c r="R310" s="181"/>
      <c r="S310" s="181"/>
      <c r="T310" s="182"/>
      <c r="AT310" s="176" t="s">
        <v>137</v>
      </c>
      <c r="AU310" s="176" t="s">
        <v>81</v>
      </c>
      <c r="AV310" s="173" t="s">
        <v>81</v>
      </c>
      <c r="AW310" s="173" t="s">
        <v>31</v>
      </c>
      <c r="AX310" s="173" t="s">
        <v>74</v>
      </c>
      <c r="AY310" s="176" t="s">
        <v>127</v>
      </c>
    </row>
    <row r="311" s="173" customFormat="true" ht="12.8" hidden="false" customHeight="false" outlineLevel="0" collapsed="false">
      <c r="B311" s="174"/>
      <c r="D311" s="175" t="s">
        <v>137</v>
      </c>
      <c r="E311" s="176"/>
      <c r="F311" s="177" t="s">
        <v>612</v>
      </c>
      <c r="H311" s="178" t="n">
        <v>10.14</v>
      </c>
      <c r="I311" s="179"/>
      <c r="L311" s="174"/>
      <c r="M311" s="180"/>
      <c r="N311" s="181"/>
      <c r="O311" s="181"/>
      <c r="P311" s="181"/>
      <c r="Q311" s="181"/>
      <c r="R311" s="181"/>
      <c r="S311" s="181"/>
      <c r="T311" s="182"/>
      <c r="AT311" s="176" t="s">
        <v>137</v>
      </c>
      <c r="AU311" s="176" t="s">
        <v>81</v>
      </c>
      <c r="AV311" s="173" t="s">
        <v>81</v>
      </c>
      <c r="AW311" s="173" t="s">
        <v>31</v>
      </c>
      <c r="AX311" s="173" t="s">
        <v>74</v>
      </c>
      <c r="AY311" s="176" t="s">
        <v>127</v>
      </c>
    </row>
    <row r="312" s="173" customFormat="true" ht="12.8" hidden="false" customHeight="false" outlineLevel="0" collapsed="false">
      <c r="B312" s="174"/>
      <c r="D312" s="175" t="s">
        <v>137</v>
      </c>
      <c r="E312" s="176"/>
      <c r="F312" s="177" t="s">
        <v>613</v>
      </c>
      <c r="H312" s="178" t="n">
        <v>11.82</v>
      </c>
      <c r="I312" s="179"/>
      <c r="L312" s="174"/>
      <c r="M312" s="180"/>
      <c r="N312" s="181"/>
      <c r="O312" s="181"/>
      <c r="P312" s="181"/>
      <c r="Q312" s="181"/>
      <c r="R312" s="181"/>
      <c r="S312" s="181"/>
      <c r="T312" s="182"/>
      <c r="AT312" s="176" t="s">
        <v>137</v>
      </c>
      <c r="AU312" s="176" t="s">
        <v>81</v>
      </c>
      <c r="AV312" s="173" t="s">
        <v>81</v>
      </c>
      <c r="AW312" s="173" t="s">
        <v>31</v>
      </c>
      <c r="AX312" s="173" t="s">
        <v>74</v>
      </c>
      <c r="AY312" s="176" t="s">
        <v>127</v>
      </c>
    </row>
    <row r="313" s="173" customFormat="true" ht="12.8" hidden="false" customHeight="false" outlineLevel="0" collapsed="false">
      <c r="B313" s="174"/>
      <c r="D313" s="175" t="s">
        <v>137</v>
      </c>
      <c r="E313" s="176"/>
      <c r="F313" s="177" t="s">
        <v>614</v>
      </c>
      <c r="H313" s="178" t="n">
        <v>18.62</v>
      </c>
      <c r="I313" s="179"/>
      <c r="L313" s="174"/>
      <c r="M313" s="180"/>
      <c r="N313" s="181"/>
      <c r="O313" s="181"/>
      <c r="P313" s="181"/>
      <c r="Q313" s="181"/>
      <c r="R313" s="181"/>
      <c r="S313" s="181"/>
      <c r="T313" s="182"/>
      <c r="AT313" s="176" t="s">
        <v>137</v>
      </c>
      <c r="AU313" s="176" t="s">
        <v>81</v>
      </c>
      <c r="AV313" s="173" t="s">
        <v>81</v>
      </c>
      <c r="AW313" s="173" t="s">
        <v>31</v>
      </c>
      <c r="AX313" s="173" t="s">
        <v>74</v>
      </c>
      <c r="AY313" s="176" t="s">
        <v>127</v>
      </c>
    </row>
    <row r="314" s="183" customFormat="true" ht="12.8" hidden="false" customHeight="false" outlineLevel="0" collapsed="false">
      <c r="B314" s="184"/>
      <c r="D314" s="175" t="s">
        <v>137</v>
      </c>
      <c r="E314" s="185"/>
      <c r="F314" s="186" t="s">
        <v>140</v>
      </c>
      <c r="H314" s="187" t="n">
        <v>51.14</v>
      </c>
      <c r="I314" s="188"/>
      <c r="L314" s="184"/>
      <c r="M314" s="189"/>
      <c r="N314" s="190"/>
      <c r="O314" s="190"/>
      <c r="P314" s="190"/>
      <c r="Q314" s="190"/>
      <c r="R314" s="190"/>
      <c r="S314" s="190"/>
      <c r="T314" s="191"/>
      <c r="AT314" s="185" t="s">
        <v>137</v>
      </c>
      <c r="AU314" s="185" t="s">
        <v>81</v>
      </c>
      <c r="AV314" s="183" t="s">
        <v>135</v>
      </c>
      <c r="AW314" s="183" t="s">
        <v>31</v>
      </c>
      <c r="AX314" s="183" t="s">
        <v>79</v>
      </c>
      <c r="AY314" s="185" t="s">
        <v>127</v>
      </c>
    </row>
    <row r="315" s="27" customFormat="true" ht="24.15" hidden="false" customHeight="true" outlineLevel="0" collapsed="false">
      <c r="A315" s="22"/>
      <c r="B315" s="159"/>
      <c r="C315" s="160" t="s">
        <v>615</v>
      </c>
      <c r="D315" s="160" t="s">
        <v>130</v>
      </c>
      <c r="E315" s="161" t="s">
        <v>616</v>
      </c>
      <c r="F315" s="162" t="s">
        <v>617</v>
      </c>
      <c r="G315" s="163" t="s">
        <v>133</v>
      </c>
      <c r="H315" s="164" t="n">
        <v>1.125</v>
      </c>
      <c r="I315" s="165"/>
      <c r="J315" s="166" t="n">
        <f aca="false">ROUND(I315*H315,2)</f>
        <v>0</v>
      </c>
      <c r="K315" s="162" t="s">
        <v>134</v>
      </c>
      <c r="L315" s="23"/>
      <c r="M315" s="167"/>
      <c r="N315" s="168" t="s">
        <v>39</v>
      </c>
      <c r="O315" s="60"/>
      <c r="P315" s="169" t="n">
        <f aca="false">O315*H315</f>
        <v>0</v>
      </c>
      <c r="Q315" s="169" t="n">
        <v>0.0015</v>
      </c>
      <c r="R315" s="169" t="n">
        <f aca="false">Q315*H315</f>
        <v>0.0016875</v>
      </c>
      <c r="S315" s="169" t="n">
        <v>0</v>
      </c>
      <c r="T315" s="170" t="n">
        <f aca="false">S315*H315</f>
        <v>0</v>
      </c>
      <c r="U315" s="22"/>
      <c r="V315" s="22"/>
      <c r="W315" s="22"/>
      <c r="X315" s="22"/>
      <c r="Y315" s="22"/>
      <c r="Z315" s="22"/>
      <c r="AA315" s="22"/>
      <c r="AB315" s="22"/>
      <c r="AC315" s="22"/>
      <c r="AD315" s="22"/>
      <c r="AE315" s="22"/>
      <c r="AR315" s="171" t="s">
        <v>203</v>
      </c>
      <c r="AT315" s="171" t="s">
        <v>130</v>
      </c>
      <c r="AU315" s="171" t="s">
        <v>81</v>
      </c>
      <c r="AY315" s="3" t="s">
        <v>127</v>
      </c>
      <c r="BE315" s="172" t="n">
        <f aca="false">IF(N315="základní",J315,0)</f>
        <v>0</v>
      </c>
      <c r="BF315" s="172" t="n">
        <f aca="false">IF(N315="snížená",J315,0)</f>
        <v>0</v>
      </c>
      <c r="BG315" s="172" t="n">
        <f aca="false">IF(N315="zákl. přenesená",J315,0)</f>
        <v>0</v>
      </c>
      <c r="BH315" s="172" t="n">
        <f aca="false">IF(N315="sníž. přenesená",J315,0)</f>
        <v>0</v>
      </c>
      <c r="BI315" s="172" t="n">
        <f aca="false">IF(N315="nulová",J315,0)</f>
        <v>0</v>
      </c>
      <c r="BJ315" s="3" t="s">
        <v>79</v>
      </c>
      <c r="BK315" s="172" t="n">
        <f aca="false">ROUND(I315*H315,2)</f>
        <v>0</v>
      </c>
      <c r="BL315" s="3" t="s">
        <v>203</v>
      </c>
      <c r="BM315" s="171" t="s">
        <v>618</v>
      </c>
    </row>
    <row r="316" s="173" customFormat="true" ht="12.8" hidden="false" customHeight="false" outlineLevel="0" collapsed="false">
      <c r="B316" s="174"/>
      <c r="D316" s="175" t="s">
        <v>137</v>
      </c>
      <c r="E316" s="176"/>
      <c r="F316" s="177" t="s">
        <v>619</v>
      </c>
      <c r="H316" s="178" t="n">
        <v>1.125</v>
      </c>
      <c r="I316" s="179"/>
      <c r="L316" s="174"/>
      <c r="M316" s="180"/>
      <c r="N316" s="181"/>
      <c r="O316" s="181"/>
      <c r="P316" s="181"/>
      <c r="Q316" s="181"/>
      <c r="R316" s="181"/>
      <c r="S316" s="181"/>
      <c r="T316" s="182"/>
      <c r="AT316" s="176" t="s">
        <v>137</v>
      </c>
      <c r="AU316" s="176" t="s">
        <v>81</v>
      </c>
      <c r="AV316" s="173" t="s">
        <v>81</v>
      </c>
      <c r="AW316" s="173" t="s">
        <v>31</v>
      </c>
      <c r="AX316" s="173" t="s">
        <v>79</v>
      </c>
      <c r="AY316" s="176" t="s">
        <v>127</v>
      </c>
    </row>
    <row r="317" s="27" customFormat="true" ht="33" hidden="false" customHeight="true" outlineLevel="0" collapsed="false">
      <c r="A317" s="22"/>
      <c r="B317" s="159"/>
      <c r="C317" s="160" t="s">
        <v>620</v>
      </c>
      <c r="D317" s="160" t="s">
        <v>130</v>
      </c>
      <c r="E317" s="161" t="s">
        <v>621</v>
      </c>
      <c r="F317" s="162" t="s">
        <v>622</v>
      </c>
      <c r="G317" s="163" t="s">
        <v>133</v>
      </c>
      <c r="H317" s="164" t="n">
        <v>51.14</v>
      </c>
      <c r="I317" s="165"/>
      <c r="J317" s="166" t="n">
        <f aca="false">ROUND(I317*H317,2)</f>
        <v>0</v>
      </c>
      <c r="K317" s="162" t="s">
        <v>134</v>
      </c>
      <c r="L317" s="23"/>
      <c r="M317" s="167"/>
      <c r="N317" s="168" t="s">
        <v>39</v>
      </c>
      <c r="O317" s="60"/>
      <c r="P317" s="169" t="n">
        <f aca="false">O317*H317</f>
        <v>0</v>
      </c>
      <c r="Q317" s="169" t="n">
        <v>0.00909</v>
      </c>
      <c r="R317" s="169" t="n">
        <f aca="false">Q317*H317</f>
        <v>0.4648626</v>
      </c>
      <c r="S317" s="169" t="n">
        <v>0</v>
      </c>
      <c r="T317" s="170" t="n">
        <f aca="false">S317*H317</f>
        <v>0</v>
      </c>
      <c r="U317" s="22"/>
      <c r="V317" s="22"/>
      <c r="W317" s="22"/>
      <c r="X317" s="22"/>
      <c r="Y317" s="22"/>
      <c r="Z317" s="22"/>
      <c r="AA317" s="22"/>
      <c r="AB317" s="22"/>
      <c r="AC317" s="22"/>
      <c r="AD317" s="22"/>
      <c r="AE317" s="22"/>
      <c r="AR317" s="171" t="s">
        <v>203</v>
      </c>
      <c r="AT317" s="171" t="s">
        <v>130</v>
      </c>
      <c r="AU317" s="171" t="s">
        <v>81</v>
      </c>
      <c r="AY317" s="3" t="s">
        <v>127</v>
      </c>
      <c r="BE317" s="172" t="n">
        <f aca="false">IF(N317="základní",J317,0)</f>
        <v>0</v>
      </c>
      <c r="BF317" s="172" t="n">
        <f aca="false">IF(N317="snížená",J317,0)</f>
        <v>0</v>
      </c>
      <c r="BG317" s="172" t="n">
        <f aca="false">IF(N317="zákl. přenesená",J317,0)</f>
        <v>0</v>
      </c>
      <c r="BH317" s="172" t="n">
        <f aca="false">IF(N317="sníž. přenesená",J317,0)</f>
        <v>0</v>
      </c>
      <c r="BI317" s="172" t="n">
        <f aca="false">IF(N317="nulová",J317,0)</f>
        <v>0</v>
      </c>
      <c r="BJ317" s="3" t="s">
        <v>79</v>
      </c>
      <c r="BK317" s="172" t="n">
        <f aca="false">ROUND(I317*H317,2)</f>
        <v>0</v>
      </c>
      <c r="BL317" s="3" t="s">
        <v>203</v>
      </c>
      <c r="BM317" s="171" t="s">
        <v>623</v>
      </c>
    </row>
    <row r="318" s="173" customFormat="true" ht="12.8" hidden="false" customHeight="false" outlineLevel="0" collapsed="false">
      <c r="B318" s="174"/>
      <c r="D318" s="175" t="s">
        <v>137</v>
      </c>
      <c r="E318" s="176"/>
      <c r="F318" s="177" t="s">
        <v>624</v>
      </c>
      <c r="H318" s="178" t="n">
        <v>51.14</v>
      </c>
      <c r="I318" s="179"/>
      <c r="L318" s="174"/>
      <c r="M318" s="180"/>
      <c r="N318" s="181"/>
      <c r="O318" s="181"/>
      <c r="P318" s="181"/>
      <c r="Q318" s="181"/>
      <c r="R318" s="181"/>
      <c r="S318" s="181"/>
      <c r="T318" s="182"/>
      <c r="AT318" s="176" t="s">
        <v>137</v>
      </c>
      <c r="AU318" s="176" t="s">
        <v>81</v>
      </c>
      <c r="AV318" s="173" t="s">
        <v>81</v>
      </c>
      <c r="AW318" s="173" t="s">
        <v>31</v>
      </c>
      <c r="AX318" s="173" t="s">
        <v>79</v>
      </c>
      <c r="AY318" s="176" t="s">
        <v>127</v>
      </c>
    </row>
    <row r="319" s="27" customFormat="true" ht="24.15" hidden="false" customHeight="true" outlineLevel="0" collapsed="false">
      <c r="A319" s="22"/>
      <c r="B319" s="159"/>
      <c r="C319" s="193" t="s">
        <v>625</v>
      </c>
      <c r="D319" s="193" t="s">
        <v>434</v>
      </c>
      <c r="E319" s="194" t="s">
        <v>626</v>
      </c>
      <c r="F319" s="195" t="s">
        <v>627</v>
      </c>
      <c r="G319" s="196" t="s">
        <v>133</v>
      </c>
      <c r="H319" s="197" t="n">
        <v>58.811</v>
      </c>
      <c r="I319" s="198"/>
      <c r="J319" s="199" t="n">
        <f aca="false">ROUND(I319*H319,2)</f>
        <v>0</v>
      </c>
      <c r="K319" s="195" t="s">
        <v>134</v>
      </c>
      <c r="L319" s="200"/>
      <c r="M319" s="201"/>
      <c r="N319" s="202" t="s">
        <v>39</v>
      </c>
      <c r="O319" s="60"/>
      <c r="P319" s="169" t="n">
        <f aca="false">O319*H319</f>
        <v>0</v>
      </c>
      <c r="Q319" s="169" t="n">
        <v>0.019</v>
      </c>
      <c r="R319" s="169" t="n">
        <f aca="false">Q319*H319</f>
        <v>1.117409</v>
      </c>
      <c r="S319" s="169" t="n">
        <v>0</v>
      </c>
      <c r="T319" s="170" t="n">
        <f aca="false">S319*H319</f>
        <v>0</v>
      </c>
      <c r="U319" s="22"/>
      <c r="V319" s="22"/>
      <c r="W319" s="22"/>
      <c r="X319" s="22"/>
      <c r="Y319" s="22"/>
      <c r="Z319" s="22"/>
      <c r="AA319" s="22"/>
      <c r="AB319" s="22"/>
      <c r="AC319" s="22"/>
      <c r="AD319" s="22"/>
      <c r="AE319" s="22"/>
      <c r="AR319" s="171" t="s">
        <v>272</v>
      </c>
      <c r="AT319" s="171" t="s">
        <v>434</v>
      </c>
      <c r="AU319" s="171" t="s">
        <v>81</v>
      </c>
      <c r="AY319" s="3" t="s">
        <v>127</v>
      </c>
      <c r="BE319" s="172" t="n">
        <f aca="false">IF(N319="základní",J319,0)</f>
        <v>0</v>
      </c>
      <c r="BF319" s="172" t="n">
        <f aca="false">IF(N319="snížená",J319,0)</f>
        <v>0</v>
      </c>
      <c r="BG319" s="172" t="n">
        <f aca="false">IF(N319="zákl. přenesená",J319,0)</f>
        <v>0</v>
      </c>
      <c r="BH319" s="172" t="n">
        <f aca="false">IF(N319="sníž. přenesená",J319,0)</f>
        <v>0</v>
      </c>
      <c r="BI319" s="172" t="n">
        <f aca="false">IF(N319="nulová",J319,0)</f>
        <v>0</v>
      </c>
      <c r="BJ319" s="3" t="s">
        <v>79</v>
      </c>
      <c r="BK319" s="172" t="n">
        <f aca="false">ROUND(I319*H319,2)</f>
        <v>0</v>
      </c>
      <c r="BL319" s="3" t="s">
        <v>203</v>
      </c>
      <c r="BM319" s="171" t="s">
        <v>628</v>
      </c>
    </row>
    <row r="320" s="173" customFormat="true" ht="12.8" hidden="false" customHeight="false" outlineLevel="0" collapsed="false">
      <c r="B320" s="174"/>
      <c r="D320" s="175" t="s">
        <v>137</v>
      </c>
      <c r="F320" s="177" t="s">
        <v>629</v>
      </c>
      <c r="H320" s="178" t="n">
        <v>58.811</v>
      </c>
      <c r="I320" s="179"/>
      <c r="L320" s="174"/>
      <c r="M320" s="180"/>
      <c r="N320" s="181"/>
      <c r="O320" s="181"/>
      <c r="P320" s="181"/>
      <c r="Q320" s="181"/>
      <c r="R320" s="181"/>
      <c r="S320" s="181"/>
      <c r="T320" s="182"/>
      <c r="AT320" s="176" t="s">
        <v>137</v>
      </c>
      <c r="AU320" s="176" t="s">
        <v>81</v>
      </c>
      <c r="AV320" s="173" t="s">
        <v>81</v>
      </c>
      <c r="AW320" s="173" t="s">
        <v>2</v>
      </c>
      <c r="AX320" s="173" t="s">
        <v>79</v>
      </c>
      <c r="AY320" s="176" t="s">
        <v>127</v>
      </c>
    </row>
    <row r="321" s="27" customFormat="true" ht="33" hidden="false" customHeight="true" outlineLevel="0" collapsed="false">
      <c r="A321" s="22"/>
      <c r="B321" s="159"/>
      <c r="C321" s="160" t="s">
        <v>630</v>
      </c>
      <c r="D321" s="160" t="s">
        <v>130</v>
      </c>
      <c r="E321" s="161" t="s">
        <v>631</v>
      </c>
      <c r="F321" s="162" t="s">
        <v>632</v>
      </c>
      <c r="G321" s="163" t="s">
        <v>133</v>
      </c>
      <c r="H321" s="164" t="n">
        <v>51.14</v>
      </c>
      <c r="I321" s="165"/>
      <c r="J321" s="166" t="n">
        <f aca="false">ROUND(I321*H321,2)</f>
        <v>0</v>
      </c>
      <c r="K321" s="162" t="s">
        <v>134</v>
      </c>
      <c r="L321" s="23"/>
      <c r="M321" s="167"/>
      <c r="N321" s="168" t="s">
        <v>39</v>
      </c>
      <c r="O321" s="60"/>
      <c r="P321" s="169" t="n">
        <f aca="false">O321*H321</f>
        <v>0</v>
      </c>
      <c r="Q321" s="169" t="n">
        <v>0</v>
      </c>
      <c r="R321" s="169" t="n">
        <f aca="false">Q321*H321</f>
        <v>0</v>
      </c>
      <c r="S321" s="169" t="n">
        <v>0</v>
      </c>
      <c r="T321" s="170" t="n">
        <f aca="false">S321*H321</f>
        <v>0</v>
      </c>
      <c r="U321" s="22"/>
      <c r="V321" s="22"/>
      <c r="W321" s="22"/>
      <c r="X321" s="22"/>
      <c r="Y321" s="22"/>
      <c r="Z321" s="22"/>
      <c r="AA321" s="22"/>
      <c r="AB321" s="22"/>
      <c r="AC321" s="22"/>
      <c r="AD321" s="22"/>
      <c r="AE321" s="22"/>
      <c r="AR321" s="171" t="s">
        <v>203</v>
      </c>
      <c r="AT321" s="171" t="s">
        <v>130</v>
      </c>
      <c r="AU321" s="171" t="s">
        <v>81</v>
      </c>
      <c r="AY321" s="3" t="s">
        <v>127</v>
      </c>
      <c r="BE321" s="172" t="n">
        <f aca="false">IF(N321="základní",J321,0)</f>
        <v>0</v>
      </c>
      <c r="BF321" s="172" t="n">
        <f aca="false">IF(N321="snížená",J321,0)</f>
        <v>0</v>
      </c>
      <c r="BG321" s="172" t="n">
        <f aca="false">IF(N321="zákl. přenesená",J321,0)</f>
        <v>0</v>
      </c>
      <c r="BH321" s="172" t="n">
        <f aca="false">IF(N321="sníž. přenesená",J321,0)</f>
        <v>0</v>
      </c>
      <c r="BI321" s="172" t="n">
        <f aca="false">IF(N321="nulová",J321,0)</f>
        <v>0</v>
      </c>
      <c r="BJ321" s="3" t="s">
        <v>79</v>
      </c>
      <c r="BK321" s="172" t="n">
        <f aca="false">ROUND(I321*H321,2)</f>
        <v>0</v>
      </c>
      <c r="BL321" s="3" t="s">
        <v>203</v>
      </c>
      <c r="BM321" s="171" t="s">
        <v>633</v>
      </c>
    </row>
    <row r="322" s="27" customFormat="true" ht="24.15" hidden="false" customHeight="true" outlineLevel="0" collapsed="false">
      <c r="A322" s="22"/>
      <c r="B322" s="159"/>
      <c r="C322" s="160" t="s">
        <v>634</v>
      </c>
      <c r="D322" s="160" t="s">
        <v>130</v>
      </c>
      <c r="E322" s="161" t="s">
        <v>635</v>
      </c>
      <c r="F322" s="162" t="s">
        <v>636</v>
      </c>
      <c r="G322" s="163" t="s">
        <v>169</v>
      </c>
      <c r="H322" s="164" t="n">
        <v>35.2</v>
      </c>
      <c r="I322" s="165"/>
      <c r="J322" s="166" t="n">
        <f aca="false">ROUND(I322*H322,2)</f>
        <v>0</v>
      </c>
      <c r="K322" s="162" t="s">
        <v>134</v>
      </c>
      <c r="L322" s="23"/>
      <c r="M322" s="167"/>
      <c r="N322" s="168" t="s">
        <v>39</v>
      </c>
      <c r="O322" s="60"/>
      <c r="P322" s="169" t="n">
        <f aca="false">O322*H322</f>
        <v>0</v>
      </c>
      <c r="Q322" s="169" t="n">
        <v>0.0002</v>
      </c>
      <c r="R322" s="169" t="n">
        <f aca="false">Q322*H322</f>
        <v>0.00704</v>
      </c>
      <c r="S322" s="169" t="n">
        <v>0</v>
      </c>
      <c r="T322" s="170" t="n">
        <f aca="false">S322*H322</f>
        <v>0</v>
      </c>
      <c r="U322" s="22"/>
      <c r="V322" s="22"/>
      <c r="W322" s="22"/>
      <c r="X322" s="22"/>
      <c r="Y322" s="22"/>
      <c r="Z322" s="22"/>
      <c r="AA322" s="22"/>
      <c r="AB322" s="22"/>
      <c r="AC322" s="22"/>
      <c r="AD322" s="22"/>
      <c r="AE322" s="22"/>
      <c r="AR322" s="171" t="s">
        <v>203</v>
      </c>
      <c r="AT322" s="171" t="s">
        <v>130</v>
      </c>
      <c r="AU322" s="171" t="s">
        <v>81</v>
      </c>
      <c r="AY322" s="3" t="s">
        <v>127</v>
      </c>
      <c r="BE322" s="172" t="n">
        <f aca="false">IF(N322="základní",J322,0)</f>
        <v>0</v>
      </c>
      <c r="BF322" s="172" t="n">
        <f aca="false">IF(N322="snížená",J322,0)</f>
        <v>0</v>
      </c>
      <c r="BG322" s="172" t="n">
        <f aca="false">IF(N322="zákl. přenesená",J322,0)</f>
        <v>0</v>
      </c>
      <c r="BH322" s="172" t="n">
        <f aca="false">IF(N322="sníž. přenesená",J322,0)</f>
        <v>0</v>
      </c>
      <c r="BI322" s="172" t="n">
        <f aca="false">IF(N322="nulová",J322,0)</f>
        <v>0</v>
      </c>
      <c r="BJ322" s="3" t="s">
        <v>79</v>
      </c>
      <c r="BK322" s="172" t="n">
        <f aca="false">ROUND(I322*H322,2)</f>
        <v>0</v>
      </c>
      <c r="BL322" s="3" t="s">
        <v>203</v>
      </c>
      <c r="BM322" s="171" t="s">
        <v>637</v>
      </c>
    </row>
    <row r="323" s="173" customFormat="true" ht="12.8" hidden="false" customHeight="false" outlineLevel="0" collapsed="false">
      <c r="B323" s="174"/>
      <c r="D323" s="175" t="s">
        <v>137</v>
      </c>
      <c r="E323" s="176"/>
      <c r="F323" s="177" t="s">
        <v>638</v>
      </c>
      <c r="H323" s="178" t="n">
        <v>35.2</v>
      </c>
      <c r="I323" s="179"/>
      <c r="L323" s="174"/>
      <c r="M323" s="180"/>
      <c r="N323" s="181"/>
      <c r="O323" s="181"/>
      <c r="P323" s="181"/>
      <c r="Q323" s="181"/>
      <c r="R323" s="181"/>
      <c r="S323" s="181"/>
      <c r="T323" s="182"/>
      <c r="AT323" s="176" t="s">
        <v>137</v>
      </c>
      <c r="AU323" s="176" t="s">
        <v>81</v>
      </c>
      <c r="AV323" s="173" t="s">
        <v>81</v>
      </c>
      <c r="AW323" s="173" t="s">
        <v>31</v>
      </c>
      <c r="AX323" s="173" t="s">
        <v>79</v>
      </c>
      <c r="AY323" s="176" t="s">
        <v>127</v>
      </c>
    </row>
    <row r="324" s="27" customFormat="true" ht="24.15" hidden="false" customHeight="true" outlineLevel="0" collapsed="false">
      <c r="A324" s="22"/>
      <c r="B324" s="159"/>
      <c r="C324" s="160" t="s">
        <v>639</v>
      </c>
      <c r="D324" s="160" t="s">
        <v>130</v>
      </c>
      <c r="E324" s="161" t="s">
        <v>640</v>
      </c>
      <c r="F324" s="162" t="s">
        <v>641</v>
      </c>
      <c r="G324" s="163" t="s">
        <v>169</v>
      </c>
      <c r="H324" s="164" t="n">
        <v>27.4</v>
      </c>
      <c r="I324" s="165"/>
      <c r="J324" s="166" t="n">
        <f aca="false">ROUND(I324*H324,2)</f>
        <v>0</v>
      </c>
      <c r="K324" s="162" t="s">
        <v>134</v>
      </c>
      <c r="L324" s="23"/>
      <c r="M324" s="167"/>
      <c r="N324" s="168" t="s">
        <v>39</v>
      </c>
      <c r="O324" s="60"/>
      <c r="P324" s="169" t="n">
        <f aca="false">O324*H324</f>
        <v>0</v>
      </c>
      <c r="Q324" s="169" t="n">
        <v>0.00018</v>
      </c>
      <c r="R324" s="169" t="n">
        <f aca="false">Q324*H324</f>
        <v>0.004932</v>
      </c>
      <c r="S324" s="169" t="n">
        <v>0</v>
      </c>
      <c r="T324" s="170" t="n">
        <f aca="false">S324*H324</f>
        <v>0</v>
      </c>
      <c r="U324" s="22"/>
      <c r="V324" s="22"/>
      <c r="W324" s="22"/>
      <c r="X324" s="22"/>
      <c r="Y324" s="22"/>
      <c r="Z324" s="22"/>
      <c r="AA324" s="22"/>
      <c r="AB324" s="22"/>
      <c r="AC324" s="22"/>
      <c r="AD324" s="22"/>
      <c r="AE324" s="22"/>
      <c r="AR324" s="171" t="s">
        <v>203</v>
      </c>
      <c r="AT324" s="171" t="s">
        <v>130</v>
      </c>
      <c r="AU324" s="171" t="s">
        <v>81</v>
      </c>
      <c r="AY324" s="3" t="s">
        <v>127</v>
      </c>
      <c r="BE324" s="172" t="n">
        <f aca="false">IF(N324="základní",J324,0)</f>
        <v>0</v>
      </c>
      <c r="BF324" s="172" t="n">
        <f aca="false">IF(N324="snížená",J324,0)</f>
        <v>0</v>
      </c>
      <c r="BG324" s="172" t="n">
        <f aca="false">IF(N324="zákl. přenesená",J324,0)</f>
        <v>0</v>
      </c>
      <c r="BH324" s="172" t="n">
        <f aca="false">IF(N324="sníž. přenesená",J324,0)</f>
        <v>0</v>
      </c>
      <c r="BI324" s="172" t="n">
        <f aca="false">IF(N324="nulová",J324,0)</f>
        <v>0</v>
      </c>
      <c r="BJ324" s="3" t="s">
        <v>79</v>
      </c>
      <c r="BK324" s="172" t="n">
        <f aca="false">ROUND(I324*H324,2)</f>
        <v>0</v>
      </c>
      <c r="BL324" s="3" t="s">
        <v>203</v>
      </c>
      <c r="BM324" s="171" t="s">
        <v>642</v>
      </c>
    </row>
    <row r="325" s="173" customFormat="true" ht="12.8" hidden="false" customHeight="false" outlineLevel="0" collapsed="false">
      <c r="B325" s="174"/>
      <c r="D325" s="175" t="s">
        <v>137</v>
      </c>
      <c r="E325" s="176"/>
      <c r="F325" s="177" t="s">
        <v>594</v>
      </c>
      <c r="H325" s="178" t="n">
        <v>27.4</v>
      </c>
      <c r="I325" s="179"/>
      <c r="L325" s="174"/>
      <c r="M325" s="180"/>
      <c r="N325" s="181"/>
      <c r="O325" s="181"/>
      <c r="P325" s="181"/>
      <c r="Q325" s="181"/>
      <c r="R325" s="181"/>
      <c r="S325" s="181"/>
      <c r="T325" s="182"/>
      <c r="AT325" s="176" t="s">
        <v>137</v>
      </c>
      <c r="AU325" s="176" t="s">
        <v>81</v>
      </c>
      <c r="AV325" s="173" t="s">
        <v>81</v>
      </c>
      <c r="AW325" s="173" t="s">
        <v>31</v>
      </c>
      <c r="AX325" s="173" t="s">
        <v>79</v>
      </c>
      <c r="AY325" s="176" t="s">
        <v>127</v>
      </c>
    </row>
    <row r="326" s="27" customFormat="true" ht="24.15" hidden="false" customHeight="true" outlineLevel="0" collapsed="false">
      <c r="A326" s="22"/>
      <c r="B326" s="159"/>
      <c r="C326" s="160" t="s">
        <v>643</v>
      </c>
      <c r="D326" s="160" t="s">
        <v>130</v>
      </c>
      <c r="E326" s="161" t="s">
        <v>644</v>
      </c>
      <c r="F326" s="162" t="s">
        <v>645</v>
      </c>
      <c r="G326" s="163" t="s">
        <v>328</v>
      </c>
      <c r="H326" s="192"/>
      <c r="I326" s="165"/>
      <c r="J326" s="166" t="n">
        <f aca="false">ROUND(I326*H326,2)</f>
        <v>0</v>
      </c>
      <c r="K326" s="162" t="s">
        <v>134</v>
      </c>
      <c r="L326" s="23"/>
      <c r="M326" s="167"/>
      <c r="N326" s="168" t="s">
        <v>39</v>
      </c>
      <c r="O326" s="60"/>
      <c r="P326" s="169" t="n">
        <f aca="false">O326*H326</f>
        <v>0</v>
      </c>
      <c r="Q326" s="169" t="n">
        <v>0</v>
      </c>
      <c r="R326" s="169" t="n">
        <f aca="false">Q326*H326</f>
        <v>0</v>
      </c>
      <c r="S326" s="169" t="n">
        <v>0</v>
      </c>
      <c r="T326" s="170" t="n">
        <f aca="false">S326*H326</f>
        <v>0</v>
      </c>
      <c r="U326" s="22"/>
      <c r="V326" s="22"/>
      <c r="W326" s="22"/>
      <c r="X326" s="22"/>
      <c r="Y326" s="22"/>
      <c r="Z326" s="22"/>
      <c r="AA326" s="22"/>
      <c r="AB326" s="22"/>
      <c r="AC326" s="22"/>
      <c r="AD326" s="22"/>
      <c r="AE326" s="22"/>
      <c r="AR326" s="171" t="s">
        <v>203</v>
      </c>
      <c r="AT326" s="171" t="s">
        <v>130</v>
      </c>
      <c r="AU326" s="171" t="s">
        <v>81</v>
      </c>
      <c r="AY326" s="3" t="s">
        <v>127</v>
      </c>
      <c r="BE326" s="172" t="n">
        <f aca="false">IF(N326="základní",J326,0)</f>
        <v>0</v>
      </c>
      <c r="BF326" s="172" t="n">
        <f aca="false">IF(N326="snížená",J326,0)</f>
        <v>0</v>
      </c>
      <c r="BG326" s="172" t="n">
        <f aca="false">IF(N326="zákl. přenesená",J326,0)</f>
        <v>0</v>
      </c>
      <c r="BH326" s="172" t="n">
        <f aca="false">IF(N326="sníž. přenesená",J326,0)</f>
        <v>0</v>
      </c>
      <c r="BI326" s="172" t="n">
        <f aca="false">IF(N326="nulová",J326,0)</f>
        <v>0</v>
      </c>
      <c r="BJ326" s="3" t="s">
        <v>79</v>
      </c>
      <c r="BK326" s="172" t="n">
        <f aca="false">ROUND(I326*H326,2)</f>
        <v>0</v>
      </c>
      <c r="BL326" s="3" t="s">
        <v>203</v>
      </c>
      <c r="BM326" s="171" t="s">
        <v>646</v>
      </c>
    </row>
    <row r="327" s="145" customFormat="true" ht="22.8" hidden="false" customHeight="true" outlineLevel="0" collapsed="false">
      <c r="B327" s="146"/>
      <c r="D327" s="147" t="s">
        <v>73</v>
      </c>
      <c r="E327" s="157" t="s">
        <v>647</v>
      </c>
      <c r="F327" s="157" t="s">
        <v>648</v>
      </c>
      <c r="I327" s="149"/>
      <c r="J327" s="158" t="n">
        <f aca="false">BK327</f>
        <v>0</v>
      </c>
      <c r="L327" s="146"/>
      <c r="M327" s="151"/>
      <c r="N327" s="152"/>
      <c r="O327" s="152"/>
      <c r="P327" s="153" t="n">
        <f aca="false">SUM(P328:P335)</f>
        <v>0</v>
      </c>
      <c r="Q327" s="152"/>
      <c r="R327" s="153" t="n">
        <f aca="false">SUM(R328:R335)</f>
        <v>0.002318</v>
      </c>
      <c r="S327" s="152"/>
      <c r="T327" s="154" t="n">
        <f aca="false">SUM(T328:T335)</f>
        <v>0</v>
      </c>
      <c r="AR327" s="147" t="s">
        <v>81</v>
      </c>
      <c r="AT327" s="155" t="s">
        <v>73</v>
      </c>
      <c r="AU327" s="155" t="s">
        <v>79</v>
      </c>
      <c r="AY327" s="147" t="s">
        <v>127</v>
      </c>
      <c r="BK327" s="156" t="n">
        <f aca="false">SUM(BK328:BK335)</f>
        <v>0</v>
      </c>
    </row>
    <row r="328" s="27" customFormat="true" ht="24.15" hidden="false" customHeight="true" outlineLevel="0" collapsed="false">
      <c r="A328" s="22"/>
      <c r="B328" s="159"/>
      <c r="C328" s="160" t="s">
        <v>649</v>
      </c>
      <c r="D328" s="160" t="s">
        <v>130</v>
      </c>
      <c r="E328" s="161" t="s">
        <v>650</v>
      </c>
      <c r="F328" s="162" t="s">
        <v>651</v>
      </c>
      <c r="G328" s="163" t="s">
        <v>133</v>
      </c>
      <c r="H328" s="164" t="n">
        <v>1.2</v>
      </c>
      <c r="I328" s="165"/>
      <c r="J328" s="166" t="n">
        <f aca="false">ROUND(I328*H328,2)</f>
        <v>0</v>
      </c>
      <c r="K328" s="162" t="s">
        <v>134</v>
      </c>
      <c r="L328" s="23"/>
      <c r="M328" s="167"/>
      <c r="N328" s="168" t="s">
        <v>39</v>
      </c>
      <c r="O328" s="60"/>
      <c r="P328" s="169" t="n">
        <f aca="false">O328*H328</f>
        <v>0</v>
      </c>
      <c r="Q328" s="169" t="n">
        <v>6E-005</v>
      </c>
      <c r="R328" s="169" t="n">
        <f aca="false">Q328*H328</f>
        <v>7.2E-005</v>
      </c>
      <c r="S328" s="169" t="n">
        <v>0</v>
      </c>
      <c r="T328" s="170" t="n">
        <f aca="false">S328*H328</f>
        <v>0</v>
      </c>
      <c r="U328" s="22"/>
      <c r="V328" s="22"/>
      <c r="W328" s="22"/>
      <c r="X328" s="22"/>
      <c r="Y328" s="22"/>
      <c r="Z328" s="22"/>
      <c r="AA328" s="22"/>
      <c r="AB328" s="22"/>
      <c r="AC328" s="22"/>
      <c r="AD328" s="22"/>
      <c r="AE328" s="22"/>
      <c r="AR328" s="171" t="s">
        <v>203</v>
      </c>
      <c r="AT328" s="171" t="s">
        <v>130</v>
      </c>
      <c r="AU328" s="171" t="s">
        <v>81</v>
      </c>
      <c r="AY328" s="3" t="s">
        <v>127</v>
      </c>
      <c r="BE328" s="172" t="n">
        <f aca="false">IF(N328="základní",J328,0)</f>
        <v>0</v>
      </c>
      <c r="BF328" s="172" t="n">
        <f aca="false">IF(N328="snížená",J328,0)</f>
        <v>0</v>
      </c>
      <c r="BG328" s="172" t="n">
        <f aca="false">IF(N328="zákl. přenesená",J328,0)</f>
        <v>0</v>
      </c>
      <c r="BH328" s="172" t="n">
        <f aca="false">IF(N328="sníž. přenesená",J328,0)</f>
        <v>0</v>
      </c>
      <c r="BI328" s="172" t="n">
        <f aca="false">IF(N328="nulová",J328,0)</f>
        <v>0</v>
      </c>
      <c r="BJ328" s="3" t="s">
        <v>79</v>
      </c>
      <c r="BK328" s="172" t="n">
        <f aca="false">ROUND(I328*H328,2)</f>
        <v>0</v>
      </c>
      <c r="BL328" s="3" t="s">
        <v>203</v>
      </c>
      <c r="BM328" s="171" t="s">
        <v>652</v>
      </c>
    </row>
    <row r="329" s="173" customFormat="true" ht="12.8" hidden="false" customHeight="false" outlineLevel="0" collapsed="false">
      <c r="B329" s="174"/>
      <c r="D329" s="175" t="s">
        <v>137</v>
      </c>
      <c r="E329" s="176"/>
      <c r="F329" s="177" t="s">
        <v>653</v>
      </c>
      <c r="H329" s="178" t="n">
        <v>1.2</v>
      </c>
      <c r="I329" s="179"/>
      <c r="L329" s="174"/>
      <c r="M329" s="180"/>
      <c r="N329" s="181"/>
      <c r="O329" s="181"/>
      <c r="P329" s="181"/>
      <c r="Q329" s="181"/>
      <c r="R329" s="181"/>
      <c r="S329" s="181"/>
      <c r="T329" s="182"/>
      <c r="AT329" s="176" t="s">
        <v>137</v>
      </c>
      <c r="AU329" s="176" t="s">
        <v>81</v>
      </c>
      <c r="AV329" s="173" t="s">
        <v>81</v>
      </c>
      <c r="AW329" s="173" t="s">
        <v>31</v>
      </c>
      <c r="AX329" s="173" t="s">
        <v>79</v>
      </c>
      <c r="AY329" s="176" t="s">
        <v>127</v>
      </c>
    </row>
    <row r="330" s="27" customFormat="true" ht="24.15" hidden="false" customHeight="true" outlineLevel="0" collapsed="false">
      <c r="A330" s="22"/>
      <c r="B330" s="159"/>
      <c r="C330" s="160" t="s">
        <v>654</v>
      </c>
      <c r="D330" s="160" t="s">
        <v>130</v>
      </c>
      <c r="E330" s="161" t="s">
        <v>655</v>
      </c>
      <c r="F330" s="162" t="s">
        <v>656</v>
      </c>
      <c r="G330" s="163" t="s">
        <v>133</v>
      </c>
      <c r="H330" s="164" t="n">
        <v>4.6</v>
      </c>
      <c r="I330" s="165"/>
      <c r="J330" s="166" t="n">
        <f aca="false">ROUND(I330*H330,2)</f>
        <v>0</v>
      </c>
      <c r="K330" s="162" t="s">
        <v>134</v>
      </c>
      <c r="L330" s="23"/>
      <c r="M330" s="167"/>
      <c r="N330" s="168" t="s">
        <v>39</v>
      </c>
      <c r="O330" s="60"/>
      <c r="P330" s="169" t="n">
        <f aca="false">O330*H330</f>
        <v>0</v>
      </c>
      <c r="Q330" s="169" t="n">
        <v>0.00017</v>
      </c>
      <c r="R330" s="169" t="n">
        <f aca="false">Q330*H330</f>
        <v>0.000782</v>
      </c>
      <c r="S330" s="169" t="n">
        <v>0</v>
      </c>
      <c r="T330" s="170" t="n">
        <f aca="false">S330*H330</f>
        <v>0</v>
      </c>
      <c r="U330" s="22"/>
      <c r="V330" s="22"/>
      <c r="W330" s="22"/>
      <c r="X330" s="22"/>
      <c r="Y330" s="22"/>
      <c r="Z330" s="22"/>
      <c r="AA330" s="22"/>
      <c r="AB330" s="22"/>
      <c r="AC330" s="22"/>
      <c r="AD330" s="22"/>
      <c r="AE330" s="22"/>
      <c r="AR330" s="171" t="s">
        <v>203</v>
      </c>
      <c r="AT330" s="171" t="s">
        <v>130</v>
      </c>
      <c r="AU330" s="171" t="s">
        <v>81</v>
      </c>
      <c r="AY330" s="3" t="s">
        <v>127</v>
      </c>
      <c r="BE330" s="172" t="n">
        <f aca="false">IF(N330="základní",J330,0)</f>
        <v>0</v>
      </c>
      <c r="BF330" s="172" t="n">
        <f aca="false">IF(N330="snížená",J330,0)</f>
        <v>0</v>
      </c>
      <c r="BG330" s="172" t="n">
        <f aca="false">IF(N330="zákl. přenesená",J330,0)</f>
        <v>0</v>
      </c>
      <c r="BH330" s="172" t="n">
        <f aca="false">IF(N330="sníž. přenesená",J330,0)</f>
        <v>0</v>
      </c>
      <c r="BI330" s="172" t="n">
        <f aca="false">IF(N330="nulová",J330,0)</f>
        <v>0</v>
      </c>
      <c r="BJ330" s="3" t="s">
        <v>79</v>
      </c>
      <c r="BK330" s="172" t="n">
        <f aca="false">ROUND(I330*H330,2)</f>
        <v>0</v>
      </c>
      <c r="BL330" s="3" t="s">
        <v>203</v>
      </c>
      <c r="BM330" s="171" t="s">
        <v>657</v>
      </c>
    </row>
    <row r="331" s="173" customFormat="true" ht="12.8" hidden="false" customHeight="false" outlineLevel="0" collapsed="false">
      <c r="B331" s="174"/>
      <c r="D331" s="175" t="s">
        <v>137</v>
      </c>
      <c r="E331" s="176"/>
      <c r="F331" s="177" t="s">
        <v>658</v>
      </c>
      <c r="H331" s="178" t="n">
        <v>4.6</v>
      </c>
      <c r="I331" s="179"/>
      <c r="L331" s="174"/>
      <c r="M331" s="180"/>
      <c r="N331" s="181"/>
      <c r="O331" s="181"/>
      <c r="P331" s="181"/>
      <c r="Q331" s="181"/>
      <c r="R331" s="181"/>
      <c r="S331" s="181"/>
      <c r="T331" s="182"/>
      <c r="AT331" s="176" t="s">
        <v>137</v>
      </c>
      <c r="AU331" s="176" t="s">
        <v>81</v>
      </c>
      <c r="AV331" s="173" t="s">
        <v>81</v>
      </c>
      <c r="AW331" s="173" t="s">
        <v>31</v>
      </c>
      <c r="AX331" s="173" t="s">
        <v>79</v>
      </c>
      <c r="AY331" s="176" t="s">
        <v>127</v>
      </c>
    </row>
    <row r="332" s="27" customFormat="true" ht="24.15" hidden="false" customHeight="true" outlineLevel="0" collapsed="false">
      <c r="A332" s="22"/>
      <c r="B332" s="159"/>
      <c r="C332" s="160" t="s">
        <v>659</v>
      </c>
      <c r="D332" s="160" t="s">
        <v>130</v>
      </c>
      <c r="E332" s="161" t="s">
        <v>660</v>
      </c>
      <c r="F332" s="162" t="s">
        <v>661</v>
      </c>
      <c r="G332" s="163" t="s">
        <v>133</v>
      </c>
      <c r="H332" s="164" t="n">
        <v>4.6</v>
      </c>
      <c r="I332" s="165"/>
      <c r="J332" s="166" t="n">
        <f aca="false">ROUND(I332*H332,2)</f>
        <v>0</v>
      </c>
      <c r="K332" s="162" t="s">
        <v>134</v>
      </c>
      <c r="L332" s="23"/>
      <c r="M332" s="167"/>
      <c r="N332" s="168" t="s">
        <v>39</v>
      </c>
      <c r="O332" s="60"/>
      <c r="P332" s="169" t="n">
        <f aca="false">O332*H332</f>
        <v>0</v>
      </c>
      <c r="Q332" s="169" t="n">
        <v>0.00012</v>
      </c>
      <c r="R332" s="169" t="n">
        <f aca="false">Q332*H332</f>
        <v>0.000552</v>
      </c>
      <c r="S332" s="169" t="n">
        <v>0</v>
      </c>
      <c r="T332" s="170" t="n">
        <f aca="false">S332*H332</f>
        <v>0</v>
      </c>
      <c r="U332" s="22"/>
      <c r="V332" s="22"/>
      <c r="W332" s="22"/>
      <c r="X332" s="22"/>
      <c r="Y332" s="22"/>
      <c r="Z332" s="22"/>
      <c r="AA332" s="22"/>
      <c r="AB332" s="22"/>
      <c r="AC332" s="22"/>
      <c r="AD332" s="22"/>
      <c r="AE332" s="22"/>
      <c r="AR332" s="171" t="s">
        <v>203</v>
      </c>
      <c r="AT332" s="171" t="s">
        <v>130</v>
      </c>
      <c r="AU332" s="171" t="s">
        <v>81</v>
      </c>
      <c r="AY332" s="3" t="s">
        <v>127</v>
      </c>
      <c r="BE332" s="172" t="n">
        <f aca="false">IF(N332="základní",J332,0)</f>
        <v>0</v>
      </c>
      <c r="BF332" s="172" t="n">
        <f aca="false">IF(N332="snížená",J332,0)</f>
        <v>0</v>
      </c>
      <c r="BG332" s="172" t="n">
        <f aca="false">IF(N332="zákl. přenesená",J332,0)</f>
        <v>0</v>
      </c>
      <c r="BH332" s="172" t="n">
        <f aca="false">IF(N332="sníž. přenesená",J332,0)</f>
        <v>0</v>
      </c>
      <c r="BI332" s="172" t="n">
        <f aca="false">IF(N332="nulová",J332,0)</f>
        <v>0</v>
      </c>
      <c r="BJ332" s="3" t="s">
        <v>79</v>
      </c>
      <c r="BK332" s="172" t="n">
        <f aca="false">ROUND(I332*H332,2)</f>
        <v>0</v>
      </c>
      <c r="BL332" s="3" t="s">
        <v>203</v>
      </c>
      <c r="BM332" s="171" t="s">
        <v>662</v>
      </c>
    </row>
    <row r="333" s="173" customFormat="true" ht="12.8" hidden="false" customHeight="false" outlineLevel="0" collapsed="false">
      <c r="B333" s="174"/>
      <c r="D333" s="175" t="s">
        <v>137</v>
      </c>
      <c r="E333" s="176"/>
      <c r="F333" s="177" t="s">
        <v>663</v>
      </c>
      <c r="H333" s="178" t="n">
        <v>4.6</v>
      </c>
      <c r="I333" s="179"/>
      <c r="L333" s="174"/>
      <c r="M333" s="180"/>
      <c r="N333" s="181"/>
      <c r="O333" s="181"/>
      <c r="P333" s="181"/>
      <c r="Q333" s="181"/>
      <c r="R333" s="181"/>
      <c r="S333" s="181"/>
      <c r="T333" s="182"/>
      <c r="AT333" s="176" t="s">
        <v>137</v>
      </c>
      <c r="AU333" s="176" t="s">
        <v>81</v>
      </c>
      <c r="AV333" s="173" t="s">
        <v>81</v>
      </c>
      <c r="AW333" s="173" t="s">
        <v>31</v>
      </c>
      <c r="AX333" s="173" t="s">
        <v>79</v>
      </c>
      <c r="AY333" s="176" t="s">
        <v>127</v>
      </c>
    </row>
    <row r="334" s="27" customFormat="true" ht="24.15" hidden="false" customHeight="true" outlineLevel="0" collapsed="false">
      <c r="A334" s="22"/>
      <c r="B334" s="159"/>
      <c r="C334" s="160" t="s">
        <v>664</v>
      </c>
      <c r="D334" s="160" t="s">
        <v>130</v>
      </c>
      <c r="E334" s="161" t="s">
        <v>665</v>
      </c>
      <c r="F334" s="162" t="s">
        <v>666</v>
      </c>
      <c r="G334" s="163" t="s">
        <v>133</v>
      </c>
      <c r="H334" s="164" t="n">
        <v>4.6</v>
      </c>
      <c r="I334" s="165"/>
      <c r="J334" s="166" t="n">
        <f aca="false">ROUND(I334*H334,2)</f>
        <v>0</v>
      </c>
      <c r="K334" s="162" t="s">
        <v>134</v>
      </c>
      <c r="L334" s="23"/>
      <c r="M334" s="167"/>
      <c r="N334" s="168" t="s">
        <v>39</v>
      </c>
      <c r="O334" s="60"/>
      <c r="P334" s="169" t="n">
        <f aca="false">O334*H334</f>
        <v>0</v>
      </c>
      <c r="Q334" s="169" t="n">
        <v>0.00012</v>
      </c>
      <c r="R334" s="169" t="n">
        <f aca="false">Q334*H334</f>
        <v>0.000552</v>
      </c>
      <c r="S334" s="169" t="n">
        <v>0</v>
      </c>
      <c r="T334" s="170" t="n">
        <f aca="false">S334*H334</f>
        <v>0</v>
      </c>
      <c r="U334" s="22"/>
      <c r="V334" s="22"/>
      <c r="W334" s="22"/>
      <c r="X334" s="22"/>
      <c r="Y334" s="22"/>
      <c r="Z334" s="22"/>
      <c r="AA334" s="22"/>
      <c r="AB334" s="22"/>
      <c r="AC334" s="22"/>
      <c r="AD334" s="22"/>
      <c r="AE334" s="22"/>
      <c r="AR334" s="171" t="s">
        <v>203</v>
      </c>
      <c r="AT334" s="171" t="s">
        <v>130</v>
      </c>
      <c r="AU334" s="171" t="s">
        <v>81</v>
      </c>
      <c r="AY334" s="3" t="s">
        <v>127</v>
      </c>
      <c r="BE334" s="172" t="n">
        <f aca="false">IF(N334="základní",J334,0)</f>
        <v>0</v>
      </c>
      <c r="BF334" s="172" t="n">
        <f aca="false">IF(N334="snížená",J334,0)</f>
        <v>0</v>
      </c>
      <c r="BG334" s="172" t="n">
        <f aca="false">IF(N334="zákl. přenesená",J334,0)</f>
        <v>0</v>
      </c>
      <c r="BH334" s="172" t="n">
        <f aca="false">IF(N334="sníž. přenesená",J334,0)</f>
        <v>0</v>
      </c>
      <c r="BI334" s="172" t="n">
        <f aca="false">IF(N334="nulová",J334,0)</f>
        <v>0</v>
      </c>
      <c r="BJ334" s="3" t="s">
        <v>79</v>
      </c>
      <c r="BK334" s="172" t="n">
        <f aca="false">ROUND(I334*H334,2)</f>
        <v>0</v>
      </c>
      <c r="BL334" s="3" t="s">
        <v>203</v>
      </c>
      <c r="BM334" s="171" t="s">
        <v>667</v>
      </c>
    </row>
    <row r="335" s="27" customFormat="true" ht="16.5" hidden="false" customHeight="true" outlineLevel="0" collapsed="false">
      <c r="A335" s="22"/>
      <c r="B335" s="159"/>
      <c r="C335" s="160" t="s">
        <v>668</v>
      </c>
      <c r="D335" s="160" t="s">
        <v>130</v>
      </c>
      <c r="E335" s="161" t="s">
        <v>669</v>
      </c>
      <c r="F335" s="162" t="s">
        <v>670</v>
      </c>
      <c r="G335" s="163" t="s">
        <v>164</v>
      </c>
      <c r="H335" s="164" t="n">
        <v>3</v>
      </c>
      <c r="I335" s="165"/>
      <c r="J335" s="166" t="n">
        <f aca="false">ROUND(I335*H335,2)</f>
        <v>0</v>
      </c>
      <c r="K335" s="162"/>
      <c r="L335" s="23"/>
      <c r="M335" s="167"/>
      <c r="N335" s="168" t="s">
        <v>39</v>
      </c>
      <c r="O335" s="60"/>
      <c r="P335" s="169" t="n">
        <f aca="false">O335*H335</f>
        <v>0</v>
      </c>
      <c r="Q335" s="169" t="n">
        <v>0.00012</v>
      </c>
      <c r="R335" s="169" t="n">
        <f aca="false">Q335*H335</f>
        <v>0.00036</v>
      </c>
      <c r="S335" s="169" t="n">
        <v>0</v>
      </c>
      <c r="T335" s="170" t="n">
        <f aca="false">S335*H335</f>
        <v>0</v>
      </c>
      <c r="U335" s="22"/>
      <c r="V335" s="22"/>
      <c r="W335" s="22"/>
      <c r="X335" s="22"/>
      <c r="Y335" s="22"/>
      <c r="Z335" s="22"/>
      <c r="AA335" s="22"/>
      <c r="AB335" s="22"/>
      <c r="AC335" s="22"/>
      <c r="AD335" s="22"/>
      <c r="AE335" s="22"/>
      <c r="AR335" s="171" t="s">
        <v>203</v>
      </c>
      <c r="AT335" s="171" t="s">
        <v>130</v>
      </c>
      <c r="AU335" s="171" t="s">
        <v>81</v>
      </c>
      <c r="AY335" s="3" t="s">
        <v>127</v>
      </c>
      <c r="BE335" s="172" t="n">
        <f aca="false">IF(N335="základní",J335,0)</f>
        <v>0</v>
      </c>
      <c r="BF335" s="172" t="n">
        <f aca="false">IF(N335="snížená",J335,0)</f>
        <v>0</v>
      </c>
      <c r="BG335" s="172" t="n">
        <f aca="false">IF(N335="zákl. přenesená",J335,0)</f>
        <v>0</v>
      </c>
      <c r="BH335" s="172" t="n">
        <f aca="false">IF(N335="sníž. přenesená",J335,0)</f>
        <v>0</v>
      </c>
      <c r="BI335" s="172" t="n">
        <f aca="false">IF(N335="nulová",J335,0)</f>
        <v>0</v>
      </c>
      <c r="BJ335" s="3" t="s">
        <v>79</v>
      </c>
      <c r="BK335" s="172" t="n">
        <f aca="false">ROUND(I335*H335,2)</f>
        <v>0</v>
      </c>
      <c r="BL335" s="3" t="s">
        <v>203</v>
      </c>
      <c r="BM335" s="171" t="s">
        <v>671</v>
      </c>
    </row>
    <row r="336" s="145" customFormat="true" ht="22.8" hidden="false" customHeight="true" outlineLevel="0" collapsed="false">
      <c r="B336" s="146"/>
      <c r="D336" s="147" t="s">
        <v>73</v>
      </c>
      <c r="E336" s="157" t="s">
        <v>672</v>
      </c>
      <c r="F336" s="157" t="s">
        <v>673</v>
      </c>
      <c r="I336" s="149"/>
      <c r="J336" s="158" t="n">
        <f aca="false">BK336</f>
        <v>0</v>
      </c>
      <c r="L336" s="146"/>
      <c r="M336" s="151"/>
      <c r="N336" s="152"/>
      <c r="O336" s="152"/>
      <c r="P336" s="153" t="n">
        <f aca="false">SUM(P337:P344)</f>
        <v>0</v>
      </c>
      <c r="Q336" s="152"/>
      <c r="R336" s="153" t="n">
        <f aca="false">SUM(R337:R344)</f>
        <v>0.037155</v>
      </c>
      <c r="S336" s="152"/>
      <c r="T336" s="154" t="n">
        <f aca="false">SUM(T337:T344)</f>
        <v>0</v>
      </c>
      <c r="AR336" s="147" t="s">
        <v>81</v>
      </c>
      <c r="AT336" s="155" t="s">
        <v>73</v>
      </c>
      <c r="AU336" s="155" t="s">
        <v>79</v>
      </c>
      <c r="AY336" s="147" t="s">
        <v>127</v>
      </c>
      <c r="BK336" s="156" t="n">
        <f aca="false">SUM(BK337:BK344)</f>
        <v>0</v>
      </c>
    </row>
    <row r="337" s="27" customFormat="true" ht="33" hidden="false" customHeight="true" outlineLevel="0" collapsed="false">
      <c r="A337" s="22"/>
      <c r="B337" s="159"/>
      <c r="C337" s="160" t="s">
        <v>674</v>
      </c>
      <c r="D337" s="160" t="s">
        <v>130</v>
      </c>
      <c r="E337" s="161" t="s">
        <v>675</v>
      </c>
      <c r="F337" s="162" t="s">
        <v>676</v>
      </c>
      <c r="G337" s="163" t="s">
        <v>133</v>
      </c>
      <c r="H337" s="164" t="n">
        <v>74.31</v>
      </c>
      <c r="I337" s="165"/>
      <c r="J337" s="166" t="n">
        <f aca="false">ROUND(I337*H337,2)</f>
        <v>0</v>
      </c>
      <c r="K337" s="162" t="s">
        <v>134</v>
      </c>
      <c r="L337" s="23"/>
      <c r="M337" s="167"/>
      <c r="N337" s="168" t="s">
        <v>39</v>
      </c>
      <c r="O337" s="60"/>
      <c r="P337" s="169" t="n">
        <f aca="false">O337*H337</f>
        <v>0</v>
      </c>
      <c r="Q337" s="169" t="n">
        <v>0.00021</v>
      </c>
      <c r="R337" s="169" t="n">
        <f aca="false">Q337*H337</f>
        <v>0.0156051</v>
      </c>
      <c r="S337" s="169" t="n">
        <v>0</v>
      </c>
      <c r="T337" s="170" t="n">
        <f aca="false">S337*H337</f>
        <v>0</v>
      </c>
      <c r="U337" s="22"/>
      <c r="V337" s="22"/>
      <c r="W337" s="22"/>
      <c r="X337" s="22"/>
      <c r="Y337" s="22"/>
      <c r="Z337" s="22"/>
      <c r="AA337" s="22"/>
      <c r="AB337" s="22"/>
      <c r="AC337" s="22"/>
      <c r="AD337" s="22"/>
      <c r="AE337" s="22"/>
      <c r="AR337" s="171" t="s">
        <v>203</v>
      </c>
      <c r="AT337" s="171" t="s">
        <v>130</v>
      </c>
      <c r="AU337" s="171" t="s">
        <v>81</v>
      </c>
      <c r="AY337" s="3" t="s">
        <v>127</v>
      </c>
      <c r="BE337" s="172" t="n">
        <f aca="false">IF(N337="základní",J337,0)</f>
        <v>0</v>
      </c>
      <c r="BF337" s="172" t="n">
        <f aca="false">IF(N337="snížená",J337,0)</f>
        <v>0</v>
      </c>
      <c r="BG337" s="172" t="n">
        <f aca="false">IF(N337="zákl. přenesená",J337,0)</f>
        <v>0</v>
      </c>
      <c r="BH337" s="172" t="n">
        <f aca="false">IF(N337="sníž. přenesená",J337,0)</f>
        <v>0</v>
      </c>
      <c r="BI337" s="172" t="n">
        <f aca="false">IF(N337="nulová",J337,0)</f>
        <v>0</v>
      </c>
      <c r="BJ337" s="3" t="s">
        <v>79</v>
      </c>
      <c r="BK337" s="172" t="n">
        <f aca="false">ROUND(I337*H337,2)</f>
        <v>0</v>
      </c>
      <c r="BL337" s="3" t="s">
        <v>203</v>
      </c>
      <c r="BM337" s="171" t="s">
        <v>677</v>
      </c>
    </row>
    <row r="338" s="173" customFormat="true" ht="12.8" hidden="false" customHeight="false" outlineLevel="0" collapsed="false">
      <c r="B338" s="174"/>
      <c r="D338" s="175" t="s">
        <v>137</v>
      </c>
      <c r="E338" s="176"/>
      <c r="F338" s="177" t="s">
        <v>678</v>
      </c>
      <c r="H338" s="178" t="n">
        <v>11.73</v>
      </c>
      <c r="I338" s="179"/>
      <c r="L338" s="174"/>
      <c r="M338" s="180"/>
      <c r="N338" s="181"/>
      <c r="O338" s="181"/>
      <c r="P338" s="181"/>
      <c r="Q338" s="181"/>
      <c r="R338" s="181"/>
      <c r="S338" s="181"/>
      <c r="T338" s="182"/>
      <c r="AT338" s="176" t="s">
        <v>137</v>
      </c>
      <c r="AU338" s="176" t="s">
        <v>81</v>
      </c>
      <c r="AV338" s="173" t="s">
        <v>81</v>
      </c>
      <c r="AW338" s="173" t="s">
        <v>31</v>
      </c>
      <c r="AX338" s="173" t="s">
        <v>74</v>
      </c>
      <c r="AY338" s="176" t="s">
        <v>127</v>
      </c>
    </row>
    <row r="339" s="173" customFormat="true" ht="12.8" hidden="false" customHeight="false" outlineLevel="0" collapsed="false">
      <c r="B339" s="174"/>
      <c r="D339" s="175" t="s">
        <v>137</v>
      </c>
      <c r="E339" s="176"/>
      <c r="F339" s="177" t="s">
        <v>679</v>
      </c>
      <c r="H339" s="178" t="n">
        <v>13.52</v>
      </c>
      <c r="I339" s="179"/>
      <c r="L339" s="174"/>
      <c r="M339" s="180"/>
      <c r="N339" s="181"/>
      <c r="O339" s="181"/>
      <c r="P339" s="181"/>
      <c r="Q339" s="181"/>
      <c r="R339" s="181"/>
      <c r="S339" s="181"/>
      <c r="T339" s="182"/>
      <c r="AT339" s="176" t="s">
        <v>137</v>
      </c>
      <c r="AU339" s="176" t="s">
        <v>81</v>
      </c>
      <c r="AV339" s="173" t="s">
        <v>81</v>
      </c>
      <c r="AW339" s="173" t="s">
        <v>31</v>
      </c>
      <c r="AX339" s="173" t="s">
        <v>74</v>
      </c>
      <c r="AY339" s="176" t="s">
        <v>127</v>
      </c>
    </row>
    <row r="340" s="173" customFormat="true" ht="12.8" hidden="false" customHeight="false" outlineLevel="0" collapsed="false">
      <c r="B340" s="174"/>
      <c r="D340" s="175" t="s">
        <v>137</v>
      </c>
      <c r="E340" s="176"/>
      <c r="F340" s="177" t="s">
        <v>680</v>
      </c>
      <c r="H340" s="178" t="n">
        <v>13.18</v>
      </c>
      <c r="I340" s="179"/>
      <c r="L340" s="174"/>
      <c r="M340" s="180"/>
      <c r="N340" s="181"/>
      <c r="O340" s="181"/>
      <c r="P340" s="181"/>
      <c r="Q340" s="181"/>
      <c r="R340" s="181"/>
      <c r="S340" s="181"/>
      <c r="T340" s="182"/>
      <c r="AT340" s="176" t="s">
        <v>137</v>
      </c>
      <c r="AU340" s="176" t="s">
        <v>81</v>
      </c>
      <c r="AV340" s="173" t="s">
        <v>81</v>
      </c>
      <c r="AW340" s="173" t="s">
        <v>31</v>
      </c>
      <c r="AX340" s="173" t="s">
        <v>74</v>
      </c>
      <c r="AY340" s="176" t="s">
        <v>127</v>
      </c>
    </row>
    <row r="341" s="173" customFormat="true" ht="12.8" hidden="false" customHeight="false" outlineLevel="0" collapsed="false">
      <c r="B341" s="174"/>
      <c r="D341" s="175" t="s">
        <v>137</v>
      </c>
      <c r="E341" s="176"/>
      <c r="F341" s="177" t="s">
        <v>681</v>
      </c>
      <c r="H341" s="178" t="n">
        <v>14.54</v>
      </c>
      <c r="I341" s="179"/>
      <c r="L341" s="174"/>
      <c r="M341" s="180"/>
      <c r="N341" s="181"/>
      <c r="O341" s="181"/>
      <c r="P341" s="181"/>
      <c r="Q341" s="181"/>
      <c r="R341" s="181"/>
      <c r="S341" s="181"/>
      <c r="T341" s="182"/>
      <c r="AT341" s="176" t="s">
        <v>137</v>
      </c>
      <c r="AU341" s="176" t="s">
        <v>81</v>
      </c>
      <c r="AV341" s="173" t="s">
        <v>81</v>
      </c>
      <c r="AW341" s="173" t="s">
        <v>31</v>
      </c>
      <c r="AX341" s="173" t="s">
        <v>74</v>
      </c>
      <c r="AY341" s="176" t="s">
        <v>127</v>
      </c>
    </row>
    <row r="342" s="173" customFormat="true" ht="12.8" hidden="false" customHeight="false" outlineLevel="0" collapsed="false">
      <c r="B342" s="174"/>
      <c r="D342" s="175" t="s">
        <v>137</v>
      </c>
      <c r="E342" s="176"/>
      <c r="F342" s="177" t="s">
        <v>682</v>
      </c>
      <c r="H342" s="178" t="n">
        <v>21.34</v>
      </c>
      <c r="I342" s="179"/>
      <c r="L342" s="174"/>
      <c r="M342" s="180"/>
      <c r="N342" s="181"/>
      <c r="O342" s="181"/>
      <c r="P342" s="181"/>
      <c r="Q342" s="181"/>
      <c r="R342" s="181"/>
      <c r="S342" s="181"/>
      <c r="T342" s="182"/>
      <c r="AT342" s="176" t="s">
        <v>137</v>
      </c>
      <c r="AU342" s="176" t="s">
        <v>81</v>
      </c>
      <c r="AV342" s="173" t="s">
        <v>81</v>
      </c>
      <c r="AW342" s="173" t="s">
        <v>31</v>
      </c>
      <c r="AX342" s="173" t="s">
        <v>74</v>
      </c>
      <c r="AY342" s="176" t="s">
        <v>127</v>
      </c>
    </row>
    <row r="343" s="183" customFormat="true" ht="12.8" hidden="false" customHeight="false" outlineLevel="0" collapsed="false">
      <c r="B343" s="184"/>
      <c r="D343" s="175" t="s">
        <v>137</v>
      </c>
      <c r="E343" s="185"/>
      <c r="F343" s="186" t="s">
        <v>140</v>
      </c>
      <c r="H343" s="187" t="n">
        <v>74.31</v>
      </c>
      <c r="I343" s="188"/>
      <c r="L343" s="184"/>
      <c r="M343" s="189"/>
      <c r="N343" s="190"/>
      <c r="O343" s="190"/>
      <c r="P343" s="190"/>
      <c r="Q343" s="190"/>
      <c r="R343" s="190"/>
      <c r="S343" s="190"/>
      <c r="T343" s="191"/>
      <c r="AT343" s="185" t="s">
        <v>137</v>
      </c>
      <c r="AU343" s="185" t="s">
        <v>81</v>
      </c>
      <c r="AV343" s="183" t="s">
        <v>135</v>
      </c>
      <c r="AW343" s="183" t="s">
        <v>31</v>
      </c>
      <c r="AX343" s="183" t="s">
        <v>79</v>
      </c>
      <c r="AY343" s="185" t="s">
        <v>127</v>
      </c>
    </row>
    <row r="344" s="27" customFormat="true" ht="33" hidden="false" customHeight="true" outlineLevel="0" collapsed="false">
      <c r="A344" s="22"/>
      <c r="B344" s="159"/>
      <c r="C344" s="160" t="s">
        <v>683</v>
      </c>
      <c r="D344" s="160" t="s">
        <v>130</v>
      </c>
      <c r="E344" s="161" t="s">
        <v>684</v>
      </c>
      <c r="F344" s="162" t="s">
        <v>685</v>
      </c>
      <c r="G344" s="163" t="s">
        <v>133</v>
      </c>
      <c r="H344" s="164" t="n">
        <v>74.31</v>
      </c>
      <c r="I344" s="165"/>
      <c r="J344" s="166" t="n">
        <f aca="false">ROUND(I344*H344,2)</f>
        <v>0</v>
      </c>
      <c r="K344" s="162" t="s">
        <v>134</v>
      </c>
      <c r="L344" s="23"/>
      <c r="M344" s="167"/>
      <c r="N344" s="168" t="s">
        <v>39</v>
      </c>
      <c r="O344" s="60"/>
      <c r="P344" s="169" t="n">
        <f aca="false">O344*H344</f>
        <v>0</v>
      </c>
      <c r="Q344" s="169" t="n">
        <v>0.00029</v>
      </c>
      <c r="R344" s="169" t="n">
        <f aca="false">Q344*H344</f>
        <v>0.0215499</v>
      </c>
      <c r="S344" s="169" t="n">
        <v>0</v>
      </c>
      <c r="T344" s="170" t="n">
        <f aca="false">S344*H344</f>
        <v>0</v>
      </c>
      <c r="U344" s="22"/>
      <c r="V344" s="22"/>
      <c r="W344" s="22"/>
      <c r="X344" s="22"/>
      <c r="Y344" s="22"/>
      <c r="Z344" s="22"/>
      <c r="AA344" s="22"/>
      <c r="AB344" s="22"/>
      <c r="AC344" s="22"/>
      <c r="AD344" s="22"/>
      <c r="AE344" s="22"/>
      <c r="AR344" s="171" t="s">
        <v>203</v>
      </c>
      <c r="AT344" s="171" t="s">
        <v>130</v>
      </c>
      <c r="AU344" s="171" t="s">
        <v>81</v>
      </c>
      <c r="AY344" s="3" t="s">
        <v>127</v>
      </c>
      <c r="BE344" s="172" t="n">
        <f aca="false">IF(N344="základní",J344,0)</f>
        <v>0</v>
      </c>
      <c r="BF344" s="172" t="n">
        <f aca="false">IF(N344="snížená",J344,0)</f>
        <v>0</v>
      </c>
      <c r="BG344" s="172" t="n">
        <f aca="false">IF(N344="zákl. přenesená",J344,0)</f>
        <v>0</v>
      </c>
      <c r="BH344" s="172" t="n">
        <f aca="false">IF(N344="sníž. přenesená",J344,0)</f>
        <v>0</v>
      </c>
      <c r="BI344" s="172" t="n">
        <f aca="false">IF(N344="nulová",J344,0)</f>
        <v>0</v>
      </c>
      <c r="BJ344" s="3" t="s">
        <v>79</v>
      </c>
      <c r="BK344" s="172" t="n">
        <f aca="false">ROUND(I344*H344,2)</f>
        <v>0</v>
      </c>
      <c r="BL344" s="3" t="s">
        <v>203</v>
      </c>
      <c r="BM344" s="171" t="s">
        <v>686</v>
      </c>
    </row>
    <row r="345" s="145" customFormat="true" ht="25.9" hidden="false" customHeight="true" outlineLevel="0" collapsed="false">
      <c r="B345" s="146"/>
      <c r="D345" s="147" t="s">
        <v>73</v>
      </c>
      <c r="E345" s="148" t="s">
        <v>687</v>
      </c>
      <c r="F345" s="148" t="s">
        <v>688</v>
      </c>
      <c r="I345" s="149"/>
      <c r="J345" s="150" t="n">
        <f aca="false">BK345</f>
        <v>0</v>
      </c>
      <c r="L345" s="146"/>
      <c r="M345" s="151"/>
      <c r="N345" s="152"/>
      <c r="O345" s="152"/>
      <c r="P345" s="153" t="n">
        <f aca="false">SUM(P346:P347)</f>
        <v>0</v>
      </c>
      <c r="Q345" s="152"/>
      <c r="R345" s="153" t="n">
        <f aca="false">SUM(R346:R347)</f>
        <v>0</v>
      </c>
      <c r="S345" s="152"/>
      <c r="T345" s="154" t="n">
        <f aca="false">SUM(T346:T347)</f>
        <v>0</v>
      </c>
      <c r="AR345" s="147" t="s">
        <v>135</v>
      </c>
      <c r="AT345" s="155" t="s">
        <v>73</v>
      </c>
      <c r="AU345" s="155" t="s">
        <v>74</v>
      </c>
      <c r="AY345" s="147" t="s">
        <v>127</v>
      </c>
      <c r="BK345" s="156" t="n">
        <f aca="false">SUM(BK346:BK347)</f>
        <v>0</v>
      </c>
    </row>
    <row r="346" s="27" customFormat="true" ht="16.5" hidden="false" customHeight="true" outlineLevel="0" collapsed="false">
      <c r="A346" s="22"/>
      <c r="B346" s="159"/>
      <c r="C346" s="160" t="s">
        <v>689</v>
      </c>
      <c r="D346" s="160" t="s">
        <v>130</v>
      </c>
      <c r="E346" s="161" t="s">
        <v>690</v>
      </c>
      <c r="F346" s="162" t="s">
        <v>691</v>
      </c>
      <c r="G346" s="163" t="s">
        <v>184</v>
      </c>
      <c r="H346" s="164" t="n">
        <v>9</v>
      </c>
      <c r="I346" s="165"/>
      <c r="J346" s="166" t="n">
        <f aca="false">ROUND(I346*H346,2)</f>
        <v>0</v>
      </c>
      <c r="K346" s="162" t="s">
        <v>134</v>
      </c>
      <c r="L346" s="23"/>
      <c r="M346" s="167"/>
      <c r="N346" s="168" t="s">
        <v>39</v>
      </c>
      <c r="O346" s="60"/>
      <c r="P346" s="169" t="n">
        <f aca="false">O346*H346</f>
        <v>0</v>
      </c>
      <c r="Q346" s="169" t="n">
        <v>0</v>
      </c>
      <c r="R346" s="169" t="n">
        <f aca="false">Q346*H346</f>
        <v>0</v>
      </c>
      <c r="S346" s="169" t="n">
        <v>0</v>
      </c>
      <c r="T346" s="170" t="n">
        <f aca="false">S346*H346</f>
        <v>0</v>
      </c>
      <c r="U346" s="22"/>
      <c r="V346" s="22"/>
      <c r="W346" s="22"/>
      <c r="X346" s="22"/>
      <c r="Y346" s="22"/>
      <c r="Z346" s="22"/>
      <c r="AA346" s="22"/>
      <c r="AB346" s="22"/>
      <c r="AC346" s="22"/>
      <c r="AD346" s="22"/>
      <c r="AE346" s="22"/>
      <c r="AR346" s="171" t="s">
        <v>692</v>
      </c>
      <c r="AT346" s="171" t="s">
        <v>130</v>
      </c>
      <c r="AU346" s="171" t="s">
        <v>79</v>
      </c>
      <c r="AY346" s="3" t="s">
        <v>127</v>
      </c>
      <c r="BE346" s="172" t="n">
        <f aca="false">IF(N346="základní",J346,0)</f>
        <v>0</v>
      </c>
      <c r="BF346" s="172" t="n">
        <f aca="false">IF(N346="snížená",J346,0)</f>
        <v>0</v>
      </c>
      <c r="BG346" s="172" t="n">
        <f aca="false">IF(N346="zákl. přenesená",J346,0)</f>
        <v>0</v>
      </c>
      <c r="BH346" s="172" t="n">
        <f aca="false">IF(N346="sníž. přenesená",J346,0)</f>
        <v>0</v>
      </c>
      <c r="BI346" s="172" t="n">
        <f aca="false">IF(N346="nulová",J346,0)</f>
        <v>0</v>
      </c>
      <c r="BJ346" s="3" t="s">
        <v>79</v>
      </c>
      <c r="BK346" s="172" t="n">
        <f aca="false">ROUND(I346*H346,2)</f>
        <v>0</v>
      </c>
      <c r="BL346" s="3" t="s">
        <v>692</v>
      </c>
      <c r="BM346" s="171" t="s">
        <v>693</v>
      </c>
    </row>
    <row r="347" s="27" customFormat="true" ht="16.5" hidden="false" customHeight="true" outlineLevel="0" collapsed="false">
      <c r="A347" s="22"/>
      <c r="B347" s="159"/>
      <c r="C347" s="160" t="s">
        <v>694</v>
      </c>
      <c r="D347" s="160" t="s">
        <v>130</v>
      </c>
      <c r="E347" s="161" t="s">
        <v>695</v>
      </c>
      <c r="F347" s="162" t="s">
        <v>696</v>
      </c>
      <c r="G347" s="163" t="s">
        <v>184</v>
      </c>
      <c r="H347" s="164" t="n">
        <v>8</v>
      </c>
      <c r="I347" s="165"/>
      <c r="J347" s="166" t="n">
        <f aca="false">ROUND(I347*H347,2)</f>
        <v>0</v>
      </c>
      <c r="K347" s="162" t="s">
        <v>134</v>
      </c>
      <c r="L347" s="23"/>
      <c r="M347" s="167"/>
      <c r="N347" s="168" t="s">
        <v>39</v>
      </c>
      <c r="O347" s="60"/>
      <c r="P347" s="169" t="n">
        <f aca="false">O347*H347</f>
        <v>0</v>
      </c>
      <c r="Q347" s="169" t="n">
        <v>0</v>
      </c>
      <c r="R347" s="169" t="n">
        <f aca="false">Q347*H347</f>
        <v>0</v>
      </c>
      <c r="S347" s="169" t="n">
        <v>0</v>
      </c>
      <c r="T347" s="170" t="n">
        <f aca="false">S347*H347</f>
        <v>0</v>
      </c>
      <c r="U347" s="22"/>
      <c r="V347" s="22"/>
      <c r="W347" s="22"/>
      <c r="X347" s="22"/>
      <c r="Y347" s="22"/>
      <c r="Z347" s="22"/>
      <c r="AA347" s="22"/>
      <c r="AB347" s="22"/>
      <c r="AC347" s="22"/>
      <c r="AD347" s="22"/>
      <c r="AE347" s="22"/>
      <c r="AR347" s="171" t="s">
        <v>692</v>
      </c>
      <c r="AT347" s="171" t="s">
        <v>130</v>
      </c>
      <c r="AU347" s="171" t="s">
        <v>79</v>
      </c>
      <c r="AY347" s="3" t="s">
        <v>127</v>
      </c>
      <c r="BE347" s="172" t="n">
        <f aca="false">IF(N347="základní",J347,0)</f>
        <v>0</v>
      </c>
      <c r="BF347" s="172" t="n">
        <f aca="false">IF(N347="snížená",J347,0)</f>
        <v>0</v>
      </c>
      <c r="BG347" s="172" t="n">
        <f aca="false">IF(N347="zákl. přenesená",J347,0)</f>
        <v>0</v>
      </c>
      <c r="BH347" s="172" t="n">
        <f aca="false">IF(N347="sníž. přenesená",J347,0)</f>
        <v>0</v>
      </c>
      <c r="BI347" s="172" t="n">
        <f aca="false">IF(N347="nulová",J347,0)</f>
        <v>0</v>
      </c>
      <c r="BJ347" s="3" t="s">
        <v>79</v>
      </c>
      <c r="BK347" s="172" t="n">
        <f aca="false">ROUND(I347*H347,2)</f>
        <v>0</v>
      </c>
      <c r="BL347" s="3" t="s">
        <v>692</v>
      </c>
      <c r="BM347" s="171" t="s">
        <v>697</v>
      </c>
    </row>
    <row r="348" s="145" customFormat="true" ht="25.9" hidden="false" customHeight="true" outlineLevel="0" collapsed="false">
      <c r="B348" s="146"/>
      <c r="D348" s="147" t="s">
        <v>73</v>
      </c>
      <c r="E348" s="148" t="s">
        <v>698</v>
      </c>
      <c r="F348" s="148" t="s">
        <v>699</v>
      </c>
      <c r="I348" s="149"/>
      <c r="J348" s="150" t="n">
        <f aca="false">BK348</f>
        <v>0</v>
      </c>
      <c r="L348" s="146"/>
      <c r="M348" s="151"/>
      <c r="N348" s="152"/>
      <c r="O348" s="152"/>
      <c r="P348" s="153" t="n">
        <f aca="false">P349+P351+P353</f>
        <v>0</v>
      </c>
      <c r="Q348" s="152"/>
      <c r="R348" s="153" t="n">
        <f aca="false">R349+R351+R353</f>
        <v>0</v>
      </c>
      <c r="S348" s="152"/>
      <c r="T348" s="154" t="n">
        <f aca="false">T349+T351+T353</f>
        <v>0</v>
      </c>
      <c r="AR348" s="147" t="s">
        <v>152</v>
      </c>
      <c r="AT348" s="155" t="s">
        <v>73</v>
      </c>
      <c r="AU348" s="155" t="s">
        <v>74</v>
      </c>
      <c r="AY348" s="147" t="s">
        <v>127</v>
      </c>
      <c r="BK348" s="156" t="n">
        <f aca="false">BK349+BK351+BK353</f>
        <v>0</v>
      </c>
    </row>
    <row r="349" s="145" customFormat="true" ht="22.8" hidden="false" customHeight="true" outlineLevel="0" collapsed="false">
      <c r="B349" s="146"/>
      <c r="D349" s="147" t="s">
        <v>73</v>
      </c>
      <c r="E349" s="157" t="s">
        <v>700</v>
      </c>
      <c r="F349" s="157" t="s">
        <v>701</v>
      </c>
      <c r="I349" s="149"/>
      <c r="J349" s="158" t="n">
        <f aca="false">BK349</f>
        <v>0</v>
      </c>
      <c r="L349" s="146"/>
      <c r="M349" s="151"/>
      <c r="N349" s="152"/>
      <c r="O349" s="152"/>
      <c r="P349" s="153" t="n">
        <f aca="false">P350</f>
        <v>0</v>
      </c>
      <c r="Q349" s="152"/>
      <c r="R349" s="153" t="n">
        <f aca="false">R350</f>
        <v>0</v>
      </c>
      <c r="S349" s="152"/>
      <c r="T349" s="154" t="n">
        <f aca="false">T350</f>
        <v>0</v>
      </c>
      <c r="AR349" s="147" t="s">
        <v>152</v>
      </c>
      <c r="AT349" s="155" t="s">
        <v>73</v>
      </c>
      <c r="AU349" s="155" t="s">
        <v>79</v>
      </c>
      <c r="AY349" s="147" t="s">
        <v>127</v>
      </c>
      <c r="BK349" s="156" t="n">
        <f aca="false">BK350</f>
        <v>0</v>
      </c>
    </row>
    <row r="350" s="27" customFormat="true" ht="16.5" hidden="false" customHeight="true" outlineLevel="0" collapsed="false">
      <c r="A350" s="22"/>
      <c r="B350" s="159"/>
      <c r="C350" s="160" t="s">
        <v>702</v>
      </c>
      <c r="D350" s="160" t="s">
        <v>130</v>
      </c>
      <c r="E350" s="161" t="s">
        <v>703</v>
      </c>
      <c r="F350" s="162" t="s">
        <v>704</v>
      </c>
      <c r="G350" s="163" t="s">
        <v>164</v>
      </c>
      <c r="H350" s="164" t="n">
        <v>1</v>
      </c>
      <c r="I350" s="165"/>
      <c r="J350" s="166" t="n">
        <f aca="false">ROUND(I350*H350,2)</f>
        <v>0</v>
      </c>
      <c r="K350" s="162" t="s">
        <v>134</v>
      </c>
      <c r="L350" s="23"/>
      <c r="M350" s="167"/>
      <c r="N350" s="168" t="s">
        <v>39</v>
      </c>
      <c r="O350" s="60"/>
      <c r="P350" s="169" t="n">
        <f aca="false">O350*H350</f>
        <v>0</v>
      </c>
      <c r="Q350" s="169" t="n">
        <v>0</v>
      </c>
      <c r="R350" s="169" t="n">
        <f aca="false">Q350*H350</f>
        <v>0</v>
      </c>
      <c r="S350" s="169" t="n">
        <v>0</v>
      </c>
      <c r="T350" s="170" t="n">
        <f aca="false">S350*H350</f>
        <v>0</v>
      </c>
      <c r="U350" s="22"/>
      <c r="V350" s="22"/>
      <c r="W350" s="22"/>
      <c r="X350" s="22"/>
      <c r="Y350" s="22"/>
      <c r="Z350" s="22"/>
      <c r="AA350" s="22"/>
      <c r="AB350" s="22"/>
      <c r="AC350" s="22"/>
      <c r="AD350" s="22"/>
      <c r="AE350" s="22"/>
      <c r="AR350" s="171" t="s">
        <v>705</v>
      </c>
      <c r="AT350" s="171" t="s">
        <v>130</v>
      </c>
      <c r="AU350" s="171" t="s">
        <v>81</v>
      </c>
      <c r="AY350" s="3" t="s">
        <v>127</v>
      </c>
      <c r="BE350" s="172" t="n">
        <f aca="false">IF(N350="základní",J350,0)</f>
        <v>0</v>
      </c>
      <c r="BF350" s="172" t="n">
        <f aca="false">IF(N350="snížená",J350,0)</f>
        <v>0</v>
      </c>
      <c r="BG350" s="172" t="n">
        <f aca="false">IF(N350="zákl. přenesená",J350,0)</f>
        <v>0</v>
      </c>
      <c r="BH350" s="172" t="n">
        <f aca="false">IF(N350="sníž. přenesená",J350,0)</f>
        <v>0</v>
      </c>
      <c r="BI350" s="172" t="n">
        <f aca="false">IF(N350="nulová",J350,0)</f>
        <v>0</v>
      </c>
      <c r="BJ350" s="3" t="s">
        <v>79</v>
      </c>
      <c r="BK350" s="172" t="n">
        <f aca="false">ROUND(I350*H350,2)</f>
        <v>0</v>
      </c>
      <c r="BL350" s="3" t="s">
        <v>705</v>
      </c>
      <c r="BM350" s="171" t="s">
        <v>706</v>
      </c>
    </row>
    <row r="351" s="145" customFormat="true" ht="22.8" hidden="false" customHeight="true" outlineLevel="0" collapsed="false">
      <c r="B351" s="146"/>
      <c r="D351" s="147" t="s">
        <v>73</v>
      </c>
      <c r="E351" s="157" t="s">
        <v>707</v>
      </c>
      <c r="F351" s="157" t="s">
        <v>708</v>
      </c>
      <c r="I351" s="149"/>
      <c r="J351" s="158" t="n">
        <f aca="false">BK351</f>
        <v>0</v>
      </c>
      <c r="L351" s="146"/>
      <c r="M351" s="151"/>
      <c r="N351" s="152"/>
      <c r="O351" s="152"/>
      <c r="P351" s="153" t="n">
        <f aca="false">P352</f>
        <v>0</v>
      </c>
      <c r="Q351" s="152"/>
      <c r="R351" s="153" t="n">
        <f aca="false">R352</f>
        <v>0</v>
      </c>
      <c r="S351" s="152"/>
      <c r="T351" s="154" t="n">
        <f aca="false">T352</f>
        <v>0</v>
      </c>
      <c r="AR351" s="147" t="s">
        <v>152</v>
      </c>
      <c r="AT351" s="155" t="s">
        <v>73</v>
      </c>
      <c r="AU351" s="155" t="s">
        <v>79</v>
      </c>
      <c r="AY351" s="147" t="s">
        <v>127</v>
      </c>
      <c r="BK351" s="156" t="n">
        <f aca="false">BK352</f>
        <v>0</v>
      </c>
    </row>
    <row r="352" s="27" customFormat="true" ht="16.5" hidden="false" customHeight="true" outlineLevel="0" collapsed="false">
      <c r="A352" s="22"/>
      <c r="B352" s="159"/>
      <c r="C352" s="160" t="s">
        <v>709</v>
      </c>
      <c r="D352" s="160" t="s">
        <v>130</v>
      </c>
      <c r="E352" s="161" t="s">
        <v>710</v>
      </c>
      <c r="F352" s="162" t="s">
        <v>711</v>
      </c>
      <c r="G352" s="163" t="s">
        <v>164</v>
      </c>
      <c r="H352" s="164" t="n">
        <v>1</v>
      </c>
      <c r="I352" s="165"/>
      <c r="J352" s="166" t="n">
        <f aca="false">ROUND(I352*H352,2)</f>
        <v>0</v>
      </c>
      <c r="K352" s="162" t="s">
        <v>134</v>
      </c>
      <c r="L352" s="23"/>
      <c r="M352" s="167"/>
      <c r="N352" s="168" t="s">
        <v>39</v>
      </c>
      <c r="O352" s="60"/>
      <c r="P352" s="169" t="n">
        <f aca="false">O352*H352</f>
        <v>0</v>
      </c>
      <c r="Q352" s="169" t="n">
        <v>0</v>
      </c>
      <c r="R352" s="169" t="n">
        <f aca="false">Q352*H352</f>
        <v>0</v>
      </c>
      <c r="S352" s="169" t="n">
        <v>0</v>
      </c>
      <c r="T352" s="170" t="n">
        <f aca="false">S352*H352</f>
        <v>0</v>
      </c>
      <c r="U352" s="22"/>
      <c r="V352" s="22"/>
      <c r="W352" s="22"/>
      <c r="X352" s="22"/>
      <c r="Y352" s="22"/>
      <c r="Z352" s="22"/>
      <c r="AA352" s="22"/>
      <c r="AB352" s="22"/>
      <c r="AC352" s="22"/>
      <c r="AD352" s="22"/>
      <c r="AE352" s="22"/>
      <c r="AR352" s="171" t="s">
        <v>705</v>
      </c>
      <c r="AT352" s="171" t="s">
        <v>130</v>
      </c>
      <c r="AU352" s="171" t="s">
        <v>81</v>
      </c>
      <c r="AY352" s="3" t="s">
        <v>127</v>
      </c>
      <c r="BE352" s="172" t="n">
        <f aca="false">IF(N352="základní",J352,0)</f>
        <v>0</v>
      </c>
      <c r="BF352" s="172" t="n">
        <f aca="false">IF(N352="snížená",J352,0)</f>
        <v>0</v>
      </c>
      <c r="BG352" s="172" t="n">
        <f aca="false">IF(N352="zákl. přenesená",J352,0)</f>
        <v>0</v>
      </c>
      <c r="BH352" s="172" t="n">
        <f aca="false">IF(N352="sníž. přenesená",J352,0)</f>
        <v>0</v>
      </c>
      <c r="BI352" s="172" t="n">
        <f aca="false">IF(N352="nulová",J352,0)</f>
        <v>0</v>
      </c>
      <c r="BJ352" s="3" t="s">
        <v>79</v>
      </c>
      <c r="BK352" s="172" t="n">
        <f aca="false">ROUND(I352*H352,2)</f>
        <v>0</v>
      </c>
      <c r="BL352" s="3" t="s">
        <v>705</v>
      </c>
      <c r="BM352" s="171" t="s">
        <v>712</v>
      </c>
    </row>
    <row r="353" s="145" customFormat="true" ht="22.8" hidden="false" customHeight="true" outlineLevel="0" collapsed="false">
      <c r="B353" s="146"/>
      <c r="D353" s="147" t="s">
        <v>73</v>
      </c>
      <c r="E353" s="157" t="s">
        <v>713</v>
      </c>
      <c r="F353" s="157" t="s">
        <v>714</v>
      </c>
      <c r="I353" s="149"/>
      <c r="J353" s="158" t="n">
        <f aca="false">BK353</f>
        <v>0</v>
      </c>
      <c r="L353" s="146"/>
      <c r="M353" s="151"/>
      <c r="N353" s="152"/>
      <c r="O353" s="152"/>
      <c r="P353" s="153" t="n">
        <f aca="false">P354</f>
        <v>0</v>
      </c>
      <c r="Q353" s="152"/>
      <c r="R353" s="153" t="n">
        <f aca="false">R354</f>
        <v>0</v>
      </c>
      <c r="S353" s="152"/>
      <c r="T353" s="154" t="n">
        <f aca="false">T354</f>
        <v>0</v>
      </c>
      <c r="AR353" s="147" t="s">
        <v>152</v>
      </c>
      <c r="AT353" s="155" t="s">
        <v>73</v>
      </c>
      <c r="AU353" s="155" t="s">
        <v>79</v>
      </c>
      <c r="AY353" s="147" t="s">
        <v>127</v>
      </c>
      <c r="BK353" s="156" t="n">
        <f aca="false">BK354</f>
        <v>0</v>
      </c>
    </row>
    <row r="354" s="27" customFormat="true" ht="16.5" hidden="false" customHeight="true" outlineLevel="0" collapsed="false">
      <c r="A354" s="22"/>
      <c r="B354" s="159"/>
      <c r="C354" s="160" t="s">
        <v>715</v>
      </c>
      <c r="D354" s="160" t="s">
        <v>130</v>
      </c>
      <c r="E354" s="161" t="s">
        <v>716</v>
      </c>
      <c r="F354" s="162" t="s">
        <v>717</v>
      </c>
      <c r="G354" s="163" t="s">
        <v>164</v>
      </c>
      <c r="H354" s="164" t="n">
        <v>1</v>
      </c>
      <c r="I354" s="165"/>
      <c r="J354" s="166" t="n">
        <f aca="false">ROUND(I354*H354,2)</f>
        <v>0</v>
      </c>
      <c r="K354" s="162" t="s">
        <v>134</v>
      </c>
      <c r="L354" s="23"/>
      <c r="M354" s="203"/>
      <c r="N354" s="204" t="s">
        <v>39</v>
      </c>
      <c r="O354" s="205"/>
      <c r="P354" s="206" t="n">
        <f aca="false">O354*H354</f>
        <v>0</v>
      </c>
      <c r="Q354" s="206" t="n">
        <v>0</v>
      </c>
      <c r="R354" s="206" t="n">
        <f aca="false">Q354*H354</f>
        <v>0</v>
      </c>
      <c r="S354" s="206" t="n">
        <v>0</v>
      </c>
      <c r="T354" s="207" t="n">
        <f aca="false">S354*H354</f>
        <v>0</v>
      </c>
      <c r="U354" s="22"/>
      <c r="V354" s="22"/>
      <c r="W354" s="22"/>
      <c r="X354" s="22"/>
      <c r="Y354" s="22"/>
      <c r="Z354" s="22"/>
      <c r="AA354" s="22"/>
      <c r="AB354" s="22"/>
      <c r="AC354" s="22"/>
      <c r="AD354" s="22"/>
      <c r="AE354" s="22"/>
      <c r="AR354" s="171" t="s">
        <v>705</v>
      </c>
      <c r="AT354" s="171" t="s">
        <v>130</v>
      </c>
      <c r="AU354" s="171" t="s">
        <v>81</v>
      </c>
      <c r="AY354" s="3" t="s">
        <v>127</v>
      </c>
      <c r="BE354" s="172" t="n">
        <f aca="false">IF(N354="základní",J354,0)</f>
        <v>0</v>
      </c>
      <c r="BF354" s="172" t="n">
        <f aca="false">IF(N354="snížená",J354,0)</f>
        <v>0</v>
      </c>
      <c r="BG354" s="172" t="n">
        <f aca="false">IF(N354="zákl. přenesená",J354,0)</f>
        <v>0</v>
      </c>
      <c r="BH354" s="172" t="n">
        <f aca="false">IF(N354="sníž. přenesená",J354,0)</f>
        <v>0</v>
      </c>
      <c r="BI354" s="172" t="n">
        <f aca="false">IF(N354="nulová",J354,0)</f>
        <v>0</v>
      </c>
      <c r="BJ354" s="3" t="s">
        <v>79</v>
      </c>
      <c r="BK354" s="172" t="n">
        <f aca="false">ROUND(I354*H354,2)</f>
        <v>0</v>
      </c>
      <c r="BL354" s="3" t="s">
        <v>705</v>
      </c>
      <c r="BM354" s="171" t="s">
        <v>718</v>
      </c>
    </row>
    <row r="355" s="27" customFormat="true" ht="6.95" hidden="false" customHeight="true" outlineLevel="0" collapsed="false">
      <c r="A355" s="22"/>
      <c r="B355" s="44"/>
      <c r="C355" s="45"/>
      <c r="D355" s="45"/>
      <c r="E355" s="45"/>
      <c r="F355" s="45"/>
      <c r="G355" s="45"/>
      <c r="H355" s="45"/>
      <c r="I355" s="45"/>
      <c r="J355" s="45"/>
      <c r="K355" s="45"/>
      <c r="L355" s="23"/>
      <c r="M355" s="22"/>
      <c r="O355" s="22"/>
      <c r="P355" s="22"/>
      <c r="Q355" s="22"/>
      <c r="R355" s="22"/>
      <c r="S355" s="22"/>
      <c r="T355" s="22"/>
      <c r="U355" s="22"/>
      <c r="V355" s="22"/>
      <c r="W355" s="22"/>
      <c r="X355" s="22"/>
      <c r="Y355" s="22"/>
      <c r="Z355" s="22"/>
      <c r="AA355" s="22"/>
      <c r="AB355" s="22"/>
      <c r="AC355" s="22"/>
      <c r="AD355" s="22"/>
      <c r="AE355" s="22"/>
    </row>
  </sheetData>
  <autoFilter ref="C135:K354"/>
  <mergeCells count="6">
    <mergeCell ref="L2:V2"/>
    <mergeCell ref="E7:H7"/>
    <mergeCell ref="E16:H16"/>
    <mergeCell ref="E25:H25"/>
    <mergeCell ref="E85:H85"/>
    <mergeCell ref="E128:H128"/>
  </mergeCells>
  <printOptions headings="false" gridLines="false" gridLinesSet="true" horizontalCentered="false" verticalCentered="false"/>
  <pageMargins left="0.39375" right="0.39375" top="0.39375" bottom="0.39375" header="0.511811023622047" footer="0"/>
  <pageSetup paperSize="9" scale="100" fitToWidth="1" fitToHeight="100" pageOrder="downThenOver" orientation="portrait" blackAndWhite="false" draft="false" cellComments="none" horizontalDpi="300" verticalDpi="300" copies="1"/>
  <headerFooter differentFirst="false" differentOddEven="false">
    <oddHeader/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</TotalTime>
  <Application>LibreOffice/24.8.5.2$Windows_X86_64 LibreOffice_project/fddf2685c70b461e7832239a0162a77216259f22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2025-03-04T11:13:02Z</dcterms:created>
  <dc:creator>DESKTOP-VKVVR07\Eva</dc:creator>
  <dc:description/>
  <dc:language>cs-CZ</dc:language>
  <cp:lastModifiedBy/>
  <cp:lastPrinted>2025-03-04T12:32:13Z</cp:lastPrinted>
  <dcterms:modified xsi:type="dcterms:W3CDTF">2025-03-04T12:33:32Z</dcterms:modified>
  <cp:revision>1</cp:revision>
  <dc:subject/>
  <dc:title/>
</cp:coreProperties>
</file>