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Klienti\B\Brno\2025\Geomonitoring – kolektor Ceska\01 ZD, OP\20250520\"/>
    </mc:Choice>
  </mc:AlternateContent>
  <xr:revisionPtr revIDLastSave="0" documentId="13_ncr:1_{F52D805C-86B3-469A-893B-AF4ED70A5C2C}" xr6:coauthVersionLast="47" xr6:coauthVersionMax="47" xr10:uidLastSave="{00000000-0000-0000-0000-000000000000}"/>
  <bookViews>
    <workbookView xWindow="-108" yWindow="-108" windowWidth="23256" windowHeight="12576" xr2:uid="{A34C34C6-01CD-42C4-AC1F-1BFDC14EDFC1}"/>
  </bookViews>
  <sheets>
    <sheet name="Výkaz výměr" sheetId="2" r:id="rId1"/>
  </sheets>
  <definedNames>
    <definedName name="_xlnm.Print_Titles" localSheetId="0">'Výkaz výměr'!$3:$3</definedName>
    <definedName name="_xlnm.Print_Area" localSheetId="0">'Výkaz výměr'!$A$1:$I$76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2" l="1"/>
  <c r="E35" i="2"/>
  <c r="G70" i="2"/>
  <c r="E68" i="2"/>
  <c r="G68" i="2" s="1"/>
  <c r="G67" i="2"/>
  <c r="G66" i="2"/>
  <c r="G62" i="2"/>
  <c r="G61" i="2"/>
  <c r="G60" i="2"/>
  <c r="G59" i="2"/>
  <c r="G58" i="2"/>
  <c r="G54" i="2"/>
  <c r="G53" i="2"/>
  <c r="G52" i="2"/>
  <c r="E52" i="2"/>
  <c r="E51" i="2"/>
  <c r="G51" i="2" s="1"/>
  <c r="G50" i="2"/>
  <c r="G49" i="2"/>
  <c r="E48" i="2"/>
  <c r="G48" i="2" s="1"/>
  <c r="G47" i="2"/>
  <c r="E46" i="2"/>
  <c r="G46" i="2" s="1"/>
  <c r="G45" i="2"/>
  <c r="G44" i="2"/>
  <c r="G39" i="2"/>
  <c r="G38" i="2"/>
  <c r="G37" i="2"/>
  <c r="G36" i="2"/>
  <c r="G35" i="2"/>
  <c r="G34" i="2"/>
  <c r="G33" i="2"/>
  <c r="G29" i="2"/>
  <c r="G28" i="2"/>
  <c r="G27" i="2"/>
  <c r="G26" i="2"/>
  <c r="G25" i="2"/>
  <c r="G24" i="2"/>
  <c r="G23" i="2"/>
  <c r="G19" i="2"/>
  <c r="G18" i="2"/>
  <c r="G17" i="2"/>
  <c r="E16" i="2"/>
  <c r="G16" i="2" s="1"/>
  <c r="G15" i="2"/>
  <c r="G11" i="2"/>
  <c r="G10" i="2"/>
  <c r="G9" i="2"/>
  <c r="G8" i="2"/>
  <c r="G7" i="2"/>
  <c r="G6" i="2"/>
  <c r="G12" i="2" s="1"/>
  <c r="G5" i="2"/>
  <c r="G20" i="2" l="1"/>
  <c r="G30" i="2"/>
  <c r="G40" i="2"/>
  <c r="G63" i="2"/>
  <c r="G55" i="2"/>
  <c r="E69" i="2"/>
  <c r="G69" i="2" s="1"/>
  <c r="G71" i="2" s="1"/>
  <c r="G74" i="2" l="1"/>
  <c r="F75" i="2" s="1"/>
  <c r="G75" i="2" l="1"/>
  <c r="G76" i="2" s="1"/>
</calcChain>
</file>

<file path=xl/sharedStrings.xml><?xml version="1.0" encoding="utf-8"?>
<sst xmlns="http://schemas.openxmlformats.org/spreadsheetml/2006/main" count="176" uniqueCount="133">
  <si>
    <t>Čís.</t>
  </si>
  <si>
    <t xml:space="preserve">Položka    </t>
  </si>
  <si>
    <t>Popis položky</t>
  </si>
  <si>
    <t>Měr. jednotka</t>
  </si>
  <si>
    <t>Počet jednotek</t>
  </si>
  <si>
    <t>Jednotková cena</t>
  </si>
  <si>
    <t>Cena celkem</t>
  </si>
  <si>
    <t>Všeobecné položky</t>
  </si>
  <si>
    <t>1.1</t>
  </si>
  <si>
    <t>komplet</t>
  </si>
  <si>
    <t>1.2</t>
  </si>
  <si>
    <t>měsíc</t>
  </si>
  <si>
    <t>1.3</t>
  </si>
  <si>
    <t>Zpracování a ukládání dat ze všech měření a sledování - vyhodnocení dílčích protokolů (dílčí závěry monitoringu), provoz webového rozhraní - měsíční paušál</t>
  </si>
  <si>
    <t>1.4</t>
  </si>
  <si>
    <t xml:space="preserve">Zpracování závěrečné zprávy monitoringu </t>
  </si>
  <si>
    <t>1.5</t>
  </si>
  <si>
    <t xml:space="preserve">Digitalizace naměřených dat (protokolů) na CD, kompletace dílčích závěrů, kopírovací a reprodukční práce </t>
  </si>
  <si>
    <t>1.6</t>
  </si>
  <si>
    <t>Organizace a příprava, jednání RAMO, příprava podkladů</t>
  </si>
  <si>
    <t>1.7</t>
  </si>
  <si>
    <t xml:space="preserve">Realizační projekt monitoringu (detailní rozpracování  dokumentace  - technologické postupy, způsoby měření, vyhodnocování, konkrétní měřící zařízení, kalibrace, provozní zkoušky apod.) </t>
  </si>
  <si>
    <r>
      <t xml:space="preserve">S </t>
    </r>
    <r>
      <rPr>
        <b/>
        <sz val="12"/>
        <rFont val="Arial CE"/>
        <family val="2"/>
        <charset val="238"/>
      </rPr>
      <t>1</t>
    </r>
  </si>
  <si>
    <t>Všeobecné položky celkem</t>
  </si>
  <si>
    <t>Geologický a geotechnický sled</t>
  </si>
  <si>
    <t>2.1</t>
  </si>
  <si>
    <t>den</t>
  </si>
  <si>
    <t>2.2</t>
  </si>
  <si>
    <t>hod</t>
  </si>
  <si>
    <t>2.3</t>
  </si>
  <si>
    <t>Zpracování výsledků geologického sledu - čelby</t>
  </si>
  <si>
    <t>2.4</t>
  </si>
  <si>
    <t>2.5</t>
  </si>
  <si>
    <r>
      <t>Průběžné zpracování výsledků</t>
    </r>
    <r>
      <rPr>
        <b/>
        <sz val="10"/>
        <rFont val="Arial CE"/>
        <charset val="238"/>
      </rPr>
      <t xml:space="preserve"> </t>
    </r>
    <r>
      <rPr>
        <sz val="10"/>
        <rFont val="Arial CE"/>
        <family val="2"/>
        <charset val="238"/>
      </rPr>
      <t>pro jednání RAMO</t>
    </r>
  </si>
  <si>
    <r>
      <t xml:space="preserve">S </t>
    </r>
    <r>
      <rPr>
        <b/>
        <sz val="12"/>
        <rFont val="Arial CE"/>
        <family val="2"/>
        <charset val="238"/>
      </rPr>
      <t>2</t>
    </r>
  </si>
  <si>
    <t>Geologický a geotechnický  sled celkem</t>
  </si>
  <si>
    <t xml:space="preserve">Hydromonitoring  </t>
  </si>
  <si>
    <t>3.1</t>
  </si>
  <si>
    <t>3.2</t>
  </si>
  <si>
    <t>3.3</t>
  </si>
  <si>
    <t>3.4</t>
  </si>
  <si>
    <t>ks</t>
  </si>
  <si>
    <t>3.5</t>
  </si>
  <si>
    <t>měření</t>
  </si>
  <si>
    <t>3.6</t>
  </si>
  <si>
    <t>3.7</t>
  </si>
  <si>
    <r>
      <t xml:space="preserve">S </t>
    </r>
    <r>
      <rPr>
        <b/>
        <sz val="12"/>
        <rFont val="Arial CE"/>
        <family val="2"/>
        <charset val="238"/>
      </rPr>
      <t>3</t>
    </r>
  </si>
  <si>
    <t>Hydromonitoring celkem</t>
  </si>
  <si>
    <t>4.1</t>
  </si>
  <si>
    <t>bod</t>
  </si>
  <si>
    <t>4.2</t>
  </si>
  <si>
    <t>4.3</t>
  </si>
  <si>
    <t>4.5</t>
  </si>
  <si>
    <t>4.6</t>
  </si>
  <si>
    <t>4.7</t>
  </si>
  <si>
    <r>
      <t xml:space="preserve">S </t>
    </r>
    <r>
      <rPr>
        <b/>
        <sz val="12"/>
        <rFont val="Arial CE"/>
        <family val="2"/>
        <charset val="238"/>
      </rPr>
      <t>4</t>
    </r>
  </si>
  <si>
    <t>Podzemní měření celkem</t>
  </si>
  <si>
    <t>Měření na povrchu - geodetická měření   (Niv), náklony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</si>
  <si>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</si>
  <si>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</si>
  <si>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</si>
  <si>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</si>
  <si>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</si>
  <si>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</si>
  <si>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</si>
  <si>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</si>
  <si>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</si>
  <si>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S 5</t>
  </si>
  <si>
    <t>Měření na povrchu celkem</t>
  </si>
  <si>
    <t>6.1</t>
  </si>
  <si>
    <r>
      <t xml:space="preserve">S </t>
    </r>
    <r>
      <rPr>
        <b/>
        <sz val="12"/>
        <rFont val="Arial"/>
        <family val="2"/>
        <charset val="238"/>
      </rPr>
      <t>6</t>
    </r>
  </si>
  <si>
    <t>Sledování vývoje poruch na nadzemních objektech</t>
  </si>
  <si>
    <t>7.1</t>
  </si>
  <si>
    <t>7.2</t>
  </si>
  <si>
    <t>7.3</t>
  </si>
  <si>
    <t>7.4</t>
  </si>
  <si>
    <t>prohlídka</t>
  </si>
  <si>
    <t>7.5</t>
  </si>
  <si>
    <t>Protokol z prohlídky</t>
  </si>
  <si>
    <t>7.6</t>
  </si>
  <si>
    <r>
      <t>Zpracování výsledků</t>
    </r>
    <r>
      <rPr>
        <b/>
        <sz val="10"/>
        <rFont val="Arial CE"/>
        <charset val="238"/>
      </rPr>
      <t xml:space="preserve"> </t>
    </r>
    <r>
      <rPr>
        <sz val="10"/>
        <rFont val="Arial CE"/>
        <family val="2"/>
        <charset val="238"/>
      </rPr>
      <t>pro jednání RAMO</t>
    </r>
  </si>
  <si>
    <r>
      <t xml:space="preserve">S </t>
    </r>
    <r>
      <rPr>
        <b/>
        <sz val="12"/>
        <rFont val="Arial"/>
        <family val="2"/>
        <charset val="238"/>
      </rPr>
      <t>7</t>
    </r>
  </si>
  <si>
    <t>Sledování vývoje poruch na nadzemních objektech celkem</t>
  </si>
  <si>
    <r>
      <t>S</t>
    </r>
    <r>
      <rPr>
        <b/>
        <sz val="16"/>
        <rFont val="Arial CE"/>
        <family val="2"/>
        <charset val="238"/>
      </rPr>
      <t xml:space="preserve"> </t>
    </r>
  </si>
  <si>
    <t>Monitoring celkem (bez DPH)</t>
  </si>
  <si>
    <t>DPH 21%</t>
  </si>
  <si>
    <t xml:space="preserve">Monitoring celkem </t>
  </si>
  <si>
    <t>Provoz kanceláře monitoringu na stavbě (pronájem kanceláře - buněk, poplatky za telefon, internet, vytápění, pojištění vybavení, hlídací služba, parkování apod.)</t>
  </si>
  <si>
    <t>Vybavení kanceláře monitoringu na stavbě - vybavení PC, barevná tiskárna, telefon, připojení na INTERNET - pořízení</t>
  </si>
  <si>
    <t>Výkon geologického sledu na čelbě (předpoklad 2x týdně návštěva lokality po dobu ražby - 18 měsíců)</t>
  </si>
  <si>
    <t>Zpracování výsledků geologického sledu - předstihové vrty</t>
  </si>
  <si>
    <t>Podzemní měření - konvergenční měření</t>
  </si>
  <si>
    <t>Konvergenční měření (11 profilů, 6 měření za prvních 11 dnů, dále 1x týdně 2 měsíce, pak měsíčně do konce)</t>
  </si>
  <si>
    <t>4.8</t>
  </si>
  <si>
    <t>Zřízení, údržba a odstranění podrobných geodetických bodů ve třídě přesnosti I-II na povrchu</t>
  </si>
  <si>
    <t>Zřízení, údržba a odstranění podrobných geodetických bodů  pro měření na objektech</t>
  </si>
  <si>
    <t>měření/bod</t>
  </si>
  <si>
    <t>měř./profil</t>
  </si>
  <si>
    <t>Prmární protokol - konvergence</t>
  </si>
  <si>
    <t>Primární protokol - nivelace</t>
  </si>
  <si>
    <t>Deformetry - dodávka a osazení</t>
  </si>
  <si>
    <t>Měření deformetry (v rámci prohlídek)</t>
  </si>
  <si>
    <t>Nivelační měření na objektech (51 bodů, 1x týdně 8 měření, dále 1x za 2 týdny 2 měsíce, pak 1x měsíčně do konce)</t>
  </si>
  <si>
    <t>Nivelační měření bodů na povrchu (24 bodů, 1x týdně 8 měření, dále 1x za 2 týdny 2 měsíce, pak 1x měsíčně do konce)</t>
  </si>
  <si>
    <t>Primární protokol - deformetry</t>
  </si>
  <si>
    <t>Primární protokol - nivelace na povrchu (pro každý profil)</t>
  </si>
  <si>
    <t>Primární protokol - nivelace na objektech (za objekt)</t>
  </si>
  <si>
    <t>5.10</t>
  </si>
  <si>
    <t>5.11</t>
  </si>
  <si>
    <t>Pasportizace objektů  před zahájením stavby</t>
  </si>
  <si>
    <t>Kontrolní prohlídky pasportizovaných objektů - 3× po dobu stavby plus rezerva na stížnosti vlastníků těchto i jiných nemovitostí v průběhu stavby</t>
  </si>
  <si>
    <t xml:space="preserve">Zřízení, provoz a údržba vytyčovací sítě pro geodetické práce na povrchu </t>
  </si>
  <si>
    <t>Kopané sondy k základům objektů - ruční výkop, zpětný zásyp se zhutněním, obnova izolace a podlahových vrstev</t>
  </si>
  <si>
    <t>Dokumentace kopané sondy + protokol</t>
  </si>
  <si>
    <t>Odběr vzorků a laboratorní zkoušky</t>
  </si>
  <si>
    <t>Porušený vzorek zemin - odběr</t>
  </si>
  <si>
    <t>Laboratorní zkoušky mechaniky zemin - základní klasifikační rozbor</t>
  </si>
  <si>
    <t xml:space="preserve">Stanovení znečištění zemin v rozsahu dle Vyhl. 273/2021Sb. </t>
  </si>
  <si>
    <t>Odběr vzorků a laboratorní zkoušky celkem</t>
  </si>
  <si>
    <t>Protokol ze zkoušek a vyhodnocení výsledkůLMZ</t>
  </si>
  <si>
    <t>Protokol ze zkoušek a vyhodnocení výsledků HCHL</t>
  </si>
  <si>
    <t>Nákup a instalace dataloggerů</t>
  </si>
  <si>
    <t>Představební monitoring pohybu hladin - 8 studní, 3 měření</t>
  </si>
  <si>
    <t>Zpracování zprávy HG monitoringu</t>
  </si>
  <si>
    <r>
      <t>Průběžné zpracování výsledků</t>
    </r>
    <r>
      <rPr>
        <b/>
        <sz val="10"/>
        <rFont val="Arial CE"/>
        <charset val="238"/>
      </rPr>
      <t xml:space="preserve"> </t>
    </r>
    <r>
      <rPr>
        <sz val="10"/>
        <rFont val="Arial CE"/>
        <family val="2"/>
        <charset val="238"/>
      </rPr>
      <t>pro jednání RAMO a účast na KD</t>
    </r>
  </si>
  <si>
    <t>Monitoring pohybu hladiny v průběhu výstavby - odečet dat ve sledovaných studních 1x měsíčně po dobu průchodu ražby, následně čtvrtletně, tj. 12 x 4 + 4x4 = 64 měření)</t>
  </si>
  <si>
    <t>Monitoring pohybu hladiny v průběhu výstavby - odečet dat v čerpacích vrtech, předpoklad 12x3 + 4x3 =  48 měření</t>
  </si>
  <si>
    <t>Konvergenční body - dodávka a osazení do profilů na primární ostění včetně nultého zaměření</t>
  </si>
  <si>
    <t>Zřízení, provoz a údržba vytyčovací sítě  v podzemí, vč. navázání  na body vytyč. sítě</t>
  </si>
  <si>
    <t>Nivelační měření v podzemí - stejná frekvence jako konvergence</t>
  </si>
  <si>
    <t>Příloha č. 3 smlouvy</t>
  </si>
  <si>
    <t>Analýza vzorků vody - FCHR (dle požadavků BVK, a.s.), případně jiné analýzy</t>
  </si>
  <si>
    <t>Geotechnický monitoring 12. stavby sekundárního kolektoru Česká – Středova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</si>
</sst>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\-"/>
  </numFmts>
  <fonts count="13" x14ac:knownFonts="1">
    <font>
      <sz val="10"/>
      <name val="Arial CE"/>
      <charset val="238"/>
    </font>
    <font>
      <sz val="10"/>
      <name val="Arial CE"/>
      <charset val="238"/>
    </font>
    <font>
      <b/>
      <sz val="14"/>
      <name val="Arial CE"/>
      <family val="2"/>
      <charset val="238"/>
    </font>
    <font>
      <sz val="10"/>
      <color rgb="FFFF0000"/>
      <name val="Arial CE"/>
      <charset val="238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10"/>
      <color indexed="10"/>
      <name val="Arial CE"/>
      <charset val="238"/>
    </font>
    <font>
      <b/>
      <sz val="12"/>
      <name val="Symbol"/>
      <family val="1"/>
      <charset val="2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16"/>
      <name val="Symbol"/>
      <family val="1"/>
      <charset val="2"/>
    </font>
    <font>
      <b/>
      <sz val="16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164" fontId="4" fillId="0" borderId="2" xfId="0" applyNumberFormat="1" applyFont="1" applyBorder="1" applyAlignment="1">
      <alignment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49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6" fillId="0" borderId="10" xfId="0" applyFont="1" applyBorder="1" applyAlignment="1">
      <alignment wrapText="1"/>
    </xf>
    <xf numFmtId="0" fontId="6" fillId="0" borderId="9" xfId="0" applyFont="1" applyBorder="1" applyAlignment="1">
      <alignment horizontal="center" vertical="center" wrapText="1"/>
    </xf>
    <xf numFmtId="1" fontId="0" fillId="0" borderId="9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  <xf numFmtId="164" fontId="6" fillId="0" borderId="9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vertical="center" wrapText="1"/>
    </xf>
    <xf numFmtId="1" fontId="6" fillId="0" borderId="9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7" fillId="0" borderId="0" xfId="0" applyFont="1"/>
    <xf numFmtId="0" fontId="5" fillId="2" borderId="13" xfId="0" applyFont="1" applyFill="1" applyBorder="1" applyAlignment="1">
      <alignment wrapText="1"/>
    </xf>
    <xf numFmtId="164" fontId="9" fillId="2" borderId="13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5" fillId="2" borderId="5" xfId="0" applyFont="1" applyFill="1" applyBorder="1" applyAlignment="1">
      <alignment wrapText="1"/>
    </xf>
    <xf numFmtId="3" fontId="0" fillId="0" borderId="10" xfId="0" applyNumberFormat="1" applyBorder="1" applyAlignment="1">
      <alignment vertical="center" wrapText="1"/>
    </xf>
    <xf numFmtId="0" fontId="0" fillId="0" borderId="0" xfId="0" applyAlignment="1">
      <alignment horizontal="center" vertical="center"/>
    </xf>
    <xf numFmtId="49" fontId="1" fillId="0" borderId="8" xfId="1" applyNumberFormat="1" applyBorder="1" applyAlignment="1">
      <alignment horizontal="center" vertical="center"/>
    </xf>
    <xf numFmtId="0" fontId="1" fillId="0" borderId="9" xfId="1" applyBorder="1" applyAlignment="1">
      <alignment horizontal="left" vertical="center"/>
    </xf>
    <xf numFmtId="0" fontId="6" fillId="0" borderId="10" xfId="1" applyFont="1" applyBorder="1" applyAlignment="1">
      <alignment horizontal="center" vertical="center" wrapText="1"/>
    </xf>
    <xf numFmtId="3" fontId="1" fillId="0" borderId="10" xfId="1" applyNumberFormat="1" applyBorder="1" applyAlignment="1">
      <alignment vertical="center" wrapText="1"/>
    </xf>
    <xf numFmtId="164" fontId="6" fillId="0" borderId="10" xfId="1" applyNumberFormat="1" applyFont="1" applyBorder="1" applyAlignment="1">
      <alignment vertical="center" wrapText="1"/>
    </xf>
    <xf numFmtId="164" fontId="1" fillId="0" borderId="10" xfId="1" applyNumberFormat="1" applyBorder="1" applyAlignment="1">
      <alignment vertical="center" wrapText="1"/>
    </xf>
    <xf numFmtId="0" fontId="1" fillId="0" borderId="10" xfId="1" applyBorder="1" applyAlignment="1">
      <alignment horizontal="left" vertical="center"/>
    </xf>
    <xf numFmtId="0" fontId="6" fillId="0" borderId="10" xfId="1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1" fontId="6" fillId="0" borderId="9" xfId="1" applyNumberFormat="1" applyFont="1" applyBorder="1" applyAlignment="1">
      <alignment vertical="center"/>
    </xf>
    <xf numFmtId="164" fontId="1" fillId="0" borderId="9" xfId="1" applyNumberFormat="1" applyBorder="1" applyAlignment="1">
      <alignment vertical="center"/>
    </xf>
    <xf numFmtId="0" fontId="6" fillId="0" borderId="17" xfId="1" applyFont="1" applyBorder="1" applyAlignment="1">
      <alignment horizontal="center" vertical="center" wrapText="1"/>
    </xf>
    <xf numFmtId="164" fontId="6" fillId="0" borderId="18" xfId="1" applyNumberFormat="1" applyFont="1" applyBorder="1" applyAlignment="1">
      <alignment vertical="center" wrapText="1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164" fontId="6" fillId="0" borderId="10" xfId="0" applyNumberFormat="1" applyFont="1" applyBorder="1" applyAlignment="1">
      <alignment vertical="center" wrapText="1"/>
    </xf>
    <xf numFmtId="164" fontId="0" fillId="0" borderId="10" xfId="0" applyNumberFormat="1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5" fillId="3" borderId="5" xfId="0" applyFont="1" applyFill="1" applyBorder="1" applyAlignment="1">
      <alignment wrapText="1"/>
    </xf>
    <xf numFmtId="0" fontId="1" fillId="0" borderId="9" xfId="0" applyFont="1" applyBorder="1" applyAlignment="1">
      <alignment horizontal="left" vertical="center"/>
    </xf>
    <xf numFmtId="0" fontId="0" fillId="0" borderId="10" xfId="0" applyBorder="1" applyAlignment="1">
      <alignment wrapText="1"/>
    </xf>
    <xf numFmtId="0" fontId="1" fillId="0" borderId="10" xfId="0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vertical="center" wrapText="1"/>
    </xf>
    <xf numFmtId="164" fontId="1" fillId="0" borderId="10" xfId="0" applyNumberFormat="1" applyFont="1" applyBorder="1" applyAlignment="1">
      <alignment vertical="center" wrapText="1"/>
    </xf>
    <xf numFmtId="0" fontId="5" fillId="0" borderId="21" xfId="0" applyFont="1" applyBorder="1" applyAlignment="1">
      <alignment wrapText="1"/>
    </xf>
    <xf numFmtId="164" fontId="9" fillId="0" borderId="13" xfId="0" applyNumberFormat="1" applyFont="1" applyBorder="1" applyAlignment="1">
      <alignment vertical="center"/>
    </xf>
    <xf numFmtId="49" fontId="8" fillId="0" borderId="0" xfId="0" applyNumberFormat="1" applyFont="1" applyAlignment="1">
      <alignment horizontal="center"/>
    </xf>
    <xf numFmtId="0" fontId="5" fillId="0" borderId="0" xfId="0" applyFont="1" applyAlignment="1">
      <alignment wrapText="1"/>
    </xf>
    <xf numFmtId="164" fontId="9" fillId="0" borderId="0" xfId="0" applyNumberFormat="1" applyFont="1" applyAlignment="1">
      <alignment vertical="center"/>
    </xf>
    <xf numFmtId="49" fontId="11" fillId="2" borderId="22" xfId="0" applyNumberFormat="1" applyFont="1" applyFill="1" applyBorder="1" applyAlignment="1">
      <alignment horizontal="center" vertical="center"/>
    </xf>
    <xf numFmtId="164" fontId="12" fillId="2" borderId="23" xfId="0" applyNumberFormat="1" applyFont="1" applyFill="1" applyBorder="1" applyAlignment="1">
      <alignment vertical="center" wrapText="1"/>
    </xf>
    <xf numFmtId="9" fontId="0" fillId="0" borderId="2" xfId="0" applyNumberFormat="1" applyBorder="1" applyAlignment="1">
      <alignment vertical="center"/>
    </xf>
    <xf numFmtId="164" fontId="0" fillId="0" borderId="2" xfId="0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/>
    </xf>
    <xf numFmtId="49" fontId="8" fillId="2" borderId="12" xfId="0" applyNumberFormat="1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left" wrapText="1"/>
    </xf>
    <xf numFmtId="3" fontId="12" fillId="2" borderId="2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/>
    </xf>
    <xf numFmtId="49" fontId="8" fillId="0" borderId="12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</cellXfs>
  <cellStyles count="2">
    <cellStyle name="Normální" xfId="0" builtinId="0"/>
    <cellStyle name="Normální 2" xfId="1" xr:uid="{D18A0712-417E-4E64-9A37-195208220F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C2D34-3245-4BA1-828F-B04451479152}">
  <sheetPr>
    <pageSetUpPr fitToPage="1"/>
  </sheetPr>
  <dimension ref="A1:H76"/>
  <sheetViews>
    <sheetView showZeros="0" tabSelected="1" view="pageBreakPreview" topLeftCell="A36" zoomScaleNormal="115" zoomScaleSheetLayoutView="100" workbookViewId="0">
      <selection activeCell="A4" sqref="A4:B4"/>
    </sheetView>
  </sheetViews>
  <sheetFormatPr defaultColWidth="9.109375" defaultRowHeight="13.2" x14ac:dyDescent="0.25"/>
  <cols>
    <col min="1" max="1" width="5.6640625" style="2" customWidth="1"/>
    <col min="2" max="2" width="5.33203125" style="2" customWidth="1"/>
    <col min="3" max="3" width="84" customWidth="1"/>
    <col min="4" max="4" width="12.33203125" style="2" bestFit="1" customWidth="1"/>
    <col min="5" max="5" width="9.88671875" style="2" customWidth="1"/>
    <col min="6" max="6" width="12.6640625" style="2" customWidth="1"/>
    <col min="7" max="7" width="19" style="2" customWidth="1"/>
    <col min="8" max="8" width="2.5546875" style="7" customWidth="1"/>
    <col min="9" max="9" width="2.5546875" customWidth="1"/>
  </cols>
  <sheetData>
    <row r="1" spans="1:8" ht="27" customHeight="1" x14ac:dyDescent="0.25">
      <c r="A1" s="1" t="s">
        <v>132</v>
      </c>
      <c r="C1" s="3"/>
      <c r="D1" s="4"/>
      <c r="E1" s="5"/>
      <c r="F1" s="6"/>
      <c r="G1" s="6"/>
    </row>
    <row r="2" spans="1:8" ht="27" customHeight="1" thickBot="1" x14ac:dyDescent="0.3">
      <c r="A2" s="1" t="s">
        <v>130</v>
      </c>
      <c r="C2" s="3"/>
      <c r="D2" s="4"/>
      <c r="E2" s="5"/>
      <c r="F2" s="6"/>
      <c r="G2" s="6"/>
    </row>
    <row r="3" spans="1:8" ht="42" customHeight="1" thickBot="1" x14ac:dyDescent="0.3">
      <c r="A3" s="8" t="s">
        <v>0</v>
      </c>
      <c r="B3" s="9" t="s">
        <v>1</v>
      </c>
      <c r="C3" s="10" t="s">
        <v>2</v>
      </c>
      <c r="D3" s="10" t="s">
        <v>3</v>
      </c>
      <c r="E3" s="11" t="s">
        <v>4</v>
      </c>
      <c r="F3" s="12" t="s">
        <v>5</v>
      </c>
      <c r="G3" s="13" t="s">
        <v>6</v>
      </c>
    </row>
    <row r="4" spans="1:8" ht="15.6" x14ac:dyDescent="0.3">
      <c r="A4" s="79">
        <v>1</v>
      </c>
      <c r="B4" s="80"/>
      <c r="C4" s="14" t="s">
        <v>7</v>
      </c>
      <c r="D4" s="81"/>
      <c r="E4" s="82"/>
      <c r="F4" s="82"/>
      <c r="G4" s="82"/>
    </row>
    <row r="5" spans="1:8" ht="38.25" customHeight="1" x14ac:dyDescent="0.25">
      <c r="A5" s="15" t="s">
        <v>8</v>
      </c>
      <c r="B5" s="16"/>
      <c r="C5" s="24" t="s">
        <v>21</v>
      </c>
      <c r="D5" s="22" t="s">
        <v>9</v>
      </c>
      <c r="E5" s="19">
        <v>1</v>
      </c>
      <c r="F5" s="20"/>
      <c r="G5" s="21">
        <f>E5*F5</f>
        <v>0</v>
      </c>
    </row>
    <row r="6" spans="1:8" ht="26.4" x14ac:dyDescent="0.25">
      <c r="A6" s="15" t="s">
        <v>10</v>
      </c>
      <c r="B6" s="16"/>
      <c r="C6" s="24" t="s">
        <v>88</v>
      </c>
      <c r="D6" s="18" t="s">
        <v>9</v>
      </c>
      <c r="E6" s="19">
        <v>1</v>
      </c>
      <c r="F6" s="20"/>
      <c r="G6" s="21">
        <f>E6*F6</f>
        <v>0</v>
      </c>
    </row>
    <row r="7" spans="1:8" ht="26.4" x14ac:dyDescent="0.25">
      <c r="A7" s="15" t="s">
        <v>12</v>
      </c>
      <c r="B7" s="16"/>
      <c r="C7" s="24" t="s">
        <v>87</v>
      </c>
      <c r="D7" s="22" t="s">
        <v>11</v>
      </c>
      <c r="E7" s="19">
        <v>24</v>
      </c>
      <c r="F7" s="20"/>
      <c r="G7" s="21">
        <f t="shared" ref="G7:G10" si="0">E7*F7</f>
        <v>0</v>
      </c>
    </row>
    <row r="8" spans="1:8" ht="26.4" x14ac:dyDescent="0.25">
      <c r="A8" s="15" t="s">
        <v>14</v>
      </c>
      <c r="B8" s="16"/>
      <c r="C8" s="24" t="s">
        <v>13</v>
      </c>
      <c r="D8" s="22" t="s">
        <v>11</v>
      </c>
      <c r="E8" s="19">
        <v>25</v>
      </c>
      <c r="F8" s="20"/>
      <c r="G8" s="21">
        <f t="shared" si="0"/>
        <v>0</v>
      </c>
    </row>
    <row r="9" spans="1:8" s="27" customFormat="1" x14ac:dyDescent="0.25">
      <c r="A9" s="15" t="s">
        <v>16</v>
      </c>
      <c r="B9" s="23"/>
      <c r="C9" s="24" t="s">
        <v>19</v>
      </c>
      <c r="D9" s="22" t="s">
        <v>11</v>
      </c>
      <c r="E9" s="25">
        <v>25</v>
      </c>
      <c r="F9" s="21"/>
      <c r="G9" s="21">
        <f>E9*F9</f>
        <v>0</v>
      </c>
      <c r="H9" s="26"/>
    </row>
    <row r="10" spans="1:8" ht="26.25" customHeight="1" x14ac:dyDescent="0.25">
      <c r="A10" s="15" t="s">
        <v>18</v>
      </c>
      <c r="B10" s="16"/>
      <c r="C10" s="24" t="s">
        <v>17</v>
      </c>
      <c r="D10" s="18" t="s">
        <v>9</v>
      </c>
      <c r="E10" s="19">
        <v>1</v>
      </c>
      <c r="F10" s="20"/>
      <c r="G10" s="21">
        <f t="shared" si="0"/>
        <v>0</v>
      </c>
    </row>
    <row r="11" spans="1:8" ht="15.9" customHeight="1" x14ac:dyDescent="0.25">
      <c r="A11" s="15" t="s">
        <v>20</v>
      </c>
      <c r="B11" s="16"/>
      <c r="C11" s="24" t="s">
        <v>15</v>
      </c>
      <c r="D11" s="18" t="s">
        <v>9</v>
      </c>
      <c r="E11" s="19">
        <v>1</v>
      </c>
      <c r="F11" s="20"/>
      <c r="G11" s="21">
        <f>E11*F11</f>
        <v>0</v>
      </c>
    </row>
    <row r="12" spans="1:8" ht="16.2" thickBot="1" x14ac:dyDescent="0.35">
      <c r="A12" s="83" t="s">
        <v>22</v>
      </c>
      <c r="B12" s="84"/>
      <c r="C12" s="28" t="s">
        <v>23</v>
      </c>
      <c r="D12" s="85"/>
      <c r="E12" s="86"/>
      <c r="F12" s="87"/>
      <c r="G12" s="29">
        <f>SUM(G6:G11)</f>
        <v>0</v>
      </c>
    </row>
    <row r="13" spans="1:8" ht="13.8" thickBot="1" x14ac:dyDescent="0.3">
      <c r="A13" s="88"/>
      <c r="B13" s="88"/>
      <c r="C13" s="88"/>
      <c r="D13" s="88"/>
      <c r="E13" s="88"/>
      <c r="F13" s="88"/>
      <c r="G13" s="88"/>
    </row>
    <row r="14" spans="1:8" ht="15.6" x14ac:dyDescent="0.3">
      <c r="A14" s="75">
        <v>2</v>
      </c>
      <c r="B14" s="76"/>
      <c r="C14" s="31" t="s">
        <v>24</v>
      </c>
      <c r="D14" s="77"/>
      <c r="E14" s="78"/>
      <c r="F14" s="78"/>
      <c r="G14" s="78"/>
    </row>
    <row r="15" spans="1:8" ht="25.5" customHeight="1" x14ac:dyDescent="0.25">
      <c r="A15" s="15" t="s">
        <v>25</v>
      </c>
      <c r="B15" s="16"/>
      <c r="C15" s="24" t="s">
        <v>113</v>
      </c>
      <c r="D15" s="22" t="s">
        <v>41</v>
      </c>
      <c r="E15" s="32">
        <v>8</v>
      </c>
      <c r="F15" s="49"/>
      <c r="G15" s="21">
        <f>E15*F15</f>
        <v>0</v>
      </c>
    </row>
    <row r="16" spans="1:8" ht="26.25" customHeight="1" x14ac:dyDescent="0.25">
      <c r="A16" s="15" t="s">
        <v>27</v>
      </c>
      <c r="B16" s="16"/>
      <c r="C16" s="24" t="s">
        <v>89</v>
      </c>
      <c r="D16" s="22" t="s">
        <v>26</v>
      </c>
      <c r="E16" s="32">
        <f>2*1.5*52</f>
        <v>156</v>
      </c>
      <c r="F16" s="20"/>
      <c r="G16" s="21">
        <f>E16*F16</f>
        <v>0</v>
      </c>
      <c r="H16" s="26"/>
    </row>
    <row r="17" spans="1:8" ht="15.9" customHeight="1" x14ac:dyDescent="0.25">
      <c r="A17" s="15" t="s">
        <v>29</v>
      </c>
      <c r="B17" s="16"/>
      <c r="C17" s="17" t="s">
        <v>30</v>
      </c>
      <c r="D17" s="22" t="s">
        <v>28</v>
      </c>
      <c r="E17" s="32">
        <v>320</v>
      </c>
      <c r="F17" s="20"/>
      <c r="G17" s="21">
        <f t="shared" ref="G17:G19" si="1">E17*F17</f>
        <v>0</v>
      </c>
    </row>
    <row r="18" spans="1:8" ht="15.9" customHeight="1" x14ac:dyDescent="0.25">
      <c r="A18" s="15" t="s">
        <v>31</v>
      </c>
      <c r="B18" s="16"/>
      <c r="C18" s="17" t="s">
        <v>90</v>
      </c>
      <c r="D18" s="22" t="s">
        <v>28</v>
      </c>
      <c r="E18" s="32">
        <v>320</v>
      </c>
      <c r="F18" s="20"/>
      <c r="G18" s="21">
        <f t="shared" si="1"/>
        <v>0</v>
      </c>
    </row>
    <row r="19" spans="1:8" ht="15.9" customHeight="1" x14ac:dyDescent="0.25">
      <c r="A19" s="15" t="s">
        <v>32</v>
      </c>
      <c r="B19" s="16"/>
      <c r="C19" s="17" t="s">
        <v>33</v>
      </c>
      <c r="D19" s="22" t="s">
        <v>11</v>
      </c>
      <c r="E19" s="25">
        <v>18</v>
      </c>
      <c r="F19" s="20"/>
      <c r="G19" s="21">
        <f t="shared" si="1"/>
        <v>0</v>
      </c>
    </row>
    <row r="20" spans="1:8" ht="16.2" thickBot="1" x14ac:dyDescent="0.35">
      <c r="A20" s="83" t="s">
        <v>34</v>
      </c>
      <c r="B20" s="84"/>
      <c r="C20" s="28" t="s">
        <v>35</v>
      </c>
      <c r="D20" s="85"/>
      <c r="E20" s="86"/>
      <c r="F20" s="87"/>
      <c r="G20" s="29">
        <f>SUM(G15:G19)</f>
        <v>0</v>
      </c>
    </row>
    <row r="21" spans="1:8" ht="13.8" thickBot="1" x14ac:dyDescent="0.3">
      <c r="A21" s="33"/>
      <c r="B21" s="33"/>
      <c r="C21" s="30"/>
      <c r="D21" s="33"/>
      <c r="E21" s="33"/>
      <c r="F21" s="33"/>
      <c r="G21" s="33"/>
    </row>
    <row r="22" spans="1:8" ht="15.6" x14ac:dyDescent="0.3">
      <c r="A22" s="75">
        <v>3</v>
      </c>
      <c r="B22" s="76"/>
      <c r="C22" s="31" t="s">
        <v>36</v>
      </c>
      <c r="D22" s="77"/>
      <c r="E22" s="78"/>
      <c r="F22" s="78"/>
      <c r="G22" s="78"/>
    </row>
    <row r="23" spans="1:8" ht="15.9" customHeight="1" x14ac:dyDescent="0.25">
      <c r="A23" s="34" t="s">
        <v>37</v>
      </c>
      <c r="B23" s="35"/>
      <c r="C23" s="41" t="s">
        <v>121</v>
      </c>
      <c r="D23" s="36" t="s">
        <v>41</v>
      </c>
      <c r="E23" s="37">
        <v>4</v>
      </c>
      <c r="F23" s="38"/>
      <c r="G23" s="21">
        <f t="shared" ref="G23:G29" si="2">E23*F23</f>
        <v>0</v>
      </c>
    </row>
    <row r="24" spans="1:8" ht="15.9" customHeight="1" x14ac:dyDescent="0.25">
      <c r="A24" s="34" t="s">
        <v>38</v>
      </c>
      <c r="B24" s="35"/>
      <c r="C24" s="41" t="s">
        <v>122</v>
      </c>
      <c r="D24" s="36" t="s">
        <v>43</v>
      </c>
      <c r="E24" s="37">
        <v>24</v>
      </c>
      <c r="F24" s="38"/>
      <c r="G24" s="21">
        <f t="shared" si="2"/>
        <v>0</v>
      </c>
    </row>
    <row r="25" spans="1:8" ht="29.25" customHeight="1" x14ac:dyDescent="0.25">
      <c r="A25" s="34" t="s">
        <v>39</v>
      </c>
      <c r="B25" s="35"/>
      <c r="C25" s="41" t="s">
        <v>125</v>
      </c>
      <c r="D25" s="36" t="s">
        <v>43</v>
      </c>
      <c r="E25" s="37">
        <v>64</v>
      </c>
      <c r="F25" s="38"/>
      <c r="G25" s="21">
        <f t="shared" si="2"/>
        <v>0</v>
      </c>
    </row>
    <row r="26" spans="1:8" ht="30.75" customHeight="1" x14ac:dyDescent="0.25">
      <c r="A26" s="34" t="s">
        <v>40</v>
      </c>
      <c r="B26" s="35"/>
      <c r="C26" s="41" t="s">
        <v>126</v>
      </c>
      <c r="D26" s="36" t="s">
        <v>43</v>
      </c>
      <c r="E26" s="37">
        <v>48</v>
      </c>
      <c r="F26" s="38"/>
      <c r="G26" s="39">
        <f t="shared" si="2"/>
        <v>0</v>
      </c>
    </row>
    <row r="27" spans="1:8" ht="15.9" customHeight="1" x14ac:dyDescent="0.25">
      <c r="A27" s="34" t="s">
        <v>42</v>
      </c>
      <c r="B27" s="40"/>
      <c r="C27" s="41" t="s">
        <v>131</v>
      </c>
      <c r="D27" s="36" t="s">
        <v>41</v>
      </c>
      <c r="E27" s="37">
        <v>10</v>
      </c>
      <c r="F27" s="38"/>
      <c r="G27" s="39">
        <f t="shared" si="2"/>
        <v>0</v>
      </c>
    </row>
    <row r="28" spans="1:8" ht="15.9" customHeight="1" x14ac:dyDescent="0.25">
      <c r="A28" s="34" t="s">
        <v>44</v>
      </c>
      <c r="B28" s="35"/>
      <c r="C28" s="41" t="s">
        <v>124</v>
      </c>
      <c r="D28" s="36" t="s">
        <v>11</v>
      </c>
      <c r="E28" s="43">
        <v>24</v>
      </c>
      <c r="F28" s="44"/>
      <c r="G28" s="39">
        <f t="shared" si="2"/>
        <v>0</v>
      </c>
    </row>
    <row r="29" spans="1:8" ht="15.9" customHeight="1" x14ac:dyDescent="0.25">
      <c r="A29" s="34" t="s">
        <v>45</v>
      </c>
      <c r="B29" s="40"/>
      <c r="C29" s="41" t="s">
        <v>123</v>
      </c>
      <c r="D29" s="45" t="s">
        <v>41</v>
      </c>
      <c r="E29" s="37">
        <v>1</v>
      </c>
      <c r="F29" s="46"/>
      <c r="G29" s="39">
        <f t="shared" si="2"/>
        <v>0</v>
      </c>
      <c r="H29" s="42"/>
    </row>
    <row r="30" spans="1:8" ht="16.2" thickBot="1" x14ac:dyDescent="0.35">
      <c r="A30" s="83" t="s">
        <v>46</v>
      </c>
      <c r="B30" s="84"/>
      <c r="C30" s="28" t="s">
        <v>47</v>
      </c>
      <c r="D30" s="89"/>
      <c r="E30" s="90"/>
      <c r="F30" s="91"/>
      <c r="G30" s="29">
        <f>SUM(G23:G29)</f>
        <v>0</v>
      </c>
    </row>
    <row r="31" spans="1:8" ht="13.8" thickBot="1" x14ac:dyDescent="0.3">
      <c r="A31" s="47"/>
      <c r="B31" s="47"/>
      <c r="C31" s="48"/>
      <c r="D31" s="47"/>
      <c r="E31" s="47"/>
      <c r="F31" s="47"/>
      <c r="G31" s="47"/>
    </row>
    <row r="32" spans="1:8" s="7" customFormat="1" ht="15.6" x14ac:dyDescent="0.3">
      <c r="A32" s="75">
        <v>4</v>
      </c>
      <c r="B32" s="76"/>
      <c r="C32" s="31" t="s">
        <v>91</v>
      </c>
      <c r="D32" s="77"/>
      <c r="E32" s="78"/>
      <c r="F32" s="78"/>
      <c r="G32" s="78"/>
    </row>
    <row r="33" spans="1:7" s="7" customFormat="1" x14ac:dyDescent="0.25">
      <c r="A33" s="15" t="s">
        <v>48</v>
      </c>
      <c r="B33" s="16"/>
      <c r="C33" s="24" t="s">
        <v>127</v>
      </c>
      <c r="D33" s="22" t="s">
        <v>49</v>
      </c>
      <c r="E33" s="32">
        <v>84</v>
      </c>
      <c r="F33" s="49"/>
      <c r="G33" s="50">
        <f>E33*F33</f>
        <v>0</v>
      </c>
    </row>
    <row r="34" spans="1:7" s="7" customFormat="1" x14ac:dyDescent="0.25">
      <c r="A34" s="15" t="s">
        <v>50</v>
      </c>
      <c r="B34" s="16"/>
      <c r="C34" s="24" t="s">
        <v>128</v>
      </c>
      <c r="D34" s="22" t="s">
        <v>9</v>
      </c>
      <c r="E34" s="32">
        <v>1</v>
      </c>
      <c r="F34" s="50"/>
      <c r="G34" s="21">
        <f t="shared" ref="G34:G39" si="3">E34*F34</f>
        <v>0</v>
      </c>
    </row>
    <row r="35" spans="1:7" s="7" customFormat="1" ht="26.4" x14ac:dyDescent="0.25">
      <c r="A35" s="15" t="s">
        <v>51</v>
      </c>
      <c r="B35" s="16"/>
      <c r="C35" s="24" t="s">
        <v>92</v>
      </c>
      <c r="D35" s="22" t="s">
        <v>97</v>
      </c>
      <c r="E35" s="32">
        <f>11*(6+6+16)</f>
        <v>308</v>
      </c>
      <c r="F35" s="49"/>
      <c r="G35" s="50">
        <f t="shared" si="3"/>
        <v>0</v>
      </c>
    </row>
    <row r="36" spans="1:7" s="7" customFormat="1" x14ac:dyDescent="0.25">
      <c r="A36" s="15" t="s">
        <v>52</v>
      </c>
      <c r="B36" s="16"/>
      <c r="C36" s="24" t="s">
        <v>129</v>
      </c>
      <c r="D36" s="22" t="s">
        <v>43</v>
      </c>
      <c r="E36" s="32">
        <f>(6+6+16)</f>
        <v>28</v>
      </c>
      <c r="F36" s="49"/>
      <c r="G36" s="50">
        <f t="shared" si="3"/>
        <v>0</v>
      </c>
    </row>
    <row r="37" spans="1:7" s="7" customFormat="1" x14ac:dyDescent="0.25">
      <c r="A37" s="15" t="s">
        <v>53</v>
      </c>
      <c r="B37" s="16"/>
      <c r="C37" s="24" t="s">
        <v>98</v>
      </c>
      <c r="D37" s="22" t="s">
        <v>41</v>
      </c>
      <c r="E37" s="32">
        <v>308</v>
      </c>
      <c r="F37" s="49"/>
      <c r="G37" s="50">
        <f t="shared" si="3"/>
        <v>0</v>
      </c>
    </row>
    <row r="38" spans="1:7" s="7" customFormat="1" ht="14.25" customHeight="1" x14ac:dyDescent="0.25">
      <c r="A38" s="15" t="s">
        <v>54</v>
      </c>
      <c r="B38" s="51"/>
      <c r="C38" s="24" t="s">
        <v>99</v>
      </c>
      <c r="D38" s="22" t="s">
        <v>41</v>
      </c>
      <c r="E38" s="32">
        <v>28</v>
      </c>
      <c r="F38" s="49"/>
      <c r="G38" s="50">
        <f t="shared" si="3"/>
        <v>0</v>
      </c>
    </row>
    <row r="39" spans="1:7" s="7" customFormat="1" ht="15.9" customHeight="1" x14ac:dyDescent="0.25">
      <c r="A39" s="15" t="s">
        <v>93</v>
      </c>
      <c r="B39" s="16"/>
      <c r="C39" s="24" t="s">
        <v>33</v>
      </c>
      <c r="D39" s="22" t="s">
        <v>11</v>
      </c>
      <c r="E39" s="25">
        <v>18</v>
      </c>
      <c r="F39" s="20"/>
      <c r="G39" s="50">
        <f t="shared" si="3"/>
        <v>0</v>
      </c>
    </row>
    <row r="40" spans="1:7" s="7" customFormat="1" ht="16.2" thickBot="1" x14ac:dyDescent="0.35">
      <c r="A40" s="83" t="s">
        <v>55</v>
      </c>
      <c r="B40" s="84"/>
      <c r="C40" s="28" t="s">
        <v>56</v>
      </c>
      <c r="D40" s="89"/>
      <c r="E40" s="90"/>
      <c r="F40" s="91"/>
      <c r="G40" s="29">
        <f>SUM(G33:G39)</f>
        <v>0</v>
      </c>
    </row>
    <row r="41" spans="1:7" s="7" customFormat="1" x14ac:dyDescent="0.25">
      <c r="A41" s="33"/>
      <c r="B41" s="33"/>
      <c r="C41" s="30"/>
      <c r="D41" s="33"/>
      <c r="E41" s="33"/>
      <c r="F41" s="33"/>
      <c r="G41" s="33"/>
    </row>
    <row r="42" spans="1:7" s="7" customFormat="1" ht="13.8" thickBot="1" x14ac:dyDescent="0.3">
      <c r="A42" s="33"/>
      <c r="B42" s="33"/>
      <c r="C42" s="30"/>
      <c r="D42" s="33"/>
      <c r="E42" s="33"/>
      <c r="F42" s="33"/>
      <c r="G42" s="33"/>
    </row>
    <row r="43" spans="1:7" s="7" customFormat="1" ht="15.6" x14ac:dyDescent="0.3">
      <c r="A43" s="75">
        <v>5</v>
      </c>
      <c r="B43" s="76"/>
      <c r="C43" s="31" t="s">
        <v>57</v>
      </c>
      <c r="D43" s="77"/>
      <c r="E43" s="78"/>
      <c r="F43" s="78"/>
      <c r="G43" s="78"/>
    </row>
    <row r="44" spans="1:7" s="7" customFormat="1" x14ac:dyDescent="0.25">
      <c r="A44" s="15" t="s">
        <v>58</v>
      </c>
      <c r="B44" s="16"/>
      <c r="C44" s="17" t="s">
        <v>94</v>
      </c>
      <c r="D44" s="22" t="s">
        <v>49</v>
      </c>
      <c r="E44" s="32">
        <v>24</v>
      </c>
      <c r="F44" s="50"/>
      <c r="G44" s="21">
        <f>E44*F44</f>
        <v>0</v>
      </c>
    </row>
    <row r="45" spans="1:7" s="7" customFormat="1" x14ac:dyDescent="0.25">
      <c r="A45" s="15" t="s">
        <v>59</v>
      </c>
      <c r="B45" s="16"/>
      <c r="C45" s="17" t="s">
        <v>95</v>
      </c>
      <c r="D45" s="22" t="s">
        <v>49</v>
      </c>
      <c r="E45" s="32">
        <v>51</v>
      </c>
      <c r="F45" s="50"/>
      <c r="G45" s="21">
        <f>E45*F45</f>
        <v>0</v>
      </c>
    </row>
    <row r="46" spans="1:7" s="7" customFormat="1" ht="25.5" customHeight="1" x14ac:dyDescent="0.25">
      <c r="A46" s="15" t="s">
        <v>60</v>
      </c>
      <c r="B46" s="16"/>
      <c r="C46" s="24" t="s">
        <v>103</v>
      </c>
      <c r="D46" s="22" t="s">
        <v>96</v>
      </c>
      <c r="E46" s="32">
        <f>24*(8+4+20)</f>
        <v>768</v>
      </c>
      <c r="F46" s="20"/>
      <c r="G46" s="21">
        <f t="shared" ref="G46:G54" si="4">E46*F46</f>
        <v>0</v>
      </c>
    </row>
    <row r="47" spans="1:7" s="7" customFormat="1" ht="18.75" customHeight="1" x14ac:dyDescent="0.25">
      <c r="A47" s="15" t="s">
        <v>61</v>
      </c>
      <c r="B47" s="16"/>
      <c r="C47" s="24" t="s">
        <v>111</v>
      </c>
      <c r="D47" s="22" t="s">
        <v>9</v>
      </c>
      <c r="E47" s="32">
        <v>1</v>
      </c>
      <c r="F47" s="50"/>
      <c r="G47" s="21">
        <f t="shared" si="4"/>
        <v>0</v>
      </c>
    </row>
    <row r="48" spans="1:7" s="7" customFormat="1" ht="26.25" customHeight="1" x14ac:dyDescent="0.25">
      <c r="A48" s="15" t="s">
        <v>62</v>
      </c>
      <c r="B48" s="16"/>
      <c r="C48" s="17" t="s">
        <v>102</v>
      </c>
      <c r="D48" s="22" t="s">
        <v>96</v>
      </c>
      <c r="E48" s="32">
        <f>51*(8+4+20)</f>
        <v>1632</v>
      </c>
      <c r="F48" s="50"/>
      <c r="G48" s="21">
        <f t="shared" si="4"/>
        <v>0</v>
      </c>
    </row>
    <row r="49" spans="1:8" s="7" customFormat="1" ht="15" customHeight="1" x14ac:dyDescent="0.25">
      <c r="A49" s="15" t="s">
        <v>63</v>
      </c>
      <c r="B49" s="16"/>
      <c r="C49" s="24" t="s">
        <v>100</v>
      </c>
      <c r="D49" s="22" t="s">
        <v>41</v>
      </c>
      <c r="E49" s="32">
        <v>10</v>
      </c>
      <c r="F49" s="50"/>
      <c r="G49" s="21">
        <f t="shared" si="4"/>
        <v>0</v>
      </c>
    </row>
    <row r="50" spans="1:8" s="7" customFormat="1" ht="16.5" customHeight="1" x14ac:dyDescent="0.25">
      <c r="A50" s="15" t="s">
        <v>64</v>
      </c>
      <c r="B50" s="16"/>
      <c r="C50" s="24" t="s">
        <v>101</v>
      </c>
      <c r="D50" s="22" t="s">
        <v>41</v>
      </c>
      <c r="E50" s="32">
        <v>40</v>
      </c>
      <c r="F50" s="50"/>
      <c r="G50" s="21">
        <f t="shared" si="4"/>
        <v>0</v>
      </c>
    </row>
    <row r="51" spans="1:8" s="7" customFormat="1" x14ac:dyDescent="0.25">
      <c r="A51" s="15" t="s">
        <v>65</v>
      </c>
      <c r="B51" s="51"/>
      <c r="C51" s="17" t="s">
        <v>105</v>
      </c>
      <c r="D51" s="22" t="s">
        <v>41</v>
      </c>
      <c r="E51" s="32">
        <f>5*32</f>
        <v>160</v>
      </c>
      <c r="F51" s="49"/>
      <c r="G51" s="21">
        <f t="shared" si="4"/>
        <v>0</v>
      </c>
    </row>
    <row r="52" spans="1:8" s="7" customFormat="1" x14ac:dyDescent="0.25">
      <c r="A52" s="15" t="s">
        <v>66</v>
      </c>
      <c r="B52" s="51"/>
      <c r="C52" s="17" t="s">
        <v>106</v>
      </c>
      <c r="D52" s="22" t="s">
        <v>41</v>
      </c>
      <c r="E52" s="32">
        <f>22*32</f>
        <v>704</v>
      </c>
      <c r="F52" s="49"/>
      <c r="G52" s="21">
        <f t="shared" si="4"/>
        <v>0</v>
      </c>
    </row>
    <row r="53" spans="1:8" s="7" customFormat="1" x14ac:dyDescent="0.25">
      <c r="A53" s="15" t="s">
        <v>107</v>
      </c>
      <c r="B53" s="51"/>
      <c r="C53" s="17" t="s">
        <v>104</v>
      </c>
      <c r="D53" s="22" t="s">
        <v>41</v>
      </c>
      <c r="E53" s="32">
        <v>40</v>
      </c>
      <c r="F53" s="49"/>
      <c r="G53" s="21">
        <f t="shared" si="4"/>
        <v>0</v>
      </c>
    </row>
    <row r="54" spans="1:8" s="7" customFormat="1" ht="15.9" customHeight="1" x14ac:dyDescent="0.25">
      <c r="A54" s="15" t="s">
        <v>108</v>
      </c>
      <c r="B54" s="16"/>
      <c r="C54" s="24" t="s">
        <v>33</v>
      </c>
      <c r="D54" s="22" t="s">
        <v>11</v>
      </c>
      <c r="E54" s="25">
        <v>24</v>
      </c>
      <c r="F54" s="20"/>
      <c r="G54" s="21">
        <f t="shared" si="4"/>
        <v>0</v>
      </c>
    </row>
    <row r="55" spans="1:8" s="7" customFormat="1" ht="16.2" thickBot="1" x14ac:dyDescent="0.35">
      <c r="A55" s="83" t="s">
        <v>67</v>
      </c>
      <c r="B55" s="84"/>
      <c r="C55" s="28" t="s">
        <v>68</v>
      </c>
      <c r="D55" s="85"/>
      <c r="E55" s="86"/>
      <c r="F55" s="87"/>
      <c r="G55" s="29">
        <f>SUM(G44:G54)</f>
        <v>0</v>
      </c>
    </row>
    <row r="56" spans="1:8" ht="13.8" thickBot="1" x14ac:dyDescent="0.3"/>
    <row r="57" spans="1:8" ht="15.6" x14ac:dyDescent="0.3">
      <c r="A57" s="94">
        <v>6</v>
      </c>
      <c r="B57" s="95"/>
      <c r="C57" s="57" t="s">
        <v>114</v>
      </c>
      <c r="D57" s="96"/>
      <c r="E57" s="97"/>
      <c r="F57" s="97"/>
      <c r="G57" s="97"/>
    </row>
    <row r="58" spans="1:8" ht="15.9" customHeight="1" x14ac:dyDescent="0.25">
      <c r="A58" s="15" t="s">
        <v>69</v>
      </c>
      <c r="B58" s="16"/>
      <c r="C58" s="24" t="s">
        <v>115</v>
      </c>
      <c r="D58" s="22" t="s">
        <v>41</v>
      </c>
      <c r="E58" s="32">
        <v>12</v>
      </c>
      <c r="F58" s="49"/>
      <c r="G58" s="50">
        <f>E58*F58</f>
        <v>0</v>
      </c>
    </row>
    <row r="59" spans="1:8" ht="15.9" customHeight="1" x14ac:dyDescent="0.25">
      <c r="A59" s="15" t="s">
        <v>73</v>
      </c>
      <c r="B59" s="16"/>
      <c r="C59" s="24" t="s">
        <v>116</v>
      </c>
      <c r="D59" s="22" t="s">
        <v>41</v>
      </c>
      <c r="E59" s="32">
        <v>10</v>
      </c>
      <c r="F59" s="49"/>
      <c r="G59" s="50">
        <f>E59*F59</f>
        <v>0</v>
      </c>
    </row>
    <row r="60" spans="1:8" ht="15.9" customHeight="1" x14ac:dyDescent="0.25">
      <c r="A60" s="15" t="s">
        <v>74</v>
      </c>
      <c r="B60" s="16"/>
      <c r="C60" s="24" t="s">
        <v>117</v>
      </c>
      <c r="D60" s="22" t="s">
        <v>41</v>
      </c>
      <c r="E60" s="32">
        <v>2</v>
      </c>
      <c r="F60" s="49"/>
      <c r="G60" s="50">
        <f>E60*F60</f>
        <v>0</v>
      </c>
    </row>
    <row r="61" spans="1:8" ht="15.9" customHeight="1" x14ac:dyDescent="0.25">
      <c r="A61" s="15" t="s">
        <v>75</v>
      </c>
      <c r="B61" s="58"/>
      <c r="C61" s="73" t="s">
        <v>119</v>
      </c>
      <c r="D61" s="74" t="s">
        <v>41</v>
      </c>
      <c r="E61" s="61">
        <v>10</v>
      </c>
      <c r="F61" s="62"/>
      <c r="G61" s="50">
        <f t="shared" ref="G61:G62" si="5">E61*F61</f>
        <v>0</v>
      </c>
      <c r="H61"/>
    </row>
    <row r="62" spans="1:8" ht="15.9" customHeight="1" x14ac:dyDescent="0.25">
      <c r="A62" s="15" t="s">
        <v>77</v>
      </c>
      <c r="B62" s="16"/>
      <c r="C62" s="73" t="s">
        <v>120</v>
      </c>
      <c r="D62" s="22" t="s">
        <v>41</v>
      </c>
      <c r="E62" s="32">
        <v>2</v>
      </c>
      <c r="F62" s="49"/>
      <c r="G62" s="50">
        <f t="shared" si="5"/>
        <v>0</v>
      </c>
      <c r="H62"/>
    </row>
    <row r="63" spans="1:8" ht="16.2" thickBot="1" x14ac:dyDescent="0.35">
      <c r="A63" s="83" t="s">
        <v>70</v>
      </c>
      <c r="B63" s="84"/>
      <c r="C63" s="28" t="s">
        <v>118</v>
      </c>
      <c r="D63" s="85"/>
      <c r="E63" s="86"/>
      <c r="F63" s="87"/>
      <c r="G63" s="29">
        <f>SUM(G58:G62)</f>
        <v>0</v>
      </c>
      <c r="H63"/>
    </row>
    <row r="64" spans="1:8" s="7" customFormat="1" ht="13.8" thickBot="1" x14ac:dyDescent="0.3">
      <c r="A64" s="33"/>
      <c r="B64" s="52"/>
      <c r="C64" s="53"/>
      <c r="D64" s="54"/>
      <c r="E64" s="55"/>
      <c r="F64" s="56"/>
      <c r="G64" s="56"/>
    </row>
    <row r="65" spans="1:8" ht="15.6" x14ac:dyDescent="0.3">
      <c r="A65" s="94">
        <v>7</v>
      </c>
      <c r="B65" s="95"/>
      <c r="C65" s="57" t="s">
        <v>71</v>
      </c>
      <c r="D65" s="96"/>
      <c r="E65" s="97"/>
      <c r="F65" s="97"/>
      <c r="G65" s="97"/>
    </row>
    <row r="66" spans="1:8" ht="15.9" customHeight="1" x14ac:dyDescent="0.25">
      <c r="A66" s="15" t="s">
        <v>72</v>
      </c>
      <c r="B66" s="16"/>
      <c r="C66" s="17" t="s">
        <v>109</v>
      </c>
      <c r="D66" s="22" t="s">
        <v>41</v>
      </c>
      <c r="E66" s="32">
        <v>24</v>
      </c>
      <c r="F66" s="49"/>
      <c r="G66" s="50">
        <f>E66*F66</f>
        <v>0</v>
      </c>
    </row>
    <row r="67" spans="1:8" ht="25.5" customHeight="1" x14ac:dyDescent="0.25">
      <c r="A67" s="15" t="s">
        <v>73</v>
      </c>
      <c r="B67" s="16"/>
      <c r="C67" s="17" t="s">
        <v>112</v>
      </c>
      <c r="D67" s="22" t="s">
        <v>41</v>
      </c>
      <c r="E67" s="32">
        <v>8</v>
      </c>
      <c r="F67" s="49"/>
      <c r="G67" s="50">
        <f>E67*F67</f>
        <v>0</v>
      </c>
    </row>
    <row r="68" spans="1:8" ht="27" customHeight="1" x14ac:dyDescent="0.25">
      <c r="A68" s="15" t="s">
        <v>75</v>
      </c>
      <c r="B68" s="58"/>
      <c r="C68" s="59" t="s">
        <v>110</v>
      </c>
      <c r="D68" s="60" t="s">
        <v>76</v>
      </c>
      <c r="E68" s="61">
        <f>3*24+10</f>
        <v>82</v>
      </c>
      <c r="F68" s="62"/>
      <c r="G68" s="50">
        <f t="shared" ref="G68:G70" si="6">E68*F68</f>
        <v>0</v>
      </c>
      <c r="H68"/>
    </row>
    <row r="69" spans="1:8" ht="15.9" customHeight="1" x14ac:dyDescent="0.25">
      <c r="A69" s="15" t="s">
        <v>77</v>
      </c>
      <c r="B69" s="16"/>
      <c r="C69" s="24" t="s">
        <v>78</v>
      </c>
      <c r="D69" s="22" t="s">
        <v>41</v>
      </c>
      <c r="E69" s="32">
        <f>E68</f>
        <v>82</v>
      </c>
      <c r="F69" s="49"/>
      <c r="G69" s="50">
        <f t="shared" si="6"/>
        <v>0</v>
      </c>
      <c r="H69"/>
    </row>
    <row r="70" spans="1:8" ht="15.9" customHeight="1" x14ac:dyDescent="0.25">
      <c r="A70" s="15" t="s">
        <v>79</v>
      </c>
      <c r="B70" s="16"/>
      <c r="C70" s="24" t="s">
        <v>80</v>
      </c>
      <c r="D70" s="22" t="s">
        <v>11</v>
      </c>
      <c r="E70" s="25">
        <v>24</v>
      </c>
      <c r="F70" s="20"/>
      <c r="G70" s="50">
        <f t="shared" si="6"/>
        <v>0</v>
      </c>
      <c r="H70"/>
    </row>
    <row r="71" spans="1:8" ht="16.2" thickBot="1" x14ac:dyDescent="0.35">
      <c r="A71" s="98" t="s">
        <v>81</v>
      </c>
      <c r="B71" s="99"/>
      <c r="C71" s="63" t="s">
        <v>82</v>
      </c>
      <c r="D71" s="100"/>
      <c r="E71" s="101"/>
      <c r="F71" s="102"/>
      <c r="G71" s="64">
        <f>SUM(G66:G70)</f>
        <v>0</v>
      </c>
      <c r="H71"/>
    </row>
    <row r="72" spans="1:8" ht="15.6" x14ac:dyDescent="0.3">
      <c r="A72" s="65"/>
      <c r="B72" s="65"/>
      <c r="C72" s="66"/>
      <c r="D72" s="54"/>
      <c r="E72" s="54"/>
      <c r="F72" s="54"/>
      <c r="G72" s="67"/>
      <c r="H72"/>
    </row>
    <row r="73" spans="1:8" ht="13.8" thickBot="1" x14ac:dyDescent="0.3">
      <c r="H73"/>
    </row>
    <row r="74" spans="1:8" ht="22.5" customHeight="1" thickBot="1" x14ac:dyDescent="0.45">
      <c r="A74" s="68" t="s">
        <v>83</v>
      </c>
      <c r="B74" s="92" t="s">
        <v>84</v>
      </c>
      <c r="C74" s="92"/>
      <c r="D74" s="93"/>
      <c r="E74" s="93"/>
      <c r="F74" s="93"/>
      <c r="G74" s="69">
        <f>G71+G55+G40+G20+G12+G30+G63</f>
        <v>0</v>
      </c>
      <c r="H74"/>
    </row>
    <row r="75" spans="1:8" ht="13.8" thickBot="1" x14ac:dyDescent="0.3">
      <c r="C75" t="s">
        <v>85</v>
      </c>
      <c r="E75" s="70">
        <v>0.21</v>
      </c>
      <c r="F75" s="71">
        <f>G74</f>
        <v>0</v>
      </c>
      <c r="G75" s="72">
        <f>G74*0.21</f>
        <v>0</v>
      </c>
      <c r="H75"/>
    </row>
    <row r="76" spans="1:8" ht="22.5" customHeight="1" thickBot="1" x14ac:dyDescent="0.45">
      <c r="A76" s="68" t="s">
        <v>83</v>
      </c>
      <c r="B76" s="92" t="s">
        <v>86</v>
      </c>
      <c r="C76" s="92"/>
      <c r="D76" s="93"/>
      <c r="E76" s="93"/>
      <c r="F76" s="93"/>
      <c r="G76" s="69">
        <f>SUM(G74:G75)</f>
        <v>0</v>
      </c>
      <c r="H76"/>
    </row>
  </sheetData>
  <mergeCells count="33">
    <mergeCell ref="A14:B14"/>
    <mergeCell ref="D14:G14"/>
    <mergeCell ref="A4:B4"/>
    <mergeCell ref="D4:G4"/>
    <mergeCell ref="A12:B12"/>
    <mergeCell ref="D12:F12"/>
    <mergeCell ref="A13:G13"/>
    <mergeCell ref="A20:B20"/>
    <mergeCell ref="D20:F20"/>
    <mergeCell ref="A22:B22"/>
    <mergeCell ref="D22:G22"/>
    <mergeCell ref="A30:B30"/>
    <mergeCell ref="D30:F30"/>
    <mergeCell ref="A32:B32"/>
    <mergeCell ref="D32:G32"/>
    <mergeCell ref="A40:B40"/>
    <mergeCell ref="D40:F40"/>
    <mergeCell ref="A43:B43"/>
    <mergeCell ref="D43:G43"/>
    <mergeCell ref="A55:B55"/>
    <mergeCell ref="D55:F55"/>
    <mergeCell ref="A57:B57"/>
    <mergeCell ref="D57:G57"/>
    <mergeCell ref="A63:B63"/>
    <mergeCell ref="D63:F63"/>
    <mergeCell ref="B76:C76"/>
    <mergeCell ref="D76:F76"/>
    <mergeCell ref="A65:B65"/>
    <mergeCell ref="D65:G65"/>
    <mergeCell ref="A71:B71"/>
    <mergeCell ref="D71:F71"/>
    <mergeCell ref="B74:C74"/>
    <mergeCell ref="D74:F74"/>
  </mergeCells>
  <pageMargins left="0.70866141732283472" right="0.70866141732283472" top="0.74803149606299213" bottom="0.74803149606299213" header="0.31496062992125984" footer="0.31496062992125984"/>
  <pageSetup paperSize="8" scale="81" orientation="portrait" r:id="rId1"/>
  <headerFooter alignWithMargins="0"/>
  <rowBreaks count="1" manualBreakCount="1">
    <brk id="4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Výkaz výměr</vt:lpstr>
      <vt:lpstr>'Výkaz výměr'!Názvy_tisku</vt:lpstr>
      <vt:lpstr>'Výkaz výměr'!Oblast_tisku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GEOtest a.s.</dc:creator>
  <cp:lastModifiedBy>David Mareš</cp:lastModifiedBy>
  <cp:lastPrinted>2024-10-08T06:30:04Z</cp:lastPrinted>
  <dcterms:created xsi:type="dcterms:W3CDTF">2024-10-04T12:13:14Z</dcterms:created>
  <dcterms:modified xsi:type="dcterms:W3CDTF">2025-05-21T08:25:22Z</dcterms:modified>
</cp:coreProperties>
</file>