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14505" yWindow="-15" windowWidth="14340" windowHeight="6690"/>
  </bookViews>
  <sheets>
    <sheet name="Krycí list" sheetId="1" r:id="rId1"/>
    <sheet name="Rekapitulace" sheetId="2" r:id="rId2"/>
    <sheet name="Položky" sheetId="3" r:id="rId3"/>
  </sheets>
  <definedNames>
    <definedName name="_xlnm._FilterDatabase" localSheetId="2" hidden="1">Položky!$D$1:$D$137</definedName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Rekapitulace!$G$21</definedName>
    <definedName name="Dodavka0">Položky!#REF!</definedName>
    <definedName name="HSV">Rekapitulace!$E$21</definedName>
    <definedName name="HSV0">Položky!#REF!</definedName>
    <definedName name="HZS">Rekapitulace!$I$21</definedName>
    <definedName name="HZS0">Položky!#REF!</definedName>
    <definedName name="JKSO">'Krycí list'!$G$2</definedName>
    <definedName name="MJ">'Krycí list'!$G$5</definedName>
    <definedName name="Mont">Rekapitulace!$H$21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Položky!$A$1:$G$76</definedName>
    <definedName name="_xlnm.Print_Area" localSheetId="1">Rekapitulace!$A$1:$I$35</definedName>
    <definedName name="PocetMJ">'Krycí list'!$G$6</definedName>
    <definedName name="Poznamka">'Krycí list'!$B$37</definedName>
    <definedName name="Projektant">'Krycí list'!$C$8</definedName>
    <definedName name="PSV">Rekapitulace!$F$21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75" i="3"/>
  <c r="BD75"/>
  <c r="BC75"/>
  <c r="BB75"/>
  <c r="G75"/>
  <c r="BA75"/>
  <c r="BE74"/>
  <c r="BD74"/>
  <c r="BC74"/>
  <c r="BB74"/>
  <c r="G74"/>
  <c r="BA74"/>
  <c r="BE73"/>
  <c r="BD73"/>
  <c r="BC73"/>
  <c r="BB73"/>
  <c r="G73"/>
  <c r="BA73"/>
  <c r="BE72"/>
  <c r="BD72"/>
  <c r="BD71"/>
  <c r="BD76"/>
  <c r="H20" i="2"/>
  <c r="BC72" i="3"/>
  <c r="BB72"/>
  <c r="G72"/>
  <c r="BA72"/>
  <c r="G71"/>
  <c r="BA71"/>
  <c r="BA76" s="1"/>
  <c r="E20" i="2" s="1"/>
  <c r="BE71" i="3"/>
  <c r="BC71"/>
  <c r="BB71"/>
  <c r="BB76"/>
  <c r="F20" i="2" s="1"/>
  <c r="B20"/>
  <c r="A20"/>
  <c r="BE76" i="3"/>
  <c r="I20" i="2" s="1"/>
  <c r="BC76" i="3"/>
  <c r="G20" i="2" s="1"/>
  <c r="C76" i="3"/>
  <c r="BE68"/>
  <c r="BC68"/>
  <c r="BB68"/>
  <c r="BB69"/>
  <c r="F19" i="2" s="1"/>
  <c r="BA68" i="3"/>
  <c r="G68"/>
  <c r="BD68"/>
  <c r="BD69" s="1"/>
  <c r="H19" i="2" s="1"/>
  <c r="B19"/>
  <c r="A19"/>
  <c r="BE69" i="3"/>
  <c r="I19" i="2"/>
  <c r="BC69" i="3"/>
  <c r="G19" i="2"/>
  <c r="BA69" i="3"/>
  <c r="E19" i="2"/>
  <c r="G69" i="3"/>
  <c r="C69"/>
  <c r="BE65"/>
  <c r="BD65"/>
  <c r="BC65"/>
  <c r="G65"/>
  <c r="BB65" s="1"/>
  <c r="BA65"/>
  <c r="BE64"/>
  <c r="BD64"/>
  <c r="BC64"/>
  <c r="BA64"/>
  <c r="G64"/>
  <c r="BB64"/>
  <c r="BE63"/>
  <c r="BD63"/>
  <c r="BC63"/>
  <c r="G63"/>
  <c r="BB63" s="1"/>
  <c r="BA63"/>
  <c r="BE62"/>
  <c r="BD62"/>
  <c r="BC62"/>
  <c r="BA62"/>
  <c r="G62"/>
  <c r="BB62"/>
  <c r="BE61"/>
  <c r="BD61"/>
  <c r="BC61"/>
  <c r="G61"/>
  <c r="BB61" s="1"/>
  <c r="BA61"/>
  <c r="BE60"/>
  <c r="BD60"/>
  <c r="BD66" s="1"/>
  <c r="H18" i="2" s="1"/>
  <c r="BC60" i="3"/>
  <c r="BA60"/>
  <c r="G60"/>
  <c r="G66"/>
  <c r="B18" i="2"/>
  <c r="A18"/>
  <c r="BE66" i="3"/>
  <c r="I18" i="2"/>
  <c r="BC66" i="3"/>
  <c r="G18" i="2"/>
  <c r="BA66" i="3"/>
  <c r="E18" i="2"/>
  <c r="C66" i="3"/>
  <c r="BE57"/>
  <c r="BD57"/>
  <c r="BC57"/>
  <c r="BA57"/>
  <c r="G57"/>
  <c r="BB57" s="1"/>
  <c r="BB58" s="1"/>
  <c r="F17" i="2" s="1"/>
  <c r="BE56" i="3"/>
  <c r="BD56"/>
  <c r="BD58"/>
  <c r="H17" i="2" s="1"/>
  <c r="BC56" i="3"/>
  <c r="G56"/>
  <c r="BB56"/>
  <c r="BA56"/>
  <c r="G58"/>
  <c r="B17" i="2"/>
  <c r="A17"/>
  <c r="BE58" i="3"/>
  <c r="I17" i="2"/>
  <c r="BC58" i="3"/>
  <c r="G17" i="2"/>
  <c r="BA58" i="3"/>
  <c r="E17" i="2"/>
  <c r="C58" i="3"/>
  <c r="BE53"/>
  <c r="BD53"/>
  <c r="BC53"/>
  <c r="G53"/>
  <c r="BB53"/>
  <c r="BA53"/>
  <c r="BE52"/>
  <c r="BD52"/>
  <c r="BC52"/>
  <c r="BA52"/>
  <c r="G52"/>
  <c r="BB52" s="1"/>
  <c r="BE51"/>
  <c r="BD51"/>
  <c r="BD54"/>
  <c r="H16" i="2" s="1"/>
  <c r="BC51" i="3"/>
  <c r="G51"/>
  <c r="BB51"/>
  <c r="BB54" s="1"/>
  <c r="F16" i="2" s="1"/>
  <c r="BA51" i="3"/>
  <c r="G54"/>
  <c r="B16" i="2"/>
  <c r="A16"/>
  <c r="BE54" i="3"/>
  <c r="I16" i="2"/>
  <c r="BC54" i="3"/>
  <c r="G16" i="2"/>
  <c r="BA54" i="3"/>
  <c r="E16" i="2"/>
  <c r="C54" i="3"/>
  <c r="BE48"/>
  <c r="BD48"/>
  <c r="BC48"/>
  <c r="G48"/>
  <c r="BB48"/>
  <c r="BA48"/>
  <c r="BE47"/>
  <c r="BD47"/>
  <c r="BC47"/>
  <c r="BA47"/>
  <c r="G47"/>
  <c r="BB47" s="1"/>
  <c r="BE46"/>
  <c r="BD46"/>
  <c r="BC46"/>
  <c r="G46"/>
  <c r="BB46"/>
  <c r="BA46"/>
  <c r="BE45"/>
  <c r="BD45"/>
  <c r="BC45"/>
  <c r="BA45"/>
  <c r="G45"/>
  <c r="BB45" s="1"/>
  <c r="BE44"/>
  <c r="BD44"/>
  <c r="BC44"/>
  <c r="G44"/>
  <c r="BB44"/>
  <c r="BA44"/>
  <c r="BE43"/>
  <c r="BD43"/>
  <c r="BC43"/>
  <c r="BA43"/>
  <c r="G43"/>
  <c r="BB43" s="1"/>
  <c r="BE42"/>
  <c r="BD42"/>
  <c r="BC42"/>
  <c r="G42"/>
  <c r="BB42"/>
  <c r="BA42"/>
  <c r="BE41"/>
  <c r="BD41"/>
  <c r="BC41"/>
  <c r="BA41"/>
  <c r="G41"/>
  <c r="BB41" s="1"/>
  <c r="BE40"/>
  <c r="BD40"/>
  <c r="BD49"/>
  <c r="H15" i="2" s="1"/>
  <c r="BC40" i="3"/>
  <c r="BC49" s="1"/>
  <c r="G15" i="2" s="1"/>
  <c r="G40" i="3"/>
  <c r="BB40"/>
  <c r="BA40"/>
  <c r="G49"/>
  <c r="B15" i="2"/>
  <c r="A15"/>
  <c r="BE49" i="3"/>
  <c r="I15" i="2"/>
  <c r="BA49" i="3"/>
  <c r="E15" i="2"/>
  <c r="C49" i="3"/>
  <c r="BE37"/>
  <c r="BD37"/>
  <c r="BD38"/>
  <c r="H14" i="2" s="1"/>
  <c r="BC37" i="3"/>
  <c r="BB37"/>
  <c r="BB38"/>
  <c r="F14" i="2" s="1"/>
  <c r="G37" i="3"/>
  <c r="BA37" s="1"/>
  <c r="BA38" s="1"/>
  <c r="E14" i="2" s="1"/>
  <c r="B14"/>
  <c r="A14"/>
  <c r="BE38" i="3"/>
  <c r="I14" i="2" s="1"/>
  <c r="BC38" i="3"/>
  <c r="G14" i="2" s="1"/>
  <c r="C38" i="3"/>
  <c r="BE34"/>
  <c r="BD34"/>
  <c r="BC34"/>
  <c r="BB34"/>
  <c r="G34"/>
  <c r="BA34"/>
  <c r="BE33"/>
  <c r="BD33"/>
  <c r="BC33"/>
  <c r="BB33"/>
  <c r="G33"/>
  <c r="BA33"/>
  <c r="BE32"/>
  <c r="BD32"/>
  <c r="BD35" s="1"/>
  <c r="H13" i="2" s="1"/>
  <c r="BC32" i="3"/>
  <c r="BB32"/>
  <c r="BB35" s="1"/>
  <c r="F13" i="2" s="1"/>
  <c r="G32" i="3"/>
  <c r="BA32"/>
  <c r="BA35" s="1"/>
  <c r="E13" i="2" s="1"/>
  <c r="B13"/>
  <c r="A13"/>
  <c r="BE35" i="3"/>
  <c r="I13" i="2"/>
  <c r="BC35" i="3"/>
  <c r="G13" i="2"/>
  <c r="C35" i="3"/>
  <c r="BE29"/>
  <c r="BD29"/>
  <c r="BC29"/>
  <c r="BB29"/>
  <c r="G29"/>
  <c r="BA29" s="1"/>
  <c r="BE28"/>
  <c r="BD28"/>
  <c r="BC28"/>
  <c r="BB28"/>
  <c r="G28"/>
  <c r="BA28" s="1"/>
  <c r="BE27"/>
  <c r="BD27"/>
  <c r="BD30"/>
  <c r="H12" i="2" s="1"/>
  <c r="BC27" i="3"/>
  <c r="BB27"/>
  <c r="BB30"/>
  <c r="F12" i="2" s="1"/>
  <c r="G27" i="3"/>
  <c r="BA27" s="1"/>
  <c r="BA30" s="1"/>
  <c r="E12" i="2" s="1"/>
  <c r="B12"/>
  <c r="A12"/>
  <c r="BE30" i="3"/>
  <c r="I12" i="2" s="1"/>
  <c r="BC30" i="3"/>
  <c r="G12" i="2" s="1"/>
  <c r="C30" i="3"/>
  <c r="BE24"/>
  <c r="BD24"/>
  <c r="BD25" s="1"/>
  <c r="H11" i="2" s="1"/>
  <c r="BC24" i="3"/>
  <c r="BB24"/>
  <c r="BB25" s="1"/>
  <c r="F11" i="2" s="1"/>
  <c r="G24" i="3"/>
  <c r="BA24"/>
  <c r="BA25" s="1"/>
  <c r="E11" i="2" s="1"/>
  <c r="B11"/>
  <c r="A11"/>
  <c r="BE25" i="3"/>
  <c r="I11" i="2"/>
  <c r="BC25" i="3"/>
  <c r="G11" i="2"/>
  <c r="C25" i="3"/>
  <c r="BE21"/>
  <c r="BD21"/>
  <c r="BD22"/>
  <c r="H10" i="2" s="1"/>
  <c r="BC21" i="3"/>
  <c r="BB21"/>
  <c r="BB22"/>
  <c r="F10" i="2" s="1"/>
  <c r="G21" i="3"/>
  <c r="BA21" s="1"/>
  <c r="BA22" s="1"/>
  <c r="E10" i="2" s="1"/>
  <c r="B10"/>
  <c r="A10"/>
  <c r="BE22" i="3"/>
  <c r="I10" i="2" s="1"/>
  <c r="BC22" i="3"/>
  <c r="G10" i="2" s="1"/>
  <c r="C22" i="3"/>
  <c r="BE18"/>
  <c r="BD18"/>
  <c r="BC18"/>
  <c r="BB18"/>
  <c r="G18"/>
  <c r="BA18"/>
  <c r="BE17"/>
  <c r="BD17"/>
  <c r="BD19" s="1"/>
  <c r="H9" i="2" s="1"/>
  <c r="BC17" i="3"/>
  <c r="BB17"/>
  <c r="BB19" s="1"/>
  <c r="F9" i="2" s="1"/>
  <c r="G17" i="3"/>
  <c r="G19"/>
  <c r="B9" i="2"/>
  <c r="A9"/>
  <c r="BE19" i="3"/>
  <c r="I9" i="2"/>
  <c r="BC19" i="3"/>
  <c r="G9" i="2"/>
  <c r="C19" i="3"/>
  <c r="BE14"/>
  <c r="BD14"/>
  <c r="BC14"/>
  <c r="BB14"/>
  <c r="G14"/>
  <c r="BA14" s="1"/>
  <c r="BE13"/>
  <c r="BD13"/>
  <c r="BC13"/>
  <c r="BB13"/>
  <c r="G13"/>
  <c r="BA13" s="1"/>
  <c r="BE12"/>
  <c r="BD12"/>
  <c r="BC12"/>
  <c r="BB12"/>
  <c r="G12"/>
  <c r="BA12" s="1"/>
  <c r="BE11"/>
  <c r="BD11"/>
  <c r="BD15"/>
  <c r="H8" i="2" s="1"/>
  <c r="BC11" i="3"/>
  <c r="BB11"/>
  <c r="BB15"/>
  <c r="F8" i="2" s="1"/>
  <c r="G11" i="3"/>
  <c r="BA11" s="1"/>
  <c r="B8" i="2"/>
  <c r="A8"/>
  <c r="BE15" i="3"/>
  <c r="I8" i="2" s="1"/>
  <c r="I21" s="1"/>
  <c r="C21" i="1" s="1"/>
  <c r="BC15" i="3"/>
  <c r="G8" i="2" s="1"/>
  <c r="G21" s="1"/>
  <c r="C18" i="1" s="1"/>
  <c r="C15" i="3"/>
  <c r="BE8"/>
  <c r="BD8"/>
  <c r="BD9" s="1"/>
  <c r="H7" i="2" s="1"/>
  <c r="H21" s="1"/>
  <c r="C17" i="1" s="1"/>
  <c r="BC8" i="3"/>
  <c r="BB8"/>
  <c r="BB9" s="1"/>
  <c r="F7" i="2" s="1"/>
  <c r="G8" i="3"/>
  <c r="BA8"/>
  <c r="BA9" s="1"/>
  <c r="E7" i="2" s="1"/>
  <c r="B7"/>
  <c r="A7"/>
  <c r="BE9" i="3"/>
  <c r="I7" i="2"/>
  <c r="BC9" i="3"/>
  <c r="G7" i="2"/>
  <c r="C9" i="3"/>
  <c r="E4"/>
  <c r="C4"/>
  <c r="F3"/>
  <c r="C3"/>
  <c r="C2" i="2"/>
  <c r="C1"/>
  <c r="C33" i="1"/>
  <c r="F33"/>
  <c r="C9"/>
  <c r="G7"/>
  <c r="D2"/>
  <c r="C2"/>
  <c r="BB60" i="3"/>
  <c r="G9"/>
  <c r="G15"/>
  <c r="BA17"/>
  <c r="BA19" s="1"/>
  <c r="E9" i="2" s="1"/>
  <c r="G22" i="3"/>
  <c r="G25"/>
  <c r="G30"/>
  <c r="G35"/>
  <c r="G38"/>
  <c r="G76"/>
  <c r="BA15" l="1"/>
  <c r="E8" i="2" s="1"/>
  <c r="E21" s="1"/>
  <c r="BB49" i="3"/>
  <c r="F15" i="2" s="1"/>
  <c r="F21" s="1"/>
  <c r="C16" i="1" s="1"/>
  <c r="BB66" i="3"/>
  <c r="F18" i="2" s="1"/>
  <c r="G33" l="1"/>
  <c r="I33" s="1"/>
  <c r="G32"/>
  <c r="I32" s="1"/>
  <c r="G21" i="1" s="1"/>
  <c r="G30" i="2"/>
  <c r="I30" s="1"/>
  <c r="G19" i="1" s="1"/>
  <c r="G28" i="2"/>
  <c r="I28" s="1"/>
  <c r="G17" i="1" s="1"/>
  <c r="G26" i="2"/>
  <c r="I26" s="1"/>
  <c r="C15" i="1"/>
  <c r="C19" s="1"/>
  <c r="C22" s="1"/>
  <c r="G31" i="2"/>
  <c r="I31" s="1"/>
  <c r="G20" i="1" s="1"/>
  <c r="G29" i="2"/>
  <c r="I29" s="1"/>
  <c r="G18" i="1" s="1"/>
  <c r="G27" i="2"/>
  <c r="I27" s="1"/>
  <c r="G16" i="1" s="1"/>
  <c r="H34" i="2" l="1"/>
  <c r="G23" i="1" s="1"/>
  <c r="G22" s="1"/>
  <c r="G15"/>
  <c r="C23" l="1"/>
  <c r="F30" s="1"/>
  <c r="F31" s="1"/>
  <c r="F34" s="1"/>
</calcChain>
</file>

<file path=xl/sharedStrings.xml><?xml version="1.0" encoding="utf-8"?>
<sst xmlns="http://schemas.openxmlformats.org/spreadsheetml/2006/main" count="293" uniqueCount="207">
  <si>
    <t>Rozpočet</t>
  </si>
  <si>
    <t xml:space="preserve">JKSO </t>
  </si>
  <si>
    <t>Objekt</t>
  </si>
  <si>
    <t>Název objektu</t>
  </si>
  <si>
    <t xml:space="preserve">SKP </t>
  </si>
  <si>
    <t>Akumulační nádrže</t>
  </si>
  <si>
    <t>Měrná jednotka</t>
  </si>
  <si>
    <t>Stavba</t>
  </si>
  <si>
    <t>Název stavby</t>
  </si>
  <si>
    <t>Počet jednotek</t>
  </si>
  <si>
    <t>201810</t>
  </si>
  <si>
    <t>Plavecký stadion Lužánky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</si>
  <si>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</si>
  <si>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</si>
  <si>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</si>
  <si>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</si>
  <si>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</si>
  <si>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</si>
  <si>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</si>
  <si>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</si>
  <si>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</si>
  <si>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</si>
  <si>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</si>
  <si>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</si>
  <si>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</si>
  <si>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</si>
  <si>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</si>
  <si>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</si>
  <si>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</si>
  <si>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</si>
  <si>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</si>
  <si>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</si>
  <si>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</si>
  <si>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</si>
  <si>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</si>
  <si>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</si>
  <si>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</si>
  <si>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</si>
  <si>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</si>
  <si>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</si>
  <si>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</si>
  <si>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</si>
  <si>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</si>
  <si>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</si>
  <si>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</si>
  <si>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</si>
  <si>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</si>
  <si>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</si>
  <si>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</si>
  <si>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</si>
  <si>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 xml:space="preserve"> </t>
  </si>
  <si>
    <t>Stavba :</t>
  </si>
  <si>
    <t>Rozpočet :</t>
  </si>
  <si>
    <t>02-01</t>
  </si>
  <si>
    <t>Objekt :</t>
  </si>
  <si>
    <t>Oprava stropní konstrukce akumul.nádrže 2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</si>
  <si>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</si>
  <si>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</si>
  <si>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</si>
  <si>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</si>
  <si>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</si>
  <si>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</si>
  <si>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</si>
  <si>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</si>
  <si>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</si>
  <si>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</si>
  <si>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</si>
  <si>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</si>
  <si>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</si>
  <si>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</si>
  <si>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</si>
  <si>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</si>
  <si>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</si>
  <si>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</si>
  <si>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</si>
  <si>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</si>
  <si>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</si>
  <si>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</si>
  <si>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</si>
  <si>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</si>
  <si>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</si>
  <si>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</si>
  <si>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</si>
  <si>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</si>
  <si>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</si>
  <si>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</si>
  <si>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5</t>
  </si>
  <si>
    <t>Komunikace</t>
  </si>
  <si>
    <t>596811111RT4</t>
  </si>
  <si>
    <t>Kladení dlaždic kom.pro pěší, lože z kameniva těž. včetně dlaždic betonových HBB 50/50/5 cm</t>
  </si>
  <si>
    <t>m2</t>
  </si>
  <si>
    <t>Celkem za</t>
  </si>
  <si>
    <t>61</t>
  </si>
  <si>
    <t>Upravy povrchů vnitřní</t>
  </si>
  <si>
    <t>601023193R00</t>
  </si>
  <si>
    <t xml:space="preserve">Penetrace hloubková stropů </t>
  </si>
  <si>
    <t>611481211RU1</t>
  </si>
  <si>
    <t>Montáž výztužné sítě (perlinky) do stěrky-stropy včetně výztužné sítě a stěrkového tmelu Terranova</t>
  </si>
  <si>
    <t>612478129V1</t>
  </si>
  <si>
    <t>Reprofilace podhledů bet.stropů tl.do 30 mm bez dodávky materiálu</t>
  </si>
  <si>
    <t>58581732</t>
  </si>
  <si>
    <t>weber.rep sufrace</t>
  </si>
  <si>
    <t>kg</t>
  </si>
  <si>
    <t>63</t>
  </si>
  <si>
    <t>Podlahy a podlahové konstrukce</t>
  </si>
  <si>
    <t>631571010R00</t>
  </si>
  <si>
    <t xml:space="preserve">Zřízení násypu, podlahy nebo střechy, bez dodávky </t>
  </si>
  <si>
    <t>m3</t>
  </si>
  <si>
    <t>583415004</t>
  </si>
  <si>
    <t>Kamenivo drcené frakce  8/16  B Jihomor. kraj</t>
  </si>
  <si>
    <t>t</t>
  </si>
  <si>
    <t>93</t>
  </si>
  <si>
    <t>Dokončovací práce inženýrskách staveb</t>
  </si>
  <si>
    <t>938902122R00</t>
  </si>
  <si>
    <t xml:space="preserve">Čištění ploch betonových konstrukcí tlakovou vodou </t>
  </si>
  <si>
    <t>94</t>
  </si>
  <si>
    <t>Lešení a stavební výtahy</t>
  </si>
  <si>
    <t>941955001R00</t>
  </si>
  <si>
    <t xml:space="preserve">Lešení lehké pomocné, výška podlahy do 1,2 m </t>
  </si>
  <si>
    <t>95</t>
  </si>
  <si>
    <t>Dokončovací konstrukce na pozemních stavbách</t>
  </si>
  <si>
    <t>952903112R00</t>
  </si>
  <si>
    <t xml:space="preserve">Vyčištění objektů do 3,5 m,čistíren, nádrží a pod. </t>
  </si>
  <si>
    <t>952401</t>
  </si>
  <si>
    <t xml:space="preserve">Ošetření stávajících ventilátorů </t>
  </si>
  <si>
    <t>991010001</t>
  </si>
  <si>
    <t xml:space="preserve">Vysoušení konstrukcí po číštění tlakovou vodou </t>
  </si>
  <si>
    <t>96</t>
  </si>
  <si>
    <t>Bourání konstrukcí</t>
  </si>
  <si>
    <t>113106121R00</t>
  </si>
  <si>
    <t xml:space="preserve">Rozebrání dlažeb z betonových dlaždic na sucho </t>
  </si>
  <si>
    <t>965082941R00</t>
  </si>
  <si>
    <t xml:space="preserve">Odstranění násypu tl. nad 20 cm jakékoliv plochy </t>
  </si>
  <si>
    <t>966101009</t>
  </si>
  <si>
    <t xml:space="preserve">Odstranění zvětralého betonu širokou špachtlí </t>
  </si>
  <si>
    <t>99</t>
  </si>
  <si>
    <t>Staveništní přesun hmot</t>
  </si>
  <si>
    <t>999281105R00</t>
  </si>
  <si>
    <t xml:space="preserve">Přesun hmot pro opravy a údržbu do výšky 6 m </t>
  </si>
  <si>
    <t>712</t>
  </si>
  <si>
    <t>Živičné krytiny</t>
  </si>
  <si>
    <t>712300831R00</t>
  </si>
  <si>
    <t xml:space="preserve">Odstranění povlakové krytiny střech do 10° 1vrstvé </t>
  </si>
  <si>
    <t>712311101RZ1</t>
  </si>
  <si>
    <t>Povlaková krytina střech do 10°, za studena ALP 1 x nátěr - včetně dodávky ALP</t>
  </si>
  <si>
    <t>712341559RT2</t>
  </si>
  <si>
    <t>Povlaková krytina střech do 10°, NAIP přitavením 2 vrstvy - materiál ve specifikaci</t>
  </si>
  <si>
    <t>712391171RZ1</t>
  </si>
  <si>
    <t>Povlaková krytina střech do 10°, podklad. textilie 1 vrstva - včetně dodávky textilie Aralep</t>
  </si>
  <si>
    <t>712391172RZ1</t>
  </si>
  <si>
    <t>Povlaková krytina střech do 10°, ochran. textilie 1 vrstva - včetně dodávky textilie Aralep</t>
  </si>
  <si>
    <t>712811101RZ1</t>
  </si>
  <si>
    <t>Samostatné vytažení izolace, za studena  ALP 1x nátěr - včetně dodávky ALP</t>
  </si>
  <si>
    <t>712841559RT2</t>
  </si>
  <si>
    <t>Samostatné vytažení izolace, pásy přitavením 2 vrstvy - asf.pás ve specifikaci</t>
  </si>
  <si>
    <t>628322791</t>
  </si>
  <si>
    <t>Pás asfalt. těžký Bitubitagit V60 design přírodní</t>
  </si>
  <si>
    <t>998712201R00</t>
  </si>
  <si>
    <t xml:space="preserve">Přesun hmot pro povlakové krytiny, výšky do 6 m </t>
  </si>
  <si>
    <t>713</t>
  </si>
  <si>
    <t>Izolace tepelné</t>
  </si>
  <si>
    <t>713111125R00</t>
  </si>
  <si>
    <t xml:space="preserve">Izolace tepelné stropů rovných spodem, lepením </t>
  </si>
  <si>
    <t>28375766.A</t>
  </si>
  <si>
    <t>Deska izolační polystyrén samozhášivý EPS 100</t>
  </si>
  <si>
    <t>998713201R00</t>
  </si>
  <si>
    <t xml:space="preserve">Přesun hmot pro izolace tepelné, výšky do 6 m </t>
  </si>
  <si>
    <t>720</t>
  </si>
  <si>
    <t>Zdravotechnická instalace</t>
  </si>
  <si>
    <t>72001</t>
  </si>
  <si>
    <t xml:space="preserve">Úpravy rozvodů ZTI </t>
  </si>
  <si>
    <t>72002</t>
  </si>
  <si>
    <t xml:space="preserve">Ošetření a nátěr litinových trubek a rozvodů </t>
  </si>
  <si>
    <t>783</t>
  </si>
  <si>
    <t>Nátěry</t>
  </si>
  <si>
    <t>783222110RT1</t>
  </si>
  <si>
    <t>Nátěr syntetický kovových konstrukcí 2 x antikoroz. email</t>
  </si>
  <si>
    <t>783801811R00</t>
  </si>
  <si>
    <t xml:space="preserve">Odstranění nátěrů z omítek stropů, oškrabáním </t>
  </si>
  <si>
    <t>783801812R00</t>
  </si>
  <si>
    <t xml:space="preserve">Odstranění nátěrů z omítek stěn, oškrabáním </t>
  </si>
  <si>
    <t>783904811R00</t>
  </si>
  <si>
    <t xml:space="preserve">Odrezivění kovových konstrukcí </t>
  </si>
  <si>
    <t>783830009</t>
  </si>
  <si>
    <t>Nátěr epoxid.hmotou tvrz.polyamid.aduktem 2x stropů (např.Hempadur)</t>
  </si>
  <si>
    <t>783830019</t>
  </si>
  <si>
    <t>Nátěr epoxid.hmotou tvrz.polyamid.aduktem 2x stěn (např.Hempadur)</t>
  </si>
  <si>
    <t>M21</t>
  </si>
  <si>
    <t>Elektromontáže</t>
  </si>
  <si>
    <t>2101</t>
  </si>
  <si>
    <t xml:space="preserve">Úpravy silnoproudých rozvodů 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</si>
  <si>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</si>
  <si>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</si>
  <si>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</si>
  <si>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</si>
  <si>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</si>
  <si>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</si>
  <si>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</si>
  <si>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</si>
  <si>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</si>
  <si>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</si>
  <si>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979999999R00</t>
  </si>
  <si>
    <t xml:space="preserve">Poplatek za skládku 10 % příměsí </t>
  </si>
  <si>
    <t>PS 1001</t>
  </si>
  <si>
    <t>POLOŽKOVÝ SOUPIS PRACÍ</t>
  </si>
  <si>
    <t>Položkový soupis prací, dodávek a služeb</t>
  </si>
  <si>
    <t>kus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</si>
</sst>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0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/>
    <xf numFmtId="49" fontId="3" fillId="2" borderId="0" xfId="0" applyNumberFormat="1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0" fillId="0" borderId="0" xfId="1" applyFont="1"/>
    <xf numFmtId="0" fontId="10" fillId="0" borderId="0" xfId="1" applyAlignment="1">
      <alignment horizontal="right"/>
    </xf>
    <xf numFmtId="0" fontId="21" fillId="0" borderId="0" xfId="1" applyFont="1"/>
    <xf numFmtId="3" fontId="21" fillId="0" borderId="0" xfId="1" applyNumberFormat="1" applyFont="1" applyAlignment="1">
      <alignment horizontal="right"/>
    </xf>
    <xf numFmtId="4" fontId="21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view="pageBreakPreview" zoomScale="60" zoomScaleNormal="100" workbookViewId="0">
      <selection activeCell="K42" sqref="K42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204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02-01</v>
      </c>
      <c r="D2" s="5" t="str">
        <f>Rekapitulace!G2</f>
        <v>Oprava stropní konstrukce akumul.nádrže 2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203</v>
      </c>
      <c r="B5" s="18"/>
      <c r="C5" s="19" t="s">
        <v>5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13" t="s">
        <v>9</v>
      </c>
      <c r="G6" s="21">
        <v>0</v>
      </c>
    </row>
    <row r="7" spans="1:57" ht="12.95" customHeight="1">
      <c r="A7" s="22" t="s">
        <v>10</v>
      </c>
      <c r="B7" s="23"/>
      <c r="C7" s="24" t="s">
        <v>11</v>
      </c>
      <c r="D7" s="25"/>
      <c r="E7" s="25"/>
      <c r="F7" s="26" t="s">
        <v>12</v>
      </c>
      <c r="G7" s="21">
        <f>IF(PocetMJ=0,,ROUND((F30+F32)/PocetMJ,1))</f>
        <v>0</v>
      </c>
    </row>
    <row r="8" spans="1:57">
      <c r="A8" s="27" t="s">
        <v>13</v>
      </c>
      <c r="B8" s="13"/>
      <c r="C8" s="180"/>
      <c r="D8" s="180"/>
      <c r="E8" s="181"/>
      <c r="F8" s="13" t="s">
        <v>14</v>
      </c>
      <c r="G8" s="28"/>
    </row>
    <row r="9" spans="1:57">
      <c r="A9" s="27" t="s">
        <v>15</v>
      </c>
      <c r="B9" s="13"/>
      <c r="C9" s="180">
        <f>Projektant</f>
        <v>0</v>
      </c>
      <c r="D9" s="180"/>
      <c r="E9" s="181"/>
      <c r="F9" s="13"/>
      <c r="G9" s="28"/>
    </row>
    <row r="10" spans="1:57">
      <c r="A10" s="27" t="s">
        <v>16</v>
      </c>
      <c r="B10" s="13"/>
      <c r="C10" s="180"/>
      <c r="D10" s="180"/>
      <c r="E10" s="180"/>
      <c r="F10" s="13"/>
      <c r="G10" s="29"/>
      <c r="H10" s="30"/>
    </row>
    <row r="11" spans="1:57" ht="13.5" customHeight="1">
      <c r="A11" s="27" t="s">
        <v>17</v>
      </c>
      <c r="B11" s="13"/>
      <c r="C11" s="180"/>
      <c r="D11" s="180"/>
      <c r="E11" s="180"/>
      <c r="F11" s="13" t="s">
        <v>18</v>
      </c>
      <c r="G11" s="29"/>
      <c r="BA11" s="31"/>
      <c r="BB11" s="31"/>
      <c r="BC11" s="31"/>
      <c r="BD11" s="31"/>
      <c r="BE11" s="31"/>
    </row>
    <row r="12" spans="1:57" ht="12.75" customHeight="1">
      <c r="A12" s="32" t="s">
        <v>19</v>
      </c>
      <c r="B12" s="10"/>
      <c r="C12" s="182"/>
      <c r="D12" s="182"/>
      <c r="E12" s="182"/>
      <c r="F12" s="33" t="s">
        <v>20</v>
      </c>
      <c r="G12" s="34"/>
    </row>
    <row r="13" spans="1:57" ht="28.5" customHeight="1" thickBot="1">
      <c r="A13" s="35" t="s">
        <v>21</v>
      </c>
      <c r="B13" s="36"/>
      <c r="C13" s="36"/>
      <c r="D13" s="36"/>
      <c r="E13" s="37"/>
      <c r="F13" s="37"/>
      <c r="G13" s="38"/>
    </row>
    <row r="14" spans="1:57" ht="17.25" customHeight="1" thickBot="1">
      <c r="A14" s="39" t="s">
        <v>22</v>
      </c>
      <c r="B14" s="40"/>
      <c r="C14" s="41"/>
      <c r="D14" s="42" t="s">
        <v>23</v>
      </c>
      <c r="E14" s="43"/>
      <c r="F14" s="43"/>
      <c r="G14" s="41"/>
    </row>
    <row r="15" spans="1:57" ht="15.95" customHeight="1">
      <c r="A15" s="44"/>
      <c r="B15" s="45" t="s">
        <v>24</v>
      </c>
      <c r="C15" s="46">
        <f>HSV</f>
        <v>0</v>
      </c>
      <c r="D15" s="47" t="str">
        <f>Rekapitulace!A26</f>
        <v>Ztížené výrobní podmínky</v>
      </c>
      <c r="E15" s="48"/>
      <c r="F15" s="49"/>
      <c r="G15" s="46">
        <f>Rekapitulace!I26</f>
        <v>0</v>
      </c>
    </row>
    <row r="16" spans="1:57" ht="15.95" customHeight="1">
      <c r="A16" s="44" t="s">
        <v>25</v>
      </c>
      <c r="B16" s="45" t="s">
        <v>26</v>
      </c>
      <c r="C16" s="46">
        <f>PSV</f>
        <v>0</v>
      </c>
      <c r="D16" s="9" t="str">
        <f>Rekapitulace!A27</f>
        <v>Oborová přirážka</v>
      </c>
      <c r="E16" s="50"/>
      <c r="F16" s="51"/>
      <c r="G16" s="46">
        <f>Rekapitulace!I27</f>
        <v>0</v>
      </c>
    </row>
    <row r="17" spans="1:7" ht="15.95" customHeight="1">
      <c r="A17" s="44" t="s">
        <v>27</v>
      </c>
      <c r="B17" s="45" t="s">
        <v>28</v>
      </c>
      <c r="C17" s="46">
        <f>Mont</f>
        <v>0</v>
      </c>
      <c r="D17" s="9" t="str">
        <f>Rekapitulace!A28</f>
        <v>Přesun stavebních kapacit</v>
      </c>
      <c r="E17" s="50"/>
      <c r="F17" s="51"/>
      <c r="G17" s="46">
        <f>Rekapitulace!I28</f>
        <v>0</v>
      </c>
    </row>
    <row r="18" spans="1:7" ht="15.95" customHeight="1">
      <c r="A18" s="52" t="s">
        <v>29</v>
      </c>
      <c r="B18" s="53" t="s">
        <v>30</v>
      </c>
      <c r="C18" s="46">
        <f>Dodavka</f>
        <v>0</v>
      </c>
      <c r="D18" s="9" t="str">
        <f>Rekapitulace!A29</f>
        <v>Mimostaveništní doprava</v>
      </c>
      <c r="E18" s="50"/>
      <c r="F18" s="51"/>
      <c r="G18" s="46">
        <f>Rekapitulace!I29</f>
        <v>0</v>
      </c>
    </row>
    <row r="19" spans="1:7" ht="15.95" customHeight="1">
      <c r="A19" s="54" t="s">
        <v>31</v>
      </c>
      <c r="B19" s="45"/>
      <c r="C19" s="46">
        <f>SUM(C15:C18)</f>
        <v>0</v>
      </c>
      <c r="D19" s="9" t="str">
        <f>Rekapitulace!A30</f>
        <v>Zařízení staveniště</v>
      </c>
      <c r="E19" s="50"/>
      <c r="F19" s="51"/>
      <c r="G19" s="46">
        <f>Rekapitulace!I30</f>
        <v>0</v>
      </c>
    </row>
    <row r="20" spans="1:7" ht="15.95" customHeight="1">
      <c r="A20" s="54"/>
      <c r="B20" s="45"/>
      <c r="C20" s="46"/>
      <c r="D20" s="9" t="str">
        <f>Rekapitulace!A31</f>
        <v>Provoz investora</v>
      </c>
      <c r="E20" s="50"/>
      <c r="F20" s="51"/>
      <c r="G20" s="46">
        <f>Rekapitulace!I31</f>
        <v>0</v>
      </c>
    </row>
    <row r="21" spans="1:7" ht="15.95" customHeight="1">
      <c r="A21" s="54" t="s">
        <v>32</v>
      </c>
      <c r="B21" s="45"/>
      <c r="C21" s="46">
        <f>HZS</f>
        <v>0</v>
      </c>
      <c r="D21" s="9" t="str">
        <f>Rekapitulace!A32</f>
        <v>Kompletační činnost (IČD)</v>
      </c>
      <c r="E21" s="50"/>
      <c r="F21" s="51"/>
      <c r="G21" s="46">
        <f>Rekapitulace!I32</f>
        <v>0</v>
      </c>
    </row>
    <row r="22" spans="1:7" ht="15.95" customHeight="1">
      <c r="A22" s="55" t="s">
        <v>33</v>
      </c>
      <c r="B22" s="56"/>
      <c r="C22" s="46">
        <f>C19+C21</f>
        <v>0</v>
      </c>
      <c r="D22" s="9" t="s">
        <v>34</v>
      </c>
      <c r="E22" s="50"/>
      <c r="F22" s="51"/>
      <c r="G22" s="46">
        <f>G23-SUM(G15:G21)</f>
        <v>0</v>
      </c>
    </row>
    <row r="23" spans="1:7" ht="15.95" customHeight="1" thickBot="1">
      <c r="A23" s="183" t="s">
        <v>35</v>
      </c>
      <c r="B23" s="184"/>
      <c r="C23" s="57">
        <f>C22+G23</f>
        <v>0</v>
      </c>
      <c r="D23" s="58" t="s">
        <v>36</v>
      </c>
      <c r="E23" s="59"/>
      <c r="F23" s="60"/>
      <c r="G23" s="46">
        <f>VRN</f>
        <v>0</v>
      </c>
    </row>
    <row r="24" spans="1:7">
      <c r="A24" s="61" t="s">
        <v>37</v>
      </c>
      <c r="B24" s="62"/>
      <c r="C24" s="63"/>
      <c r="D24" s="62" t="s">
        <v>38</v>
      </c>
      <c r="E24" s="62"/>
      <c r="F24" s="64" t="s">
        <v>39</v>
      </c>
      <c r="G24" s="65"/>
    </row>
    <row r="25" spans="1:7">
      <c r="A25" s="55" t="s">
        <v>40</v>
      </c>
      <c r="B25" s="56"/>
      <c r="C25" s="66"/>
      <c r="D25" s="56" t="s">
        <v>40</v>
      </c>
      <c r="E25" s="56"/>
      <c r="F25" s="67" t="s">
        <v>40</v>
      </c>
      <c r="G25" s="68"/>
    </row>
    <row r="26" spans="1:7" ht="37.5" customHeight="1">
      <c r="A26" s="55" t="s">
        <v>41</v>
      </c>
      <c r="B26" s="69"/>
      <c r="C26" s="66"/>
      <c r="D26" s="56" t="s">
        <v>41</v>
      </c>
      <c r="E26" s="56"/>
      <c r="F26" s="67" t="s">
        <v>41</v>
      </c>
      <c r="G26" s="68"/>
    </row>
    <row r="27" spans="1:7">
      <c r="A27" s="55"/>
      <c r="B27" s="70"/>
      <c r="C27" s="66"/>
      <c r="D27" s="56"/>
      <c r="E27" s="56"/>
      <c r="F27" s="67"/>
      <c r="G27" s="68"/>
    </row>
    <row r="28" spans="1:7">
      <c r="A28" s="55" t="s">
        <v>42</v>
      </c>
      <c r="B28" s="56"/>
      <c r="C28" s="66"/>
      <c r="D28" s="67" t="s">
        <v>43</v>
      </c>
      <c r="E28" s="66"/>
      <c r="F28" s="56" t="s">
        <v>43</v>
      </c>
      <c r="G28" s="68"/>
    </row>
    <row r="29" spans="1:7" ht="69" customHeight="1">
      <c r="A29" s="55"/>
      <c r="B29" s="56"/>
      <c r="C29" s="71"/>
      <c r="D29" s="72"/>
      <c r="E29" s="71"/>
      <c r="F29" s="56"/>
      <c r="G29" s="68"/>
    </row>
    <row r="30" spans="1:7">
      <c r="A30" s="73" t="s">
        <v>44</v>
      </c>
      <c r="B30" s="74"/>
      <c r="C30" s="75">
        <v>21</v>
      </c>
      <c r="D30" s="74" t="s">
        <v>45</v>
      </c>
      <c r="E30" s="76"/>
      <c r="F30" s="185">
        <f>C23-F32</f>
        <v>0</v>
      </c>
      <c r="G30" s="186"/>
    </row>
    <row r="31" spans="1:7">
      <c r="A31" s="73" t="s">
        <v>46</v>
      </c>
      <c r="B31" s="74"/>
      <c r="C31" s="75">
        <v>21</v>
      </c>
      <c r="D31" s="74" t="s">
        <v>47</v>
      </c>
      <c r="E31" s="76"/>
      <c r="F31" s="185">
        <f>ROUND(PRODUCT(F30,C31/100),0)</f>
        <v>0</v>
      </c>
      <c r="G31" s="186"/>
    </row>
    <row r="32" spans="1:7">
      <c r="A32" s="73" t="s">
        <v>44</v>
      </c>
      <c r="B32" s="74"/>
      <c r="C32" s="75">
        <v>0</v>
      </c>
      <c r="D32" s="74" t="s">
        <v>47</v>
      </c>
      <c r="E32" s="76"/>
      <c r="F32" s="185">
        <v>0</v>
      </c>
      <c r="G32" s="186"/>
    </row>
    <row r="33" spans="1:8">
      <c r="A33" s="73" t="s">
        <v>46</v>
      </c>
      <c r="B33" s="77"/>
      <c r="C33" s="78">
        <f>SazbaDPH2</f>
        <v>0</v>
      </c>
      <c r="D33" s="74" t="s">
        <v>47</v>
      </c>
      <c r="E33" s="51"/>
      <c r="F33" s="185">
        <f>ROUND(PRODUCT(F32,C33/100),0)</f>
        <v>0</v>
      </c>
      <c r="G33" s="186"/>
    </row>
    <row r="34" spans="1:8" s="82" customFormat="1" ht="19.5" customHeight="1" thickBot="1">
      <c r="A34" s="79" t="s">
        <v>48</v>
      </c>
      <c r="B34" s="80"/>
      <c r="C34" s="80"/>
      <c r="D34" s="80"/>
      <c r="E34" s="81"/>
      <c r="F34" s="187">
        <f>ROUND(SUM(F30:F33),0)</f>
        <v>0</v>
      </c>
      <c r="G34" s="188"/>
    </row>
    <row r="36" spans="1:8">
      <c r="A36" t="s">
        <v>49</v>
      </c>
      <c r="H36" t="s">
        <v>50</v>
      </c>
    </row>
    <row r="37" spans="1:8" ht="14.25" customHeight="1">
      <c r="B37" s="179"/>
      <c r="C37" s="179"/>
      <c r="D37" s="179"/>
      <c r="E37" s="179"/>
      <c r="F37" s="179"/>
      <c r="G37" s="179"/>
      <c r="H37" t="s">
        <v>50</v>
      </c>
    </row>
    <row r="38" spans="1:8" ht="12.75" customHeight="1">
      <c r="A38" s="83"/>
      <c r="B38" s="179"/>
      <c r="C38" s="179"/>
      <c r="D38" s="179"/>
      <c r="E38" s="179"/>
      <c r="F38" s="179"/>
      <c r="G38" s="179"/>
      <c r="H38" t="s">
        <v>50</v>
      </c>
    </row>
    <row r="39" spans="1:8">
      <c r="A39" s="83"/>
      <c r="B39" s="179"/>
      <c r="C39" s="179"/>
      <c r="D39" s="179"/>
      <c r="E39" s="179"/>
      <c r="F39" s="179"/>
      <c r="G39" s="179"/>
      <c r="H39" t="s">
        <v>50</v>
      </c>
    </row>
    <row r="40" spans="1:8">
      <c r="A40" s="83"/>
      <c r="B40" s="179"/>
      <c r="C40" s="179"/>
      <c r="D40" s="179"/>
      <c r="E40" s="179"/>
      <c r="F40" s="179"/>
      <c r="G40" s="179"/>
      <c r="H40" t="s">
        <v>50</v>
      </c>
    </row>
    <row r="41" spans="1:8">
      <c r="A41" s="83"/>
      <c r="B41" s="179"/>
      <c r="C41" s="179"/>
      <c r="D41" s="179"/>
      <c r="E41" s="179"/>
      <c r="F41" s="179"/>
      <c r="G41" s="179"/>
      <c r="H41" t="s">
        <v>50</v>
      </c>
    </row>
    <row r="42" spans="1:8">
      <c r="A42" s="83"/>
      <c r="B42" s="179"/>
      <c r="C42" s="179"/>
      <c r="D42" s="179"/>
      <c r="E42" s="179"/>
      <c r="F42" s="179"/>
      <c r="G42" s="179"/>
      <c r="H42" t="s">
        <v>50</v>
      </c>
    </row>
    <row r="43" spans="1:8">
      <c r="A43" s="83"/>
      <c r="B43" s="179"/>
      <c r="C43" s="179"/>
      <c r="D43" s="179"/>
      <c r="E43" s="179"/>
      <c r="F43" s="179"/>
      <c r="G43" s="179"/>
      <c r="H43" t="s">
        <v>50</v>
      </c>
    </row>
    <row r="44" spans="1:8">
      <c r="A44" s="83"/>
      <c r="B44" s="179"/>
      <c r="C44" s="179"/>
      <c r="D44" s="179"/>
      <c r="E44" s="179"/>
      <c r="F44" s="179"/>
      <c r="G44" s="179"/>
      <c r="H44" t="s">
        <v>50</v>
      </c>
    </row>
    <row r="45" spans="1:8" ht="0.75" customHeight="1">
      <c r="A45" s="83"/>
      <c r="B45" s="179"/>
      <c r="C45" s="179"/>
      <c r="D45" s="179"/>
      <c r="E45" s="179"/>
      <c r="F45" s="179"/>
      <c r="G45" s="179"/>
      <c r="H45" t="s">
        <v>50</v>
      </c>
    </row>
    <row r="46" spans="1:8">
      <c r="B46" s="178"/>
      <c r="C46" s="178"/>
      <c r="D46" s="178"/>
      <c r="E46" s="178"/>
      <c r="F46" s="178"/>
      <c r="G46" s="178"/>
    </row>
    <row r="47" spans="1:8">
      <c r="B47" s="178"/>
      <c r="C47" s="178"/>
      <c r="D47" s="178"/>
      <c r="E47" s="178"/>
      <c r="F47" s="178"/>
      <c r="G47" s="178"/>
    </row>
    <row r="48" spans="1:8">
      <c r="B48" s="178"/>
      <c r="C48" s="178"/>
      <c r="D48" s="178"/>
      <c r="E48" s="178"/>
      <c r="F48" s="178"/>
      <c r="G48" s="178"/>
    </row>
    <row r="49" spans="2:7">
      <c r="B49" s="178"/>
      <c r="C49" s="178"/>
      <c r="D49" s="178"/>
      <c r="E49" s="178"/>
      <c r="F49" s="178"/>
      <c r="G49" s="178"/>
    </row>
    <row r="50" spans="2:7">
      <c r="B50" s="178"/>
      <c r="C50" s="178"/>
      <c r="D50" s="178"/>
      <c r="E50" s="178"/>
      <c r="F50" s="178"/>
      <c r="G50" s="178"/>
    </row>
    <row r="51" spans="2:7">
      <c r="B51" s="178"/>
      <c r="C51" s="178"/>
      <c r="D51" s="178"/>
      <c r="E51" s="178"/>
      <c r="F51" s="178"/>
      <c r="G51" s="178"/>
    </row>
    <row r="52" spans="2:7">
      <c r="B52" s="178"/>
      <c r="C52" s="178"/>
      <c r="D52" s="178"/>
      <c r="E52" s="178"/>
      <c r="F52" s="178"/>
      <c r="G52" s="178"/>
    </row>
    <row r="53" spans="2:7">
      <c r="B53" s="178"/>
      <c r="C53" s="178"/>
      <c r="D53" s="178"/>
      <c r="E53" s="178"/>
      <c r="F53" s="178"/>
      <c r="G53" s="178"/>
    </row>
    <row r="54" spans="2:7">
      <c r="B54" s="178"/>
      <c r="C54" s="178"/>
      <c r="D54" s="178"/>
      <c r="E54" s="178"/>
      <c r="F54" s="178"/>
      <c r="G54" s="178"/>
    </row>
    <row r="55" spans="2:7">
      <c r="B55" s="178"/>
      <c r="C55" s="178"/>
      <c r="D55" s="178"/>
      <c r="E55" s="178"/>
      <c r="F55" s="178"/>
      <c r="G55" s="178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5"/>
  <sheetViews>
    <sheetView view="pageBreakPreview" zoomScale="60" zoomScaleNormal="100" workbookViewId="0">
      <selection activeCell="N22" sqref="N22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189" t="s">
        <v>51</v>
      </c>
      <c r="B1" s="190"/>
      <c r="C1" s="84" t="str">
        <f>CONCATENATE(cislostavby," ",nazevstavby)</f>
        <v>201810 Plavecký stadion Lužánky</v>
      </c>
      <c r="D1" s="85"/>
      <c r="E1" s="86"/>
      <c r="F1" s="85"/>
      <c r="G1" s="87" t="s">
        <v>52</v>
      </c>
      <c r="H1" s="88" t="s">
        <v>53</v>
      </c>
      <c r="I1" s="89"/>
    </row>
    <row r="2" spans="1:9" ht="13.5" thickBot="1">
      <c r="A2" s="191" t="s">
        <v>54</v>
      </c>
      <c r="B2" s="192"/>
      <c r="C2" s="90" t="str">
        <f>CONCATENATE(cisloobjektu," ",nazevobjektu)</f>
        <v>PS 1001 Akumulační nádrže</v>
      </c>
      <c r="D2" s="91"/>
      <c r="E2" s="92"/>
      <c r="F2" s="91"/>
      <c r="G2" s="193" t="s">
        <v>55</v>
      </c>
      <c r="H2" s="194"/>
      <c r="I2" s="195"/>
    </row>
    <row r="3" spans="1:9" ht="13.5" thickTop="1">
      <c r="A3" s="56"/>
      <c r="B3" s="56"/>
      <c r="C3" s="56"/>
      <c r="D3" s="56"/>
      <c r="E3" s="56"/>
      <c r="F3" s="56"/>
      <c r="G3" s="56"/>
      <c r="H3" s="56"/>
      <c r="I3" s="56"/>
    </row>
    <row r="4" spans="1:9" ht="19.5" customHeight="1">
      <c r="A4" s="93" t="s">
        <v>56</v>
      </c>
      <c r="B4" s="94"/>
      <c r="C4" s="94"/>
      <c r="D4" s="94"/>
      <c r="E4" s="94"/>
      <c r="F4" s="94"/>
      <c r="G4" s="94"/>
      <c r="H4" s="94"/>
      <c r="I4" s="94"/>
    </row>
    <row r="5" spans="1:9" ht="13.5" thickBot="1">
      <c r="A5" s="56"/>
      <c r="B5" s="56"/>
      <c r="C5" s="56"/>
      <c r="D5" s="56"/>
      <c r="E5" s="56"/>
      <c r="F5" s="56"/>
      <c r="G5" s="56"/>
      <c r="H5" s="56"/>
      <c r="I5" s="56"/>
    </row>
    <row r="6" spans="1:9" ht="13.5" thickBot="1">
      <c r="A6" s="95"/>
      <c r="B6" s="96" t="s">
        <v>57</v>
      </c>
      <c r="C6" s="96"/>
      <c r="D6" s="97"/>
      <c r="E6" s="98" t="s">
        <v>58</v>
      </c>
      <c r="F6" s="99" t="s">
        <v>59</v>
      </c>
      <c r="G6" s="99" t="s">
        <v>60</v>
      </c>
      <c r="H6" s="99" t="s">
        <v>61</v>
      </c>
      <c r="I6" s="100" t="s">
        <v>32</v>
      </c>
    </row>
    <row r="7" spans="1:9">
      <c r="A7" s="174" t="str">
        <f>Položky!B7</f>
        <v>5</v>
      </c>
      <c r="B7" s="101" t="str">
        <f>Položky!C7</f>
        <v>Komunikace</v>
      </c>
      <c r="C7" s="56"/>
      <c r="D7" s="102"/>
      <c r="E7" s="175">
        <f>Položky!BA9</f>
        <v>0</v>
      </c>
      <c r="F7" s="176">
        <f>Položky!BB9</f>
        <v>0</v>
      </c>
      <c r="G7" s="176">
        <f>Položky!BC9</f>
        <v>0</v>
      </c>
      <c r="H7" s="176">
        <f>Položky!BD9</f>
        <v>0</v>
      </c>
      <c r="I7" s="177">
        <f>Položky!BE9</f>
        <v>0</v>
      </c>
    </row>
    <row r="8" spans="1:9">
      <c r="A8" s="174" t="str">
        <f>Položky!B10</f>
        <v>61</v>
      </c>
      <c r="B8" s="101" t="str">
        <f>Položky!C10</f>
        <v>Upravy povrchů vnitřní</v>
      </c>
      <c r="C8" s="56"/>
      <c r="D8" s="102"/>
      <c r="E8" s="175">
        <f>Položky!BA15</f>
        <v>0</v>
      </c>
      <c r="F8" s="176">
        <f>Položky!BB15</f>
        <v>0</v>
      </c>
      <c r="G8" s="176">
        <f>Položky!BC15</f>
        <v>0</v>
      </c>
      <c r="H8" s="176">
        <f>Položky!BD15</f>
        <v>0</v>
      </c>
      <c r="I8" s="177">
        <f>Položky!BE15</f>
        <v>0</v>
      </c>
    </row>
    <row r="9" spans="1:9">
      <c r="A9" s="174" t="str">
        <f>Položky!B16</f>
        <v>63</v>
      </c>
      <c r="B9" s="101" t="str">
        <f>Položky!C16</f>
        <v>Podlahy a podlahové konstrukce</v>
      </c>
      <c r="C9" s="56"/>
      <c r="D9" s="102"/>
      <c r="E9" s="175">
        <f>Položky!BA19</f>
        <v>0</v>
      </c>
      <c r="F9" s="176">
        <f>Položky!BB19</f>
        <v>0</v>
      </c>
      <c r="G9" s="176">
        <f>Položky!BC19</f>
        <v>0</v>
      </c>
      <c r="H9" s="176">
        <f>Položky!BD19</f>
        <v>0</v>
      </c>
      <c r="I9" s="177">
        <f>Položky!BE19</f>
        <v>0</v>
      </c>
    </row>
    <row r="10" spans="1:9">
      <c r="A10" s="174" t="str">
        <f>Položky!B20</f>
        <v>93</v>
      </c>
      <c r="B10" s="101" t="str">
        <f>Položky!C20</f>
        <v>Dokončovací práce inženýrskách staveb</v>
      </c>
      <c r="C10" s="56"/>
      <c r="D10" s="102"/>
      <c r="E10" s="175">
        <f>Položky!BA22</f>
        <v>0</v>
      </c>
      <c r="F10" s="176">
        <f>Položky!BB22</f>
        <v>0</v>
      </c>
      <c r="G10" s="176">
        <f>Položky!BC22</f>
        <v>0</v>
      </c>
      <c r="H10" s="176">
        <f>Položky!BD22</f>
        <v>0</v>
      </c>
      <c r="I10" s="177">
        <f>Položky!BE22</f>
        <v>0</v>
      </c>
    </row>
    <row r="11" spans="1:9">
      <c r="A11" s="174" t="str">
        <f>Položky!B23</f>
        <v>94</v>
      </c>
      <c r="B11" s="101" t="str">
        <f>Položky!C23</f>
        <v>Lešení a stavební výtahy</v>
      </c>
      <c r="C11" s="56"/>
      <c r="D11" s="102"/>
      <c r="E11" s="175">
        <f>Položky!BA25</f>
        <v>0</v>
      </c>
      <c r="F11" s="176">
        <f>Položky!BB25</f>
        <v>0</v>
      </c>
      <c r="G11" s="176">
        <f>Položky!BC25</f>
        <v>0</v>
      </c>
      <c r="H11" s="176">
        <f>Položky!BD25</f>
        <v>0</v>
      </c>
      <c r="I11" s="177">
        <f>Položky!BE25</f>
        <v>0</v>
      </c>
    </row>
    <row r="12" spans="1:9">
      <c r="A12" s="174" t="str">
        <f>Položky!B26</f>
        <v>95</v>
      </c>
      <c r="B12" s="101" t="str">
        <f>Položky!C26</f>
        <v>Dokončovací konstrukce na pozemních stavbách</v>
      </c>
      <c r="C12" s="56"/>
      <c r="D12" s="102"/>
      <c r="E12" s="175">
        <f>Položky!BA30</f>
        <v>0</v>
      </c>
      <c r="F12" s="176">
        <f>Položky!BB30</f>
        <v>0</v>
      </c>
      <c r="G12" s="176">
        <f>Položky!BC30</f>
        <v>0</v>
      </c>
      <c r="H12" s="176">
        <f>Položky!BD30</f>
        <v>0</v>
      </c>
      <c r="I12" s="177">
        <f>Položky!BE30</f>
        <v>0</v>
      </c>
    </row>
    <row r="13" spans="1:9">
      <c r="A13" s="174" t="str">
        <f>Položky!B31</f>
        <v>96</v>
      </c>
      <c r="B13" s="101" t="str">
        <f>Položky!C31</f>
        <v>Bourání konstrukcí</v>
      </c>
      <c r="C13" s="56"/>
      <c r="D13" s="102"/>
      <c r="E13" s="175">
        <f>Položky!BA35</f>
        <v>0</v>
      </c>
      <c r="F13" s="176">
        <f>Položky!BB35</f>
        <v>0</v>
      </c>
      <c r="G13" s="176">
        <f>Položky!BC35</f>
        <v>0</v>
      </c>
      <c r="H13" s="176">
        <f>Položky!BD35</f>
        <v>0</v>
      </c>
      <c r="I13" s="177">
        <f>Položky!BE35</f>
        <v>0</v>
      </c>
    </row>
    <row r="14" spans="1:9">
      <c r="A14" s="174" t="str">
        <f>Položky!B36</f>
        <v>99</v>
      </c>
      <c r="B14" s="101" t="str">
        <f>Položky!C36</f>
        <v>Staveništní přesun hmot</v>
      </c>
      <c r="C14" s="56"/>
      <c r="D14" s="102"/>
      <c r="E14" s="175">
        <f>Položky!BA38</f>
        <v>0</v>
      </c>
      <c r="F14" s="176">
        <f>Položky!BB38</f>
        <v>0</v>
      </c>
      <c r="G14" s="176">
        <f>Položky!BC38</f>
        <v>0</v>
      </c>
      <c r="H14" s="176">
        <f>Položky!BD38</f>
        <v>0</v>
      </c>
      <c r="I14" s="177">
        <f>Položky!BE38</f>
        <v>0</v>
      </c>
    </row>
    <row r="15" spans="1:9">
      <c r="A15" s="174" t="str">
        <f>Položky!B39</f>
        <v>712</v>
      </c>
      <c r="B15" s="101" t="str">
        <f>Položky!C39</f>
        <v>Živičné krytiny</v>
      </c>
      <c r="C15" s="56"/>
      <c r="D15" s="102"/>
      <c r="E15" s="175">
        <f>Položky!BA49</f>
        <v>0</v>
      </c>
      <c r="F15" s="176">
        <f>Položky!BB49</f>
        <v>0</v>
      </c>
      <c r="G15" s="176">
        <f>Položky!BC49</f>
        <v>0</v>
      </c>
      <c r="H15" s="176">
        <f>Položky!BD49</f>
        <v>0</v>
      </c>
      <c r="I15" s="177">
        <f>Položky!BE49</f>
        <v>0</v>
      </c>
    </row>
    <row r="16" spans="1:9">
      <c r="A16" s="174" t="str">
        <f>Položky!B50</f>
        <v>713</v>
      </c>
      <c r="B16" s="101" t="str">
        <f>Položky!C50</f>
        <v>Izolace tepelné</v>
      </c>
      <c r="C16" s="56"/>
      <c r="D16" s="102"/>
      <c r="E16" s="175">
        <f>Položky!BA54</f>
        <v>0</v>
      </c>
      <c r="F16" s="176">
        <f>Položky!BB54</f>
        <v>0</v>
      </c>
      <c r="G16" s="176">
        <f>Položky!BC54</f>
        <v>0</v>
      </c>
      <c r="H16" s="176">
        <f>Položky!BD54</f>
        <v>0</v>
      </c>
      <c r="I16" s="177">
        <f>Položky!BE54</f>
        <v>0</v>
      </c>
    </row>
    <row r="17" spans="1:57">
      <c r="A17" s="174" t="str">
        <f>Položky!B55</f>
        <v>720</v>
      </c>
      <c r="B17" s="101" t="str">
        <f>Položky!C55</f>
        <v>Zdravotechnická instalace</v>
      </c>
      <c r="C17" s="56"/>
      <c r="D17" s="102"/>
      <c r="E17" s="175">
        <f>Položky!BA58</f>
        <v>0</v>
      </c>
      <c r="F17" s="176">
        <f>Položky!BB58</f>
        <v>0</v>
      </c>
      <c r="G17" s="176">
        <f>Položky!BC58</f>
        <v>0</v>
      </c>
      <c r="H17" s="176">
        <f>Položky!BD58</f>
        <v>0</v>
      </c>
      <c r="I17" s="177">
        <f>Položky!BE58</f>
        <v>0</v>
      </c>
    </row>
    <row r="18" spans="1:57">
      <c r="A18" s="174" t="str">
        <f>Položky!B59</f>
        <v>783</v>
      </c>
      <c r="B18" s="101" t="str">
        <f>Položky!C59</f>
        <v>Nátěry</v>
      </c>
      <c r="C18" s="56"/>
      <c r="D18" s="102"/>
      <c r="E18" s="175">
        <f>Položky!BA66</f>
        <v>0</v>
      </c>
      <c r="F18" s="176">
        <f>Položky!BB66</f>
        <v>0</v>
      </c>
      <c r="G18" s="176">
        <f>Položky!BC66</f>
        <v>0</v>
      </c>
      <c r="H18" s="176">
        <f>Položky!BD66</f>
        <v>0</v>
      </c>
      <c r="I18" s="177">
        <f>Položky!BE66</f>
        <v>0</v>
      </c>
    </row>
    <row r="19" spans="1:57">
      <c r="A19" s="174" t="str">
        <f>Položky!B67</f>
        <v>M21</v>
      </c>
      <c r="B19" s="101" t="str">
        <f>Položky!C67</f>
        <v>Elektromontáže</v>
      </c>
      <c r="C19" s="56"/>
      <c r="D19" s="102"/>
      <c r="E19" s="175">
        <f>Položky!BA69</f>
        <v>0</v>
      </c>
      <c r="F19" s="176">
        <f>Položky!BB69</f>
        <v>0</v>
      </c>
      <c r="G19" s="176">
        <f>Položky!BC69</f>
        <v>0</v>
      </c>
      <c r="H19" s="176">
        <f>Položky!BD69</f>
        <v>0</v>
      </c>
      <c r="I19" s="177">
        <f>Položky!BE69</f>
        <v>0</v>
      </c>
    </row>
    <row r="20" spans="1:57" ht="13.5" thickBot="1">
      <c r="A20" s="174" t="str">
        <f>Položky!B70</f>
        <v>D96</v>
      </c>
      <c r="B20" s="101" t="str">
        <f>Položky!C70</f>
        <v>Přesuny suti a vybouraných hmot</v>
      </c>
      <c r="C20" s="56"/>
      <c r="D20" s="102"/>
      <c r="E20" s="175">
        <f>Položky!BA76</f>
        <v>0</v>
      </c>
      <c r="F20" s="176">
        <f>Položky!BB76</f>
        <v>0</v>
      </c>
      <c r="G20" s="176">
        <f>Položky!BC76</f>
        <v>0</v>
      </c>
      <c r="H20" s="176">
        <f>Položky!BD76</f>
        <v>0</v>
      </c>
      <c r="I20" s="177">
        <f>Položky!BE76</f>
        <v>0</v>
      </c>
    </row>
    <row r="21" spans="1:57" s="109" customFormat="1" ht="13.5" thickBot="1">
      <c r="A21" s="103"/>
      <c r="B21" s="104" t="s">
        <v>62</v>
      </c>
      <c r="C21" s="104"/>
      <c r="D21" s="105"/>
      <c r="E21" s="106">
        <f>SUM(E7:E20)</f>
        <v>0</v>
      </c>
      <c r="F21" s="107">
        <f>SUM(F7:F20)</f>
        <v>0</v>
      </c>
      <c r="G21" s="107">
        <f>SUM(G7:G20)</f>
        <v>0</v>
      </c>
      <c r="H21" s="107">
        <f>SUM(H7:H20)</f>
        <v>0</v>
      </c>
      <c r="I21" s="108">
        <f>SUM(I7:I20)</f>
        <v>0</v>
      </c>
    </row>
    <row r="22" spans="1:57">
      <c r="A22" s="56"/>
      <c r="B22" s="56"/>
      <c r="C22" s="56"/>
      <c r="D22" s="56"/>
      <c r="E22" s="56"/>
      <c r="F22" s="56"/>
      <c r="G22" s="56"/>
      <c r="H22" s="56"/>
      <c r="I22" s="56"/>
    </row>
    <row r="23" spans="1:57" ht="19.5" customHeight="1">
      <c r="A23" s="94" t="s">
        <v>63</v>
      </c>
      <c r="B23" s="94"/>
      <c r="C23" s="94"/>
      <c r="D23" s="94"/>
      <c r="E23" s="94"/>
      <c r="F23" s="94"/>
      <c r="G23" s="110"/>
      <c r="H23" s="94"/>
      <c r="I23" s="94"/>
      <c r="BA23" s="31"/>
      <c r="BB23" s="31"/>
      <c r="BC23" s="31"/>
      <c r="BD23" s="31"/>
      <c r="BE23" s="31"/>
    </row>
    <row r="24" spans="1:57" ht="13.5" thickBot="1">
      <c r="A24" s="56"/>
      <c r="B24" s="56"/>
      <c r="C24" s="56"/>
      <c r="D24" s="56"/>
      <c r="E24" s="56"/>
      <c r="F24" s="56"/>
      <c r="G24" s="56"/>
      <c r="H24" s="56"/>
      <c r="I24" s="56"/>
    </row>
    <row r="25" spans="1:57">
      <c r="A25" s="61" t="s">
        <v>64</v>
      </c>
      <c r="B25" s="62"/>
      <c r="C25" s="62"/>
      <c r="D25" s="111"/>
      <c r="E25" s="112" t="s">
        <v>65</v>
      </c>
      <c r="F25" s="113" t="s">
        <v>66</v>
      </c>
      <c r="G25" s="114" t="s">
        <v>67</v>
      </c>
      <c r="H25" s="115"/>
      <c r="I25" s="116" t="s">
        <v>65</v>
      </c>
    </row>
    <row r="26" spans="1:57">
      <c r="A26" s="54" t="s">
        <v>68</v>
      </c>
      <c r="B26" s="45"/>
      <c r="C26" s="45"/>
      <c r="D26" s="117"/>
      <c r="E26" s="118">
        <v>0</v>
      </c>
      <c r="F26" s="119">
        <v>0</v>
      </c>
      <c r="G26" s="120">
        <f t="shared" ref="G26:G33" si="0">CHOOSE(BA26+1,HSV+PSV,HSV+PSV+Mont,HSV+PSV+Dodavka+Mont,HSV,PSV,Mont,Dodavka,Mont+Dodavka,0)</f>
        <v>0</v>
      </c>
      <c r="H26" s="121"/>
      <c r="I26" s="122">
        <f t="shared" ref="I26:I33" si="1">E26+F26*G26/100</f>
        <v>0</v>
      </c>
      <c r="BA26">
        <v>0</v>
      </c>
    </row>
    <row r="27" spans="1:57">
      <c r="A27" s="54" t="s">
        <v>69</v>
      </c>
      <c r="B27" s="45"/>
      <c r="C27" s="45"/>
      <c r="D27" s="117"/>
      <c r="E27" s="118">
        <v>0</v>
      </c>
      <c r="F27" s="119">
        <v>0</v>
      </c>
      <c r="G27" s="120">
        <f t="shared" si="0"/>
        <v>0</v>
      </c>
      <c r="H27" s="121"/>
      <c r="I27" s="122">
        <f t="shared" si="1"/>
        <v>0</v>
      </c>
      <c r="BA27">
        <v>0</v>
      </c>
    </row>
    <row r="28" spans="1:57">
      <c r="A28" s="54" t="s">
        <v>70</v>
      </c>
      <c r="B28" s="45"/>
      <c r="C28" s="45"/>
      <c r="D28" s="117"/>
      <c r="E28" s="118">
        <v>0</v>
      </c>
      <c r="F28" s="119">
        <v>0</v>
      </c>
      <c r="G28" s="120">
        <f t="shared" si="0"/>
        <v>0</v>
      </c>
      <c r="H28" s="121"/>
      <c r="I28" s="122">
        <f t="shared" si="1"/>
        <v>0</v>
      </c>
      <c r="BA28">
        <v>0</v>
      </c>
    </row>
    <row r="29" spans="1:57">
      <c r="A29" s="54" t="s">
        <v>71</v>
      </c>
      <c r="B29" s="45"/>
      <c r="C29" s="45"/>
      <c r="D29" s="117"/>
      <c r="E29" s="118">
        <v>0</v>
      </c>
      <c r="F29" s="119">
        <v>0</v>
      </c>
      <c r="G29" s="120">
        <f t="shared" si="0"/>
        <v>0</v>
      </c>
      <c r="H29" s="121"/>
      <c r="I29" s="122">
        <f t="shared" si="1"/>
        <v>0</v>
      </c>
      <c r="BA29">
        <v>0</v>
      </c>
    </row>
    <row r="30" spans="1:57">
      <c r="A30" s="54" t="s">
        <v>72</v>
      </c>
      <c r="B30" s="45"/>
      <c r="C30" s="45"/>
      <c r="D30" s="117"/>
      <c r="E30" s="118">
        <v>0</v>
      </c>
      <c r="F30" s="119">
        <v>0</v>
      </c>
      <c r="G30" s="120">
        <f t="shared" si="0"/>
        <v>0</v>
      </c>
      <c r="H30" s="121"/>
      <c r="I30" s="122">
        <f t="shared" si="1"/>
        <v>0</v>
      </c>
      <c r="BA30">
        <v>1</v>
      </c>
    </row>
    <row r="31" spans="1:57">
      <c r="A31" s="54" t="s">
        <v>73</v>
      </c>
      <c r="B31" s="45"/>
      <c r="C31" s="45"/>
      <c r="D31" s="117"/>
      <c r="E31" s="118">
        <v>0</v>
      </c>
      <c r="F31" s="119">
        <v>0</v>
      </c>
      <c r="G31" s="120">
        <f t="shared" si="0"/>
        <v>0</v>
      </c>
      <c r="H31" s="121"/>
      <c r="I31" s="122">
        <f t="shared" si="1"/>
        <v>0</v>
      </c>
      <c r="BA31">
        <v>1</v>
      </c>
    </row>
    <row r="32" spans="1:57">
      <c r="A32" s="54" t="s">
        <v>74</v>
      </c>
      <c r="B32" s="45"/>
      <c r="C32" s="45"/>
      <c r="D32" s="117"/>
      <c r="E32" s="118">
        <v>0</v>
      </c>
      <c r="F32" s="119">
        <v>0</v>
      </c>
      <c r="G32" s="120">
        <f t="shared" si="0"/>
        <v>0</v>
      </c>
      <c r="H32" s="121"/>
      <c r="I32" s="122">
        <f t="shared" si="1"/>
        <v>0</v>
      </c>
      <c r="BA32">
        <v>2</v>
      </c>
    </row>
    <row r="33" spans="1:53">
      <c r="A33" s="54" t="s">
        <v>75</v>
      </c>
      <c r="B33" s="45"/>
      <c r="C33" s="45"/>
      <c r="D33" s="117"/>
      <c r="E33" s="118">
        <v>0</v>
      </c>
      <c r="F33" s="119">
        <v>0</v>
      </c>
      <c r="G33" s="120">
        <f t="shared" si="0"/>
        <v>0</v>
      </c>
      <c r="H33" s="121"/>
      <c r="I33" s="122">
        <f t="shared" si="1"/>
        <v>0</v>
      </c>
      <c r="BA33">
        <v>2</v>
      </c>
    </row>
    <row r="34" spans="1:53" ht="13.5" thickBot="1">
      <c r="A34" s="123"/>
      <c r="B34" s="124" t="s">
        <v>76</v>
      </c>
      <c r="C34" s="125"/>
      <c r="D34" s="126"/>
      <c r="E34" s="127"/>
      <c r="F34" s="128"/>
      <c r="G34" s="128"/>
      <c r="H34" s="196">
        <f>SUM(I26:I33)</f>
        <v>0</v>
      </c>
      <c r="I34" s="197"/>
    </row>
    <row r="36" spans="1:53">
      <c r="B36" s="109"/>
      <c r="F36" s="129"/>
      <c r="G36" s="130"/>
      <c r="H36" s="130"/>
      <c r="I36" s="131"/>
    </row>
    <row r="37" spans="1:53">
      <c r="F37" s="129"/>
      <c r="G37" s="130"/>
      <c r="H37" s="130"/>
      <c r="I37" s="131"/>
    </row>
    <row r="38" spans="1:53">
      <c r="F38" s="129"/>
      <c r="G38" s="130"/>
      <c r="H38" s="130"/>
      <c r="I38" s="131"/>
    </row>
    <row r="39" spans="1:53">
      <c r="F39" s="129"/>
      <c r="G39" s="130"/>
      <c r="H39" s="130"/>
      <c r="I39" s="131"/>
    </row>
    <row r="40" spans="1:53">
      <c r="F40" s="129"/>
      <c r="G40" s="130"/>
      <c r="H40" s="130"/>
      <c r="I40" s="131"/>
    </row>
    <row r="41" spans="1:53">
      <c r="F41" s="129"/>
      <c r="G41" s="130"/>
      <c r="H41" s="130"/>
      <c r="I41" s="131"/>
    </row>
    <row r="42" spans="1:53">
      <c r="F42" s="129"/>
      <c r="G42" s="130"/>
      <c r="H42" s="130"/>
      <c r="I42" s="131"/>
    </row>
    <row r="43" spans="1:53">
      <c r="F43" s="129"/>
      <c r="G43" s="130"/>
      <c r="H43" s="130"/>
      <c r="I43" s="131"/>
    </row>
    <row r="44" spans="1:53">
      <c r="F44" s="129"/>
      <c r="G44" s="130"/>
      <c r="H44" s="130"/>
      <c r="I44" s="131"/>
    </row>
    <row r="45" spans="1:53">
      <c r="F45" s="129"/>
      <c r="G45" s="130"/>
      <c r="H45" s="130"/>
      <c r="I45" s="131"/>
    </row>
    <row r="46" spans="1:53">
      <c r="F46" s="129"/>
      <c r="G46" s="130"/>
      <c r="H46" s="130"/>
      <c r="I46" s="131"/>
    </row>
    <row r="47" spans="1:53">
      <c r="F47" s="129"/>
      <c r="G47" s="130"/>
      <c r="H47" s="130"/>
      <c r="I47" s="131"/>
    </row>
    <row r="48" spans="1:53">
      <c r="F48" s="129"/>
      <c r="G48" s="130"/>
      <c r="H48" s="130"/>
      <c r="I48" s="131"/>
    </row>
    <row r="49" spans="6:9">
      <c r="F49" s="129"/>
      <c r="G49" s="130"/>
      <c r="H49" s="130"/>
      <c r="I49" s="131"/>
    </row>
    <row r="50" spans="6:9">
      <c r="F50" s="129"/>
      <c r="G50" s="130"/>
      <c r="H50" s="130"/>
      <c r="I50" s="131"/>
    </row>
    <row r="51" spans="6:9">
      <c r="F51" s="129"/>
      <c r="G51" s="130"/>
      <c r="H51" s="130"/>
      <c r="I51" s="131"/>
    </row>
    <row r="52" spans="6:9">
      <c r="F52" s="129"/>
      <c r="G52" s="130"/>
      <c r="H52" s="130"/>
      <c r="I52" s="131"/>
    </row>
    <row r="53" spans="6:9">
      <c r="F53" s="129"/>
      <c r="G53" s="130"/>
      <c r="H53" s="130"/>
      <c r="I53" s="131"/>
    </row>
    <row r="54" spans="6:9">
      <c r="F54" s="129"/>
      <c r="G54" s="130"/>
      <c r="H54" s="130"/>
      <c r="I54" s="131"/>
    </row>
    <row r="55" spans="6:9">
      <c r="F55" s="129"/>
      <c r="G55" s="130"/>
      <c r="H55" s="130"/>
      <c r="I55" s="131"/>
    </row>
    <row r="56" spans="6:9">
      <c r="F56" s="129"/>
      <c r="G56" s="130"/>
      <c r="H56" s="130"/>
      <c r="I56" s="131"/>
    </row>
    <row r="57" spans="6:9">
      <c r="F57" s="129"/>
      <c r="G57" s="130"/>
      <c r="H57" s="130"/>
      <c r="I57" s="131"/>
    </row>
    <row r="58" spans="6:9">
      <c r="F58" s="129"/>
      <c r="G58" s="130"/>
      <c r="H58" s="130"/>
      <c r="I58" s="131"/>
    </row>
    <row r="59" spans="6:9">
      <c r="F59" s="129"/>
      <c r="G59" s="130"/>
      <c r="H59" s="130"/>
      <c r="I59" s="131"/>
    </row>
    <row r="60" spans="6:9">
      <c r="F60" s="129"/>
      <c r="G60" s="130"/>
      <c r="H60" s="130"/>
      <c r="I60" s="131"/>
    </row>
    <row r="61" spans="6:9">
      <c r="F61" s="129"/>
      <c r="G61" s="130"/>
      <c r="H61" s="130"/>
      <c r="I61" s="131"/>
    </row>
    <row r="62" spans="6:9">
      <c r="F62" s="129"/>
      <c r="G62" s="130"/>
      <c r="H62" s="130"/>
      <c r="I62" s="131"/>
    </row>
    <row r="63" spans="6:9">
      <c r="F63" s="129"/>
      <c r="G63" s="130"/>
      <c r="H63" s="130"/>
      <c r="I63" s="131"/>
    </row>
    <row r="64" spans="6:9">
      <c r="F64" s="129"/>
      <c r="G64" s="130"/>
      <c r="H64" s="130"/>
      <c r="I64" s="131"/>
    </row>
    <row r="65" spans="6:9">
      <c r="F65" s="129"/>
      <c r="G65" s="130"/>
      <c r="H65" s="130"/>
      <c r="I65" s="131"/>
    </row>
    <row r="66" spans="6:9">
      <c r="F66" s="129"/>
      <c r="G66" s="130"/>
      <c r="H66" s="130"/>
      <c r="I66" s="131"/>
    </row>
    <row r="67" spans="6:9">
      <c r="F67" s="129"/>
      <c r="G67" s="130"/>
      <c r="H67" s="130"/>
      <c r="I67" s="131"/>
    </row>
    <row r="68" spans="6:9">
      <c r="F68" s="129"/>
      <c r="G68" s="130"/>
      <c r="H68" s="130"/>
      <c r="I68" s="131"/>
    </row>
    <row r="69" spans="6:9">
      <c r="F69" s="129"/>
      <c r="G69" s="130"/>
      <c r="H69" s="130"/>
      <c r="I69" s="131"/>
    </row>
    <row r="70" spans="6:9">
      <c r="F70" s="129"/>
      <c r="G70" s="130"/>
      <c r="H70" s="130"/>
      <c r="I70" s="131"/>
    </row>
    <row r="71" spans="6:9">
      <c r="F71" s="129"/>
      <c r="G71" s="130"/>
      <c r="H71" s="130"/>
      <c r="I71" s="131"/>
    </row>
    <row r="72" spans="6:9">
      <c r="F72" s="129"/>
      <c r="G72" s="130"/>
      <c r="H72" s="130"/>
      <c r="I72" s="131"/>
    </row>
    <row r="73" spans="6:9">
      <c r="F73" s="129"/>
      <c r="G73" s="130"/>
      <c r="H73" s="130"/>
      <c r="I73" s="131"/>
    </row>
    <row r="74" spans="6:9">
      <c r="F74" s="129"/>
      <c r="G74" s="130"/>
      <c r="H74" s="130"/>
      <c r="I74" s="131"/>
    </row>
    <row r="75" spans="6:9">
      <c r="F75" s="129"/>
      <c r="G75" s="130"/>
      <c r="H75" s="130"/>
      <c r="I75" s="131"/>
    </row>
    <row r="76" spans="6:9">
      <c r="F76" s="129"/>
      <c r="G76" s="130"/>
      <c r="H76" s="130"/>
      <c r="I76" s="131"/>
    </row>
    <row r="77" spans="6:9">
      <c r="F77" s="129"/>
      <c r="G77" s="130"/>
      <c r="H77" s="130"/>
      <c r="I77" s="131"/>
    </row>
    <row r="78" spans="6:9">
      <c r="F78" s="129"/>
      <c r="G78" s="130"/>
      <c r="H78" s="130"/>
      <c r="I78" s="131"/>
    </row>
    <row r="79" spans="6:9">
      <c r="F79" s="129"/>
      <c r="G79" s="130"/>
      <c r="H79" s="130"/>
      <c r="I79" s="131"/>
    </row>
    <row r="80" spans="6:9">
      <c r="F80" s="129"/>
      <c r="G80" s="130"/>
      <c r="H80" s="130"/>
      <c r="I80" s="131"/>
    </row>
    <row r="81" spans="6:9">
      <c r="F81" s="129"/>
      <c r="G81" s="130"/>
      <c r="H81" s="130"/>
      <c r="I81" s="131"/>
    </row>
    <row r="82" spans="6:9">
      <c r="F82" s="129"/>
      <c r="G82" s="130"/>
      <c r="H82" s="130"/>
      <c r="I82" s="131"/>
    </row>
    <row r="83" spans="6:9">
      <c r="F83" s="129"/>
      <c r="G83" s="130"/>
      <c r="H83" s="130"/>
      <c r="I83" s="131"/>
    </row>
    <row r="84" spans="6:9">
      <c r="F84" s="129"/>
      <c r="G84" s="130"/>
      <c r="H84" s="130"/>
      <c r="I84" s="131"/>
    </row>
    <row r="85" spans="6:9">
      <c r="F85" s="129"/>
      <c r="G85" s="130"/>
      <c r="H85" s="130"/>
      <c r="I85" s="131"/>
    </row>
  </sheetData>
  <mergeCells count="4">
    <mergeCell ref="A1:B1"/>
    <mergeCell ref="A2:B2"/>
    <mergeCell ref="G2:I2"/>
    <mergeCell ref="H34:I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37"/>
  <sheetViews>
    <sheetView showGridLines="0" showZeros="0" view="pageBreakPreview" zoomScale="60" zoomScaleNormal="100" workbookViewId="0">
      <selection activeCell="L25" sqref="L25"/>
    </sheetView>
  </sheetViews>
  <sheetFormatPr defaultRowHeight="12.75"/>
  <cols>
    <col min="1" max="1" width="4.42578125" style="132" customWidth="1"/>
    <col min="2" max="2" width="11.5703125" style="132" customWidth="1"/>
    <col min="3" max="3" width="40.42578125" style="132" customWidth="1"/>
    <col min="4" max="4" width="5.5703125" style="132" customWidth="1"/>
    <col min="5" max="5" width="8.5703125" style="170" customWidth="1"/>
    <col min="6" max="6" width="9.85546875" style="132" customWidth="1"/>
    <col min="7" max="7" width="13.85546875" style="132" customWidth="1"/>
    <col min="8" max="11" width="9.140625" style="132"/>
    <col min="12" max="12" width="75.42578125" style="132" customWidth="1"/>
    <col min="13" max="13" width="45.28515625" style="132" customWidth="1"/>
    <col min="14" max="16384" width="9.140625" style="132"/>
  </cols>
  <sheetData>
    <row r="1" spans="1:104" ht="15.75">
      <c r="A1" s="198" t="s">
        <v>205</v>
      </c>
      <c r="B1" s="198"/>
      <c r="C1" s="198"/>
      <c r="D1" s="198"/>
      <c r="E1" s="198"/>
      <c r="F1" s="198"/>
      <c r="G1" s="198"/>
    </row>
    <row r="2" spans="1:104" ht="14.25" customHeight="1" thickBot="1">
      <c r="A2" s="133"/>
      <c r="B2" s="134"/>
      <c r="C2" s="135"/>
      <c r="D2" s="135"/>
      <c r="E2" s="136"/>
      <c r="F2" s="135"/>
      <c r="G2" s="135"/>
    </row>
    <row r="3" spans="1:104" ht="13.5" thickTop="1">
      <c r="A3" s="189" t="s">
        <v>51</v>
      </c>
      <c r="B3" s="190"/>
      <c r="C3" s="84" t="str">
        <f>CONCATENATE(cislostavby," ",nazevstavby)</f>
        <v>201810 Plavecký stadion Lužánky</v>
      </c>
      <c r="D3" s="137"/>
      <c r="E3" s="138" t="s">
        <v>77</v>
      </c>
      <c r="F3" s="139" t="str">
        <f>Rekapitulace!H1</f>
        <v>02-01</v>
      </c>
      <c r="G3" s="140"/>
    </row>
    <row r="4" spans="1:104" ht="13.5" thickBot="1">
      <c r="A4" s="199" t="s">
        <v>54</v>
      </c>
      <c r="B4" s="192"/>
      <c r="C4" s="90" t="str">
        <f>CONCATENATE(cisloobjektu," ",nazevobjektu)</f>
        <v>PS 1001 Akumulační nádrže</v>
      </c>
      <c r="D4" s="141"/>
      <c r="E4" s="200" t="str">
        <f>Rekapitulace!G2</f>
        <v>Oprava stropní konstrukce akumul.nádrže 2</v>
      </c>
      <c r="F4" s="201"/>
      <c r="G4" s="202"/>
    </row>
    <row r="5" spans="1:104" ht="13.5" thickTop="1">
      <c r="A5" s="142"/>
      <c r="B5" s="133"/>
      <c r="C5" s="133"/>
      <c r="D5" s="133"/>
      <c r="E5" s="143"/>
      <c r="F5" s="133"/>
      <c r="G5" s="133"/>
    </row>
    <row r="6" spans="1:104">
      <c r="A6" s="144" t="s">
        <v>78</v>
      </c>
      <c r="B6" s="145" t="s">
        <v>79</v>
      </c>
      <c r="C6" s="145" t="s">
        <v>80</v>
      </c>
      <c r="D6" s="145" t="s">
        <v>81</v>
      </c>
      <c r="E6" s="145" t="s">
        <v>82</v>
      </c>
      <c r="F6" s="145" t="s">
        <v>83</v>
      </c>
      <c r="G6" s="146" t="s">
        <v>84</v>
      </c>
    </row>
    <row r="7" spans="1:104">
      <c r="A7" s="147" t="s">
        <v>85</v>
      </c>
      <c r="B7" s="148" t="s">
        <v>86</v>
      </c>
      <c r="C7" s="149" t="s">
        <v>87</v>
      </c>
      <c r="D7" s="150"/>
      <c r="E7" s="151"/>
      <c r="F7" s="151"/>
      <c r="G7" s="152"/>
      <c r="O7" s="153">
        <v>1</v>
      </c>
    </row>
    <row r="8" spans="1:104" ht="22.5">
      <c r="A8" s="154">
        <v>1</v>
      </c>
      <c r="B8" s="155" t="s">
        <v>88</v>
      </c>
      <c r="C8" s="156" t="s">
        <v>89</v>
      </c>
      <c r="D8" s="157" t="s">
        <v>90</v>
      </c>
      <c r="E8" s="158">
        <v>93.15</v>
      </c>
      <c r="F8" s="158"/>
      <c r="G8" s="159">
        <f>E8*F8</f>
        <v>0</v>
      </c>
      <c r="O8" s="153">
        <v>2</v>
      </c>
      <c r="AA8" s="132">
        <v>1</v>
      </c>
      <c r="AB8" s="132">
        <v>1</v>
      </c>
      <c r="AC8" s="132">
        <v>1</v>
      </c>
      <c r="AZ8" s="132">
        <v>1</v>
      </c>
      <c r="BA8" s="132">
        <f>IF(AZ8=1,G8,0)</f>
        <v>0</v>
      </c>
      <c r="BB8" s="132">
        <f>IF(AZ8=2,G8,0)</f>
        <v>0</v>
      </c>
      <c r="BC8" s="132">
        <f>IF(AZ8=3,G8,0)</f>
        <v>0</v>
      </c>
      <c r="BD8" s="132">
        <f>IF(AZ8=4,G8,0)</f>
        <v>0</v>
      </c>
      <c r="BE8" s="132">
        <f>IF(AZ8=5,G8,0)</f>
        <v>0</v>
      </c>
      <c r="CA8" s="160">
        <v>1</v>
      </c>
      <c r="CB8" s="160">
        <v>1</v>
      </c>
      <c r="CZ8" s="132">
        <v>0.18107999999999999</v>
      </c>
    </row>
    <row r="9" spans="1:104">
      <c r="A9" s="161"/>
      <c r="B9" s="162" t="s">
        <v>91</v>
      </c>
      <c r="C9" s="163" t="str">
        <f>CONCATENATE(B7," ",C7)</f>
        <v>5 Komunikace</v>
      </c>
      <c r="D9" s="164"/>
      <c r="E9" s="165"/>
      <c r="F9" s="166"/>
      <c r="G9" s="167">
        <f>SUM(G7:G8)</f>
        <v>0</v>
      </c>
      <c r="O9" s="153">
        <v>4</v>
      </c>
      <c r="BA9" s="168">
        <f>SUM(BA7:BA8)</f>
        <v>0</v>
      </c>
      <c r="BB9" s="168">
        <f>SUM(BB7:BB8)</f>
        <v>0</v>
      </c>
      <c r="BC9" s="168">
        <f>SUM(BC7:BC8)</f>
        <v>0</v>
      </c>
      <c r="BD9" s="168">
        <f>SUM(BD7:BD8)</f>
        <v>0</v>
      </c>
      <c r="BE9" s="168">
        <f>SUM(BE7:BE8)</f>
        <v>0</v>
      </c>
    </row>
    <row r="10" spans="1:104">
      <c r="A10" s="147" t="s">
        <v>85</v>
      </c>
      <c r="B10" s="148" t="s">
        <v>92</v>
      </c>
      <c r="C10" s="149" t="s">
        <v>93</v>
      </c>
      <c r="D10" s="150"/>
      <c r="E10" s="151"/>
      <c r="F10" s="151"/>
      <c r="G10" s="152"/>
      <c r="O10" s="153">
        <v>1</v>
      </c>
    </row>
    <row r="11" spans="1:104">
      <c r="A11" s="154">
        <v>2</v>
      </c>
      <c r="B11" s="155" t="s">
        <v>94</v>
      </c>
      <c r="C11" s="156" t="s">
        <v>95</v>
      </c>
      <c r="D11" s="157" t="s">
        <v>90</v>
      </c>
      <c r="E11" s="158">
        <v>93.983999999999995</v>
      </c>
      <c r="F11" s="158"/>
      <c r="G11" s="159">
        <f>E11*F11</f>
        <v>0</v>
      </c>
      <c r="O11" s="153">
        <v>2</v>
      </c>
      <c r="AA11" s="132">
        <v>1</v>
      </c>
      <c r="AB11" s="132">
        <v>1</v>
      </c>
      <c r="AC11" s="132">
        <v>1</v>
      </c>
      <c r="AZ11" s="132">
        <v>1</v>
      </c>
      <c r="BA11" s="132">
        <f>IF(AZ11=1,G11,0)</f>
        <v>0</v>
      </c>
      <c r="BB11" s="132">
        <f>IF(AZ11=2,G11,0)</f>
        <v>0</v>
      </c>
      <c r="BC11" s="132">
        <f>IF(AZ11=3,G11,0)</f>
        <v>0</v>
      </c>
      <c r="BD11" s="132">
        <f>IF(AZ11=4,G11,0)</f>
        <v>0</v>
      </c>
      <c r="BE11" s="132">
        <f>IF(AZ11=5,G11,0)</f>
        <v>0</v>
      </c>
      <c r="CA11" s="160">
        <v>1</v>
      </c>
      <c r="CB11" s="160">
        <v>1</v>
      </c>
      <c r="CZ11" s="132">
        <v>2.1000000000000001E-4</v>
      </c>
    </row>
    <row r="12" spans="1:104" ht="22.5">
      <c r="A12" s="154">
        <v>3</v>
      </c>
      <c r="B12" s="155" t="s">
        <v>96</v>
      </c>
      <c r="C12" s="156" t="s">
        <v>97</v>
      </c>
      <c r="D12" s="157" t="s">
        <v>90</v>
      </c>
      <c r="E12" s="158">
        <v>93.983999999999995</v>
      </c>
      <c r="F12" s="158"/>
      <c r="G12" s="159">
        <f>E12*F12</f>
        <v>0</v>
      </c>
      <c r="O12" s="153">
        <v>2</v>
      </c>
      <c r="AA12" s="132">
        <v>1</v>
      </c>
      <c r="AB12" s="132">
        <v>1</v>
      </c>
      <c r="AC12" s="132">
        <v>1</v>
      </c>
      <c r="AZ12" s="132">
        <v>1</v>
      </c>
      <c r="BA12" s="132">
        <f>IF(AZ12=1,G12,0)</f>
        <v>0</v>
      </c>
      <c r="BB12" s="132">
        <f>IF(AZ12=2,G12,0)</f>
        <v>0</v>
      </c>
      <c r="BC12" s="132">
        <f>IF(AZ12=3,G12,0)</f>
        <v>0</v>
      </c>
      <c r="BD12" s="132">
        <f>IF(AZ12=4,G12,0)</f>
        <v>0</v>
      </c>
      <c r="BE12" s="132">
        <f>IF(AZ12=5,G12,0)</f>
        <v>0</v>
      </c>
      <c r="CA12" s="160">
        <v>1</v>
      </c>
      <c r="CB12" s="160">
        <v>1</v>
      </c>
      <c r="CZ12" s="132">
        <v>5.3600000000000002E-3</v>
      </c>
    </row>
    <row r="13" spans="1:104" ht="22.5">
      <c r="A13" s="154">
        <v>4</v>
      </c>
      <c r="B13" s="155" t="s">
        <v>98</v>
      </c>
      <c r="C13" s="156" t="s">
        <v>99</v>
      </c>
      <c r="D13" s="157" t="s">
        <v>90</v>
      </c>
      <c r="E13" s="158">
        <v>93.983999999999995</v>
      </c>
      <c r="F13" s="158"/>
      <c r="G13" s="159">
        <f>E13*F13</f>
        <v>0</v>
      </c>
      <c r="O13" s="153">
        <v>2</v>
      </c>
      <c r="AA13" s="132">
        <v>12</v>
      </c>
      <c r="AB13" s="132">
        <v>0</v>
      </c>
      <c r="AC13" s="132">
        <v>5</v>
      </c>
      <c r="AZ13" s="132">
        <v>1</v>
      </c>
      <c r="BA13" s="132">
        <f>IF(AZ13=1,G13,0)</f>
        <v>0</v>
      </c>
      <c r="BB13" s="132">
        <f>IF(AZ13=2,G13,0)</f>
        <v>0</v>
      </c>
      <c r="BC13" s="132">
        <f>IF(AZ13=3,G13,0)</f>
        <v>0</v>
      </c>
      <c r="BD13" s="132">
        <f>IF(AZ13=4,G13,0)</f>
        <v>0</v>
      </c>
      <c r="BE13" s="132">
        <f>IF(AZ13=5,G13,0)</f>
        <v>0</v>
      </c>
      <c r="CA13" s="160">
        <v>12</v>
      </c>
      <c r="CB13" s="160">
        <v>0</v>
      </c>
      <c r="CZ13" s="132">
        <v>6.497E-2</v>
      </c>
    </row>
    <row r="14" spans="1:104">
      <c r="A14" s="154">
        <v>5</v>
      </c>
      <c r="B14" s="155" t="s">
        <v>100</v>
      </c>
      <c r="C14" s="156" t="s">
        <v>101</v>
      </c>
      <c r="D14" s="157" t="s">
        <v>102</v>
      </c>
      <c r="E14" s="158">
        <v>4511.232</v>
      </c>
      <c r="F14" s="158"/>
      <c r="G14" s="159">
        <f>E14*F14</f>
        <v>0</v>
      </c>
      <c r="O14" s="153">
        <v>2</v>
      </c>
      <c r="AA14" s="132">
        <v>3</v>
      </c>
      <c r="AB14" s="132">
        <v>1</v>
      </c>
      <c r="AC14" s="132">
        <v>58581732</v>
      </c>
      <c r="AZ14" s="132">
        <v>1</v>
      </c>
      <c r="BA14" s="132">
        <f>IF(AZ14=1,G14,0)</f>
        <v>0</v>
      </c>
      <c r="BB14" s="132">
        <f>IF(AZ14=2,G14,0)</f>
        <v>0</v>
      </c>
      <c r="BC14" s="132">
        <f>IF(AZ14=3,G14,0)</f>
        <v>0</v>
      </c>
      <c r="BD14" s="132">
        <f>IF(AZ14=4,G14,0)</f>
        <v>0</v>
      </c>
      <c r="BE14" s="132">
        <f>IF(AZ14=5,G14,0)</f>
        <v>0</v>
      </c>
      <c r="CA14" s="160">
        <v>3</v>
      </c>
      <c r="CB14" s="160">
        <v>1</v>
      </c>
      <c r="CZ14" s="132">
        <v>1E-3</v>
      </c>
    </row>
    <row r="15" spans="1:104">
      <c r="A15" s="161"/>
      <c r="B15" s="162" t="s">
        <v>91</v>
      </c>
      <c r="C15" s="163" t="str">
        <f>CONCATENATE(B10," ",C10)</f>
        <v>61 Upravy povrchů vnitřní</v>
      </c>
      <c r="D15" s="164"/>
      <c r="E15" s="165"/>
      <c r="F15" s="166"/>
      <c r="G15" s="167">
        <f>SUM(G10:G14)</f>
        <v>0</v>
      </c>
      <c r="O15" s="153">
        <v>4</v>
      </c>
      <c r="BA15" s="168">
        <f>SUM(BA10:BA14)</f>
        <v>0</v>
      </c>
      <c r="BB15" s="168">
        <f>SUM(BB10:BB14)</f>
        <v>0</v>
      </c>
      <c r="BC15" s="168">
        <f>SUM(BC10:BC14)</f>
        <v>0</v>
      </c>
      <c r="BD15" s="168">
        <f>SUM(BD10:BD14)</f>
        <v>0</v>
      </c>
      <c r="BE15" s="168">
        <f>SUM(BE10:BE14)</f>
        <v>0</v>
      </c>
    </row>
    <row r="16" spans="1:104">
      <c r="A16" s="147" t="s">
        <v>85</v>
      </c>
      <c r="B16" s="148" t="s">
        <v>103</v>
      </c>
      <c r="C16" s="149" t="s">
        <v>104</v>
      </c>
      <c r="D16" s="150"/>
      <c r="E16" s="151"/>
      <c r="F16" s="151"/>
      <c r="G16" s="152"/>
      <c r="O16" s="153">
        <v>1</v>
      </c>
    </row>
    <row r="17" spans="1:104">
      <c r="A17" s="154">
        <v>6</v>
      </c>
      <c r="B17" s="155" t="s">
        <v>105</v>
      </c>
      <c r="C17" s="156" t="s">
        <v>106</v>
      </c>
      <c r="D17" s="157" t="s">
        <v>107</v>
      </c>
      <c r="E17" s="158">
        <v>23.287500000000001</v>
      </c>
      <c r="F17" s="158"/>
      <c r="G17" s="159">
        <f>E17*F17</f>
        <v>0</v>
      </c>
      <c r="O17" s="153">
        <v>2</v>
      </c>
      <c r="AA17" s="132">
        <v>1</v>
      </c>
      <c r="AB17" s="132">
        <v>1</v>
      </c>
      <c r="AC17" s="132">
        <v>1</v>
      </c>
      <c r="AZ17" s="132">
        <v>1</v>
      </c>
      <c r="BA17" s="132">
        <f>IF(AZ17=1,G17,0)</f>
        <v>0</v>
      </c>
      <c r="BB17" s="132">
        <f>IF(AZ17=2,G17,0)</f>
        <v>0</v>
      </c>
      <c r="BC17" s="132">
        <f>IF(AZ17=3,G17,0)</f>
        <v>0</v>
      </c>
      <c r="BD17" s="132">
        <f>IF(AZ17=4,G17,0)</f>
        <v>0</v>
      </c>
      <c r="BE17" s="132">
        <f>IF(AZ17=5,G17,0)</f>
        <v>0</v>
      </c>
      <c r="CA17" s="160">
        <v>1</v>
      </c>
      <c r="CB17" s="160">
        <v>1</v>
      </c>
      <c r="CZ17" s="132">
        <v>0</v>
      </c>
    </row>
    <row r="18" spans="1:104">
      <c r="A18" s="154">
        <v>7</v>
      </c>
      <c r="B18" s="155" t="s">
        <v>108</v>
      </c>
      <c r="C18" s="156" t="s">
        <v>109</v>
      </c>
      <c r="D18" s="157" t="s">
        <v>110</v>
      </c>
      <c r="E18" s="158">
        <v>40.985999999999997</v>
      </c>
      <c r="F18" s="158"/>
      <c r="G18" s="159">
        <f>E18*F18</f>
        <v>0</v>
      </c>
      <c r="O18" s="153">
        <v>2</v>
      </c>
      <c r="AA18" s="132">
        <v>3</v>
      </c>
      <c r="AB18" s="132">
        <v>1</v>
      </c>
      <c r="AC18" s="132">
        <v>583415004</v>
      </c>
      <c r="AZ18" s="132">
        <v>1</v>
      </c>
      <c r="BA18" s="132">
        <f>IF(AZ18=1,G18,0)</f>
        <v>0</v>
      </c>
      <c r="BB18" s="132">
        <f>IF(AZ18=2,G18,0)</f>
        <v>0</v>
      </c>
      <c r="BC18" s="132">
        <f>IF(AZ18=3,G18,0)</f>
        <v>0</v>
      </c>
      <c r="BD18" s="132">
        <f>IF(AZ18=4,G18,0)</f>
        <v>0</v>
      </c>
      <c r="BE18" s="132">
        <f>IF(AZ18=5,G18,0)</f>
        <v>0</v>
      </c>
      <c r="CA18" s="160">
        <v>3</v>
      </c>
      <c r="CB18" s="160">
        <v>1</v>
      </c>
      <c r="CZ18" s="132">
        <v>1</v>
      </c>
    </row>
    <row r="19" spans="1:104">
      <c r="A19" s="161"/>
      <c r="B19" s="162" t="s">
        <v>91</v>
      </c>
      <c r="C19" s="163" t="str">
        <f>CONCATENATE(B16," ",C16)</f>
        <v>63 Podlahy a podlahové konstrukce</v>
      </c>
      <c r="D19" s="164"/>
      <c r="E19" s="165"/>
      <c r="F19" s="166"/>
      <c r="G19" s="167">
        <f>SUM(G16:G18)</f>
        <v>0</v>
      </c>
      <c r="O19" s="153">
        <v>4</v>
      </c>
      <c r="BA19" s="168">
        <f>SUM(BA16:BA18)</f>
        <v>0</v>
      </c>
      <c r="BB19" s="168">
        <f>SUM(BB16:BB18)</f>
        <v>0</v>
      </c>
      <c r="BC19" s="168">
        <f>SUM(BC16:BC18)</f>
        <v>0</v>
      </c>
      <c r="BD19" s="168">
        <f>SUM(BD16:BD18)</f>
        <v>0</v>
      </c>
      <c r="BE19" s="168">
        <f>SUM(BE16:BE18)</f>
        <v>0</v>
      </c>
    </row>
    <row r="20" spans="1:104">
      <c r="A20" s="147" t="s">
        <v>85</v>
      </c>
      <c r="B20" s="148" t="s">
        <v>111</v>
      </c>
      <c r="C20" s="149" t="s">
        <v>112</v>
      </c>
      <c r="D20" s="150"/>
      <c r="E20" s="151"/>
      <c r="F20" s="151"/>
      <c r="G20" s="152"/>
      <c r="O20" s="153">
        <v>1</v>
      </c>
    </row>
    <row r="21" spans="1:104">
      <c r="A21" s="154">
        <v>8</v>
      </c>
      <c r="B21" s="155" t="s">
        <v>113</v>
      </c>
      <c r="C21" s="156" t="s">
        <v>114</v>
      </c>
      <c r="D21" s="157" t="s">
        <v>90</v>
      </c>
      <c r="E21" s="158">
        <v>93.983999999999995</v>
      </c>
      <c r="F21" s="158"/>
      <c r="G21" s="159">
        <f>E21*F21</f>
        <v>0</v>
      </c>
      <c r="O21" s="153">
        <v>2</v>
      </c>
      <c r="AA21" s="132">
        <v>1</v>
      </c>
      <c r="AB21" s="132">
        <v>1</v>
      </c>
      <c r="AC21" s="132">
        <v>1</v>
      </c>
      <c r="AZ21" s="132">
        <v>1</v>
      </c>
      <c r="BA21" s="132">
        <f>IF(AZ21=1,G21,0)</f>
        <v>0</v>
      </c>
      <c r="BB21" s="132">
        <f>IF(AZ21=2,G21,0)</f>
        <v>0</v>
      </c>
      <c r="BC21" s="132">
        <f>IF(AZ21=3,G21,0)</f>
        <v>0</v>
      </c>
      <c r="BD21" s="132">
        <f>IF(AZ21=4,G21,0)</f>
        <v>0</v>
      </c>
      <c r="BE21" s="132">
        <f>IF(AZ21=5,G21,0)</f>
        <v>0</v>
      </c>
      <c r="CA21" s="160">
        <v>1</v>
      </c>
      <c r="CB21" s="160">
        <v>1</v>
      </c>
      <c r="CZ21" s="132">
        <v>0</v>
      </c>
    </row>
    <row r="22" spans="1:104">
      <c r="A22" s="161"/>
      <c r="B22" s="162" t="s">
        <v>91</v>
      </c>
      <c r="C22" s="163" t="str">
        <f>CONCATENATE(B20," ",C20)</f>
        <v>93 Dokončovací práce inženýrskách staveb</v>
      </c>
      <c r="D22" s="164"/>
      <c r="E22" s="165"/>
      <c r="F22" s="166"/>
      <c r="G22" s="167">
        <f>SUM(G20:G21)</f>
        <v>0</v>
      </c>
      <c r="O22" s="153">
        <v>4</v>
      </c>
      <c r="BA22" s="168">
        <f>SUM(BA20:BA21)</f>
        <v>0</v>
      </c>
      <c r="BB22" s="168">
        <f>SUM(BB20:BB21)</f>
        <v>0</v>
      </c>
      <c r="BC22" s="168">
        <f>SUM(BC20:BC21)</f>
        <v>0</v>
      </c>
      <c r="BD22" s="168">
        <f>SUM(BD20:BD21)</f>
        <v>0</v>
      </c>
      <c r="BE22" s="168">
        <f>SUM(BE20:BE21)</f>
        <v>0</v>
      </c>
    </row>
    <row r="23" spans="1:104">
      <c r="A23" s="147" t="s">
        <v>85</v>
      </c>
      <c r="B23" s="148" t="s">
        <v>115</v>
      </c>
      <c r="C23" s="149" t="s">
        <v>116</v>
      </c>
      <c r="D23" s="150"/>
      <c r="E23" s="151"/>
      <c r="F23" s="151"/>
      <c r="G23" s="152"/>
      <c r="O23" s="153">
        <v>1</v>
      </c>
    </row>
    <row r="24" spans="1:104">
      <c r="A24" s="154">
        <v>9</v>
      </c>
      <c r="B24" s="155" t="s">
        <v>117</v>
      </c>
      <c r="C24" s="156" t="s">
        <v>118</v>
      </c>
      <c r="D24" s="157" t="s">
        <v>90</v>
      </c>
      <c r="E24" s="158">
        <v>77.44</v>
      </c>
      <c r="F24" s="158"/>
      <c r="G24" s="159">
        <f>E24*F24</f>
        <v>0</v>
      </c>
      <c r="O24" s="153">
        <v>2</v>
      </c>
      <c r="AA24" s="132">
        <v>1</v>
      </c>
      <c r="AB24" s="132">
        <v>1</v>
      </c>
      <c r="AC24" s="132">
        <v>1</v>
      </c>
      <c r="AZ24" s="132">
        <v>1</v>
      </c>
      <c r="BA24" s="132">
        <f>IF(AZ24=1,G24,0)</f>
        <v>0</v>
      </c>
      <c r="BB24" s="132">
        <f>IF(AZ24=2,G24,0)</f>
        <v>0</v>
      </c>
      <c r="BC24" s="132">
        <f>IF(AZ24=3,G24,0)</f>
        <v>0</v>
      </c>
      <c r="BD24" s="132">
        <f>IF(AZ24=4,G24,0)</f>
        <v>0</v>
      </c>
      <c r="BE24" s="132">
        <f>IF(AZ24=5,G24,0)</f>
        <v>0</v>
      </c>
      <c r="CA24" s="160">
        <v>1</v>
      </c>
      <c r="CB24" s="160">
        <v>1</v>
      </c>
      <c r="CZ24" s="132">
        <v>1.2099999999999999E-3</v>
      </c>
    </row>
    <row r="25" spans="1:104">
      <c r="A25" s="161"/>
      <c r="B25" s="162" t="s">
        <v>91</v>
      </c>
      <c r="C25" s="163" t="str">
        <f>CONCATENATE(B23," ",C23)</f>
        <v>94 Lešení a stavební výtahy</v>
      </c>
      <c r="D25" s="164"/>
      <c r="E25" s="165"/>
      <c r="F25" s="166"/>
      <c r="G25" s="167">
        <f>SUM(G23:G24)</f>
        <v>0</v>
      </c>
      <c r="O25" s="153">
        <v>4</v>
      </c>
      <c r="BA25" s="168">
        <f>SUM(BA23:BA24)</f>
        <v>0</v>
      </c>
      <c r="BB25" s="168">
        <f>SUM(BB23:BB24)</f>
        <v>0</v>
      </c>
      <c r="BC25" s="168">
        <f>SUM(BC23:BC24)</f>
        <v>0</v>
      </c>
      <c r="BD25" s="168">
        <f>SUM(BD23:BD24)</f>
        <v>0</v>
      </c>
      <c r="BE25" s="168">
        <f>SUM(BE23:BE24)</f>
        <v>0</v>
      </c>
    </row>
    <row r="26" spans="1:104">
      <c r="A26" s="147" t="s">
        <v>85</v>
      </c>
      <c r="B26" s="148" t="s">
        <v>119</v>
      </c>
      <c r="C26" s="149" t="s">
        <v>120</v>
      </c>
      <c r="D26" s="150"/>
      <c r="E26" s="151"/>
      <c r="F26" s="151"/>
      <c r="G26" s="152"/>
      <c r="O26" s="153">
        <v>1</v>
      </c>
    </row>
    <row r="27" spans="1:104">
      <c r="A27" s="154">
        <v>10</v>
      </c>
      <c r="B27" s="155" t="s">
        <v>121</v>
      </c>
      <c r="C27" s="156" t="s">
        <v>122</v>
      </c>
      <c r="D27" s="157" t="s">
        <v>90</v>
      </c>
      <c r="E27" s="158">
        <v>77.44</v>
      </c>
      <c r="F27" s="158"/>
      <c r="G27" s="159">
        <f>E27*F27</f>
        <v>0</v>
      </c>
      <c r="O27" s="153">
        <v>2</v>
      </c>
      <c r="AA27" s="132">
        <v>1</v>
      </c>
      <c r="AB27" s="132">
        <v>1</v>
      </c>
      <c r="AC27" s="132">
        <v>1</v>
      </c>
      <c r="AZ27" s="132">
        <v>1</v>
      </c>
      <c r="BA27" s="132">
        <f>IF(AZ27=1,G27,0)</f>
        <v>0</v>
      </c>
      <c r="BB27" s="132">
        <f>IF(AZ27=2,G27,0)</f>
        <v>0</v>
      </c>
      <c r="BC27" s="132">
        <f>IF(AZ27=3,G27,0)</f>
        <v>0</v>
      </c>
      <c r="BD27" s="132">
        <f>IF(AZ27=4,G27,0)</f>
        <v>0</v>
      </c>
      <c r="BE27" s="132">
        <f>IF(AZ27=5,G27,0)</f>
        <v>0</v>
      </c>
      <c r="CA27" s="160">
        <v>1</v>
      </c>
      <c r="CB27" s="160">
        <v>1</v>
      </c>
      <c r="CZ27" s="132">
        <v>1.0000000000000001E-5</v>
      </c>
    </row>
    <row r="28" spans="1:104">
      <c r="A28" s="154">
        <v>11</v>
      </c>
      <c r="B28" s="155" t="s">
        <v>123</v>
      </c>
      <c r="C28" s="156" t="s">
        <v>124</v>
      </c>
      <c r="D28" s="157" t="s">
        <v>206</v>
      </c>
      <c r="E28" s="158">
        <v>1</v>
      </c>
      <c r="F28" s="158"/>
      <c r="G28" s="159">
        <f>E28*F28</f>
        <v>0</v>
      </c>
      <c r="O28" s="153">
        <v>2</v>
      </c>
      <c r="AA28" s="132">
        <v>12</v>
      </c>
      <c r="AB28" s="132">
        <v>0</v>
      </c>
      <c r="AC28" s="132">
        <v>45</v>
      </c>
      <c r="AZ28" s="132">
        <v>1</v>
      </c>
      <c r="BA28" s="132">
        <f>IF(AZ28=1,G28,0)</f>
        <v>0</v>
      </c>
      <c r="BB28" s="132">
        <f>IF(AZ28=2,G28,0)</f>
        <v>0</v>
      </c>
      <c r="BC28" s="132">
        <f>IF(AZ28=3,G28,0)</f>
        <v>0</v>
      </c>
      <c r="BD28" s="132">
        <f>IF(AZ28=4,G28,0)</f>
        <v>0</v>
      </c>
      <c r="BE28" s="132">
        <f>IF(AZ28=5,G28,0)</f>
        <v>0</v>
      </c>
      <c r="CA28" s="160">
        <v>12</v>
      </c>
      <c r="CB28" s="160">
        <v>0</v>
      </c>
      <c r="CZ28" s="132">
        <v>0</v>
      </c>
    </row>
    <row r="29" spans="1:104">
      <c r="A29" s="154">
        <v>12</v>
      </c>
      <c r="B29" s="155" t="s">
        <v>125</v>
      </c>
      <c r="C29" s="156" t="s">
        <v>126</v>
      </c>
      <c r="D29" s="157" t="s">
        <v>206</v>
      </c>
      <c r="E29" s="158">
        <v>1</v>
      </c>
      <c r="F29" s="158"/>
      <c r="G29" s="159">
        <f>E29*F29</f>
        <v>0</v>
      </c>
      <c r="O29" s="153">
        <v>2</v>
      </c>
      <c r="AA29" s="132">
        <v>12</v>
      </c>
      <c r="AB29" s="132">
        <v>0</v>
      </c>
      <c r="AC29" s="132">
        <v>41</v>
      </c>
      <c r="AZ29" s="132">
        <v>1</v>
      </c>
      <c r="BA29" s="132">
        <f>IF(AZ29=1,G29,0)</f>
        <v>0</v>
      </c>
      <c r="BB29" s="132">
        <f>IF(AZ29=2,G29,0)</f>
        <v>0</v>
      </c>
      <c r="BC29" s="132">
        <f>IF(AZ29=3,G29,0)</f>
        <v>0</v>
      </c>
      <c r="BD29" s="132">
        <f>IF(AZ29=4,G29,0)</f>
        <v>0</v>
      </c>
      <c r="BE29" s="132">
        <f>IF(AZ29=5,G29,0)</f>
        <v>0</v>
      </c>
      <c r="CA29" s="160">
        <v>12</v>
      </c>
      <c r="CB29" s="160">
        <v>0</v>
      </c>
      <c r="CZ29" s="132">
        <v>0</v>
      </c>
    </row>
    <row r="30" spans="1:104">
      <c r="A30" s="161"/>
      <c r="B30" s="162" t="s">
        <v>91</v>
      </c>
      <c r="C30" s="163" t="str">
        <f>CONCATENATE(B26," ",C26)</f>
        <v>95 Dokončovací konstrukce na pozemních stavbách</v>
      </c>
      <c r="D30" s="164"/>
      <c r="E30" s="165"/>
      <c r="F30" s="166"/>
      <c r="G30" s="167">
        <f>SUM(G26:G29)</f>
        <v>0</v>
      </c>
      <c r="O30" s="153">
        <v>4</v>
      </c>
      <c r="BA30" s="168">
        <f>SUM(BA26:BA29)</f>
        <v>0</v>
      </c>
      <c r="BB30" s="168">
        <f>SUM(BB26:BB29)</f>
        <v>0</v>
      </c>
      <c r="BC30" s="168">
        <f>SUM(BC26:BC29)</f>
        <v>0</v>
      </c>
      <c r="BD30" s="168">
        <f>SUM(BD26:BD29)</f>
        <v>0</v>
      </c>
      <c r="BE30" s="168">
        <f>SUM(BE26:BE29)</f>
        <v>0</v>
      </c>
    </row>
    <row r="31" spans="1:104">
      <c r="A31" s="147" t="s">
        <v>85</v>
      </c>
      <c r="B31" s="148" t="s">
        <v>127</v>
      </c>
      <c r="C31" s="149" t="s">
        <v>128</v>
      </c>
      <c r="D31" s="150"/>
      <c r="E31" s="151"/>
      <c r="F31" s="151"/>
      <c r="G31" s="152"/>
      <c r="O31" s="153">
        <v>1</v>
      </c>
    </row>
    <row r="32" spans="1:104">
      <c r="A32" s="154">
        <v>13</v>
      </c>
      <c r="B32" s="155" t="s">
        <v>129</v>
      </c>
      <c r="C32" s="156" t="s">
        <v>130</v>
      </c>
      <c r="D32" s="157" t="s">
        <v>90</v>
      </c>
      <c r="E32" s="158">
        <v>93.15</v>
      </c>
      <c r="F32" s="158"/>
      <c r="G32" s="159">
        <f>E32*F32</f>
        <v>0</v>
      </c>
      <c r="O32" s="153">
        <v>2</v>
      </c>
      <c r="AA32" s="132">
        <v>1</v>
      </c>
      <c r="AB32" s="132">
        <v>1</v>
      </c>
      <c r="AC32" s="132">
        <v>1</v>
      </c>
      <c r="AZ32" s="132">
        <v>1</v>
      </c>
      <c r="BA32" s="132">
        <f>IF(AZ32=1,G32,0)</f>
        <v>0</v>
      </c>
      <c r="BB32" s="132">
        <f>IF(AZ32=2,G32,0)</f>
        <v>0</v>
      </c>
      <c r="BC32" s="132">
        <f>IF(AZ32=3,G32,0)</f>
        <v>0</v>
      </c>
      <c r="BD32" s="132">
        <f>IF(AZ32=4,G32,0)</f>
        <v>0</v>
      </c>
      <c r="BE32" s="132">
        <f>IF(AZ32=5,G32,0)</f>
        <v>0</v>
      </c>
      <c r="CA32" s="160">
        <v>1</v>
      </c>
      <c r="CB32" s="160">
        <v>1</v>
      </c>
      <c r="CZ32" s="132">
        <v>0</v>
      </c>
    </row>
    <row r="33" spans="1:104">
      <c r="A33" s="154">
        <v>14</v>
      </c>
      <c r="B33" s="155" t="s">
        <v>131</v>
      </c>
      <c r="C33" s="156" t="s">
        <v>132</v>
      </c>
      <c r="D33" s="157" t="s">
        <v>107</v>
      </c>
      <c r="E33" s="158">
        <v>27.945</v>
      </c>
      <c r="F33" s="158"/>
      <c r="G33" s="159">
        <f>E33*F33</f>
        <v>0</v>
      </c>
      <c r="O33" s="153">
        <v>2</v>
      </c>
      <c r="AA33" s="132">
        <v>1</v>
      </c>
      <c r="AB33" s="132">
        <v>1</v>
      </c>
      <c r="AC33" s="132">
        <v>1</v>
      </c>
      <c r="AZ33" s="132">
        <v>1</v>
      </c>
      <c r="BA33" s="132">
        <f>IF(AZ33=1,G33,0)</f>
        <v>0</v>
      </c>
      <c r="BB33" s="132">
        <f>IF(AZ33=2,G33,0)</f>
        <v>0</v>
      </c>
      <c r="BC33" s="132">
        <f>IF(AZ33=3,G33,0)</f>
        <v>0</v>
      </c>
      <c r="BD33" s="132">
        <f>IF(AZ33=4,G33,0)</f>
        <v>0</v>
      </c>
      <c r="BE33" s="132">
        <f>IF(AZ33=5,G33,0)</f>
        <v>0</v>
      </c>
      <c r="CA33" s="160">
        <v>1</v>
      </c>
      <c r="CB33" s="160">
        <v>1</v>
      </c>
      <c r="CZ33" s="132">
        <v>0</v>
      </c>
    </row>
    <row r="34" spans="1:104">
      <c r="A34" s="154">
        <v>15</v>
      </c>
      <c r="B34" s="155" t="s">
        <v>133</v>
      </c>
      <c r="C34" s="156" t="s">
        <v>134</v>
      </c>
      <c r="D34" s="157" t="s">
        <v>90</v>
      </c>
      <c r="E34" s="158">
        <v>93.983999999999995</v>
      </c>
      <c r="F34" s="158"/>
      <c r="G34" s="159">
        <f>E34*F34</f>
        <v>0</v>
      </c>
      <c r="O34" s="153">
        <v>2</v>
      </c>
      <c r="AA34" s="132">
        <v>12</v>
      </c>
      <c r="AB34" s="132">
        <v>0</v>
      </c>
      <c r="AC34" s="132">
        <v>38</v>
      </c>
      <c r="AZ34" s="132">
        <v>1</v>
      </c>
      <c r="BA34" s="132">
        <f>IF(AZ34=1,G34,0)</f>
        <v>0</v>
      </c>
      <c r="BB34" s="132">
        <f>IF(AZ34=2,G34,0)</f>
        <v>0</v>
      </c>
      <c r="BC34" s="132">
        <f>IF(AZ34=3,G34,0)</f>
        <v>0</v>
      </c>
      <c r="BD34" s="132">
        <f>IF(AZ34=4,G34,0)</f>
        <v>0</v>
      </c>
      <c r="BE34" s="132">
        <f>IF(AZ34=5,G34,0)</f>
        <v>0</v>
      </c>
      <c r="CA34" s="160">
        <v>12</v>
      </c>
      <c r="CB34" s="160">
        <v>0</v>
      </c>
      <c r="CZ34" s="132">
        <v>0</v>
      </c>
    </row>
    <row r="35" spans="1:104">
      <c r="A35" s="161"/>
      <c r="B35" s="162" t="s">
        <v>91</v>
      </c>
      <c r="C35" s="163" t="str">
        <f>CONCATENATE(B31," ",C31)</f>
        <v>96 Bourání konstrukcí</v>
      </c>
      <c r="D35" s="164"/>
      <c r="E35" s="165"/>
      <c r="F35" s="166"/>
      <c r="G35" s="167">
        <f>SUM(G31:G34)</f>
        <v>0</v>
      </c>
      <c r="O35" s="153">
        <v>4</v>
      </c>
      <c r="BA35" s="168">
        <f>SUM(BA31:BA34)</f>
        <v>0</v>
      </c>
      <c r="BB35" s="168">
        <f>SUM(BB31:BB34)</f>
        <v>0</v>
      </c>
      <c r="BC35" s="168">
        <f>SUM(BC31:BC34)</f>
        <v>0</v>
      </c>
      <c r="BD35" s="168">
        <f>SUM(BD31:BD34)</f>
        <v>0</v>
      </c>
      <c r="BE35" s="168">
        <f>SUM(BE31:BE34)</f>
        <v>0</v>
      </c>
    </row>
    <row r="36" spans="1:104">
      <c r="A36" s="147" t="s">
        <v>85</v>
      </c>
      <c r="B36" s="148" t="s">
        <v>135</v>
      </c>
      <c r="C36" s="149" t="s">
        <v>136</v>
      </c>
      <c r="D36" s="150"/>
      <c r="E36" s="151"/>
      <c r="F36" s="151"/>
      <c r="G36" s="152"/>
      <c r="O36" s="153">
        <v>1</v>
      </c>
    </row>
    <row r="37" spans="1:104">
      <c r="A37" s="154">
        <v>16</v>
      </c>
      <c r="B37" s="155" t="s">
        <v>137</v>
      </c>
      <c r="C37" s="156" t="s">
        <v>138</v>
      </c>
      <c r="D37" s="157" t="s">
        <v>110</v>
      </c>
      <c r="E37" s="158">
        <v>69.088942160000002</v>
      </c>
      <c r="F37" s="158"/>
      <c r="G37" s="159">
        <f>E37*F37</f>
        <v>0</v>
      </c>
      <c r="O37" s="153">
        <v>2</v>
      </c>
      <c r="AA37" s="132">
        <v>7</v>
      </c>
      <c r="AB37" s="132">
        <v>1</v>
      </c>
      <c r="AC37" s="132">
        <v>2</v>
      </c>
      <c r="AZ37" s="132">
        <v>1</v>
      </c>
      <c r="BA37" s="132">
        <f>IF(AZ37=1,G37,0)</f>
        <v>0</v>
      </c>
      <c r="BB37" s="132">
        <f>IF(AZ37=2,G37,0)</f>
        <v>0</v>
      </c>
      <c r="BC37" s="132">
        <f>IF(AZ37=3,G37,0)</f>
        <v>0</v>
      </c>
      <c r="BD37" s="132">
        <f>IF(AZ37=4,G37,0)</f>
        <v>0</v>
      </c>
      <c r="BE37" s="132">
        <f>IF(AZ37=5,G37,0)</f>
        <v>0</v>
      </c>
      <c r="CA37" s="160">
        <v>7</v>
      </c>
      <c r="CB37" s="160">
        <v>1</v>
      </c>
      <c r="CZ37" s="132">
        <v>0</v>
      </c>
    </row>
    <row r="38" spans="1:104">
      <c r="A38" s="161"/>
      <c r="B38" s="162" t="s">
        <v>91</v>
      </c>
      <c r="C38" s="163" t="str">
        <f>CONCATENATE(B36," ",C36)</f>
        <v>99 Staveništní přesun hmot</v>
      </c>
      <c r="D38" s="164"/>
      <c r="E38" s="165"/>
      <c r="F38" s="166"/>
      <c r="G38" s="167">
        <f>SUM(G36:G37)</f>
        <v>0</v>
      </c>
      <c r="O38" s="153">
        <v>4</v>
      </c>
      <c r="BA38" s="168">
        <f>SUM(BA36:BA37)</f>
        <v>0</v>
      </c>
      <c r="BB38" s="168">
        <f>SUM(BB36:BB37)</f>
        <v>0</v>
      </c>
      <c r="BC38" s="168">
        <f>SUM(BC36:BC37)</f>
        <v>0</v>
      </c>
      <c r="BD38" s="168">
        <f>SUM(BD36:BD37)</f>
        <v>0</v>
      </c>
      <c r="BE38" s="168">
        <f>SUM(BE36:BE37)</f>
        <v>0</v>
      </c>
    </row>
    <row r="39" spans="1:104">
      <c r="A39" s="147" t="s">
        <v>85</v>
      </c>
      <c r="B39" s="148" t="s">
        <v>139</v>
      </c>
      <c r="C39" s="149" t="s">
        <v>140</v>
      </c>
      <c r="D39" s="150"/>
      <c r="E39" s="151"/>
      <c r="F39" s="151"/>
      <c r="G39" s="152"/>
      <c r="O39" s="153">
        <v>1</v>
      </c>
    </row>
    <row r="40" spans="1:104">
      <c r="A40" s="154">
        <v>17</v>
      </c>
      <c r="B40" s="155" t="s">
        <v>141</v>
      </c>
      <c r="C40" s="156" t="s">
        <v>142</v>
      </c>
      <c r="D40" s="157" t="s">
        <v>90</v>
      </c>
      <c r="E40" s="158">
        <v>93.15</v>
      </c>
      <c r="F40" s="158"/>
      <c r="G40" s="159">
        <f t="shared" ref="G40:G48" si="0">E40*F40</f>
        <v>0</v>
      </c>
      <c r="O40" s="153">
        <v>2</v>
      </c>
      <c r="AA40" s="132">
        <v>1</v>
      </c>
      <c r="AB40" s="132">
        <v>7</v>
      </c>
      <c r="AC40" s="132">
        <v>7</v>
      </c>
      <c r="AZ40" s="132">
        <v>2</v>
      </c>
      <c r="BA40" s="132">
        <f t="shared" ref="BA40:BA48" si="1">IF(AZ40=1,G40,0)</f>
        <v>0</v>
      </c>
      <c r="BB40" s="132">
        <f t="shared" ref="BB40:BB48" si="2">IF(AZ40=2,G40,0)</f>
        <v>0</v>
      </c>
      <c r="BC40" s="132">
        <f t="shared" ref="BC40:BC48" si="3">IF(AZ40=3,G40,0)</f>
        <v>0</v>
      </c>
      <c r="BD40" s="132">
        <f t="shared" ref="BD40:BD48" si="4">IF(AZ40=4,G40,0)</f>
        <v>0</v>
      </c>
      <c r="BE40" s="132">
        <f t="shared" ref="BE40:BE48" si="5">IF(AZ40=5,G40,0)</f>
        <v>0</v>
      </c>
      <c r="CA40" s="160">
        <v>1</v>
      </c>
      <c r="CB40" s="160">
        <v>7</v>
      </c>
      <c r="CZ40" s="132">
        <v>0</v>
      </c>
    </row>
    <row r="41" spans="1:104" ht="22.5">
      <c r="A41" s="154">
        <v>18</v>
      </c>
      <c r="B41" s="155" t="s">
        <v>143</v>
      </c>
      <c r="C41" s="156" t="s">
        <v>144</v>
      </c>
      <c r="D41" s="157" t="s">
        <v>90</v>
      </c>
      <c r="E41" s="158">
        <v>93.15</v>
      </c>
      <c r="F41" s="158"/>
      <c r="G41" s="159">
        <f t="shared" si="0"/>
        <v>0</v>
      </c>
      <c r="O41" s="153">
        <v>2</v>
      </c>
      <c r="AA41" s="132">
        <v>1</v>
      </c>
      <c r="AB41" s="132">
        <v>7</v>
      </c>
      <c r="AC41" s="132">
        <v>7</v>
      </c>
      <c r="AZ41" s="132">
        <v>2</v>
      </c>
      <c r="BA41" s="132">
        <f t="shared" si="1"/>
        <v>0</v>
      </c>
      <c r="BB41" s="132">
        <f t="shared" si="2"/>
        <v>0</v>
      </c>
      <c r="BC41" s="132">
        <f t="shared" si="3"/>
        <v>0</v>
      </c>
      <c r="BD41" s="132">
        <f t="shared" si="4"/>
        <v>0</v>
      </c>
      <c r="BE41" s="132">
        <f t="shared" si="5"/>
        <v>0</v>
      </c>
      <c r="CA41" s="160">
        <v>1</v>
      </c>
      <c r="CB41" s="160">
        <v>7</v>
      </c>
      <c r="CZ41" s="132">
        <v>3.3E-4</v>
      </c>
    </row>
    <row r="42" spans="1:104" ht="22.5">
      <c r="A42" s="154">
        <v>19</v>
      </c>
      <c r="B42" s="155" t="s">
        <v>145</v>
      </c>
      <c r="C42" s="156" t="s">
        <v>146</v>
      </c>
      <c r="D42" s="157" t="s">
        <v>90</v>
      </c>
      <c r="E42" s="158">
        <v>93.15</v>
      </c>
      <c r="F42" s="158"/>
      <c r="G42" s="159">
        <f t="shared" si="0"/>
        <v>0</v>
      </c>
      <c r="O42" s="153">
        <v>2</v>
      </c>
      <c r="AA42" s="132">
        <v>1</v>
      </c>
      <c r="AB42" s="132">
        <v>7</v>
      </c>
      <c r="AC42" s="132">
        <v>7</v>
      </c>
      <c r="AZ42" s="132">
        <v>2</v>
      </c>
      <c r="BA42" s="132">
        <f t="shared" si="1"/>
        <v>0</v>
      </c>
      <c r="BB42" s="132">
        <f t="shared" si="2"/>
        <v>0</v>
      </c>
      <c r="BC42" s="132">
        <f t="shared" si="3"/>
        <v>0</v>
      </c>
      <c r="BD42" s="132">
        <f t="shared" si="4"/>
        <v>0</v>
      </c>
      <c r="BE42" s="132">
        <f t="shared" si="5"/>
        <v>0</v>
      </c>
      <c r="CA42" s="160">
        <v>1</v>
      </c>
      <c r="CB42" s="160">
        <v>7</v>
      </c>
      <c r="CZ42" s="132">
        <v>6.9999999999999999E-4</v>
      </c>
    </row>
    <row r="43" spans="1:104" ht="22.5">
      <c r="A43" s="154">
        <v>20</v>
      </c>
      <c r="B43" s="155" t="s">
        <v>147</v>
      </c>
      <c r="C43" s="156" t="s">
        <v>148</v>
      </c>
      <c r="D43" s="157" t="s">
        <v>90</v>
      </c>
      <c r="E43" s="158">
        <v>93.15</v>
      </c>
      <c r="F43" s="158"/>
      <c r="G43" s="159">
        <f t="shared" si="0"/>
        <v>0</v>
      </c>
      <c r="O43" s="153">
        <v>2</v>
      </c>
      <c r="AA43" s="132">
        <v>1</v>
      </c>
      <c r="AB43" s="132">
        <v>7</v>
      </c>
      <c r="AC43" s="132">
        <v>7</v>
      </c>
      <c r="AZ43" s="132">
        <v>2</v>
      </c>
      <c r="BA43" s="132">
        <f t="shared" si="1"/>
        <v>0</v>
      </c>
      <c r="BB43" s="132">
        <f t="shared" si="2"/>
        <v>0</v>
      </c>
      <c r="BC43" s="132">
        <f t="shared" si="3"/>
        <v>0</v>
      </c>
      <c r="BD43" s="132">
        <f t="shared" si="4"/>
        <v>0</v>
      </c>
      <c r="BE43" s="132">
        <f t="shared" si="5"/>
        <v>0</v>
      </c>
      <c r="CA43" s="160">
        <v>1</v>
      </c>
      <c r="CB43" s="160">
        <v>7</v>
      </c>
      <c r="CZ43" s="132">
        <v>2.3000000000000001E-4</v>
      </c>
    </row>
    <row r="44" spans="1:104" ht="22.5">
      <c r="A44" s="154">
        <v>21</v>
      </c>
      <c r="B44" s="155" t="s">
        <v>149</v>
      </c>
      <c r="C44" s="156" t="s">
        <v>150</v>
      </c>
      <c r="D44" s="157" t="s">
        <v>90</v>
      </c>
      <c r="E44" s="158">
        <v>93.15</v>
      </c>
      <c r="F44" s="158"/>
      <c r="G44" s="159">
        <f t="shared" si="0"/>
        <v>0</v>
      </c>
      <c r="O44" s="153">
        <v>2</v>
      </c>
      <c r="AA44" s="132">
        <v>1</v>
      </c>
      <c r="AB44" s="132">
        <v>7</v>
      </c>
      <c r="AC44" s="132">
        <v>7</v>
      </c>
      <c r="AZ44" s="132">
        <v>2</v>
      </c>
      <c r="BA44" s="132">
        <f t="shared" si="1"/>
        <v>0</v>
      </c>
      <c r="BB44" s="132">
        <f t="shared" si="2"/>
        <v>0</v>
      </c>
      <c r="BC44" s="132">
        <f t="shared" si="3"/>
        <v>0</v>
      </c>
      <c r="BD44" s="132">
        <f t="shared" si="4"/>
        <v>0</v>
      </c>
      <c r="BE44" s="132">
        <f t="shared" si="5"/>
        <v>0</v>
      </c>
      <c r="CA44" s="160">
        <v>1</v>
      </c>
      <c r="CB44" s="160">
        <v>7</v>
      </c>
      <c r="CZ44" s="132">
        <v>2.5999999999999998E-4</v>
      </c>
    </row>
    <row r="45" spans="1:104" ht="22.5">
      <c r="A45" s="154">
        <v>22</v>
      </c>
      <c r="B45" s="155" t="s">
        <v>151</v>
      </c>
      <c r="C45" s="156" t="s">
        <v>152</v>
      </c>
      <c r="D45" s="157" t="s">
        <v>90</v>
      </c>
      <c r="E45" s="158">
        <v>11.76</v>
      </c>
      <c r="F45" s="158"/>
      <c r="G45" s="159">
        <f t="shared" si="0"/>
        <v>0</v>
      </c>
      <c r="O45" s="153">
        <v>2</v>
      </c>
      <c r="AA45" s="132">
        <v>1</v>
      </c>
      <c r="AB45" s="132">
        <v>7</v>
      </c>
      <c r="AC45" s="132">
        <v>7</v>
      </c>
      <c r="AZ45" s="132">
        <v>2</v>
      </c>
      <c r="BA45" s="132">
        <f t="shared" si="1"/>
        <v>0</v>
      </c>
      <c r="BB45" s="132">
        <f t="shared" si="2"/>
        <v>0</v>
      </c>
      <c r="BC45" s="132">
        <f t="shared" si="3"/>
        <v>0</v>
      </c>
      <c r="BD45" s="132">
        <f t="shared" si="4"/>
        <v>0</v>
      </c>
      <c r="BE45" s="132">
        <f t="shared" si="5"/>
        <v>0</v>
      </c>
      <c r="CA45" s="160">
        <v>1</v>
      </c>
      <c r="CB45" s="160">
        <v>7</v>
      </c>
      <c r="CZ45" s="132">
        <v>3.5E-4</v>
      </c>
    </row>
    <row r="46" spans="1:104" ht="22.5">
      <c r="A46" s="154">
        <v>23</v>
      </c>
      <c r="B46" s="155" t="s">
        <v>153</v>
      </c>
      <c r="C46" s="156" t="s">
        <v>154</v>
      </c>
      <c r="D46" s="157" t="s">
        <v>90</v>
      </c>
      <c r="E46" s="158">
        <v>11.76</v>
      </c>
      <c r="F46" s="158"/>
      <c r="G46" s="159">
        <f t="shared" si="0"/>
        <v>0</v>
      </c>
      <c r="O46" s="153">
        <v>2</v>
      </c>
      <c r="AA46" s="132">
        <v>1</v>
      </c>
      <c r="AB46" s="132">
        <v>7</v>
      </c>
      <c r="AC46" s="132">
        <v>7</v>
      </c>
      <c r="AZ46" s="132">
        <v>2</v>
      </c>
      <c r="BA46" s="132">
        <f t="shared" si="1"/>
        <v>0</v>
      </c>
      <c r="BB46" s="132">
        <f t="shared" si="2"/>
        <v>0</v>
      </c>
      <c r="BC46" s="132">
        <f t="shared" si="3"/>
        <v>0</v>
      </c>
      <c r="BD46" s="132">
        <f t="shared" si="4"/>
        <v>0</v>
      </c>
      <c r="BE46" s="132">
        <f t="shared" si="5"/>
        <v>0</v>
      </c>
      <c r="CA46" s="160">
        <v>1</v>
      </c>
      <c r="CB46" s="160">
        <v>7</v>
      </c>
      <c r="CZ46" s="132">
        <v>8.4000000000000003E-4</v>
      </c>
    </row>
    <row r="47" spans="1:104">
      <c r="A47" s="154">
        <v>24</v>
      </c>
      <c r="B47" s="155" t="s">
        <v>155</v>
      </c>
      <c r="C47" s="156" t="s">
        <v>156</v>
      </c>
      <c r="D47" s="157" t="s">
        <v>90</v>
      </c>
      <c r="E47" s="158">
        <v>242.46899999999999</v>
      </c>
      <c r="F47" s="158"/>
      <c r="G47" s="159">
        <f t="shared" si="0"/>
        <v>0</v>
      </c>
      <c r="O47" s="153">
        <v>2</v>
      </c>
      <c r="AA47" s="132">
        <v>3</v>
      </c>
      <c r="AB47" s="132">
        <v>7</v>
      </c>
      <c r="AC47" s="132">
        <v>628322791</v>
      </c>
      <c r="AZ47" s="132">
        <v>2</v>
      </c>
      <c r="BA47" s="132">
        <f t="shared" si="1"/>
        <v>0</v>
      </c>
      <c r="BB47" s="132">
        <f t="shared" si="2"/>
        <v>0</v>
      </c>
      <c r="BC47" s="132">
        <f t="shared" si="3"/>
        <v>0</v>
      </c>
      <c r="BD47" s="132">
        <f t="shared" si="4"/>
        <v>0</v>
      </c>
      <c r="BE47" s="132">
        <f t="shared" si="5"/>
        <v>0</v>
      </c>
      <c r="CA47" s="160">
        <v>3</v>
      </c>
      <c r="CB47" s="160">
        <v>7</v>
      </c>
      <c r="CZ47" s="132">
        <v>4.4999999999999997E-3</v>
      </c>
    </row>
    <row r="48" spans="1:104">
      <c r="A48" s="154">
        <v>25</v>
      </c>
      <c r="B48" s="155" t="s">
        <v>157</v>
      </c>
      <c r="C48" s="156" t="s">
        <v>158</v>
      </c>
      <c r="D48" s="157" t="s">
        <v>66</v>
      </c>
      <c r="E48" s="158">
        <v>588.11385659999996</v>
      </c>
      <c r="F48" s="158"/>
      <c r="G48" s="159">
        <f t="shared" si="0"/>
        <v>0</v>
      </c>
      <c r="O48" s="153">
        <v>2</v>
      </c>
      <c r="AA48" s="132">
        <v>7</v>
      </c>
      <c r="AB48" s="132">
        <v>1002</v>
      </c>
      <c r="AC48" s="132">
        <v>5</v>
      </c>
      <c r="AZ48" s="132">
        <v>2</v>
      </c>
      <c r="BA48" s="132">
        <f t="shared" si="1"/>
        <v>0</v>
      </c>
      <c r="BB48" s="132">
        <f t="shared" si="2"/>
        <v>0</v>
      </c>
      <c r="BC48" s="132">
        <f t="shared" si="3"/>
        <v>0</v>
      </c>
      <c r="BD48" s="132">
        <f t="shared" si="4"/>
        <v>0</v>
      </c>
      <c r="BE48" s="132">
        <f t="shared" si="5"/>
        <v>0</v>
      </c>
      <c r="CA48" s="160">
        <v>7</v>
      </c>
      <c r="CB48" s="160">
        <v>1002</v>
      </c>
      <c r="CZ48" s="132">
        <v>0</v>
      </c>
    </row>
    <row r="49" spans="1:104">
      <c r="A49" s="161"/>
      <c r="B49" s="162" t="s">
        <v>91</v>
      </c>
      <c r="C49" s="163" t="str">
        <f>CONCATENATE(B39," ",C39)</f>
        <v>712 Živičné krytiny</v>
      </c>
      <c r="D49" s="164"/>
      <c r="E49" s="165"/>
      <c r="F49" s="166"/>
      <c r="G49" s="167">
        <f>SUM(G39:G48)</f>
        <v>0</v>
      </c>
      <c r="O49" s="153">
        <v>4</v>
      </c>
      <c r="BA49" s="168">
        <f>SUM(BA39:BA48)</f>
        <v>0</v>
      </c>
      <c r="BB49" s="168">
        <f>SUM(BB39:BB48)</f>
        <v>0</v>
      </c>
      <c r="BC49" s="168">
        <f>SUM(BC39:BC48)</f>
        <v>0</v>
      </c>
      <c r="BD49" s="168">
        <f>SUM(BD39:BD48)</f>
        <v>0</v>
      </c>
      <c r="BE49" s="168">
        <f>SUM(BE39:BE48)</f>
        <v>0</v>
      </c>
    </row>
    <row r="50" spans="1:104">
      <c r="A50" s="147" t="s">
        <v>85</v>
      </c>
      <c r="B50" s="148" t="s">
        <v>159</v>
      </c>
      <c r="C50" s="149" t="s">
        <v>160</v>
      </c>
      <c r="D50" s="150"/>
      <c r="E50" s="151"/>
      <c r="F50" s="151"/>
      <c r="G50" s="152"/>
      <c r="O50" s="153">
        <v>1</v>
      </c>
    </row>
    <row r="51" spans="1:104">
      <c r="A51" s="154">
        <v>26</v>
      </c>
      <c r="B51" s="155" t="s">
        <v>161</v>
      </c>
      <c r="C51" s="156" t="s">
        <v>162</v>
      </c>
      <c r="D51" s="157" t="s">
        <v>90</v>
      </c>
      <c r="E51" s="158">
        <v>187.96799999999999</v>
      </c>
      <c r="F51" s="158"/>
      <c r="G51" s="159">
        <f>E51*F51</f>
        <v>0</v>
      </c>
      <c r="O51" s="153">
        <v>2</v>
      </c>
      <c r="AA51" s="132">
        <v>1</v>
      </c>
      <c r="AB51" s="132">
        <v>7</v>
      </c>
      <c r="AC51" s="132">
        <v>7</v>
      </c>
      <c r="AZ51" s="132">
        <v>2</v>
      </c>
      <c r="BA51" s="132">
        <f>IF(AZ51=1,G51,0)</f>
        <v>0</v>
      </c>
      <c r="BB51" s="132">
        <f>IF(AZ51=2,G51,0)</f>
        <v>0</v>
      </c>
      <c r="BC51" s="132">
        <f>IF(AZ51=3,G51,0)</f>
        <v>0</v>
      </c>
      <c r="BD51" s="132">
        <f>IF(AZ51=4,G51,0)</f>
        <v>0</v>
      </c>
      <c r="BE51" s="132">
        <f>IF(AZ51=5,G51,0)</f>
        <v>0</v>
      </c>
      <c r="CA51" s="160">
        <v>1</v>
      </c>
      <c r="CB51" s="160">
        <v>7</v>
      </c>
      <c r="CZ51" s="132">
        <v>8.3000000000000001E-4</v>
      </c>
    </row>
    <row r="52" spans="1:104">
      <c r="A52" s="154">
        <v>27</v>
      </c>
      <c r="B52" s="155" t="s">
        <v>163</v>
      </c>
      <c r="C52" s="156" t="s">
        <v>164</v>
      </c>
      <c r="D52" s="157" t="s">
        <v>107</v>
      </c>
      <c r="E52" s="158">
        <v>17.255500000000001</v>
      </c>
      <c r="F52" s="158"/>
      <c r="G52" s="159">
        <f>E52*F52</f>
        <v>0</v>
      </c>
      <c r="O52" s="153">
        <v>2</v>
      </c>
      <c r="AA52" s="132">
        <v>3</v>
      </c>
      <c r="AB52" s="132">
        <v>7</v>
      </c>
      <c r="AC52" s="132" t="s">
        <v>163</v>
      </c>
      <c r="AZ52" s="132">
        <v>2</v>
      </c>
      <c r="BA52" s="132">
        <f>IF(AZ52=1,G52,0)</f>
        <v>0</v>
      </c>
      <c r="BB52" s="132">
        <f>IF(AZ52=2,G52,0)</f>
        <v>0</v>
      </c>
      <c r="BC52" s="132">
        <f>IF(AZ52=3,G52,0)</f>
        <v>0</v>
      </c>
      <c r="BD52" s="132">
        <f>IF(AZ52=4,G52,0)</f>
        <v>0</v>
      </c>
      <c r="BE52" s="132">
        <f>IF(AZ52=5,G52,0)</f>
        <v>0</v>
      </c>
      <c r="CA52" s="160">
        <v>3</v>
      </c>
      <c r="CB52" s="160">
        <v>7</v>
      </c>
      <c r="CZ52" s="132">
        <v>0.02</v>
      </c>
    </row>
    <row r="53" spans="1:104">
      <c r="A53" s="154">
        <v>28</v>
      </c>
      <c r="B53" s="155" t="s">
        <v>165</v>
      </c>
      <c r="C53" s="156" t="s">
        <v>166</v>
      </c>
      <c r="D53" s="157" t="s">
        <v>66</v>
      </c>
      <c r="E53" s="158">
        <v>617.81761519999998</v>
      </c>
      <c r="F53" s="158"/>
      <c r="G53" s="159">
        <f>E53*F53</f>
        <v>0</v>
      </c>
      <c r="O53" s="153">
        <v>2</v>
      </c>
      <c r="AA53" s="132">
        <v>7</v>
      </c>
      <c r="AB53" s="132">
        <v>1002</v>
      </c>
      <c r="AC53" s="132">
        <v>5</v>
      </c>
      <c r="AZ53" s="132">
        <v>2</v>
      </c>
      <c r="BA53" s="132">
        <f>IF(AZ53=1,G53,0)</f>
        <v>0</v>
      </c>
      <c r="BB53" s="132">
        <f>IF(AZ53=2,G53,0)</f>
        <v>0</v>
      </c>
      <c r="BC53" s="132">
        <f>IF(AZ53=3,G53,0)</f>
        <v>0</v>
      </c>
      <c r="BD53" s="132">
        <f>IF(AZ53=4,G53,0)</f>
        <v>0</v>
      </c>
      <c r="BE53" s="132">
        <f>IF(AZ53=5,G53,0)</f>
        <v>0</v>
      </c>
      <c r="CA53" s="160">
        <v>7</v>
      </c>
      <c r="CB53" s="160">
        <v>1002</v>
      </c>
      <c r="CZ53" s="132">
        <v>0</v>
      </c>
    </row>
    <row r="54" spans="1:104">
      <c r="A54" s="161"/>
      <c r="B54" s="162" t="s">
        <v>91</v>
      </c>
      <c r="C54" s="163" t="str">
        <f>CONCATENATE(B50," ",C50)</f>
        <v>713 Izolace tepelné</v>
      </c>
      <c r="D54" s="164"/>
      <c r="E54" s="165"/>
      <c r="F54" s="166"/>
      <c r="G54" s="167">
        <f>SUM(G50:G53)</f>
        <v>0</v>
      </c>
      <c r="O54" s="153">
        <v>4</v>
      </c>
      <c r="BA54" s="168">
        <f>SUM(BA50:BA53)</f>
        <v>0</v>
      </c>
      <c r="BB54" s="168">
        <f>SUM(BB50:BB53)</f>
        <v>0</v>
      </c>
      <c r="BC54" s="168">
        <f>SUM(BC50:BC53)</f>
        <v>0</v>
      </c>
      <c r="BD54" s="168">
        <f>SUM(BD50:BD53)</f>
        <v>0</v>
      </c>
      <c r="BE54" s="168">
        <f>SUM(BE50:BE53)</f>
        <v>0</v>
      </c>
    </row>
    <row r="55" spans="1:104">
      <c r="A55" s="147" t="s">
        <v>85</v>
      </c>
      <c r="B55" s="148" t="s">
        <v>167</v>
      </c>
      <c r="C55" s="149" t="s">
        <v>168</v>
      </c>
      <c r="D55" s="150"/>
      <c r="E55" s="151"/>
      <c r="F55" s="151"/>
      <c r="G55" s="152"/>
      <c r="O55" s="153">
        <v>1</v>
      </c>
    </row>
    <row r="56" spans="1:104">
      <c r="A56" s="154">
        <v>29</v>
      </c>
      <c r="B56" s="155" t="s">
        <v>169</v>
      </c>
      <c r="C56" s="156" t="s">
        <v>170</v>
      </c>
      <c r="D56" s="157" t="s">
        <v>206</v>
      </c>
      <c r="E56" s="158">
        <v>1</v>
      </c>
      <c r="F56" s="158"/>
      <c r="G56" s="159">
        <f>E56*F56</f>
        <v>0</v>
      </c>
      <c r="O56" s="153">
        <v>2</v>
      </c>
      <c r="AA56" s="132">
        <v>12</v>
      </c>
      <c r="AB56" s="132">
        <v>0</v>
      </c>
      <c r="AC56" s="132">
        <v>42</v>
      </c>
      <c r="AZ56" s="132">
        <v>2</v>
      </c>
      <c r="BA56" s="132">
        <f>IF(AZ56=1,G56,0)</f>
        <v>0</v>
      </c>
      <c r="BB56" s="132">
        <f>IF(AZ56=2,G56,0)</f>
        <v>0</v>
      </c>
      <c r="BC56" s="132">
        <f>IF(AZ56=3,G56,0)</f>
        <v>0</v>
      </c>
      <c r="BD56" s="132">
        <f>IF(AZ56=4,G56,0)</f>
        <v>0</v>
      </c>
      <c r="BE56" s="132">
        <f>IF(AZ56=5,G56,0)</f>
        <v>0</v>
      </c>
      <c r="CA56" s="160">
        <v>12</v>
      </c>
      <c r="CB56" s="160">
        <v>0</v>
      </c>
      <c r="CZ56" s="132">
        <v>0</v>
      </c>
    </row>
    <row r="57" spans="1:104">
      <c r="A57" s="154">
        <v>30</v>
      </c>
      <c r="B57" s="155" t="s">
        <v>171</v>
      </c>
      <c r="C57" s="156" t="s">
        <v>172</v>
      </c>
      <c r="D57" s="157" t="s">
        <v>206</v>
      </c>
      <c r="E57" s="158">
        <v>1</v>
      </c>
      <c r="F57" s="158"/>
      <c r="G57" s="159">
        <f>E57*F57</f>
        <v>0</v>
      </c>
      <c r="O57" s="153">
        <v>2</v>
      </c>
      <c r="AA57" s="132">
        <v>12</v>
      </c>
      <c r="AB57" s="132">
        <v>0</v>
      </c>
      <c r="AC57" s="132">
        <v>43</v>
      </c>
      <c r="AZ57" s="132">
        <v>2</v>
      </c>
      <c r="BA57" s="132">
        <f>IF(AZ57=1,G57,0)</f>
        <v>0</v>
      </c>
      <c r="BB57" s="132">
        <f>IF(AZ57=2,G57,0)</f>
        <v>0</v>
      </c>
      <c r="BC57" s="132">
        <f>IF(AZ57=3,G57,0)</f>
        <v>0</v>
      </c>
      <c r="BD57" s="132">
        <f>IF(AZ57=4,G57,0)</f>
        <v>0</v>
      </c>
      <c r="BE57" s="132">
        <f>IF(AZ57=5,G57,0)</f>
        <v>0</v>
      </c>
      <c r="CA57" s="160">
        <v>12</v>
      </c>
      <c r="CB57" s="160">
        <v>0</v>
      </c>
      <c r="CZ57" s="132">
        <v>0</v>
      </c>
    </row>
    <row r="58" spans="1:104">
      <c r="A58" s="161"/>
      <c r="B58" s="162" t="s">
        <v>91</v>
      </c>
      <c r="C58" s="163" t="str">
        <f>CONCATENATE(B55," ",C55)</f>
        <v>720 Zdravotechnická instalace</v>
      </c>
      <c r="D58" s="164"/>
      <c r="E58" s="165"/>
      <c r="F58" s="166"/>
      <c r="G58" s="167">
        <f>SUM(G55:G57)</f>
        <v>0</v>
      </c>
      <c r="O58" s="153">
        <v>4</v>
      </c>
      <c r="BA58" s="168">
        <f>SUM(BA55:BA57)</f>
        <v>0</v>
      </c>
      <c r="BB58" s="168">
        <f>SUM(BB55:BB57)</f>
        <v>0</v>
      </c>
      <c r="BC58" s="168">
        <f>SUM(BC55:BC57)</f>
        <v>0</v>
      </c>
      <c r="BD58" s="168">
        <f>SUM(BD55:BD57)</f>
        <v>0</v>
      </c>
      <c r="BE58" s="168">
        <f>SUM(BE55:BE57)</f>
        <v>0</v>
      </c>
    </row>
    <row r="59" spans="1:104">
      <c r="A59" s="147" t="s">
        <v>85</v>
      </c>
      <c r="B59" s="148" t="s">
        <v>173</v>
      </c>
      <c r="C59" s="149" t="s">
        <v>174</v>
      </c>
      <c r="D59" s="150"/>
      <c r="E59" s="151"/>
      <c r="F59" s="151"/>
      <c r="G59" s="152"/>
      <c r="O59" s="153">
        <v>1</v>
      </c>
    </row>
    <row r="60" spans="1:104" ht="22.5">
      <c r="A60" s="154">
        <v>31</v>
      </c>
      <c r="B60" s="155" t="s">
        <v>175</v>
      </c>
      <c r="C60" s="156" t="s">
        <v>176</v>
      </c>
      <c r="D60" s="157" t="s">
        <v>90</v>
      </c>
      <c r="E60" s="158">
        <v>7.8419999999999996</v>
      </c>
      <c r="F60" s="158"/>
      <c r="G60" s="159">
        <f t="shared" ref="G60:G65" si="6">E60*F60</f>
        <v>0</v>
      </c>
      <c r="O60" s="153">
        <v>2</v>
      </c>
      <c r="AA60" s="132">
        <v>1</v>
      </c>
      <c r="AB60" s="132">
        <v>7</v>
      </c>
      <c r="AC60" s="132">
        <v>7</v>
      </c>
      <c r="AZ60" s="132">
        <v>2</v>
      </c>
      <c r="BA60" s="132">
        <f t="shared" ref="BA60:BA65" si="7">IF(AZ60=1,G60,0)</f>
        <v>0</v>
      </c>
      <c r="BB60" s="132">
        <f t="shared" ref="BB60:BB65" si="8">IF(AZ60=2,G60,0)</f>
        <v>0</v>
      </c>
      <c r="BC60" s="132">
        <f t="shared" ref="BC60:BC65" si="9">IF(AZ60=3,G60,0)</f>
        <v>0</v>
      </c>
      <c r="BD60" s="132">
        <f t="shared" ref="BD60:BD65" si="10">IF(AZ60=4,G60,0)</f>
        <v>0</v>
      </c>
      <c r="BE60" s="132">
        <f t="shared" ref="BE60:BE65" si="11">IF(AZ60=5,G60,0)</f>
        <v>0</v>
      </c>
      <c r="CA60" s="160">
        <v>1</v>
      </c>
      <c r="CB60" s="160">
        <v>7</v>
      </c>
      <c r="CZ60" s="132">
        <v>4.2000000000000002E-4</v>
      </c>
    </row>
    <row r="61" spans="1:104">
      <c r="A61" s="154">
        <v>32</v>
      </c>
      <c r="B61" s="155" t="s">
        <v>177</v>
      </c>
      <c r="C61" s="156" t="s">
        <v>178</v>
      </c>
      <c r="D61" s="157" t="s">
        <v>90</v>
      </c>
      <c r="E61" s="158">
        <v>93.983999999999995</v>
      </c>
      <c r="F61" s="158"/>
      <c r="G61" s="159">
        <f t="shared" si="6"/>
        <v>0</v>
      </c>
      <c r="O61" s="153">
        <v>2</v>
      </c>
      <c r="AA61" s="132">
        <v>1</v>
      </c>
      <c r="AB61" s="132">
        <v>7</v>
      </c>
      <c r="AC61" s="132">
        <v>7</v>
      </c>
      <c r="AZ61" s="132">
        <v>2</v>
      </c>
      <c r="BA61" s="132">
        <f t="shared" si="7"/>
        <v>0</v>
      </c>
      <c r="BB61" s="132">
        <f t="shared" si="8"/>
        <v>0</v>
      </c>
      <c r="BC61" s="132">
        <f t="shared" si="9"/>
        <v>0</v>
      </c>
      <c r="BD61" s="132">
        <f t="shared" si="10"/>
        <v>0</v>
      </c>
      <c r="BE61" s="132">
        <f t="shared" si="11"/>
        <v>0</v>
      </c>
      <c r="CA61" s="160">
        <v>1</v>
      </c>
      <c r="CB61" s="160">
        <v>7</v>
      </c>
      <c r="CZ61" s="132">
        <v>1.0000000000000001E-5</v>
      </c>
    </row>
    <row r="62" spans="1:104">
      <c r="A62" s="154">
        <v>33</v>
      </c>
      <c r="B62" s="155" t="s">
        <v>179</v>
      </c>
      <c r="C62" s="156" t="s">
        <v>180</v>
      </c>
      <c r="D62" s="157" t="s">
        <v>90</v>
      </c>
      <c r="E62" s="158">
        <v>243.63800000000001</v>
      </c>
      <c r="F62" s="158"/>
      <c r="G62" s="159">
        <f t="shared" si="6"/>
        <v>0</v>
      </c>
      <c r="O62" s="153">
        <v>2</v>
      </c>
      <c r="AA62" s="132">
        <v>1</v>
      </c>
      <c r="AB62" s="132">
        <v>7</v>
      </c>
      <c r="AC62" s="132">
        <v>7</v>
      </c>
      <c r="AZ62" s="132">
        <v>2</v>
      </c>
      <c r="BA62" s="132">
        <f t="shared" si="7"/>
        <v>0</v>
      </c>
      <c r="BB62" s="132">
        <f t="shared" si="8"/>
        <v>0</v>
      </c>
      <c r="BC62" s="132">
        <f t="shared" si="9"/>
        <v>0</v>
      </c>
      <c r="BD62" s="132">
        <f t="shared" si="10"/>
        <v>0</v>
      </c>
      <c r="BE62" s="132">
        <f t="shared" si="11"/>
        <v>0</v>
      </c>
      <c r="CA62" s="160">
        <v>1</v>
      </c>
      <c r="CB62" s="160">
        <v>7</v>
      </c>
      <c r="CZ62" s="132">
        <v>1.0000000000000001E-5</v>
      </c>
    </row>
    <row r="63" spans="1:104">
      <c r="A63" s="154">
        <v>34</v>
      </c>
      <c r="B63" s="155" t="s">
        <v>181</v>
      </c>
      <c r="C63" s="156" t="s">
        <v>182</v>
      </c>
      <c r="D63" s="157" t="s">
        <v>90</v>
      </c>
      <c r="E63" s="158">
        <v>7.8419999999999996</v>
      </c>
      <c r="F63" s="158"/>
      <c r="G63" s="159">
        <f t="shared" si="6"/>
        <v>0</v>
      </c>
      <c r="O63" s="153">
        <v>2</v>
      </c>
      <c r="AA63" s="132">
        <v>1</v>
      </c>
      <c r="AB63" s="132">
        <v>7</v>
      </c>
      <c r="AC63" s="132">
        <v>7</v>
      </c>
      <c r="AZ63" s="132">
        <v>2</v>
      </c>
      <c r="BA63" s="132">
        <f t="shared" si="7"/>
        <v>0</v>
      </c>
      <c r="BB63" s="132">
        <f t="shared" si="8"/>
        <v>0</v>
      </c>
      <c r="BC63" s="132">
        <f t="shared" si="9"/>
        <v>0</v>
      </c>
      <c r="BD63" s="132">
        <f t="shared" si="10"/>
        <v>0</v>
      </c>
      <c r="BE63" s="132">
        <f t="shared" si="11"/>
        <v>0</v>
      </c>
      <c r="CA63" s="160">
        <v>1</v>
      </c>
      <c r="CB63" s="160">
        <v>7</v>
      </c>
      <c r="CZ63" s="132">
        <v>1.0000000000000001E-5</v>
      </c>
    </row>
    <row r="64" spans="1:104" ht="22.5">
      <c r="A64" s="154">
        <v>35</v>
      </c>
      <c r="B64" s="155" t="s">
        <v>183</v>
      </c>
      <c r="C64" s="156" t="s">
        <v>184</v>
      </c>
      <c r="D64" s="157" t="s">
        <v>90</v>
      </c>
      <c r="E64" s="158">
        <v>93.983999999999995</v>
      </c>
      <c r="F64" s="158"/>
      <c r="G64" s="159">
        <f t="shared" si="6"/>
        <v>0</v>
      </c>
      <c r="O64" s="153">
        <v>2</v>
      </c>
      <c r="AA64" s="132">
        <v>12</v>
      </c>
      <c r="AB64" s="132">
        <v>0</v>
      </c>
      <c r="AC64" s="132">
        <v>33</v>
      </c>
      <c r="AZ64" s="132">
        <v>2</v>
      </c>
      <c r="BA64" s="132">
        <f t="shared" si="7"/>
        <v>0</v>
      </c>
      <c r="BB64" s="132">
        <f t="shared" si="8"/>
        <v>0</v>
      </c>
      <c r="BC64" s="132">
        <f t="shared" si="9"/>
        <v>0</v>
      </c>
      <c r="BD64" s="132">
        <f t="shared" si="10"/>
        <v>0</v>
      </c>
      <c r="BE64" s="132">
        <f t="shared" si="11"/>
        <v>0</v>
      </c>
      <c r="CA64" s="160">
        <v>12</v>
      </c>
      <c r="CB64" s="160">
        <v>0</v>
      </c>
      <c r="CZ64" s="132">
        <v>7.6000000000000004E-4</v>
      </c>
    </row>
    <row r="65" spans="1:104" ht="22.5">
      <c r="A65" s="154">
        <v>36</v>
      </c>
      <c r="B65" s="155" t="s">
        <v>185</v>
      </c>
      <c r="C65" s="156" t="s">
        <v>186</v>
      </c>
      <c r="D65" s="157" t="s">
        <v>90</v>
      </c>
      <c r="E65" s="158">
        <v>227.63800000000001</v>
      </c>
      <c r="F65" s="158"/>
      <c r="G65" s="159">
        <f t="shared" si="6"/>
        <v>0</v>
      </c>
      <c r="O65" s="153">
        <v>2</v>
      </c>
      <c r="AA65" s="132">
        <v>12</v>
      </c>
      <c r="AB65" s="132">
        <v>0</v>
      </c>
      <c r="AC65" s="132">
        <v>34</v>
      </c>
      <c r="AZ65" s="132">
        <v>2</v>
      </c>
      <c r="BA65" s="132">
        <f t="shared" si="7"/>
        <v>0</v>
      </c>
      <c r="BB65" s="132">
        <f t="shared" si="8"/>
        <v>0</v>
      </c>
      <c r="BC65" s="132">
        <f t="shared" si="9"/>
        <v>0</v>
      </c>
      <c r="BD65" s="132">
        <f t="shared" si="10"/>
        <v>0</v>
      </c>
      <c r="BE65" s="132">
        <f t="shared" si="11"/>
        <v>0</v>
      </c>
      <c r="CA65" s="160">
        <v>12</v>
      </c>
      <c r="CB65" s="160">
        <v>0</v>
      </c>
      <c r="CZ65" s="132">
        <v>6.2E-4</v>
      </c>
    </row>
    <row r="66" spans="1:104">
      <c r="A66" s="161"/>
      <c r="B66" s="162" t="s">
        <v>91</v>
      </c>
      <c r="C66" s="163" t="str">
        <f>CONCATENATE(B59," ",C59)</f>
        <v>783 Nátěry</v>
      </c>
      <c r="D66" s="164"/>
      <c r="E66" s="165"/>
      <c r="F66" s="166"/>
      <c r="G66" s="167">
        <f>SUM(G59:G65)</f>
        <v>0</v>
      </c>
      <c r="O66" s="153">
        <v>4</v>
      </c>
      <c r="BA66" s="168">
        <f>SUM(BA59:BA65)</f>
        <v>0</v>
      </c>
      <c r="BB66" s="168">
        <f>SUM(BB59:BB65)</f>
        <v>0</v>
      </c>
      <c r="BC66" s="168">
        <f>SUM(BC59:BC65)</f>
        <v>0</v>
      </c>
      <c r="BD66" s="168">
        <f>SUM(BD59:BD65)</f>
        <v>0</v>
      </c>
      <c r="BE66" s="168">
        <f>SUM(BE59:BE65)</f>
        <v>0</v>
      </c>
    </row>
    <row r="67" spans="1:104">
      <c r="A67" s="147" t="s">
        <v>85</v>
      </c>
      <c r="B67" s="148" t="s">
        <v>187</v>
      </c>
      <c r="C67" s="149" t="s">
        <v>188</v>
      </c>
      <c r="D67" s="150"/>
      <c r="E67" s="151"/>
      <c r="F67" s="151"/>
      <c r="G67" s="152"/>
      <c r="O67" s="153">
        <v>1</v>
      </c>
    </row>
    <row r="68" spans="1:104">
      <c r="A68" s="154">
        <v>37</v>
      </c>
      <c r="B68" s="155" t="s">
        <v>189</v>
      </c>
      <c r="C68" s="156" t="s">
        <v>190</v>
      </c>
      <c r="D68" s="157" t="s">
        <v>206</v>
      </c>
      <c r="E68" s="158">
        <v>1</v>
      </c>
      <c r="F68" s="158"/>
      <c r="G68" s="159">
        <f>E68*F68</f>
        <v>0</v>
      </c>
      <c r="O68" s="153">
        <v>2</v>
      </c>
      <c r="AA68" s="132">
        <v>12</v>
      </c>
      <c r="AB68" s="132">
        <v>0</v>
      </c>
      <c r="AC68" s="132">
        <v>44</v>
      </c>
      <c r="AZ68" s="132">
        <v>4</v>
      </c>
      <c r="BA68" s="132">
        <f>IF(AZ68=1,G68,0)</f>
        <v>0</v>
      </c>
      <c r="BB68" s="132">
        <f>IF(AZ68=2,G68,0)</f>
        <v>0</v>
      </c>
      <c r="BC68" s="132">
        <f>IF(AZ68=3,G68,0)</f>
        <v>0</v>
      </c>
      <c r="BD68" s="132">
        <f>IF(AZ68=4,G68,0)</f>
        <v>0</v>
      </c>
      <c r="BE68" s="132">
        <f>IF(AZ68=5,G68,0)</f>
        <v>0</v>
      </c>
      <c r="CA68" s="160">
        <v>12</v>
      </c>
      <c r="CB68" s="160">
        <v>0</v>
      </c>
      <c r="CZ68" s="132">
        <v>0</v>
      </c>
    </row>
    <row r="69" spans="1:104">
      <c r="A69" s="161"/>
      <c r="B69" s="162" t="s">
        <v>91</v>
      </c>
      <c r="C69" s="163" t="str">
        <f>CONCATENATE(B67," ",C67)</f>
        <v>M21 Elektromontáže</v>
      </c>
      <c r="D69" s="164"/>
      <c r="E69" s="165"/>
      <c r="F69" s="166"/>
      <c r="G69" s="167">
        <f>SUM(G67:G68)</f>
        <v>0</v>
      </c>
      <c r="O69" s="153">
        <v>4</v>
      </c>
      <c r="BA69" s="168">
        <f>SUM(BA67:BA68)</f>
        <v>0</v>
      </c>
      <c r="BB69" s="168">
        <f>SUM(BB67:BB68)</f>
        <v>0</v>
      </c>
      <c r="BC69" s="168">
        <f>SUM(BC67:BC68)</f>
        <v>0</v>
      </c>
      <c r="BD69" s="168">
        <f>SUM(BD67:BD68)</f>
        <v>0</v>
      </c>
      <c r="BE69" s="168">
        <f>SUM(BE67:BE68)</f>
        <v>0</v>
      </c>
    </row>
    <row r="70" spans="1:104">
      <c r="A70" s="147" t="s">
        <v>85</v>
      </c>
      <c r="B70" s="148" t="s">
        <v>191</v>
      </c>
      <c r="C70" s="149" t="s">
        <v>192</v>
      </c>
      <c r="D70" s="150"/>
      <c r="E70" s="151"/>
      <c r="F70" s="151"/>
      <c r="G70" s="152"/>
      <c r="O70" s="153">
        <v>1</v>
      </c>
    </row>
    <row r="71" spans="1:104">
      <c r="A71" s="154">
        <v>38</v>
      </c>
      <c r="B71" s="155" t="s">
        <v>193</v>
      </c>
      <c r="C71" s="156" t="s">
        <v>194</v>
      </c>
      <c r="D71" s="157" t="s">
        <v>110</v>
      </c>
      <c r="E71" s="158">
        <v>57.235799999999998</v>
      </c>
      <c r="F71" s="158"/>
      <c r="G71" s="159">
        <f>E71*F71</f>
        <v>0</v>
      </c>
      <c r="O71" s="153">
        <v>2</v>
      </c>
      <c r="AA71" s="132">
        <v>8</v>
      </c>
      <c r="AB71" s="132">
        <v>0</v>
      </c>
      <c r="AC71" s="132">
        <v>3</v>
      </c>
      <c r="AZ71" s="132">
        <v>1</v>
      </c>
      <c r="BA71" s="132">
        <f>IF(AZ71=1,G71,0)</f>
        <v>0</v>
      </c>
      <c r="BB71" s="132">
        <f>IF(AZ71=2,G71,0)</f>
        <v>0</v>
      </c>
      <c r="BC71" s="132">
        <f>IF(AZ71=3,G71,0)</f>
        <v>0</v>
      </c>
      <c r="BD71" s="132">
        <f>IF(AZ71=4,G71,0)</f>
        <v>0</v>
      </c>
      <c r="BE71" s="132">
        <f>IF(AZ71=5,G71,0)</f>
        <v>0</v>
      </c>
      <c r="CA71" s="160">
        <v>8</v>
      </c>
      <c r="CB71" s="160">
        <v>0</v>
      </c>
      <c r="CZ71" s="132">
        <v>0</v>
      </c>
    </row>
    <row r="72" spans="1:104">
      <c r="A72" s="154">
        <v>39</v>
      </c>
      <c r="B72" s="155" t="s">
        <v>195</v>
      </c>
      <c r="C72" s="156" t="s">
        <v>196</v>
      </c>
      <c r="D72" s="157" t="s">
        <v>110</v>
      </c>
      <c r="E72" s="158">
        <v>572.35799999999995</v>
      </c>
      <c r="F72" s="158"/>
      <c r="G72" s="159">
        <f>E72*F72</f>
        <v>0</v>
      </c>
      <c r="O72" s="153">
        <v>2</v>
      </c>
      <c r="AA72" s="132">
        <v>8</v>
      </c>
      <c r="AB72" s="132">
        <v>0</v>
      </c>
      <c r="AC72" s="132">
        <v>3</v>
      </c>
      <c r="AZ72" s="132">
        <v>1</v>
      </c>
      <c r="BA72" s="132">
        <f>IF(AZ72=1,G72,0)</f>
        <v>0</v>
      </c>
      <c r="BB72" s="132">
        <f>IF(AZ72=2,G72,0)</f>
        <v>0</v>
      </c>
      <c r="BC72" s="132">
        <f>IF(AZ72=3,G72,0)</f>
        <v>0</v>
      </c>
      <c r="BD72" s="132">
        <f>IF(AZ72=4,G72,0)</f>
        <v>0</v>
      </c>
      <c r="BE72" s="132">
        <f>IF(AZ72=5,G72,0)</f>
        <v>0</v>
      </c>
      <c r="CA72" s="160">
        <v>8</v>
      </c>
      <c r="CB72" s="160">
        <v>0</v>
      </c>
      <c r="CZ72" s="132">
        <v>0</v>
      </c>
    </row>
    <row r="73" spans="1:104">
      <c r="A73" s="154">
        <v>40</v>
      </c>
      <c r="B73" s="155" t="s">
        <v>197</v>
      </c>
      <c r="C73" s="156" t="s">
        <v>198</v>
      </c>
      <c r="D73" s="157" t="s">
        <v>110</v>
      </c>
      <c r="E73" s="158">
        <v>57.235799999999998</v>
      </c>
      <c r="F73" s="158"/>
      <c r="G73" s="159">
        <f>E73*F73</f>
        <v>0</v>
      </c>
      <c r="O73" s="153">
        <v>2</v>
      </c>
      <c r="AA73" s="132">
        <v>8</v>
      </c>
      <c r="AB73" s="132">
        <v>0</v>
      </c>
      <c r="AC73" s="132">
        <v>3</v>
      </c>
      <c r="AZ73" s="132">
        <v>1</v>
      </c>
      <c r="BA73" s="132">
        <f>IF(AZ73=1,G73,0)</f>
        <v>0</v>
      </c>
      <c r="BB73" s="132">
        <f>IF(AZ73=2,G73,0)</f>
        <v>0</v>
      </c>
      <c r="BC73" s="132">
        <f>IF(AZ73=3,G73,0)</f>
        <v>0</v>
      </c>
      <c r="BD73" s="132">
        <f>IF(AZ73=4,G73,0)</f>
        <v>0</v>
      </c>
      <c r="BE73" s="132">
        <f>IF(AZ73=5,G73,0)</f>
        <v>0</v>
      </c>
      <c r="CA73" s="160">
        <v>8</v>
      </c>
      <c r="CB73" s="160">
        <v>0</v>
      </c>
      <c r="CZ73" s="132">
        <v>0</v>
      </c>
    </row>
    <row r="74" spans="1:104">
      <c r="A74" s="154">
        <v>41</v>
      </c>
      <c r="B74" s="155" t="s">
        <v>199</v>
      </c>
      <c r="C74" s="156" t="s">
        <v>200</v>
      </c>
      <c r="D74" s="157" t="s">
        <v>110</v>
      </c>
      <c r="E74" s="158">
        <v>457.88639999999998</v>
      </c>
      <c r="F74" s="158"/>
      <c r="G74" s="159">
        <f>E74*F74</f>
        <v>0</v>
      </c>
      <c r="O74" s="153">
        <v>2</v>
      </c>
      <c r="AA74" s="132">
        <v>8</v>
      </c>
      <c r="AB74" s="132">
        <v>0</v>
      </c>
      <c r="AC74" s="132">
        <v>3</v>
      </c>
      <c r="AZ74" s="132">
        <v>1</v>
      </c>
      <c r="BA74" s="132">
        <f>IF(AZ74=1,G74,0)</f>
        <v>0</v>
      </c>
      <c r="BB74" s="132">
        <f>IF(AZ74=2,G74,0)</f>
        <v>0</v>
      </c>
      <c r="BC74" s="132">
        <f>IF(AZ74=3,G74,0)</f>
        <v>0</v>
      </c>
      <c r="BD74" s="132">
        <f>IF(AZ74=4,G74,0)</f>
        <v>0</v>
      </c>
      <c r="BE74" s="132">
        <f>IF(AZ74=5,G74,0)</f>
        <v>0</v>
      </c>
      <c r="CA74" s="160">
        <v>8</v>
      </c>
      <c r="CB74" s="160">
        <v>0</v>
      </c>
      <c r="CZ74" s="132">
        <v>0</v>
      </c>
    </row>
    <row r="75" spans="1:104">
      <c r="A75" s="154">
        <v>42</v>
      </c>
      <c r="B75" s="155" t="s">
        <v>201</v>
      </c>
      <c r="C75" s="156" t="s">
        <v>202</v>
      </c>
      <c r="D75" s="157" t="s">
        <v>110</v>
      </c>
      <c r="E75" s="158">
        <v>57.235799999999998</v>
      </c>
      <c r="F75" s="158"/>
      <c r="G75" s="159">
        <f>E75*F75</f>
        <v>0</v>
      </c>
      <c r="O75" s="153">
        <v>2</v>
      </c>
      <c r="AA75" s="132">
        <v>8</v>
      </c>
      <c r="AB75" s="132">
        <v>0</v>
      </c>
      <c r="AC75" s="132">
        <v>3</v>
      </c>
      <c r="AZ75" s="132">
        <v>1</v>
      </c>
      <c r="BA75" s="132">
        <f>IF(AZ75=1,G75,0)</f>
        <v>0</v>
      </c>
      <c r="BB75" s="132">
        <f>IF(AZ75=2,G75,0)</f>
        <v>0</v>
      </c>
      <c r="BC75" s="132">
        <f>IF(AZ75=3,G75,0)</f>
        <v>0</v>
      </c>
      <c r="BD75" s="132">
        <f>IF(AZ75=4,G75,0)</f>
        <v>0</v>
      </c>
      <c r="BE75" s="132">
        <f>IF(AZ75=5,G75,0)</f>
        <v>0</v>
      </c>
      <c r="CA75" s="160">
        <v>8</v>
      </c>
      <c r="CB75" s="160">
        <v>0</v>
      </c>
      <c r="CZ75" s="132">
        <v>0</v>
      </c>
    </row>
    <row r="76" spans="1:104">
      <c r="A76" s="161"/>
      <c r="B76" s="162" t="s">
        <v>91</v>
      </c>
      <c r="C76" s="163" t="str">
        <f>CONCATENATE(B70," ",C70)</f>
        <v>D96 Přesuny suti a vybouraných hmot</v>
      </c>
      <c r="D76" s="164"/>
      <c r="E76" s="165"/>
      <c r="F76" s="166"/>
      <c r="G76" s="167">
        <f>SUM(G70:G75)</f>
        <v>0</v>
      </c>
      <c r="O76" s="153">
        <v>4</v>
      </c>
      <c r="BA76" s="168">
        <f>SUM(BA70:BA75)</f>
        <v>0</v>
      </c>
      <c r="BB76" s="168">
        <f>SUM(BB70:BB75)</f>
        <v>0</v>
      </c>
      <c r="BC76" s="168">
        <f>SUM(BC70:BC75)</f>
        <v>0</v>
      </c>
      <c r="BD76" s="168">
        <f>SUM(BD70:BD75)</f>
        <v>0</v>
      </c>
      <c r="BE76" s="168">
        <f>SUM(BE70:BE75)</f>
        <v>0</v>
      </c>
    </row>
    <row r="77" spans="1:104">
      <c r="E77" s="132"/>
    </row>
    <row r="78" spans="1:104">
      <c r="E78" s="132"/>
    </row>
    <row r="79" spans="1:104">
      <c r="E79" s="132"/>
    </row>
    <row r="80" spans="1:104">
      <c r="E80" s="132"/>
    </row>
    <row r="81" spans="5:5">
      <c r="E81" s="132"/>
    </row>
    <row r="82" spans="5:5">
      <c r="E82" s="132"/>
    </row>
    <row r="83" spans="5:5">
      <c r="E83" s="132"/>
    </row>
    <row r="84" spans="5:5">
      <c r="E84" s="132"/>
    </row>
    <row r="85" spans="5:5">
      <c r="E85" s="132"/>
    </row>
    <row r="86" spans="5:5">
      <c r="E86" s="132"/>
    </row>
    <row r="87" spans="5:5">
      <c r="E87" s="132"/>
    </row>
    <row r="88" spans="5:5">
      <c r="E88" s="132"/>
    </row>
    <row r="89" spans="5:5">
      <c r="E89" s="132"/>
    </row>
    <row r="90" spans="5:5">
      <c r="E90" s="132"/>
    </row>
    <row r="91" spans="5:5">
      <c r="E91" s="132"/>
    </row>
    <row r="92" spans="5:5">
      <c r="E92" s="132"/>
    </row>
    <row r="93" spans="5:5">
      <c r="E93" s="132"/>
    </row>
    <row r="94" spans="5:5">
      <c r="E94" s="132"/>
    </row>
    <row r="95" spans="5:5">
      <c r="E95" s="132"/>
    </row>
    <row r="96" spans="5:5">
      <c r="E96" s="132"/>
    </row>
    <row r="97" spans="5:5">
      <c r="E97" s="132"/>
    </row>
    <row r="98" spans="5:5">
      <c r="E98" s="132"/>
    </row>
    <row r="99" spans="5:5">
      <c r="E99" s="132"/>
    </row>
    <row r="100" spans="5:5">
      <c r="E100" s="132"/>
    </row>
    <row r="101" spans="5:5">
      <c r="E101" s="132"/>
    </row>
    <row r="102" spans="5:5">
      <c r="E102" s="132"/>
    </row>
    <row r="103" spans="5:5">
      <c r="E103" s="132"/>
    </row>
    <row r="104" spans="5:5">
      <c r="E104" s="132"/>
    </row>
    <row r="105" spans="5:5">
      <c r="E105" s="132"/>
    </row>
    <row r="106" spans="5:5">
      <c r="E106" s="132"/>
    </row>
    <row r="107" spans="5:5">
      <c r="E107" s="132"/>
    </row>
    <row r="108" spans="5:5">
      <c r="E108" s="132"/>
    </row>
    <row r="109" spans="5:5">
      <c r="E109" s="132"/>
    </row>
    <row r="110" spans="5:5">
      <c r="E110" s="132"/>
    </row>
    <row r="111" spans="5:5">
      <c r="E111" s="132"/>
    </row>
    <row r="112" spans="5:5">
      <c r="E112" s="132"/>
    </row>
    <row r="113" spans="5:5">
      <c r="E113" s="132"/>
    </row>
    <row r="114" spans="5:5">
      <c r="E114" s="132"/>
    </row>
    <row r="115" spans="5:5">
      <c r="E115" s="132"/>
    </row>
    <row r="116" spans="5:5">
      <c r="E116" s="132"/>
    </row>
    <row r="117" spans="5:5">
      <c r="E117" s="132"/>
    </row>
    <row r="118" spans="5:5">
      <c r="E118" s="132"/>
    </row>
    <row r="119" spans="5:5">
      <c r="E119" s="132"/>
    </row>
    <row r="120" spans="5:5">
      <c r="E120" s="132"/>
    </row>
    <row r="121" spans="5:5">
      <c r="E121" s="132"/>
    </row>
    <row r="122" spans="5:5">
      <c r="E122" s="132"/>
    </row>
    <row r="123" spans="5:5">
      <c r="E123" s="132"/>
    </row>
    <row r="124" spans="5:5">
      <c r="E124" s="132"/>
    </row>
    <row r="125" spans="5:5">
      <c r="E125" s="132"/>
    </row>
    <row r="126" spans="5:5">
      <c r="E126" s="132"/>
    </row>
    <row r="127" spans="5:5">
      <c r="E127" s="132"/>
    </row>
    <row r="128" spans="5:5">
      <c r="E128" s="132"/>
    </row>
    <row r="129" spans="1:7">
      <c r="E129" s="132"/>
    </row>
    <row r="130" spans="1:7">
      <c r="E130" s="132"/>
    </row>
    <row r="131" spans="1:7">
      <c r="E131" s="132"/>
    </row>
    <row r="132" spans="1:7">
      <c r="E132" s="132"/>
    </row>
    <row r="133" spans="1:7">
      <c r="E133" s="132"/>
    </row>
    <row r="134" spans="1:7">
      <c r="E134" s="132"/>
    </row>
    <row r="135" spans="1:7">
      <c r="A135" s="169"/>
      <c r="B135" s="169"/>
    </row>
    <row r="136" spans="1:7">
      <c r="C136" s="171"/>
      <c r="D136" s="171"/>
      <c r="E136" s="172"/>
      <c r="F136" s="171"/>
      <c r="G136" s="173"/>
    </row>
    <row r="137" spans="1:7">
      <c r="A137" s="169"/>
      <c r="B137" s="169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Manager/>
  <Company/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cp:keywords/>
  <dc:description/>
  <cp:lastModifiedBy>Uživatel</cp:lastModifiedBy>
  <cp:revision/>
  <dcterms:created xsi:type="dcterms:W3CDTF">2018-08-04T19:29:57Z</dcterms:created>
  <dcterms:modified xsi:type="dcterms:W3CDTF">2020-10-01T09:59:16Z</dcterms:modified>
  <cp:category/>
  <cp:contentStatus/>
</cp:coreProperties>
</file>