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Práce\PROVO\Brno, Leitnerova III\Krátká verze 2025\Poplatek zeminy dle  URS\"/>
    </mc:Choice>
  </mc:AlternateContent>
  <bookViews>
    <workbookView xWindow="0" yWindow="0" windowWidth="0" windowHeight="0"/>
  </bookViews>
  <sheets>
    <sheet name="Rekapitulace stavby" sheetId="1" r:id="rId1"/>
    <sheet name="SO 300 - Obnova povrchů v..." sheetId="2" r:id="rId2"/>
    <sheet name="SO 310 - Kanalizační stoka" sheetId="3" r:id="rId3"/>
    <sheet name="SO 330 - Vodovodní řad" sheetId="4" r:id="rId4"/>
    <sheet name="SO 350 - Odvodnění základ..." sheetId="5" r:id="rId5"/>
    <sheet name="SO 910 - Přeložka plynovodu" sheetId="6" r:id="rId6"/>
    <sheet name="SO 990 - Vedlejší a ostat..." sheetId="7" r:id="rId7"/>
    <sheet name="Seznam figur" sheetId="8" r:id="rId8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'SO 300 - Obnova povrchů v...'!$C$122:$K$232</definedName>
    <definedName name="_xlnm.Print_Area" localSheetId="1">'SO 300 - Obnova povrchů v...'!$C$4:$J$76,'SO 300 - Obnova povrchů v...'!$C$82:$J$104,'SO 300 - Obnova povrchů v...'!$C$110:$K$232</definedName>
    <definedName name="_xlnm.Print_Titles" localSheetId="1">'SO 300 - Obnova povrchů v...'!$122:$122</definedName>
    <definedName name="_xlnm._FilterDatabase" localSheetId="2" hidden="1">'SO 310 - Kanalizační stoka'!$C$128:$K$408</definedName>
    <definedName name="_xlnm.Print_Area" localSheetId="2">'SO 310 - Kanalizační stoka'!$C$4:$J$76,'SO 310 - Kanalizační stoka'!$C$82:$J$110,'SO 310 - Kanalizační stoka'!$C$116:$K$408</definedName>
    <definedName name="_xlnm.Print_Titles" localSheetId="2">'SO 310 - Kanalizační stoka'!$128:$128</definedName>
    <definedName name="_xlnm._FilterDatabase" localSheetId="3" hidden="1">'SO 330 - Vodovodní řad'!$C$128:$K$378</definedName>
    <definedName name="_xlnm.Print_Area" localSheetId="3">'SO 330 - Vodovodní řad'!$C$4:$J$76,'SO 330 - Vodovodní řad'!$C$82:$J$110,'SO 330 - Vodovodní řad'!$C$116:$K$378</definedName>
    <definedName name="_xlnm.Print_Titles" localSheetId="3">'SO 330 - Vodovodní řad'!$128:$128</definedName>
    <definedName name="_xlnm._FilterDatabase" localSheetId="4" hidden="1">'SO 350 - Odvodnění základ...'!$C$119:$K$179</definedName>
    <definedName name="_xlnm.Print_Area" localSheetId="4">'SO 350 - Odvodnění základ...'!$C$4:$J$76,'SO 350 - Odvodnění základ...'!$C$82:$J$101,'SO 350 - Odvodnění základ...'!$C$107:$K$179</definedName>
    <definedName name="_xlnm.Print_Titles" localSheetId="4">'SO 350 - Odvodnění základ...'!$119:$119</definedName>
    <definedName name="_xlnm._FilterDatabase" localSheetId="5" hidden="1">'SO 910 - Přeložka plynovodu'!$C$129:$K$349</definedName>
    <definedName name="_xlnm.Print_Area" localSheetId="5">'SO 910 - Přeložka plynovodu'!$C$4:$J$76,'SO 910 - Přeložka plynovodu'!$C$82:$J$111,'SO 910 - Přeložka plynovodu'!$C$117:$K$349</definedName>
    <definedName name="_xlnm.Print_Titles" localSheetId="5">'SO 910 - Přeložka plynovodu'!$129:$129</definedName>
    <definedName name="_xlnm._FilterDatabase" localSheetId="6" hidden="1">'SO 990 - Vedlejší a ostat...'!$C$117:$K$163</definedName>
    <definedName name="_xlnm.Print_Area" localSheetId="6">'SO 990 - Vedlejší a ostat...'!$C$4:$J$76,'SO 990 - Vedlejší a ostat...'!$C$82:$J$99,'SO 990 - Vedlejší a ostat...'!$C$105:$K$163</definedName>
    <definedName name="_xlnm.Print_Titles" localSheetId="6">'SO 990 - Vedlejší a ostat...'!$117:$117</definedName>
    <definedName name="_xlnm.Print_Area" localSheetId="7">'Seznam figur'!$C$4:$G$160</definedName>
    <definedName name="_xlnm.Print_Titles" localSheetId="7">'Seznam figur'!$9:$9</definedName>
  </definedNames>
  <calcPr/>
</workbook>
</file>

<file path=xl/calcChain.xml><?xml version="1.0" encoding="utf-8"?>
<calcChain xmlns="http://schemas.openxmlformats.org/spreadsheetml/2006/main">
  <c i="8" l="1" r="D7"/>
  <c i="7" r="J37"/>
  <c r="J36"/>
  <c i="1" r="AY100"/>
  <c i="7" r="J35"/>
  <c i="1" r="AX100"/>
  <c i="7"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1"/>
  <c r="BH151"/>
  <c r="BG151"/>
  <c r="BF151"/>
  <c r="T151"/>
  <c r="R151"/>
  <c r="P151"/>
  <c r="BI150"/>
  <c r="BH150"/>
  <c r="BG150"/>
  <c r="BF150"/>
  <c r="T150"/>
  <c r="R150"/>
  <c r="P150"/>
  <c r="BI144"/>
  <c r="BH144"/>
  <c r="BG144"/>
  <c r="BF144"/>
  <c r="T144"/>
  <c r="R144"/>
  <c r="P144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1"/>
  <c r="BH121"/>
  <c r="BG121"/>
  <c r="BF121"/>
  <c r="T121"/>
  <c r="R121"/>
  <c r="P121"/>
  <c r="BI120"/>
  <c r="BH120"/>
  <c r="BG120"/>
  <c r="BF120"/>
  <c r="T120"/>
  <c r="R120"/>
  <c r="P120"/>
  <c r="F112"/>
  <c r="E110"/>
  <c r="F89"/>
  <c r="E87"/>
  <c r="J24"/>
  <c r="E24"/>
  <c r="J115"/>
  <c r="J23"/>
  <c r="J21"/>
  <c r="E21"/>
  <c r="J114"/>
  <c r="J20"/>
  <c r="J18"/>
  <c r="E18"/>
  <c r="F115"/>
  <c r="J17"/>
  <c r="J15"/>
  <c r="E15"/>
  <c r="F114"/>
  <c r="J14"/>
  <c r="J12"/>
  <c r="J112"/>
  <c r="E7"/>
  <c r="E85"/>
  <c i="6" r="J37"/>
  <c r="J36"/>
  <c i="1" r="AY99"/>
  <c i="6" r="J35"/>
  <c i="1" r="AX99"/>
  <c i="6" r="BI346"/>
  <c r="BH346"/>
  <c r="BG346"/>
  <c r="BF346"/>
  <c r="T346"/>
  <c r="R346"/>
  <c r="P346"/>
  <c r="BI345"/>
  <c r="BH345"/>
  <c r="BG345"/>
  <c r="BF345"/>
  <c r="T345"/>
  <c r="R345"/>
  <c r="P345"/>
  <c r="BI342"/>
  <c r="BH342"/>
  <c r="BG342"/>
  <c r="BF342"/>
  <c r="T342"/>
  <c r="R342"/>
  <c r="P342"/>
  <c r="BI340"/>
  <c r="BH340"/>
  <c r="BG340"/>
  <c r="BF340"/>
  <c r="T340"/>
  <c r="R340"/>
  <c r="P340"/>
  <c r="BI337"/>
  <c r="BH337"/>
  <c r="BG337"/>
  <c r="BF337"/>
  <c r="T337"/>
  <c r="R337"/>
  <c r="P337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7"/>
  <c r="BH327"/>
  <c r="BG327"/>
  <c r="BF327"/>
  <c r="T327"/>
  <c r="R327"/>
  <c r="P327"/>
  <c r="BI324"/>
  <c r="BH324"/>
  <c r="BG324"/>
  <c r="BF324"/>
  <c r="T324"/>
  <c r="R324"/>
  <c r="P324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0"/>
  <c r="BH310"/>
  <c r="BG310"/>
  <c r="BF310"/>
  <c r="T310"/>
  <c r="R310"/>
  <c r="P310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1"/>
  <c r="BH301"/>
  <c r="BG301"/>
  <c r="BF301"/>
  <c r="T301"/>
  <c r="R301"/>
  <c r="P301"/>
  <c r="BI295"/>
  <c r="BH295"/>
  <c r="BG295"/>
  <c r="BF295"/>
  <c r="T295"/>
  <c r="R295"/>
  <c r="P295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T257"/>
  <c r="R258"/>
  <c r="R257"/>
  <c r="P258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T241"/>
  <c r="R242"/>
  <c r="R241"/>
  <c r="P242"/>
  <c r="P241"/>
  <c r="BI239"/>
  <c r="BH239"/>
  <c r="BG239"/>
  <c r="BF239"/>
  <c r="T239"/>
  <c r="T238"/>
  <c r="R239"/>
  <c r="R238"/>
  <c r="P239"/>
  <c r="P238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17"/>
  <c r="BH217"/>
  <c r="BG217"/>
  <c r="BF217"/>
  <c r="T217"/>
  <c r="R217"/>
  <c r="P217"/>
  <c r="BI214"/>
  <c r="BH214"/>
  <c r="BG214"/>
  <c r="BF214"/>
  <c r="T214"/>
  <c r="R214"/>
  <c r="P214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J127"/>
  <c r="J126"/>
  <c r="F126"/>
  <c r="F124"/>
  <c r="E122"/>
  <c r="J92"/>
  <c r="J91"/>
  <c r="F91"/>
  <c r="F89"/>
  <c r="E87"/>
  <c r="J18"/>
  <c r="E18"/>
  <c r="F127"/>
  <c r="J17"/>
  <c r="J12"/>
  <c r="J89"/>
  <c r="E7"/>
  <c r="E120"/>
  <c i="5" r="J37"/>
  <c r="J36"/>
  <c i="1" r="AY98"/>
  <c i="5" r="J35"/>
  <c i="1" r="AX98"/>
  <c i="5" r="BI179"/>
  <c r="BH179"/>
  <c r="BG179"/>
  <c r="BF179"/>
  <c r="T179"/>
  <c r="T178"/>
  <c r="R179"/>
  <c r="R178"/>
  <c r="P179"/>
  <c r="P178"/>
  <c r="BI172"/>
  <c r="BH172"/>
  <c r="BG172"/>
  <c r="BF172"/>
  <c r="T172"/>
  <c r="R172"/>
  <c r="P172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J116"/>
  <c r="F116"/>
  <c r="F114"/>
  <c r="E112"/>
  <c r="J91"/>
  <c r="F91"/>
  <c r="F89"/>
  <c r="E87"/>
  <c r="J24"/>
  <c r="E24"/>
  <c r="J117"/>
  <c r="J23"/>
  <c r="J18"/>
  <c r="E18"/>
  <c r="F92"/>
  <c r="J17"/>
  <c r="J12"/>
  <c r="J89"/>
  <c r="E7"/>
  <c r="E110"/>
  <c i="4" r="J37"/>
  <c r="J36"/>
  <c i="1" r="AY97"/>
  <c i="4" r="J35"/>
  <c i="1" r="AX97"/>
  <c i="4" r="BI378"/>
  <c r="BH378"/>
  <c r="BG378"/>
  <c r="BF378"/>
  <c r="T378"/>
  <c r="T377"/>
  <c r="R378"/>
  <c r="R377"/>
  <c r="P378"/>
  <c r="P377"/>
  <c r="BI374"/>
  <c r="BH374"/>
  <c r="BG374"/>
  <c r="BF374"/>
  <c r="T374"/>
  <c r="R374"/>
  <c r="P374"/>
  <c r="BI371"/>
  <c r="BH371"/>
  <c r="BG371"/>
  <c r="BF371"/>
  <c r="T371"/>
  <c r="R371"/>
  <c r="P371"/>
  <c r="BI369"/>
  <c r="BH369"/>
  <c r="BG369"/>
  <c r="BF369"/>
  <c r="T369"/>
  <c r="R369"/>
  <c r="P369"/>
  <c r="BI368"/>
  <c r="BH368"/>
  <c r="BG368"/>
  <c r="BF368"/>
  <c r="T368"/>
  <c r="R368"/>
  <c r="P368"/>
  <c r="BI365"/>
  <c r="BH365"/>
  <c r="BG365"/>
  <c r="BF365"/>
  <c r="T365"/>
  <c r="R365"/>
  <c r="P365"/>
  <c r="BI364"/>
  <c r="BH364"/>
  <c r="BG364"/>
  <c r="BF364"/>
  <c r="T364"/>
  <c r="R364"/>
  <c r="P364"/>
  <c r="BI361"/>
  <c r="BH361"/>
  <c r="BG361"/>
  <c r="BF361"/>
  <c r="T361"/>
  <c r="R361"/>
  <c r="P361"/>
  <c r="BI360"/>
  <c r="BH360"/>
  <c r="BG360"/>
  <c r="BF360"/>
  <c r="T360"/>
  <c r="R360"/>
  <c r="P360"/>
  <c r="BI359"/>
  <c r="BH359"/>
  <c r="BG359"/>
  <c r="BF359"/>
  <c r="T359"/>
  <c r="R359"/>
  <c r="P359"/>
  <c r="BI358"/>
  <c r="BH358"/>
  <c r="BG358"/>
  <c r="BF358"/>
  <c r="T358"/>
  <c r="R358"/>
  <c r="P358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2"/>
  <c r="BH342"/>
  <c r="BG342"/>
  <c r="BF342"/>
  <c r="T342"/>
  <c r="R342"/>
  <c r="P342"/>
  <c r="BI341"/>
  <c r="BH341"/>
  <c r="BG341"/>
  <c r="BF341"/>
  <c r="T341"/>
  <c r="R341"/>
  <c r="P341"/>
  <c r="BI340"/>
  <c r="BH340"/>
  <c r="BG340"/>
  <c r="BF340"/>
  <c r="T340"/>
  <c r="R340"/>
  <c r="P340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2"/>
  <c r="BH332"/>
  <c r="BG332"/>
  <c r="BF332"/>
  <c r="T332"/>
  <c r="R332"/>
  <c r="P332"/>
  <c r="BI330"/>
  <c r="BH330"/>
  <c r="BG330"/>
  <c r="BF330"/>
  <c r="T330"/>
  <c r="R330"/>
  <c r="P330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4"/>
  <c r="BH324"/>
  <c r="BG324"/>
  <c r="BF324"/>
  <c r="T324"/>
  <c r="R324"/>
  <c r="P324"/>
  <c r="BI322"/>
  <c r="BH322"/>
  <c r="BG322"/>
  <c r="BF322"/>
  <c r="T322"/>
  <c r="R322"/>
  <c r="P322"/>
  <c r="BI321"/>
  <c r="BH321"/>
  <c r="BG321"/>
  <c r="BF321"/>
  <c r="T321"/>
  <c r="R321"/>
  <c r="P321"/>
  <c r="BI319"/>
  <c r="BH319"/>
  <c r="BG319"/>
  <c r="BF319"/>
  <c r="T319"/>
  <c r="R319"/>
  <c r="P319"/>
  <c r="BI318"/>
  <c r="BH318"/>
  <c r="BG318"/>
  <c r="BF318"/>
  <c r="T318"/>
  <c r="R318"/>
  <c r="P318"/>
  <c r="BI316"/>
  <c r="BH316"/>
  <c r="BG316"/>
  <c r="BF316"/>
  <c r="T316"/>
  <c r="R316"/>
  <c r="P316"/>
  <c r="BI315"/>
  <c r="BH315"/>
  <c r="BG315"/>
  <c r="BF315"/>
  <c r="T315"/>
  <c r="R315"/>
  <c r="P315"/>
  <c r="BI313"/>
  <c r="BH313"/>
  <c r="BG313"/>
  <c r="BF313"/>
  <c r="T313"/>
  <c r="R313"/>
  <c r="P313"/>
  <c r="BI312"/>
  <c r="BH312"/>
  <c r="BG312"/>
  <c r="BF312"/>
  <c r="T312"/>
  <c r="R312"/>
  <c r="P312"/>
  <c r="BI308"/>
  <c r="BH308"/>
  <c r="BG308"/>
  <c r="BF308"/>
  <c r="T308"/>
  <c r="R308"/>
  <c r="P308"/>
  <c r="BI306"/>
  <c r="BH306"/>
  <c r="BG306"/>
  <c r="BF306"/>
  <c r="T306"/>
  <c r="R306"/>
  <c r="P306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6"/>
  <c r="BH286"/>
  <c r="BG286"/>
  <c r="BF286"/>
  <c r="T286"/>
  <c r="R286"/>
  <c r="P286"/>
  <c r="BI284"/>
  <c r="BH284"/>
  <c r="BG284"/>
  <c r="BF284"/>
  <c r="T284"/>
  <c r="R284"/>
  <c r="P284"/>
  <c r="BI283"/>
  <c r="BH283"/>
  <c r="BG283"/>
  <c r="BF283"/>
  <c r="T283"/>
  <c r="R283"/>
  <c r="P283"/>
  <c r="BI281"/>
  <c r="BH281"/>
  <c r="BG281"/>
  <c r="BF281"/>
  <c r="T281"/>
  <c r="R281"/>
  <c r="P281"/>
  <c r="BI280"/>
  <c r="BH280"/>
  <c r="BG280"/>
  <c r="BF280"/>
  <c r="T280"/>
  <c r="R280"/>
  <c r="P280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2"/>
  <c r="BH242"/>
  <c r="BG242"/>
  <c r="BF242"/>
  <c r="T242"/>
  <c r="R242"/>
  <c r="P242"/>
  <c r="BI237"/>
  <c r="BH237"/>
  <c r="BG237"/>
  <c r="BF237"/>
  <c r="T237"/>
  <c r="R237"/>
  <c r="P237"/>
  <c r="BI232"/>
  <c r="BH232"/>
  <c r="BG232"/>
  <c r="BF232"/>
  <c r="T232"/>
  <c r="R232"/>
  <c r="P232"/>
  <c r="BI230"/>
  <c r="BH230"/>
  <c r="BG230"/>
  <c r="BF230"/>
  <c r="T230"/>
  <c r="T229"/>
  <c r="R230"/>
  <c r="R229"/>
  <c r="P230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79"/>
  <c r="BH179"/>
  <c r="BG179"/>
  <c r="BF179"/>
  <c r="T179"/>
  <c r="R179"/>
  <c r="P179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66"/>
  <c r="BH166"/>
  <c r="BG166"/>
  <c r="BF166"/>
  <c r="T166"/>
  <c r="R166"/>
  <c r="P166"/>
  <c r="BI164"/>
  <c r="BH164"/>
  <c r="BG164"/>
  <c r="BF164"/>
  <c r="T164"/>
  <c r="R164"/>
  <c r="P164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2"/>
  <c r="BH132"/>
  <c r="BG132"/>
  <c r="BF132"/>
  <c r="T132"/>
  <c r="R132"/>
  <c r="P132"/>
  <c r="F123"/>
  <c r="E121"/>
  <c r="F89"/>
  <c r="E87"/>
  <c r="J24"/>
  <c r="E24"/>
  <c r="J126"/>
  <c r="J23"/>
  <c r="J21"/>
  <c r="E21"/>
  <c r="J125"/>
  <c r="J20"/>
  <c r="J18"/>
  <c r="E18"/>
  <c r="F126"/>
  <c r="J17"/>
  <c r="J15"/>
  <c r="E15"/>
  <c r="F125"/>
  <c r="J14"/>
  <c r="J12"/>
  <c r="J123"/>
  <c r="E7"/>
  <c r="E119"/>
  <c i="3" r="T217"/>
  <c r="J37"/>
  <c r="J36"/>
  <c i="1" r="AY96"/>
  <c i="3" r="J35"/>
  <c i="1" r="AX96"/>
  <c i="3" r="BI408"/>
  <c r="BH408"/>
  <c r="BG408"/>
  <c r="BF408"/>
  <c r="T408"/>
  <c r="T407"/>
  <c r="R408"/>
  <c r="R407"/>
  <c r="P408"/>
  <c r="P407"/>
  <c r="BI399"/>
  <c r="BH399"/>
  <c r="BG399"/>
  <c r="BF399"/>
  <c r="T399"/>
  <c r="R399"/>
  <c r="P399"/>
  <c r="BI396"/>
  <c r="BH396"/>
  <c r="BG396"/>
  <c r="BF396"/>
  <c r="T396"/>
  <c r="R396"/>
  <c r="P396"/>
  <c r="BI394"/>
  <c r="BH394"/>
  <c r="BG394"/>
  <c r="BF394"/>
  <c r="T394"/>
  <c r="R394"/>
  <c r="P394"/>
  <c r="BI393"/>
  <c r="BH393"/>
  <c r="BG393"/>
  <c r="BF393"/>
  <c r="T393"/>
  <c r="R393"/>
  <c r="P393"/>
  <c r="BI390"/>
  <c r="BH390"/>
  <c r="BG390"/>
  <c r="BF390"/>
  <c r="T390"/>
  <c r="R390"/>
  <c r="P390"/>
  <c r="BI388"/>
  <c r="BH388"/>
  <c r="BG388"/>
  <c r="BF388"/>
  <c r="T388"/>
  <c r="R388"/>
  <c r="P388"/>
  <c r="BI384"/>
  <c r="BH384"/>
  <c r="BG384"/>
  <c r="BF384"/>
  <c r="T384"/>
  <c r="R384"/>
  <c r="P384"/>
  <c r="BI382"/>
  <c r="BH382"/>
  <c r="BG382"/>
  <c r="BF382"/>
  <c r="T382"/>
  <c r="R382"/>
  <c r="P382"/>
  <c r="BI379"/>
  <c r="BH379"/>
  <c r="BG379"/>
  <c r="BF379"/>
  <c r="T379"/>
  <c r="R379"/>
  <c r="P379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71"/>
  <c r="BH371"/>
  <c r="BG371"/>
  <c r="BF371"/>
  <c r="T371"/>
  <c r="R371"/>
  <c r="P371"/>
  <c r="BI369"/>
  <c r="BH369"/>
  <c r="BG369"/>
  <c r="BF369"/>
  <c r="T369"/>
  <c r="R369"/>
  <c r="P369"/>
  <c r="BI368"/>
  <c r="BH368"/>
  <c r="BG368"/>
  <c r="BF368"/>
  <c r="T368"/>
  <c r="R368"/>
  <c r="P368"/>
  <c r="BI362"/>
  <c r="BH362"/>
  <c r="BG362"/>
  <c r="BF362"/>
  <c r="T362"/>
  <c r="R362"/>
  <c r="P362"/>
  <c r="BI361"/>
  <c r="BH361"/>
  <c r="BG361"/>
  <c r="BF361"/>
  <c r="T361"/>
  <c r="R361"/>
  <c r="P361"/>
  <c r="BI355"/>
  <c r="BH355"/>
  <c r="BG355"/>
  <c r="BF355"/>
  <c r="T355"/>
  <c r="R355"/>
  <c r="P355"/>
  <c r="BI353"/>
  <c r="BH353"/>
  <c r="BG353"/>
  <c r="BF353"/>
  <c r="T353"/>
  <c r="R353"/>
  <c r="P353"/>
  <c r="BI352"/>
  <c r="BH352"/>
  <c r="BG352"/>
  <c r="BF352"/>
  <c r="T352"/>
  <c r="R352"/>
  <c r="P352"/>
  <c r="BI351"/>
  <c r="BH351"/>
  <c r="BG351"/>
  <c r="BF351"/>
  <c r="T351"/>
  <c r="R351"/>
  <c r="P351"/>
  <c r="BI349"/>
  <c r="BH349"/>
  <c r="BG349"/>
  <c r="BF349"/>
  <c r="T349"/>
  <c r="R349"/>
  <c r="P349"/>
  <c r="BI348"/>
  <c r="BH348"/>
  <c r="BG348"/>
  <c r="BF348"/>
  <c r="T348"/>
  <c r="R348"/>
  <c r="P348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29"/>
  <c r="BH329"/>
  <c r="BG329"/>
  <c r="BF329"/>
  <c r="T329"/>
  <c r="R329"/>
  <c r="P329"/>
  <c r="BI320"/>
  <c r="BH320"/>
  <c r="BG320"/>
  <c r="BF320"/>
  <c r="T320"/>
  <c r="R320"/>
  <c r="P320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05"/>
  <c r="BH305"/>
  <c r="BG305"/>
  <c r="BF305"/>
  <c r="T305"/>
  <c r="R305"/>
  <c r="P305"/>
  <c r="BI302"/>
  <c r="BH302"/>
  <c r="BG302"/>
  <c r="BF302"/>
  <c r="T302"/>
  <c r="R302"/>
  <c r="P302"/>
  <c r="BI301"/>
  <c r="BH301"/>
  <c r="BG301"/>
  <c r="BF301"/>
  <c r="T301"/>
  <c r="R301"/>
  <c r="P301"/>
  <c r="BI298"/>
  <c r="BH298"/>
  <c r="BG298"/>
  <c r="BF298"/>
  <c r="T298"/>
  <c r="R298"/>
  <c r="P298"/>
  <c r="BI297"/>
  <c r="BH297"/>
  <c r="BG297"/>
  <c r="BF297"/>
  <c r="T297"/>
  <c r="R297"/>
  <c r="P297"/>
  <c r="BI293"/>
  <c r="BH293"/>
  <c r="BG293"/>
  <c r="BF293"/>
  <c r="T293"/>
  <c r="R293"/>
  <c r="P293"/>
  <c r="BI287"/>
  <c r="BH287"/>
  <c r="BG287"/>
  <c r="BF287"/>
  <c r="T287"/>
  <c r="R287"/>
  <c r="P287"/>
  <c r="BI279"/>
  <c r="BH279"/>
  <c r="BG279"/>
  <c r="BF279"/>
  <c r="T279"/>
  <c r="R279"/>
  <c r="P279"/>
  <c r="BI277"/>
  <c r="BH277"/>
  <c r="BG277"/>
  <c r="BF277"/>
  <c r="T277"/>
  <c r="R277"/>
  <c r="P277"/>
  <c r="BI271"/>
  <c r="BH271"/>
  <c r="BG271"/>
  <c r="BF271"/>
  <c r="T271"/>
  <c r="R271"/>
  <c r="P271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2"/>
  <c r="BH212"/>
  <c r="BG212"/>
  <c r="BF212"/>
  <c r="T212"/>
  <c r="R212"/>
  <c r="P212"/>
  <c r="BI208"/>
  <c r="BH208"/>
  <c r="BG208"/>
  <c r="BF208"/>
  <c r="T208"/>
  <c r="R208"/>
  <c r="P208"/>
  <c r="BI206"/>
  <c r="BH206"/>
  <c r="BG206"/>
  <c r="BF206"/>
  <c r="T206"/>
  <c r="R206"/>
  <c r="P206"/>
  <c r="BI192"/>
  <c r="BH192"/>
  <c r="BG192"/>
  <c r="BF192"/>
  <c r="T192"/>
  <c r="R192"/>
  <c r="P192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71"/>
  <c r="BH171"/>
  <c r="BG171"/>
  <c r="BF171"/>
  <c r="T171"/>
  <c r="R171"/>
  <c r="P171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F123"/>
  <c r="E121"/>
  <c r="F89"/>
  <c r="E87"/>
  <c r="J24"/>
  <c r="E24"/>
  <c r="J126"/>
  <c r="J23"/>
  <c r="J21"/>
  <c r="E21"/>
  <c r="J125"/>
  <c r="J20"/>
  <c r="J18"/>
  <c r="E18"/>
  <c r="F126"/>
  <c r="J17"/>
  <c r="J15"/>
  <c r="E15"/>
  <c r="F125"/>
  <c r="J14"/>
  <c r="J12"/>
  <c r="J123"/>
  <c r="E7"/>
  <c r="E119"/>
  <c i="2" r="J37"/>
  <c r="J36"/>
  <c i="1" r="AY95"/>
  <c i="2" r="J35"/>
  <c i="1" r="AX95"/>
  <c i="2" r="BI232"/>
  <c r="BH232"/>
  <c r="BG232"/>
  <c r="BF232"/>
  <c r="T232"/>
  <c r="T231"/>
  <c r="R232"/>
  <c r="R231"/>
  <c r="P232"/>
  <c r="P231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0"/>
  <c r="BH190"/>
  <c r="BG190"/>
  <c r="BF190"/>
  <c r="T190"/>
  <c r="R190"/>
  <c r="P190"/>
  <c r="BI189"/>
  <c r="BH189"/>
  <c r="BG189"/>
  <c r="BF189"/>
  <c r="T189"/>
  <c r="R189"/>
  <c r="P189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77"/>
  <c r="BH177"/>
  <c r="BG177"/>
  <c r="BF177"/>
  <c r="T177"/>
  <c r="R177"/>
  <c r="P177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5"/>
  <c r="BH165"/>
  <c r="BG165"/>
  <c r="BF165"/>
  <c r="T165"/>
  <c r="R165"/>
  <c r="P165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J119"/>
  <c r="F119"/>
  <c r="F117"/>
  <c r="E115"/>
  <c r="J91"/>
  <c r="F91"/>
  <c r="F89"/>
  <c r="E87"/>
  <c r="J24"/>
  <c r="E24"/>
  <c r="J92"/>
  <c r="J23"/>
  <c r="J18"/>
  <c r="E18"/>
  <c r="F120"/>
  <c r="J17"/>
  <c r="J12"/>
  <c r="J89"/>
  <c r="E7"/>
  <c r="E85"/>
  <c i="1" r="L90"/>
  <c r="AM90"/>
  <c r="AM89"/>
  <c r="L89"/>
  <c r="AM87"/>
  <c r="L87"/>
  <c r="L85"/>
  <c r="L84"/>
  <c i="2" r="J224"/>
  <c r="BK213"/>
  <c r="J208"/>
  <c r="BK126"/>
  <c r="J232"/>
  <c r="BK228"/>
  <c r="J220"/>
  <c r="BK215"/>
  <c r="J203"/>
  <c r="J200"/>
  <c r="J189"/>
  <c r="BK183"/>
  <c r="J172"/>
  <c r="BK158"/>
  <c r="J146"/>
  <c r="BK130"/>
  <c r="J228"/>
  <c r="J159"/>
  <c r="J145"/>
  <c r="BK224"/>
  <c r="BK220"/>
  <c r="J213"/>
  <c r="BK207"/>
  <c r="BK202"/>
  <c r="J190"/>
  <c r="J183"/>
  <c r="BK172"/>
  <c r="J165"/>
  <c r="BK161"/>
  <c r="J156"/>
  <c r="BK152"/>
  <c r="J130"/>
  <c i="3" r="BK399"/>
  <c r="J390"/>
  <c r="J388"/>
  <c r="J378"/>
  <c r="J376"/>
  <c r="BK368"/>
  <c r="BK355"/>
  <c r="BK351"/>
  <c r="BK346"/>
  <c r="BK382"/>
  <c r="BK378"/>
  <c r="BK372"/>
  <c r="J368"/>
  <c r="J355"/>
  <c r="J351"/>
  <c r="J346"/>
  <c r="J263"/>
  <c r="J256"/>
  <c r="J244"/>
  <c r="J238"/>
  <c r="J218"/>
  <c r="J212"/>
  <c r="J192"/>
  <c r="J185"/>
  <c r="J175"/>
  <c r="BK159"/>
  <c r="J153"/>
  <c r="BK146"/>
  <c r="BK138"/>
  <c r="J399"/>
  <c r="J394"/>
  <c r="BK342"/>
  <c r="J338"/>
  <c r="J320"/>
  <c r="BK311"/>
  <c r="J301"/>
  <c r="J297"/>
  <c r="BK277"/>
  <c r="J271"/>
  <c r="J261"/>
  <c r="BK256"/>
  <c r="BK244"/>
  <c r="BK238"/>
  <c r="BK218"/>
  <c r="BK212"/>
  <c r="BK206"/>
  <c r="BK188"/>
  <c r="BK182"/>
  <c r="BK175"/>
  <c r="J161"/>
  <c r="J155"/>
  <c r="J148"/>
  <c r="J143"/>
  <c r="BK135"/>
  <c r="BK344"/>
  <c r="J313"/>
  <c r="J305"/>
  <c r="J298"/>
  <c r="J287"/>
  <c r="J135"/>
  <c i="4" r="BK369"/>
  <c r="BK365"/>
  <c r="BK360"/>
  <c r="J355"/>
  <c r="J353"/>
  <c r="BK349"/>
  <c r="BK345"/>
  <c r="J341"/>
  <c r="BK338"/>
  <c r="BK333"/>
  <c r="J329"/>
  <c r="BK325"/>
  <c r="J322"/>
  <c r="J318"/>
  <c r="BK313"/>
  <c r="BK306"/>
  <c r="BK299"/>
  <c r="J294"/>
  <c r="J289"/>
  <c r="BK284"/>
  <c r="J281"/>
  <c r="J278"/>
  <c r="J273"/>
  <c r="J264"/>
  <c r="J260"/>
  <c r="J250"/>
  <c r="J232"/>
  <c r="BK225"/>
  <c r="BK203"/>
  <c r="BK195"/>
  <c r="BK185"/>
  <c r="BK176"/>
  <c r="J172"/>
  <c r="J160"/>
  <c r="J153"/>
  <c r="J146"/>
  <c r="J141"/>
  <c r="J139"/>
  <c r="J360"/>
  <c r="J348"/>
  <c r="BK344"/>
  <c r="J340"/>
  <c r="BK337"/>
  <c r="BK332"/>
  <c r="J327"/>
  <c r="J319"/>
  <c r="J315"/>
  <c r="J306"/>
  <c r="J299"/>
  <c r="BK294"/>
  <c r="J291"/>
  <c r="BK286"/>
  <c r="BK281"/>
  <c r="BK277"/>
  <c r="BK273"/>
  <c r="BK264"/>
  <c r="BK258"/>
  <c r="BK247"/>
  <c r="BK232"/>
  <c r="J225"/>
  <c r="BK201"/>
  <c r="J195"/>
  <c r="J185"/>
  <c r="J175"/>
  <c r="BK166"/>
  <c r="BK164"/>
  <c r="J151"/>
  <c r="J142"/>
  <c r="J140"/>
  <c r="J137"/>
  <c i="5" r="J179"/>
  <c r="BK163"/>
  <c r="BK157"/>
  <c r="BK150"/>
  <c r="BK142"/>
  <c r="J131"/>
  <c r="BK126"/>
  <c r="BK179"/>
  <c r="J163"/>
  <c r="J155"/>
  <c r="J147"/>
  <c r="J137"/>
  <c r="BK130"/>
  <c r="J125"/>
  <c i="6" r="J345"/>
  <c r="J337"/>
  <c r="BK332"/>
  <c r="BK327"/>
  <c r="J318"/>
  <c r="BK314"/>
  <c r="J310"/>
  <c r="BK304"/>
  <c r="J295"/>
  <c r="J285"/>
  <c r="BK282"/>
  <c r="J278"/>
  <c r="BK273"/>
  <c r="J268"/>
  <c r="J258"/>
  <c r="BK251"/>
  <c r="BK246"/>
  <c r="BK237"/>
  <c r="BK232"/>
  <c r="BK226"/>
  <c r="BK207"/>
  <c r="J200"/>
  <c r="J191"/>
  <c r="BK183"/>
  <c r="J177"/>
  <c r="J167"/>
  <c r="J156"/>
  <c r="J150"/>
  <c r="J144"/>
  <c r="BK140"/>
  <c r="BK138"/>
  <c r="J135"/>
  <c r="BK345"/>
  <c r="BK337"/>
  <c r="BK333"/>
  <c r="BK328"/>
  <c r="BK320"/>
  <c r="BK315"/>
  <c r="BK312"/>
  <c r="J305"/>
  <c r="J301"/>
  <c r="BK287"/>
  <c r="J283"/>
  <c r="BK280"/>
  <c r="J276"/>
  <c r="J269"/>
  <c r="J261"/>
  <c r="BK253"/>
  <c r="J247"/>
  <c r="J242"/>
  <c r="BK236"/>
  <c r="BK230"/>
  <c r="J224"/>
  <c r="J214"/>
  <c r="J203"/>
  <c r="J193"/>
  <c r="J183"/>
  <c r="BK177"/>
  <c r="J169"/>
  <c r="J163"/>
  <c r="J152"/>
  <c r="J142"/>
  <c r="J138"/>
  <c r="J133"/>
  <c i="7" r="BK163"/>
  <c r="BK162"/>
  <c r="BK161"/>
  <c r="J159"/>
  <c r="J144"/>
  <c r="BK133"/>
  <c r="J131"/>
  <c r="BK129"/>
  <c i="2" r="J226"/>
  <c r="BK214"/>
  <c r="BK209"/>
  <c r="J204"/>
  <c r="J230"/>
  <c r="J222"/>
  <c r="J218"/>
  <c r="J207"/>
  <c r="J202"/>
  <c r="BK190"/>
  <c r="BK185"/>
  <c r="BK177"/>
  <c r="J171"/>
  <c r="J152"/>
  <c r="BK145"/>
  <c r="J126"/>
  <c r="J214"/>
  <c r="BK156"/>
  <c r="J128"/>
  <c r="BK222"/>
  <c r="J215"/>
  <c r="BK208"/>
  <c r="J206"/>
  <c r="BK200"/>
  <c r="BK189"/>
  <c r="J185"/>
  <c r="J173"/>
  <c r="BK165"/>
  <c r="J162"/>
  <c r="J158"/>
  <c r="J154"/>
  <c r="BK143"/>
  <c i="3" r="BK408"/>
  <c r="J393"/>
  <c r="J384"/>
  <c r="BK377"/>
  <c r="J374"/>
  <c r="BK371"/>
  <c r="J362"/>
  <c r="J353"/>
  <c r="BK349"/>
  <c r="BK345"/>
  <c r="BK379"/>
  <c r="BK376"/>
  <c r="J371"/>
  <c r="BK362"/>
  <c r="BK353"/>
  <c r="J349"/>
  <c r="BK329"/>
  <c r="BK258"/>
  <c r="J247"/>
  <c r="J240"/>
  <c r="J221"/>
  <c r="BK215"/>
  <c r="J206"/>
  <c r="J191"/>
  <c r="J182"/>
  <c r="J178"/>
  <c r="BK171"/>
  <c r="BK157"/>
  <c r="J150"/>
  <c r="BK143"/>
  <c r="BK132"/>
  <c r="J396"/>
  <c r="BK393"/>
  <c r="J342"/>
  <c r="BK320"/>
  <c r="BK312"/>
  <c r="J302"/>
  <c r="BK293"/>
  <c r="J279"/>
  <c r="BK271"/>
  <c r="BK261"/>
  <c r="J258"/>
  <c r="BK247"/>
  <c r="BK240"/>
  <c r="BK221"/>
  <c r="J215"/>
  <c r="BK192"/>
  <c r="BK185"/>
  <c r="BK178"/>
  <c r="J171"/>
  <c r="J157"/>
  <c r="BK150"/>
  <c r="J142"/>
  <c r="J132"/>
  <c r="J340"/>
  <c r="J312"/>
  <c r="BK301"/>
  <c r="J293"/>
  <c i="4" r="J374"/>
  <c r="BK368"/>
  <c r="BK364"/>
  <c r="J359"/>
  <c r="BK354"/>
  <c r="J350"/>
  <c r="J346"/>
  <c r="BK342"/>
  <c r="J339"/>
  <c r="J335"/>
  <c r="BK330"/>
  <c r="J324"/>
  <c r="J321"/>
  <c r="BK316"/>
  <c r="J312"/>
  <c r="BK303"/>
  <c r="BK297"/>
  <c r="BK291"/>
  <c r="J286"/>
  <c r="BK280"/>
  <c r="BK275"/>
  <c r="BK266"/>
  <c r="BK262"/>
  <c r="BK252"/>
  <c r="J242"/>
  <c r="J230"/>
  <c r="J201"/>
  <c r="J189"/>
  <c r="J179"/>
  <c r="J173"/>
  <c r="J164"/>
  <c r="J155"/>
  <c r="BK151"/>
  <c r="BK142"/>
  <c r="BK140"/>
  <c r="BK138"/>
  <c r="BK378"/>
  <c r="J371"/>
  <c r="J368"/>
  <c r="J364"/>
  <c r="BK359"/>
  <c r="BK355"/>
  <c r="J351"/>
  <c r="J349"/>
  <c r="J345"/>
  <c r="J342"/>
  <c r="J338"/>
  <c r="J333"/>
  <c r="BK329"/>
  <c r="BK324"/>
  <c r="BK318"/>
  <c r="J313"/>
  <c r="BK308"/>
  <c r="BK301"/>
  <c r="BK296"/>
  <c r="BK289"/>
  <c r="J284"/>
  <c r="J280"/>
  <c r="BK272"/>
  <c r="BK263"/>
  <c r="J262"/>
  <c r="J252"/>
  <c r="J237"/>
  <c r="BK227"/>
  <c r="J223"/>
  <c r="J198"/>
  <c r="BK187"/>
  <c r="J176"/>
  <c r="BK172"/>
  <c r="BK160"/>
  <c r="BK155"/>
  <c r="BK146"/>
  <c r="BK141"/>
  <c r="J138"/>
  <c i="5" r="J165"/>
  <c r="J159"/>
  <c r="BK155"/>
  <c r="BK147"/>
  <c r="BK139"/>
  <c r="J130"/>
  <c r="BK125"/>
  <c r="J172"/>
  <c r="J162"/>
  <c r="J157"/>
  <c r="J150"/>
  <c r="J142"/>
  <c r="BK131"/>
  <c r="J126"/>
  <c i="6" r="BK346"/>
  <c r="J342"/>
  <c r="BK335"/>
  <c r="J333"/>
  <c r="J328"/>
  <c r="J320"/>
  <c r="J315"/>
  <c r="J313"/>
  <c r="J306"/>
  <c r="J303"/>
  <c r="J289"/>
  <c r="BK283"/>
  <c r="J280"/>
  <c r="BK276"/>
  <c r="BK269"/>
  <c r="BK261"/>
  <c r="J253"/>
  <c r="BK247"/>
  <c r="BK242"/>
  <c r="J236"/>
  <c r="J228"/>
  <c r="J217"/>
  <c r="BK205"/>
  <c r="BK198"/>
  <c r="BK193"/>
  <c r="J188"/>
  <c r="J181"/>
  <c r="BK175"/>
  <c r="BK163"/>
  <c r="BK152"/>
  <c r="BK146"/>
  <c r="BK141"/>
  <c r="J137"/>
  <c r="J346"/>
  <c r="BK342"/>
  <c r="J335"/>
  <c r="J332"/>
  <c r="J327"/>
  <c r="BK318"/>
  <c r="J314"/>
  <c r="BK310"/>
  <c r="J304"/>
  <c r="BK295"/>
  <c r="BK285"/>
  <c r="J282"/>
  <c r="BK278"/>
  <c r="J273"/>
  <c r="BK268"/>
  <c r="BK258"/>
  <c r="J251"/>
  <c r="J246"/>
  <c r="BK239"/>
  <c r="J234"/>
  <c r="BK228"/>
  <c r="BK217"/>
  <c r="J207"/>
  <c r="BK200"/>
  <c r="BK196"/>
  <c r="BK188"/>
  <c r="BK179"/>
  <c r="J175"/>
  <c r="BK165"/>
  <c r="BK154"/>
  <c r="BK148"/>
  <c r="BK144"/>
  <c r="J139"/>
  <c r="BK135"/>
  <c i="7" r="J162"/>
  <c r="BK159"/>
  <c r="J151"/>
  <c r="BK144"/>
  <c r="J134"/>
  <c r="J128"/>
  <c r="J125"/>
  <c r="BK120"/>
  <c r="BK150"/>
  <c r="BK136"/>
  <c r="J133"/>
  <c r="BK130"/>
  <c r="BK127"/>
  <c r="J121"/>
  <c r="F36"/>
  <c i="1" r="BC100"/>
  <c i="4" r="BK137"/>
  <c i="7" r="J132"/>
  <c r="BK126"/>
  <c r="J120"/>
  <c i="2" r="BK230"/>
  <c r="BK210"/>
  <c r="BK206"/>
  <c i="1" r="AS94"/>
  <c i="2" r="BK204"/>
  <c r="BK198"/>
  <c r="J186"/>
  <c r="BK173"/>
  <c r="BK159"/>
  <c r="BK146"/>
  <c r="J143"/>
  <c r="BK232"/>
  <c r="J209"/>
  <c r="BK149"/>
  <c r="BK226"/>
  <c r="BK218"/>
  <c r="J210"/>
  <c r="BK203"/>
  <c r="J198"/>
  <c r="BK186"/>
  <c r="J177"/>
  <c r="BK171"/>
  <c r="BK162"/>
  <c r="J161"/>
  <c r="BK154"/>
  <c r="J149"/>
  <c r="BK128"/>
  <c i="3" r="BK396"/>
  <c r="BK388"/>
  <c r="J382"/>
  <c r="J377"/>
  <c r="J372"/>
  <c r="BK369"/>
  <c r="J361"/>
  <c r="BK352"/>
  <c r="J348"/>
  <c r="BK384"/>
  <c r="J379"/>
  <c r="BK374"/>
  <c r="J369"/>
  <c r="BK361"/>
  <c r="J352"/>
  <c r="BK348"/>
  <c r="J344"/>
  <c r="J260"/>
  <c r="J255"/>
  <c r="BK242"/>
  <c r="BK224"/>
  <c r="BK216"/>
  <c r="J208"/>
  <c r="J188"/>
  <c r="J180"/>
  <c r="BK172"/>
  <c r="BK161"/>
  <c r="BK155"/>
  <c r="BK148"/>
  <c r="BK142"/>
  <c r="J408"/>
  <c r="BK394"/>
  <c r="J345"/>
  <c r="BK340"/>
  <c r="J329"/>
  <c r="BK313"/>
  <c r="BK305"/>
  <c r="BK298"/>
  <c r="BK287"/>
  <c r="J277"/>
  <c r="BK263"/>
  <c r="BK260"/>
  <c r="BK255"/>
  <c r="J242"/>
  <c r="J224"/>
  <c r="J216"/>
  <c r="BK208"/>
  <c r="BK191"/>
  <c r="BK180"/>
  <c r="J172"/>
  <c r="J159"/>
  <c r="BK153"/>
  <c r="J146"/>
  <c r="J138"/>
  <c r="BK390"/>
  <c r="BK338"/>
  <c r="J311"/>
  <c r="BK302"/>
  <c r="BK297"/>
  <c r="BK279"/>
  <c i="4" r="BK371"/>
  <c r="J361"/>
  <c r="J358"/>
  <c r="BK351"/>
  <c r="BK348"/>
  <c r="J344"/>
  <c r="BK340"/>
  <c r="J337"/>
  <c r="J332"/>
  <c r="BK327"/>
  <c r="BK322"/>
  <c r="BK319"/>
  <c r="BK315"/>
  <c r="J308"/>
  <c r="J301"/>
  <c r="J296"/>
  <c r="J292"/>
  <c r="J287"/>
  <c r="J283"/>
  <c r="J277"/>
  <c r="J272"/>
  <c r="J263"/>
  <c r="J258"/>
  <c r="J247"/>
  <c r="BK237"/>
  <c r="J227"/>
  <c r="BK223"/>
  <c r="BK198"/>
  <c r="J187"/>
  <c r="BK175"/>
  <c r="J166"/>
  <c r="J157"/>
  <c r="J144"/>
  <c r="J132"/>
  <c r="J378"/>
  <c r="BK374"/>
  <c r="J369"/>
  <c r="J365"/>
  <c r="BK361"/>
  <c r="BK358"/>
  <c r="J354"/>
  <c r="BK353"/>
  <c r="BK350"/>
  <c r="BK346"/>
  <c r="BK341"/>
  <c r="BK339"/>
  <c r="BK335"/>
  <c r="J330"/>
  <c r="J325"/>
  <c r="BK321"/>
  <c r="J316"/>
  <c r="BK312"/>
  <c r="J303"/>
  <c r="J297"/>
  <c r="BK292"/>
  <c r="BK287"/>
  <c r="BK283"/>
  <c r="BK278"/>
  <c r="J275"/>
  <c r="J266"/>
  <c r="BK260"/>
  <c r="BK250"/>
  <c r="BK242"/>
  <c r="BK230"/>
  <c r="J203"/>
  <c r="BK189"/>
  <c r="BK179"/>
  <c r="BK173"/>
  <c r="BK157"/>
  <c r="BK153"/>
  <c r="BK144"/>
  <c r="BK139"/>
  <c r="BK132"/>
  <c i="5" r="BK172"/>
  <c r="BK162"/>
  <c r="BK153"/>
  <c r="J144"/>
  <c r="BK137"/>
  <c r="BK128"/>
  <c r="J123"/>
  <c r="BK165"/>
  <c r="BK159"/>
  <c r="J153"/>
  <c r="BK144"/>
  <c r="J139"/>
  <c r="J128"/>
  <c r="BK123"/>
  <c i="6" r="BK340"/>
  <c r="BK334"/>
  <c r="BK330"/>
  <c r="BK324"/>
  <c r="BK316"/>
  <c r="J312"/>
  <c r="BK305"/>
  <c r="BK301"/>
  <c r="J287"/>
  <c r="BK284"/>
  <c r="BK281"/>
  <c r="BK277"/>
  <c r="J271"/>
  <c r="J264"/>
  <c r="BK255"/>
  <c r="BK249"/>
  <c r="BK244"/>
  <c r="J239"/>
  <c r="BK234"/>
  <c r="J230"/>
  <c r="BK224"/>
  <c r="BK214"/>
  <c r="BK203"/>
  <c r="J196"/>
  <c r="BK186"/>
  <c r="J179"/>
  <c r="BK169"/>
  <c r="J165"/>
  <c r="J154"/>
  <c r="J148"/>
  <c r="BK142"/>
  <c r="BK139"/>
  <c r="BK133"/>
  <c r="J340"/>
  <c r="J334"/>
  <c r="J330"/>
  <c r="J324"/>
  <c r="J316"/>
  <c r="BK313"/>
  <c r="BK306"/>
  <c r="BK303"/>
  <c r="BK289"/>
  <c r="J284"/>
  <c r="J281"/>
  <c r="J277"/>
  <c r="BK271"/>
  <c r="BK264"/>
  <c r="J255"/>
  <c r="J249"/>
  <c r="J244"/>
  <c r="J237"/>
  <c r="J232"/>
  <c r="J226"/>
  <c r="J205"/>
  <c r="J198"/>
  <c r="BK191"/>
  <c r="J186"/>
  <c r="BK181"/>
  <c r="BK167"/>
  <c r="BK156"/>
  <c r="BK150"/>
  <c r="J146"/>
  <c r="J141"/>
  <c r="J140"/>
  <c r="BK137"/>
  <c i="7" r="J163"/>
  <c r="J161"/>
  <c r="J150"/>
  <c r="J138"/>
  <c r="J136"/>
  <c r="BK132"/>
  <c r="J130"/>
  <c r="J127"/>
  <c r="J126"/>
  <c r="BK121"/>
  <c r="BK151"/>
  <c r="BK138"/>
  <c r="BK134"/>
  <c r="BK131"/>
  <c r="J129"/>
  <c r="BK128"/>
  <c r="BK125"/>
  <c i="2" l="1" r="BK125"/>
  <c r="J125"/>
  <c r="J98"/>
  <c r="T125"/>
  <c r="T164"/>
  <c r="R188"/>
  <c r="BK212"/>
  <c r="J212"/>
  <c r="J101"/>
  <c r="R217"/>
  <c i="3" r="BK131"/>
  <c r="J131"/>
  <c r="J98"/>
  <c r="R131"/>
  <c r="BK214"/>
  <c r="J214"/>
  <c r="J99"/>
  <c r="BK217"/>
  <c r="J217"/>
  <c r="J100"/>
  <c r="P392"/>
  <c r="P391"/>
  <c i="2" r="P188"/>
  <c r="P217"/>
  <c r="R125"/>
  <c r="P164"/>
  <c i="3" r="P237"/>
  <c r="BK246"/>
  <c r="BK300"/>
  <c r="J300"/>
  <c r="J105"/>
  <c r="BK304"/>
  <c r="J304"/>
  <c r="J106"/>
  <c r="R304"/>
  <c r="R392"/>
  <c r="R391"/>
  <c i="4" r="BK131"/>
  <c r="J131"/>
  <c r="J98"/>
  <c r="T131"/>
  <c r="BK231"/>
  <c r="J231"/>
  <c r="J100"/>
  <c r="R231"/>
  <c r="BK249"/>
  <c r="J249"/>
  <c r="J101"/>
  <c r="R249"/>
  <c r="BK265"/>
  <c r="J265"/>
  <c r="J103"/>
  <c r="R265"/>
  <c r="R261"/>
  <c r="BK305"/>
  <c r="J305"/>
  <c r="J104"/>
  <c r="R305"/>
  <c r="BK336"/>
  <c r="J336"/>
  <c r="J105"/>
  <c r="T336"/>
  <c r="BK357"/>
  <c r="J357"/>
  <c r="J107"/>
  <c r="R357"/>
  <c r="R367"/>
  <c i="5" r="BK122"/>
  <c r="J122"/>
  <c r="J98"/>
  <c r="R122"/>
  <c r="BK152"/>
  <c r="J152"/>
  <c r="J99"/>
  <c r="R152"/>
  <c i="6" r="BK132"/>
  <c r="J132"/>
  <c r="J98"/>
  <c r="T132"/>
  <c r="T131"/>
  <c r="BK243"/>
  <c r="J243"/>
  <c r="J101"/>
  <c r="R243"/>
  <c r="T243"/>
  <c r="P248"/>
  <c r="R248"/>
  <c r="T248"/>
  <c r="BK260"/>
  <c r="J260"/>
  <c r="J105"/>
  <c r="T260"/>
  <c r="T259"/>
  <c r="BK267"/>
  <c r="J267"/>
  <c r="J107"/>
  <c r="R267"/>
  <c r="T267"/>
  <c r="P272"/>
  <c r="R272"/>
  <c r="BK336"/>
  <c r="J336"/>
  <c r="J109"/>
  <c r="P336"/>
  <c r="T336"/>
  <c r="BK344"/>
  <c r="J344"/>
  <c r="J110"/>
  <c r="P344"/>
  <c r="T344"/>
  <c i="2" r="P125"/>
  <c r="BK164"/>
  <c r="J164"/>
  <c r="J99"/>
  <c r="R164"/>
  <c r="BK188"/>
  <c r="J188"/>
  <c r="J100"/>
  <c r="T188"/>
  <c r="P212"/>
  <c r="R212"/>
  <c r="T212"/>
  <c r="BK217"/>
  <c r="J217"/>
  <c r="J102"/>
  <c r="T217"/>
  <c i="3" r="P131"/>
  <c r="T131"/>
  <c r="P214"/>
  <c r="R214"/>
  <c r="T214"/>
  <c r="P217"/>
  <c r="R217"/>
  <c r="BK237"/>
  <c r="J237"/>
  <c r="J101"/>
  <c r="R237"/>
  <c r="T237"/>
  <c r="P246"/>
  <c r="R246"/>
  <c r="T246"/>
  <c r="BK278"/>
  <c r="J278"/>
  <c r="J103"/>
  <c r="P278"/>
  <c r="R278"/>
  <c r="T278"/>
  <c r="P300"/>
  <c r="R300"/>
  <c r="R299"/>
  <c r="T300"/>
  <c r="P304"/>
  <c r="T304"/>
  <c r="BK392"/>
  <c r="J392"/>
  <c r="J108"/>
  <c r="T392"/>
  <c r="T391"/>
  <c i="4" r="P131"/>
  <c r="R131"/>
  <c r="P231"/>
  <c r="T231"/>
  <c r="P249"/>
  <c r="T249"/>
  <c r="P265"/>
  <c r="P261"/>
  <c r="T265"/>
  <c r="T261"/>
  <c r="P305"/>
  <c r="T305"/>
  <c r="P336"/>
  <c r="R336"/>
  <c r="P357"/>
  <c r="T357"/>
  <c r="BK367"/>
  <c r="J367"/>
  <c r="J108"/>
  <c r="P367"/>
  <c r="T367"/>
  <c i="5" r="P122"/>
  <c r="T122"/>
  <c r="P152"/>
  <c r="T152"/>
  <c i="6" r="P132"/>
  <c r="P131"/>
  <c r="P130"/>
  <c i="1" r="AU99"/>
  <c i="6" r="R132"/>
  <c r="R131"/>
  <c r="P243"/>
  <c r="BK248"/>
  <c r="J248"/>
  <c r="J102"/>
  <c r="P260"/>
  <c r="P259"/>
  <c r="R260"/>
  <c r="R259"/>
  <c r="P267"/>
  <c r="P266"/>
  <c r="BK272"/>
  <c r="J272"/>
  <c r="J108"/>
  <c r="T272"/>
  <c r="R336"/>
  <c r="R344"/>
  <c i="7" r="BK158"/>
  <c r="J158"/>
  <c r="J98"/>
  <c r="P158"/>
  <c r="P119"/>
  <c r="P118"/>
  <c i="1" r="AU100"/>
  <c i="7" r="R158"/>
  <c r="R119"/>
  <c r="R118"/>
  <c r="T158"/>
  <c r="T119"/>
  <c r="T118"/>
  <c i="2" r="BK231"/>
  <c r="J231"/>
  <c r="J103"/>
  <c i="3" r="BK407"/>
  <c r="J407"/>
  <c r="J109"/>
  <c i="4" r="BK377"/>
  <c r="J377"/>
  <c r="J109"/>
  <c i="5" r="BK178"/>
  <c r="J178"/>
  <c r="J100"/>
  <c i="6" r="BK257"/>
  <c r="J257"/>
  <c r="J103"/>
  <c i="4" r="BK229"/>
  <c r="J229"/>
  <c r="J99"/>
  <c r="BK261"/>
  <c r="J261"/>
  <c r="J102"/>
  <c i="6" r="BK238"/>
  <c r="J238"/>
  <c r="J99"/>
  <c r="BK241"/>
  <c r="J241"/>
  <c r="J100"/>
  <c i="7" r="BK119"/>
  <c r="BK118"/>
  <c r="J118"/>
  <c r="J96"/>
  <c i="6" r="BK131"/>
  <c r="J131"/>
  <c r="J97"/>
  <c i="7" r="J89"/>
  <c r="F91"/>
  <c r="F92"/>
  <c r="E108"/>
  <c r="BE121"/>
  <c r="BE125"/>
  <c r="BE126"/>
  <c r="BE127"/>
  <c r="BE128"/>
  <c r="BE129"/>
  <c r="BE130"/>
  <c r="BE131"/>
  <c r="BE133"/>
  <c r="BE134"/>
  <c r="BE136"/>
  <c r="BE138"/>
  <c r="BE144"/>
  <c r="J91"/>
  <c r="J92"/>
  <c r="BE120"/>
  <c r="BE132"/>
  <c r="BE150"/>
  <c r="BE151"/>
  <c r="BE159"/>
  <c r="BE161"/>
  <c r="BE162"/>
  <c r="BE163"/>
  <c i="6" r="E85"/>
  <c r="F92"/>
  <c r="J124"/>
  <c r="BE133"/>
  <c r="BE135"/>
  <c r="BE137"/>
  <c r="BE140"/>
  <c r="BE141"/>
  <c r="BE146"/>
  <c r="BE148"/>
  <c r="BE150"/>
  <c r="BE152"/>
  <c r="BE154"/>
  <c r="BE156"/>
  <c r="BE163"/>
  <c r="BE165"/>
  <c r="BE175"/>
  <c r="BE177"/>
  <c r="BE179"/>
  <c r="BE181"/>
  <c r="BE186"/>
  <c r="BE188"/>
  <c r="BE193"/>
  <c r="BE196"/>
  <c r="BE198"/>
  <c r="BE203"/>
  <c r="BE207"/>
  <c r="BE214"/>
  <c r="BE226"/>
  <c r="BE232"/>
  <c r="BE234"/>
  <c r="BE237"/>
  <c r="BE239"/>
  <c r="BE244"/>
  <c r="BE246"/>
  <c r="BE247"/>
  <c r="BE249"/>
  <c r="BE251"/>
  <c r="BE255"/>
  <c r="BE264"/>
  <c r="BE268"/>
  <c r="BE269"/>
  <c r="BE273"/>
  <c r="BE277"/>
  <c r="BE278"/>
  <c r="BE281"/>
  <c r="BE282"/>
  <c r="BE283"/>
  <c r="BE284"/>
  <c r="BE285"/>
  <c r="BE287"/>
  <c r="BE289"/>
  <c r="BE301"/>
  <c r="BE303"/>
  <c r="BE305"/>
  <c r="BE306"/>
  <c r="BE310"/>
  <c r="BE312"/>
  <c r="BE313"/>
  <c r="BE314"/>
  <c r="BE316"/>
  <c r="BE318"/>
  <c r="BE324"/>
  <c r="BE327"/>
  <c r="BE328"/>
  <c r="BE332"/>
  <c r="BE333"/>
  <c r="BE335"/>
  <c r="BE340"/>
  <c r="BE342"/>
  <c r="BE138"/>
  <c r="BE139"/>
  <c r="BE142"/>
  <c r="BE144"/>
  <c r="BE167"/>
  <c r="BE169"/>
  <c r="BE183"/>
  <c r="BE191"/>
  <c r="BE200"/>
  <c r="BE205"/>
  <c r="BE217"/>
  <c r="BE224"/>
  <c r="BE228"/>
  <c r="BE230"/>
  <c r="BE236"/>
  <c r="BE242"/>
  <c r="BE253"/>
  <c r="BE258"/>
  <c r="BE261"/>
  <c r="BE271"/>
  <c r="BE276"/>
  <c r="BE280"/>
  <c r="BE295"/>
  <c r="BE304"/>
  <c r="BE315"/>
  <c r="BE320"/>
  <c r="BE330"/>
  <c r="BE334"/>
  <c r="BE337"/>
  <c r="BE345"/>
  <c r="BE346"/>
  <c i="5" r="E85"/>
  <c r="J92"/>
  <c r="J114"/>
  <c r="F117"/>
  <c r="BE123"/>
  <c r="BE126"/>
  <c r="BE128"/>
  <c r="BE130"/>
  <c r="BE139"/>
  <c r="BE142"/>
  <c r="BE147"/>
  <c r="BE150"/>
  <c r="BE153"/>
  <c r="BE157"/>
  <c r="BE159"/>
  <c r="BE162"/>
  <c r="BE172"/>
  <c r="BE179"/>
  <c r="BE125"/>
  <c r="BE131"/>
  <c r="BE137"/>
  <c r="BE144"/>
  <c r="BE155"/>
  <c r="BE163"/>
  <c r="BE165"/>
  <c i="3" r="J246"/>
  <c r="J102"/>
  <c i="4" r="E85"/>
  <c r="F91"/>
  <c r="F92"/>
  <c r="BE142"/>
  <c r="BE144"/>
  <c r="BE151"/>
  <c r="BE153"/>
  <c r="BE155"/>
  <c r="BE157"/>
  <c r="BE160"/>
  <c r="BE166"/>
  <c r="BE187"/>
  <c r="BE225"/>
  <c r="BE227"/>
  <c r="BE230"/>
  <c r="BE237"/>
  <c r="BE242"/>
  <c r="BE252"/>
  <c r="BE258"/>
  <c r="BE262"/>
  <c r="BE263"/>
  <c r="BE264"/>
  <c r="BE272"/>
  <c r="BE277"/>
  <c r="BE280"/>
  <c r="BE281"/>
  <c r="BE284"/>
  <c r="BE287"/>
  <c r="BE294"/>
  <c r="BE299"/>
  <c r="BE308"/>
  <c r="BE316"/>
  <c r="BE321"/>
  <c r="BE330"/>
  <c r="BE333"/>
  <c r="BE337"/>
  <c r="BE342"/>
  <c r="BE349"/>
  <c r="BE351"/>
  <c r="BE354"/>
  <c r="BE355"/>
  <c r="BE358"/>
  <c r="BE359"/>
  <c r="BE360"/>
  <c r="BE364"/>
  <c r="BE365"/>
  <c r="BE368"/>
  <c r="BE369"/>
  <c r="BE374"/>
  <c r="BE378"/>
  <c r="J89"/>
  <c r="J91"/>
  <c r="J92"/>
  <c r="BE132"/>
  <c r="BE137"/>
  <c r="BE138"/>
  <c r="BE139"/>
  <c r="BE140"/>
  <c r="BE141"/>
  <c r="BE146"/>
  <c r="BE164"/>
  <c r="BE172"/>
  <c r="BE173"/>
  <c r="BE175"/>
  <c r="BE176"/>
  <c r="BE179"/>
  <c r="BE185"/>
  <c r="BE189"/>
  <c r="BE195"/>
  <c r="BE198"/>
  <c r="BE201"/>
  <c r="BE203"/>
  <c r="BE223"/>
  <c r="BE232"/>
  <c r="BE247"/>
  <c r="BE250"/>
  <c r="BE260"/>
  <c r="BE266"/>
  <c r="BE273"/>
  <c r="BE275"/>
  <c r="BE278"/>
  <c r="BE283"/>
  <c r="BE286"/>
  <c r="BE289"/>
  <c r="BE291"/>
  <c r="BE292"/>
  <c r="BE296"/>
  <c r="BE297"/>
  <c r="BE301"/>
  <c r="BE303"/>
  <c r="BE306"/>
  <c r="BE312"/>
  <c r="BE313"/>
  <c r="BE315"/>
  <c r="BE318"/>
  <c r="BE319"/>
  <c r="BE322"/>
  <c r="BE324"/>
  <c r="BE325"/>
  <c r="BE327"/>
  <c r="BE329"/>
  <c r="BE332"/>
  <c r="BE335"/>
  <c r="BE338"/>
  <c r="BE339"/>
  <c r="BE340"/>
  <c r="BE341"/>
  <c r="BE344"/>
  <c r="BE345"/>
  <c r="BE346"/>
  <c r="BE348"/>
  <c r="BE350"/>
  <c r="BE353"/>
  <c r="BE361"/>
  <c r="BE371"/>
  <c i="3" r="BE313"/>
  <c r="BE320"/>
  <c r="BE340"/>
  <c r="BE342"/>
  <c r="E85"/>
  <c r="J89"/>
  <c r="F91"/>
  <c r="J91"/>
  <c r="J92"/>
  <c r="BE132"/>
  <c r="BE135"/>
  <c r="BE138"/>
  <c r="BE143"/>
  <c r="BE148"/>
  <c r="BE150"/>
  <c r="BE153"/>
  <c r="BE157"/>
  <c r="BE159"/>
  <c r="BE161"/>
  <c r="BE172"/>
  <c r="BE175"/>
  <c r="BE178"/>
  <c r="BE180"/>
  <c r="BE182"/>
  <c r="BE185"/>
  <c r="BE188"/>
  <c r="BE191"/>
  <c r="BE192"/>
  <c r="BE206"/>
  <c r="BE208"/>
  <c r="BE216"/>
  <c r="BE218"/>
  <c r="BE221"/>
  <c r="BE224"/>
  <c r="BE238"/>
  <c r="BE242"/>
  <c r="BE244"/>
  <c r="BE255"/>
  <c r="BE256"/>
  <c r="BE258"/>
  <c r="BE261"/>
  <c r="BE263"/>
  <c r="BE277"/>
  <c r="BE279"/>
  <c r="BE287"/>
  <c r="BE293"/>
  <c r="BE297"/>
  <c r="BE298"/>
  <c r="BE301"/>
  <c r="BE302"/>
  <c r="BE305"/>
  <c r="BE311"/>
  <c r="BE312"/>
  <c r="BE329"/>
  <c r="BE338"/>
  <c r="BE388"/>
  <c r="BE390"/>
  <c r="BE396"/>
  <c r="BE399"/>
  <c r="BE408"/>
  <c r="F92"/>
  <c r="BE142"/>
  <c r="BE146"/>
  <c r="BE155"/>
  <c r="BE171"/>
  <c r="BE212"/>
  <c r="BE215"/>
  <c r="BE240"/>
  <c r="BE247"/>
  <c r="BE260"/>
  <c r="BE271"/>
  <c r="BE344"/>
  <c r="BE346"/>
  <c r="BE349"/>
  <c r="BE351"/>
  <c r="BE352"/>
  <c r="BE355"/>
  <c r="BE368"/>
  <c r="BE371"/>
  <c r="BE374"/>
  <c r="BE376"/>
  <c r="BE377"/>
  <c r="BE345"/>
  <c r="BE348"/>
  <c r="BE353"/>
  <c r="BE361"/>
  <c r="BE362"/>
  <c r="BE369"/>
  <c r="BE372"/>
  <c r="BE378"/>
  <c r="BE379"/>
  <c r="BE382"/>
  <c r="BE384"/>
  <c r="BE393"/>
  <c r="BE394"/>
  <c i="2" r="F92"/>
  <c r="E113"/>
  <c r="J120"/>
  <c r="BE128"/>
  <c r="BE145"/>
  <c r="BE149"/>
  <c r="BE154"/>
  <c r="BE156"/>
  <c r="BE158"/>
  <c r="BE159"/>
  <c r="BE161"/>
  <c r="BE162"/>
  <c r="BE165"/>
  <c r="BE171"/>
  <c r="BE186"/>
  <c r="BE190"/>
  <c r="BE202"/>
  <c r="BE214"/>
  <c r="BE230"/>
  <c r="J117"/>
  <c r="BE126"/>
  <c r="BE130"/>
  <c r="BE143"/>
  <c r="BE146"/>
  <c r="BE208"/>
  <c r="BE213"/>
  <c r="BE226"/>
  <c r="BE232"/>
  <c r="BE172"/>
  <c r="BE173"/>
  <c r="BE177"/>
  <c r="BE183"/>
  <c r="BE185"/>
  <c r="BE189"/>
  <c r="BE198"/>
  <c r="BE200"/>
  <c r="BE209"/>
  <c r="BE224"/>
  <c r="BE152"/>
  <c r="BE203"/>
  <c r="BE204"/>
  <c r="BE206"/>
  <c r="BE207"/>
  <c r="BE210"/>
  <c r="BE215"/>
  <c r="BE218"/>
  <c r="BE220"/>
  <c r="BE222"/>
  <c r="BE228"/>
  <c r="F34"/>
  <c i="1" r="BA95"/>
  <c i="3" r="J34"/>
  <c i="1" r="AW96"/>
  <c i="4" r="F34"/>
  <c i="1" r="BA97"/>
  <c i="4" r="J34"/>
  <c i="1" r="AW97"/>
  <c i="5" r="F34"/>
  <c i="1" r="BA98"/>
  <c i="5" r="F36"/>
  <c i="1" r="BC98"/>
  <c i="5" r="J34"/>
  <c i="1" r="AW98"/>
  <c i="6" r="F35"/>
  <c i="1" r="BB99"/>
  <c i="7" r="J34"/>
  <c i="1" r="AW100"/>
  <c i="7" r="F37"/>
  <c i="1" r="BD100"/>
  <c i="2" r="F36"/>
  <c i="1" r="BC95"/>
  <c i="2" r="F37"/>
  <c i="1" r="BD95"/>
  <c i="3" r="F37"/>
  <c i="1" r="BD96"/>
  <c i="3" r="F35"/>
  <c i="1" r="BB96"/>
  <c i="4" r="F35"/>
  <c i="1" r="BB97"/>
  <c i="5" r="F35"/>
  <c i="1" r="BB98"/>
  <c i="5" r="F37"/>
  <c i="1" r="BD98"/>
  <c i="6" r="F34"/>
  <c i="1" r="BA99"/>
  <c i="6" r="F37"/>
  <c i="1" r="BD99"/>
  <c i="2" r="F35"/>
  <c i="1" r="BB95"/>
  <c i="2" r="J34"/>
  <c i="1" r="AW95"/>
  <c i="3" r="F36"/>
  <c i="1" r="BC96"/>
  <c i="3" r="F34"/>
  <c i="1" r="BA96"/>
  <c i="4" r="F36"/>
  <c i="1" r="BC97"/>
  <c i="4" r="F37"/>
  <c i="1" r="BD97"/>
  <c i="6" r="F36"/>
  <c i="1" r="BC99"/>
  <c i="6" r="J34"/>
  <c i="1" r="AW99"/>
  <c i="7" r="F34"/>
  <c i="1" r="BA100"/>
  <c i="7" r="F35"/>
  <c i="1" r="BB100"/>
  <c i="5" l="1" r="P121"/>
  <c r="P120"/>
  <c i="1" r="AU98"/>
  <c i="3" r="P299"/>
  <c i="2" r="P124"/>
  <c r="P123"/>
  <c i="1" r="AU95"/>
  <c i="6" r="R266"/>
  <c r="R130"/>
  <c i="3" r="BK130"/>
  <c r="BK129"/>
  <c r="J129"/>
  <c r="R130"/>
  <c r="R129"/>
  <c i="2" r="T124"/>
  <c r="T123"/>
  <c i="5" r="T121"/>
  <c r="T120"/>
  <c i="4" r="P356"/>
  <c r="P130"/>
  <c r="P129"/>
  <c i="1" r="AU97"/>
  <c i="3" r="T299"/>
  <c r="T130"/>
  <c r="T129"/>
  <c r="P130"/>
  <c r="P129"/>
  <c i="1" r="AU96"/>
  <c i="4" r="T356"/>
  <c r="T130"/>
  <c r="T129"/>
  <c i="6" r="T266"/>
  <c r="T130"/>
  <c i="5" r="R121"/>
  <c r="R120"/>
  <c i="4" r="R356"/>
  <c r="R130"/>
  <c r="R129"/>
  <c i="2" r="R124"/>
  <c r="R123"/>
  <c r="BK124"/>
  <c r="J124"/>
  <c r="J97"/>
  <c i="6" r="BK259"/>
  <c r="J259"/>
  <c r="J104"/>
  <c i="7" r="J119"/>
  <c r="J97"/>
  <c i="3" r="BK299"/>
  <c r="J299"/>
  <c r="J104"/>
  <c r="BK391"/>
  <c r="J391"/>
  <c r="J107"/>
  <c i="4" r="BK130"/>
  <c r="J130"/>
  <c r="J97"/>
  <c r="BK356"/>
  <c r="J356"/>
  <c r="J106"/>
  <c i="5" r="BK121"/>
  <c r="J121"/>
  <c r="J97"/>
  <c i="6" r="BK266"/>
  <c r="J266"/>
  <c r="J106"/>
  <c r="BK130"/>
  <c r="J130"/>
  <c i="3" r="J30"/>
  <c i="1" r="AG96"/>
  <c i="7" r="J30"/>
  <c i="1" r="AG100"/>
  <c i="3" r="F33"/>
  <c i="1" r="AZ96"/>
  <c i="5" r="F33"/>
  <c i="1" r="AZ98"/>
  <c i="6" r="J33"/>
  <c i="1" r="AV99"/>
  <c r="AT99"/>
  <c r="BB94"/>
  <c r="W31"/>
  <c i="2" r="J33"/>
  <c i="1" r="AV95"/>
  <c r="AT95"/>
  <c i="3" r="J33"/>
  <c i="1" r="AV96"/>
  <c r="AT96"/>
  <c r="AN96"/>
  <c i="4" r="J33"/>
  <c i="1" r="AV97"/>
  <c r="AT97"/>
  <c i="6" r="F33"/>
  <c i="1" r="AZ99"/>
  <c r="BD94"/>
  <c r="W33"/>
  <c i="2" r="F33"/>
  <c i="1" r="AZ95"/>
  <c i="4" r="F33"/>
  <c i="1" r="AZ97"/>
  <c i="5" r="J33"/>
  <c i="1" r="AV98"/>
  <c r="AT98"/>
  <c i="6" r="J30"/>
  <c i="1" r="AG99"/>
  <c i="7" r="F33"/>
  <c i="1" r="AZ100"/>
  <c r="BC94"/>
  <c r="W32"/>
  <c i="7" r="J33"/>
  <c i="1" r="AV100"/>
  <c r="AT100"/>
  <c r="AN100"/>
  <c r="BA94"/>
  <c r="W30"/>
  <c i="3" l="1" r="J96"/>
  <c i="5" r="BK120"/>
  <c r="J120"/>
  <c i="2" r="BK123"/>
  <c r="J123"/>
  <c r="J96"/>
  <c i="4" r="BK129"/>
  <c r="J129"/>
  <c r="J96"/>
  <c i="3" r="J130"/>
  <c r="J97"/>
  <c i="1" r="AN99"/>
  <c i="6" r="J96"/>
  <c i="7" r="J39"/>
  <c i="6" r="J39"/>
  <c i="3" r="J39"/>
  <c i="1" r="AU94"/>
  <c i="5" r="J30"/>
  <c i="1" r="AG98"/>
  <c r="AZ94"/>
  <c r="W29"/>
  <c r="AW94"/>
  <c r="AK30"/>
  <c r="AX94"/>
  <c r="AY94"/>
  <c i="5" l="1" r="J39"/>
  <c r="J96"/>
  <c i="1" r="AN98"/>
  <c i="4" r="J30"/>
  <c i="1" r="AG97"/>
  <c r="AV94"/>
  <c r="AK29"/>
  <c i="2" r="J30"/>
  <c i="1" r="AG95"/>
  <c r="AN95"/>
  <c i="2" l="1" r="J39"/>
  <c i="4" r="J39"/>
  <c i="1" r="AN97"/>
  <c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<sst xmlns="http://schemas.openxmlformats.org/spreadsheetml/2006/main">
  <si>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</si>
  <si>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</si>
  <si>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</si>
  <si>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</si>
  <si>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</si>
  <si>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{aeb49990-9ea2-4ee2-bc6b-afa3dbfaccba}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</si>
  <si>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</si>
  <si>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</si>
  <si>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</si>
  <si>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</si>
  <si>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</si>
  <si>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</si>
  <si>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</si>
  <si>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</si>
  <si>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25-007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</si>
  <si>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</si>
  <si>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</si>
  <si>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BRNO, LEITNEROVA III, REKONSTRUKCE KANALIZACE A VODOVODU  ÚSEK KŘÍDLOVICKÁ -  LEITNEROVÁ</t>
  </si>
  <si>
    <t>KSO:</t>
  </si>
  <si>
    <t>CC-CZ:</t>
  </si>
  <si>
    <t>Místo:</t>
  </si>
  <si>
    <t xml:space="preserve"> </t>
  </si>
  <si>
    <t>Datum:</t>
  </si>
  <si>
    <t>16. 11. 2025</t>
  </si>
  <si>
    <t>Zadavatel:</t>
  </si>
  <si>
    <t>IČ:</t>
  </si>
  <si>
    <t>44992785</t>
  </si>
  <si>
    <t>Statutární město Brno</t>
  </si>
  <si>
    <t>DIČ:</t>
  </si>
  <si>
    <t>Uchazeč:</t>
  </si>
  <si>
    <t>Vyplň údaj</t>
  </si>
  <si>
    <t>Projektant:</t>
  </si>
  <si>
    <t>44012900</t>
  </si>
  <si>
    <t>PROVO, spol. s r.o.</t>
  </si>
  <si>
    <t>CZ44012900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</si>
  <si>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</si>
  <si>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</si>
  <si>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</si>
  <si>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</si>
  <si>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</si>
  <si>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</si>
  <si>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</si>
  <si>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</si>
  <si>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</si>
  <si>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</si>
  <si>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</si>
  <si>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</si>
  <si>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</si>
  <si>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</si>
  <si>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</si>
  <si>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</si>
  <si>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</si>
  <si>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</si>
  <si>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</si>
  <si>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</si>
  <si>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</si>
  <si>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</si>
  <si>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</si>
  <si>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</si>
  <si>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</si>
  <si>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</si>
  <si>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</si>
  <si>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</si>
  <si>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</si>
  <si>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</si>
  <si>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</si>
  <si>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</si>
  <si>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</si>
  <si>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</si>
  <si>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</si>
  <si>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</si>
  <si>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</si>
  <si>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</si>
  <si>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</si>
  <si>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</si>
  <si>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</si>
  <si>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</si>
  <si>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</si>
  <si>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</si>
  <si>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</si>
  <si>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</si>
  <si>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</si>
  <si>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</si>
  <si>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300</t>
  </si>
  <si>
    <t xml:space="preserve">Obnova povrchů v rámci této stavby </t>
  </si>
  <si>
    <t>STA</t>
  </si>
  <si>
    <t>1</t>
  </si>
  <si>
    <t>{a3434374-ad55-408b-a221-62a554dd036a}</t>
  </si>
  <si>
    <t>2</t>
  </si>
  <si>
    <t>SO 310</t>
  </si>
  <si>
    <t>Kanalizační stoka</t>
  </si>
  <si>
    <t>{cb317886-7b63-4313-b12e-fe446b6ee15e}</t>
  </si>
  <si>
    <t>SO 330</t>
  </si>
  <si>
    <t>Vodovodní řad</t>
  </si>
  <si>
    <t>{48e956cc-0d62-42cc-9341-4259681bd3bb}</t>
  </si>
  <si>
    <t>SO 350</t>
  </si>
  <si>
    <t>Odvodnění základové spáry</t>
  </si>
  <si>
    <t>{b26c839c-dd8a-4dc8-b03f-45040fa54d04}</t>
  </si>
  <si>
    <t>SO 910</t>
  </si>
  <si>
    <t>Přeložka plynovodu</t>
  </si>
  <si>
    <t>{af98a9ba-d09f-4843-8829-16a521e1bbe8}</t>
  </si>
  <si>
    <t>SO 990</t>
  </si>
  <si>
    <t>Vedlejší a ostatní náklady</t>
  </si>
  <si>
    <t>{9f89ed2b-8453-488a-ad73-2716cd93de9f}</t>
  </si>
  <si>
    <t>KRYCÍ LIST SOUPISU PRACÍ</t>
  </si>
  <si>
    <t>Objekt:</t>
  </si>
  <si>
    <t xml:space="preserve">SO 300 - Obnova povrchů v rámci této stavby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</si>
  <si>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</si>
  <si>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</si>
  <si>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</si>
  <si>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</si>
  <si>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</si>
  <si>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</si>
  <si>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</si>
  <si>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11 - Přípravné a přidružené práce   </t>
  </si>
  <si>
    <t xml:space="preserve">    5 - Komunikace   </t>
  </si>
  <si>
    <t xml:space="preserve">    9 - Ostatní konstrukce a práce   </t>
  </si>
  <si>
    <t xml:space="preserve">    997 - Doprava suti a vybouraných hmot</t>
  </si>
  <si>
    <t xml:space="preserve">    998 - Přesun hmot   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</si>
  <si>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</si>
  <si>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</si>
  <si>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</si>
  <si>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</si>
  <si>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</si>
  <si>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</si>
  <si>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</si>
  <si>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</si>
  <si>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</si>
  <si>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</si>
  <si>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</si>
  <si>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</si>
  <si>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</si>
  <si>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</si>
  <si>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</si>
  <si>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</si>
  <si>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</si>
  <si>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</si>
  <si>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122252203</t>
  </si>
  <si>
    <t>Odkopávky a prokopávky nezapažené pro silnice a dálnice strojně v hornině třídy těžitelnosti I do 100 m3</t>
  </si>
  <si>
    <t>m3</t>
  </si>
  <si>
    <t>CS ÚRS 2025 02</t>
  </si>
  <si>
    <t>4</t>
  </si>
  <si>
    <t>1104906961</t>
  </si>
  <si>
    <t>VV</t>
  </si>
  <si>
    <t xml:space="preserve">"65%"  100,75*0,65</t>
  </si>
  <si>
    <t>122452203</t>
  </si>
  <si>
    <t>Odkopávky a prokopávky nezapažené pro silnice a dálnice strojně v hornině třídy těžitelnosti II do 100 m3</t>
  </si>
  <si>
    <t>-661962493</t>
  </si>
  <si>
    <t xml:space="preserve">"35%"  100,75*0,85</t>
  </si>
  <si>
    <t>3</t>
  </si>
  <si>
    <t>132251252</t>
  </si>
  <si>
    <t>Hloubení nezapažených rýh šířky přes 800 do 2 000 mm strojně s urovnáním dna do předepsaného profilu a spádu v hornině třídy těžitelnosti I skupiny 3 přes 20 do 50 m3</t>
  </si>
  <si>
    <t>2069340758</t>
  </si>
  <si>
    <t xml:space="preserve">"asfaltový recyklát v rýhách   </t>
  </si>
  <si>
    <t>0,9*10,0*0,3</t>
  </si>
  <si>
    <t>2,0*3,0*0,3</t>
  </si>
  <si>
    <t>Mezisoučet</t>
  </si>
  <si>
    <t xml:space="preserve">"zemina v rýhách   </t>
  </si>
  <si>
    <t>"plyn</t>
  </si>
  <si>
    <t>"chodník</t>
  </si>
  <si>
    <t xml:space="preserve">"kanalizace"   1,79*0,25*6,4</t>
  </si>
  <si>
    <t>"vodovod" 1,1*0,25*3,8</t>
  </si>
  <si>
    <t>Součet</t>
  </si>
  <si>
    <t>162751113</t>
  </si>
  <si>
    <t>Vodorovné přemístění výkopku nebo sypaniny po suchu na obvyklém dopravním prostředku, bez naložení výkopku, avšak se složením bez rozhrnutí z horniny třídy těžitelnosti I skupiny 1 až 3 na vzdálenost přes 5 000 do 6 000 m</t>
  </si>
  <si>
    <t>1915521972</t>
  </si>
  <si>
    <t>65,488+12,909</t>
  </si>
  <si>
    <t>5</t>
  </si>
  <si>
    <t>162751133</t>
  </si>
  <si>
    <t>Vodorovné přemístění výkopku nebo sypaniny po suchu na obvyklém dopravním prostředku, bez naložení výkopku, avšak se složením bez rozhrnutí z horniny třídy těžitelnosti II skupiny 4 a 5 na vzdálenost přes 5 000 do 6 000 m</t>
  </si>
  <si>
    <t>-1246550779</t>
  </si>
  <si>
    <t>6</t>
  </si>
  <si>
    <t>171201221</t>
  </si>
  <si>
    <t>Poplatek za uložení stavebního odpadu na skládce (skládkovné) zeminy a kamení zatříděného do Katalogu odpadů pod kódem 17 05 04</t>
  </si>
  <si>
    <t>t</t>
  </si>
  <si>
    <t>-1900401827</t>
  </si>
  <si>
    <t>"70%"</t>
  </si>
  <si>
    <t>164,035*1,67*0,7</t>
  </si>
  <si>
    <t>7</t>
  </si>
  <si>
    <t>171201232vl</t>
  </si>
  <si>
    <t>Poplatek za navážku</t>
  </si>
  <si>
    <t>475870231</t>
  </si>
  <si>
    <t>"30%"</t>
  </si>
  <si>
    <t>164,035*1,67*0,3</t>
  </si>
  <si>
    <t>8</t>
  </si>
  <si>
    <t>171251201</t>
  </si>
  <si>
    <t>Uložení sypaniny na skládky nebo meziskládky bez hutnění s upravením uložené sypaniny do předepsaného tvaru</t>
  </si>
  <si>
    <t>-364195200</t>
  </si>
  <si>
    <t>78,397+85,638</t>
  </si>
  <si>
    <t>9</t>
  </si>
  <si>
    <t>181351103</t>
  </si>
  <si>
    <t>Rozprostření a urovnání ornice v rovině nebo ve svahu sklonu do 1:5 strojně při souvislé ploše přes 100 do 500 m2, tl. vrstvy do 200 mm</t>
  </si>
  <si>
    <t>m2</t>
  </si>
  <si>
    <t>-132575721</t>
  </si>
  <si>
    <t xml:space="preserve">"viz. situace"  31,0</t>
  </si>
  <si>
    <t>10</t>
  </si>
  <si>
    <t>M</t>
  </si>
  <si>
    <t>10371500</t>
  </si>
  <si>
    <t>substrát pro trávníky VL</t>
  </si>
  <si>
    <t>1324496054</t>
  </si>
  <si>
    <t xml:space="preserve">31,0*0,2   </t>
  </si>
  <si>
    <t>11</t>
  </si>
  <si>
    <t>181411131</t>
  </si>
  <si>
    <t>Založení trávníku na půdě předem připravené plochy do 1000 m2 výsevem včetně utažení parkového v rovině nebo na svahu do 1:5</t>
  </si>
  <si>
    <t>-412665110</t>
  </si>
  <si>
    <t>00572420</t>
  </si>
  <si>
    <t>osivo směs travní parková okrasná</t>
  </si>
  <si>
    <t>kg</t>
  </si>
  <si>
    <t>1267158629</t>
  </si>
  <si>
    <t xml:space="preserve">31,0*0,05*1,05   </t>
  </si>
  <si>
    <t>13</t>
  </si>
  <si>
    <t>181951111</t>
  </si>
  <si>
    <t>Úprava pláně vyrovnáním výškových rozdílů strojně v hornině třídy těžitelnosti I, skupiny 1 až 3 bez zhutnění</t>
  </si>
  <si>
    <t>2043306382</t>
  </si>
  <si>
    <t>14</t>
  </si>
  <si>
    <t>181951112</t>
  </si>
  <si>
    <t>Úprava pláně vyrovnáním výškových rozdílů strojně v hornině třídy těžitelnosti I, skupiny 1 až 3 se zhutněním</t>
  </si>
  <si>
    <t>1861141509</t>
  </si>
  <si>
    <t>11+8+45+15+470</t>
  </si>
  <si>
    <t xml:space="preserve">Přípravné a přidružené práce   </t>
  </si>
  <si>
    <t>15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</si>
  <si>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</si>
  <si>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</si>
  <si>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312205794</t>
  </si>
  <si>
    <t>45,0</t>
  </si>
  <si>
    <t>"rýhy"</t>
  </si>
  <si>
    <t xml:space="preserve">"kanalizace"  - 1,79*6,4</t>
  </si>
  <si>
    <t>"vodovod" -1,1*3,8</t>
  </si>
  <si>
    <t>16</t>
  </si>
  <si>
    <t>113107111</t>
  </si>
  <si>
    <t>Odstranění podkladů nebo krytů ručně s přemístěním hmot na skládku na vzdálenost do 3 m nebo s naložením na dopravní prostředek z kameniva těženého, o tl. vrstvy do 100 mm</t>
  </si>
  <si>
    <t>-951879993</t>
  </si>
  <si>
    <t>17</t>
  </si>
  <si>
    <t>113107141</t>
  </si>
  <si>
    <t>Odstranění podkladů nebo krytů ručně s přemístěním hmot na skládku na vzdálenost do 3 m nebo s naložením na dopravní prostředek živičných, o tl. vrstvy do 50 mm</t>
  </si>
  <si>
    <t>1162025840</t>
  </si>
  <si>
    <t>18</t>
  </si>
  <si>
    <t>113107142</t>
  </si>
  <si>
    <t>Odstranění podkladů nebo krytů ručně s přemístěním hmot na skládku na vzdálenost do 3 m nebo s naložením na dopravní prostředek živičných, o tl. vrstvy přes 50 do 100 mm</t>
  </si>
  <si>
    <t>-475168004</t>
  </si>
  <si>
    <t xml:space="preserve">"Asfaltový chodník"  8,0</t>
  </si>
  <si>
    <t xml:space="preserve">"Asfaltová vozovka"  11,0</t>
  </si>
  <si>
    <t>19</t>
  </si>
  <si>
    <t>113107312</t>
  </si>
  <si>
    <t>Odstranění podkladů nebo krytů strojně plochy jednotlivě do 50 m2 s přemístěním hmot na skládku na vzdálenost do 3 m nebo s naložením na dopravní prostředek z kameniva těženého, o tl. vrstvy přes 100 do 200 mm</t>
  </si>
  <si>
    <t>-1621646588</t>
  </si>
  <si>
    <t>" dlažba</t>
  </si>
  <si>
    <t>29,364</t>
  </si>
  <si>
    <t>"Asfaltový chodník</t>
  </si>
  <si>
    <t>8,0</t>
  </si>
  <si>
    <t>20</t>
  </si>
  <si>
    <t>113107134</t>
  </si>
  <si>
    <t>Odstranění podkladů nebo krytů ručně s přemístěním hmot na skládku na vzdálenost do 3 m nebo s naložením na dopravní prostředek z betonu prostého, o tl. vrstvy přes 400 do 500 mm</t>
  </si>
  <si>
    <t>1195285665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</si>
  <si>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</si>
  <si>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</si>
  <si>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</si>
  <si>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-121734096</t>
  </si>
  <si>
    <t>22</t>
  </si>
  <si>
    <t>59914111102 VL</t>
  </si>
  <si>
    <t>Výplň spáry živičnou zálivkou</t>
  </si>
  <si>
    <t>709191889</t>
  </si>
  <si>
    <t>10,5+10*2+(3+2)*2</t>
  </si>
  <si>
    <t xml:space="preserve">Komunikace   </t>
  </si>
  <si>
    <t>23</t>
  </si>
  <si>
    <t>564762111</t>
  </si>
  <si>
    <t>Podklad nebo kryt z vibrovaného štěrku VŠ s rozprostřením, vlhčením a zhutněním, po zhutnění tl. 200 mm</t>
  </si>
  <si>
    <t>222130279</t>
  </si>
  <si>
    <t>24</t>
  </si>
  <si>
    <t>564851011</t>
  </si>
  <si>
    <t>Podklad ze štěrkodrti ŠD s rozprostřením a zhutněním plochy jednotlivě do 100 m2, po zhutnění tl. 150 mm</t>
  </si>
  <si>
    <t>-695467874</t>
  </si>
  <si>
    <t>"Asfaltová vozovka</t>
  </si>
  <si>
    <t>11,0+15,0</t>
  </si>
  <si>
    <t>25</t>
  </si>
  <si>
    <t>565176011</t>
  </si>
  <si>
    <t>Asfaltový beton vrstva podkladní ACP 22 z nemodifikovaného asfaltu s rozprostřením a zhutněním ACP 22 + v pruhu šířky přes 1,5 do 3 m, po zhutnění tl. 100 mm</t>
  </si>
  <si>
    <t>-385954964</t>
  </si>
  <si>
    <t>26</t>
  </si>
  <si>
    <t>567142115</t>
  </si>
  <si>
    <t>Podklad ze směsi stmelené cementem SC bez dilatačních spár, s rozprostřením a zhutněním SC C 8/10 (KSC I), po zhutnění tl. 250 mm</t>
  </si>
  <si>
    <t>-380329203</t>
  </si>
  <si>
    <t>27</t>
  </si>
  <si>
    <t>573111114</t>
  </si>
  <si>
    <t>Postřik infiltrační PI z asfaltu silničního s posypem kamenivem, v množství 2,00 kg/m2</t>
  </si>
  <si>
    <t>-1971330468</t>
  </si>
  <si>
    <t>28</t>
  </si>
  <si>
    <t>573211109</t>
  </si>
  <si>
    <t>Postřik spojovací PS bez posypu kamenivem z asfaltu silničního, v množství 0,50 kg/m2</t>
  </si>
  <si>
    <t>1423233650</t>
  </si>
  <si>
    <t>29</t>
  </si>
  <si>
    <t>577144111</t>
  </si>
  <si>
    <t>Asfaltový beton vrstva obrusná ACO 11 z nemodifikovaného asfaltu s rozprostřením a se zhutněním ACO 11+ v pruhu šířky přes 1,5 do 3 m, po zhutnění tl. 50 mm</t>
  </si>
  <si>
    <t>-106023582</t>
  </si>
  <si>
    <t>30</t>
  </si>
  <si>
    <t>565175001</t>
  </si>
  <si>
    <t>Asfaltový beton vrstva podkladní ACP 16 z nemodifikovaného asfaltu s rozprostřením a zhutněním ACP 16 + v pruhu šířky do 1,5 m, po zhutnění tl. 100 mm</t>
  </si>
  <si>
    <t>1148980625</t>
  </si>
  <si>
    <t>31</t>
  </si>
  <si>
    <t>578132113</t>
  </si>
  <si>
    <t>Litý asfalt MA 8 (LAJ) s rozprostřením z nemodifikovaného asfaltu v pruhu šířky do 3 m tl. 30 mm</t>
  </si>
  <si>
    <t>-1445419394</t>
  </si>
  <si>
    <t>32</t>
  </si>
  <si>
    <t>578901112</t>
  </si>
  <si>
    <t>Zdrsňovací posyp litého asfaltu z kameniva drobného drceného obaleného asfaltem se zaválcováním a s odstraněním přebytečného materiálu z povrchu, v množství 6 kg/m2</t>
  </si>
  <si>
    <t>992024908</t>
  </si>
  <si>
    <t>33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</si>
  <si>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</si>
  <si>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</si>
  <si>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665179452</t>
  </si>
  <si>
    <t>34</t>
  </si>
  <si>
    <t>592453140 VL</t>
  </si>
  <si>
    <t xml:space="preserve">dlažba  20x20x6 cm přírodní</t>
  </si>
  <si>
    <t>458050891</t>
  </si>
  <si>
    <t xml:space="preserve">45,0*1,01   </t>
  </si>
  <si>
    <t xml:space="preserve">Ostatní konstrukce a práce   </t>
  </si>
  <si>
    <t>35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</si>
  <si>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</si>
  <si>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</si>
  <si>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1062640235</t>
  </si>
  <si>
    <t>36</t>
  </si>
  <si>
    <t>59217031</t>
  </si>
  <si>
    <t>obrubník silniční betonový 1000x150x250mm</t>
  </si>
  <si>
    <t>-1882583339</t>
  </si>
  <si>
    <t>37</t>
  </si>
  <si>
    <t>919735111</t>
  </si>
  <si>
    <t>Řezání stávajícího živičného krytu nebo podkladu hloubky do 50 mm</t>
  </si>
  <si>
    <t>97232768</t>
  </si>
  <si>
    <t>997</t>
  </si>
  <si>
    <t>Doprava suti a vybouraných hmot</t>
  </si>
  <si>
    <t>38</t>
  </si>
  <si>
    <t>997221551</t>
  </si>
  <si>
    <t>Vodorovná doprava suti bez naložení, ale se složením a s hrubým urovnáním ze sypkých materiálů, na vzdálenost do 1 km</t>
  </si>
  <si>
    <t>-2047455353</t>
  </si>
  <si>
    <t>42,702-7,448-1,435</t>
  </si>
  <si>
    <t>39</t>
  </si>
  <si>
    <t>997221559</t>
  </si>
  <si>
    <t>Vodorovná doprava suti bez naložení, ale se složením a s hrubým urovnáním ze sypkých materiálů, na vzdálenost Příplatek k ceně za každý další započatý 1 km přes 1 km</t>
  </si>
  <si>
    <t>1031602218</t>
  </si>
  <si>
    <t>33,819*6 'Přepočtené koeficientem množství</t>
  </si>
  <si>
    <t>40</t>
  </si>
  <si>
    <t>997221571</t>
  </si>
  <si>
    <t>Vodorovná doprava vybouraných hmot bez naložení, ale se složením a s hrubým urovnáním na vzdálenost do 1 km</t>
  </si>
  <si>
    <t>-1572022101</t>
  </si>
  <si>
    <t>7,488+1,435</t>
  </si>
  <si>
    <t>41</t>
  </si>
  <si>
    <t>997221579</t>
  </si>
  <si>
    <t>Vodorovná doprava vybouraných hmot bez naložení, ale se složením a s hrubým urovnáním na vzdálenost Příplatek k ceně za každý další započatý 1 km přes 1 km</t>
  </si>
  <si>
    <t>-39561888</t>
  </si>
  <si>
    <t>8,923*6 'Přepočtené koeficientem množství</t>
  </si>
  <si>
    <t>42</t>
  </si>
  <si>
    <t>997221845VL</t>
  </si>
  <si>
    <t>Poplatek za uložení stavebního odpadu na skládce (skládkovné) z asfaltových povrchů</t>
  </si>
  <si>
    <t>666923209</t>
  </si>
  <si>
    <t>0,784+4,18</t>
  </si>
  <si>
    <t>43</t>
  </si>
  <si>
    <t>997221873</t>
  </si>
  <si>
    <t>Poplatek za uložení stavebního odpadu na recyklační skládce (skládkovné) zeminy a kamení zatříděného do Katalogu odpadů pod kódem 17 05 04</t>
  </si>
  <si>
    <t>-1294639907</t>
  </si>
  <si>
    <t>5,286+11,209</t>
  </si>
  <si>
    <t>44</t>
  </si>
  <si>
    <t>997223802VL</t>
  </si>
  <si>
    <t>Poplatek za uložení stavebního odpadu na skládce (skládkovné) betonového s příměsí</t>
  </si>
  <si>
    <t>692487150</t>
  </si>
  <si>
    <t>998</t>
  </si>
  <si>
    <t xml:space="preserve">Přesun hmot   </t>
  </si>
  <si>
    <t>45</t>
  </si>
  <si>
    <t>998225111</t>
  </si>
  <si>
    <t>Přesun hmot pro komunikace s krytem z kameniva, monolitickým betonovým nebo živičným dopravní vzdálenost do 200 m jakékoliv délky objektu</t>
  </si>
  <si>
    <t>1218612723</t>
  </si>
  <si>
    <t>SO 310 - Kanalizační stoka</t>
  </si>
  <si>
    <t xml:space="preserve">    2 - Zakládání</t>
  </si>
  <si>
    <t xml:space="preserve">    35 - Stoky</t>
  </si>
  <si>
    <t xml:space="preserve">    38 - Různé kompletní konstrukce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</si>
  <si>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</si>
  <si>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</si>
  <si>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</si>
  <si>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  82 - Potrubí z trub železobetonových a předpjatých</t>
  </si>
  <si>
    <t xml:space="preserve">      89 - Ostatní konstrukce</t>
  </si>
  <si>
    <t xml:space="preserve">    9 - Ostatní konstrukce a práce, bourání</t>
  </si>
  <si>
    <t xml:space="preserve">      997 - Přesun sutě</t>
  </si>
  <si>
    <t xml:space="preserve">      998 - Přesun hmot</t>
  </si>
  <si>
    <t>336115950</t>
  </si>
  <si>
    <t>"dlažba</t>
  </si>
  <si>
    <t>1,8*6,4</t>
  </si>
  <si>
    <t>113107011</t>
  </si>
  <si>
    <t>Odstranění podkladů nebo krytů při překopech inženýrských sítí s přemístěním hmot na skládku ve vzdálenosti do 3 m nebo s naložením na dopravní prostředek ručně z kameniva těženého, o tl. vrstvy do 100 mm</t>
  </si>
  <si>
    <t>438397300</t>
  </si>
  <si>
    <t>115101201</t>
  </si>
  <si>
    <t>Čerpání vody na dopravní výšku do 10 m s uvažovaným průměrným přítokem do 500 l/min</t>
  </si>
  <si>
    <t>hod</t>
  </si>
  <si>
    <t>-446605580</t>
  </si>
  <si>
    <t>"dešťová voda" 50</t>
  </si>
  <si>
    <t>"odpadní voda" 200</t>
  </si>
  <si>
    <t>115101301</t>
  </si>
  <si>
    <t>Pohotovost záložní čerpací soupravy pro dopravní výšku do 10 m s uvažovaným průměrným přítokem do 500 l/min</t>
  </si>
  <si>
    <t>den</t>
  </si>
  <si>
    <t>1396521588</t>
  </si>
  <si>
    <t>115120131vl</t>
  </si>
  <si>
    <t>Opakované zřízení a odstranění hrázky v rýze včetně souvisejících prací</t>
  </si>
  <si>
    <t>kpl</t>
  </si>
  <si>
    <t>1775130276</t>
  </si>
  <si>
    <t>"42,1/30</t>
  </si>
  <si>
    <t>119001401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</si>
  <si>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</si>
  <si>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-35300999</t>
  </si>
  <si>
    <t>1,8*2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</si>
  <si>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</si>
  <si>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</si>
  <si>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54659758</t>
  </si>
  <si>
    <t>1,8*5</t>
  </si>
  <si>
    <t>121151113</t>
  </si>
  <si>
    <t>Sejmutí ornice strojně při souvislé ploše přes 100 do 500 m2, tl. vrstvy do 200 mm</t>
  </si>
  <si>
    <t>-1717941351</t>
  </si>
  <si>
    <t>"nezpevněno tl. 200mm</t>
  </si>
  <si>
    <t>1,8*(1,5+34,2)</t>
  </si>
  <si>
    <t>132251101</t>
  </si>
  <si>
    <t>Hloubení nezapažených rýh šířky do 800 mm strojně s urovnáním dna do předepsaného profilu a spádu v hornině třídy těžitelnosti I skupiny 3 do 20 m3</t>
  </si>
  <si>
    <t>456401511</t>
  </si>
  <si>
    <t>0,2*0,2*42,1*0,65</t>
  </si>
  <si>
    <t>132254205</t>
  </si>
  <si>
    <t>Hloubení zapažených rýh šířky přes 800 do 2 000 mm strojně s urovnáním dna do předepsaného profilu a spádu v hornině třídy těžitelnosti I skupiny 3 přes 500 do 1 000 m3</t>
  </si>
  <si>
    <t>-253655288</t>
  </si>
  <si>
    <t xml:space="preserve">"65%"   268,286*0,65</t>
  </si>
  <si>
    <t>132351101</t>
  </si>
  <si>
    <t>Hloubení nezapažených rýh šířky do 800 mm strojně s urovnáním dna do předepsaného profilu a spádu v hornině třídy těžitelnosti II skupiny 4 do 20 m3</t>
  </si>
  <si>
    <t>-898392406</t>
  </si>
  <si>
    <t>0,2*0,2*42,1*0,35</t>
  </si>
  <si>
    <t>132354203</t>
  </si>
  <si>
    <t>Hloubení zapažených rýh šířky přes 800 do 2 000 mm strojně s urovnáním dna do předepsaného profilu a spádu v hornině třídy těžitelnosti II skupiny 4 přes 50 do 100 m3</t>
  </si>
  <si>
    <t>-52638707</t>
  </si>
  <si>
    <t xml:space="preserve">"35%"   268,286*0,35</t>
  </si>
  <si>
    <t>151201102</t>
  </si>
  <si>
    <t>Zřízení pažení a rozepření stěn rýh pro podzemní vedení zátažné, hloubky přes 2 do 4 m</t>
  </si>
  <si>
    <t>148247770</t>
  </si>
  <si>
    <t>2*((2,76+2,89)/2+0,48-0,25)*6,4</t>
  </si>
  <si>
    <t>"rozšíření pro šachty</t>
  </si>
  <si>
    <t>(0,5+2,5+0,5)*2*2,76</t>
  </si>
  <si>
    <t>"nezpevněno</t>
  </si>
  <si>
    <t>2*((2,89+3,14+3,22+3,19)/4+0,48-0,2)*34,7</t>
  </si>
  <si>
    <t>(0,5+2,5+0,5)*2*(3,14+3,19)</t>
  </si>
  <si>
    <t>151201112</t>
  </si>
  <si>
    <t>Odstranění pažení a rozepření stěn rýh pro podzemní vedení s uložením materiálu na vzdálenost do 3 m od kraje výkopu zátažné, hloubky přes 2 do 4 m</t>
  </si>
  <si>
    <t>372676721</t>
  </si>
  <si>
    <t>1512011KP</t>
  </si>
  <si>
    <t>D+M popílkocementové směsi včetně všech souvisejích prací</t>
  </si>
  <si>
    <t>998329984</t>
  </si>
  <si>
    <t xml:space="preserve">"zalití nepouživaného potrubí"   </t>
  </si>
  <si>
    <t xml:space="preserve">"DN 600/900"  3,14*0,375*0,375*15,0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</si>
  <si>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</si>
  <si>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</si>
  <si>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1621996181</t>
  </si>
  <si>
    <t>"náhradní materiál na zásyp</t>
  </si>
  <si>
    <t>162,1*1,05</t>
  </si>
  <si>
    <t>-1644195768</t>
  </si>
  <si>
    <t>1,095+174,386</t>
  </si>
  <si>
    <t>378798855</t>
  </si>
  <si>
    <t>0,589+93,9</t>
  </si>
  <si>
    <t>167151111</t>
  </si>
  <si>
    <t>Nakládání, skládání a překládání neulehlého výkopku nebo sypaniny strojně nakládání, množství přes 100 m3, z hornin třídy těžitelnosti I, skupiny 1 až 3</t>
  </si>
  <si>
    <t>823748622</t>
  </si>
  <si>
    <t>115915846</t>
  </si>
  <si>
    <t>269,97*1,67*0,7</t>
  </si>
  <si>
    <t>-1649475750</t>
  </si>
  <si>
    <t>269,97*1,67*0,3</t>
  </si>
  <si>
    <t>1855579009</t>
  </si>
  <si>
    <t>174151101</t>
  </si>
  <si>
    <t>Zásyp sypaninou z jakékoliv horniny strojně s uložením výkopku ve vrstvách se zhutněním jam, šachet, rýh nebo kolem objektů v těchto vykopávkách</t>
  </si>
  <si>
    <t>-925025311</t>
  </si>
  <si>
    <t xml:space="preserve">"výkop "   </t>
  </si>
  <si>
    <t>1,79*((2,76+2,89)/2+0,48-0,25)*6,4</t>
  </si>
  <si>
    <t>0,5*2,5*2*2,76</t>
  </si>
  <si>
    <t>1,79*((2,89+3,14+3,22+3,19)/4+0,48)*34,7</t>
  </si>
  <si>
    <t>0,5*2,5*2*(3,14+3,19)</t>
  </si>
  <si>
    <t>"lože"-1*(15,982+7,755)</t>
  </si>
  <si>
    <t>"obsyp a obetonování"</t>
  </si>
  <si>
    <t>-1*(48,983+45,889)</t>
  </si>
  <si>
    <t xml:space="preserve">Součet   </t>
  </si>
  <si>
    <t>58344198V</t>
  </si>
  <si>
    <t>Náhradní zásypový materiál</t>
  </si>
  <si>
    <t>651623391</t>
  </si>
  <si>
    <t xml:space="preserve">162,1*1,01*1,05*1,69   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</si>
  <si>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</si>
  <si>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</si>
  <si>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-871040115</t>
  </si>
  <si>
    <t>1,79*0,65*42,1</t>
  </si>
  <si>
    <t>-3,14*0,1775*0,1775*42,1</t>
  </si>
  <si>
    <t>58344199V</t>
  </si>
  <si>
    <t>Náhradní zásypový materiál do velikosto zrna 20mm</t>
  </si>
  <si>
    <t>973122496</t>
  </si>
  <si>
    <t xml:space="preserve">44,818*1,01*1,05*1,69   </t>
  </si>
  <si>
    <t>Zakládání</t>
  </si>
  <si>
    <t>212752101</t>
  </si>
  <si>
    <t>Trativody z drenážních trubek pro liniové stavby a komunikace se zřízením štěrkového lože pod trubky a s jejich obsypem v otevřeném výkopu trubka korugovaná sendvičová PE-HD SN 4 celoperforovaná 360° DN 100</t>
  </si>
  <si>
    <t>-2016386550</t>
  </si>
  <si>
    <t>2197911R1</t>
  </si>
  <si>
    <t>Zřízení sedimemntační jímky</t>
  </si>
  <si>
    <t>-1165400915</t>
  </si>
  <si>
    <t>Stoky</t>
  </si>
  <si>
    <t>358315114</t>
  </si>
  <si>
    <t>Bourání stoky kompletní nebo vybourání otvorů průřezové plochy do 4 m2 ve stokách ze zdiva z prostého betonu</t>
  </si>
  <si>
    <t>-1806649098</t>
  </si>
  <si>
    <t>"obetonování potrubí DN 600/900</t>
  </si>
  <si>
    <t>0,705*0,55*31*2</t>
  </si>
  <si>
    <t>358315115vl</t>
  </si>
  <si>
    <t>Bourání trub betonových v rýze rekonstruované kanalizace</t>
  </si>
  <si>
    <t>-525250000</t>
  </si>
  <si>
    <t>"DN 600/900mm</t>
  </si>
  <si>
    <t>3,14*(0,475^2-0,375^2)*31,0</t>
  </si>
  <si>
    <t>358325114</t>
  </si>
  <si>
    <t>Bourání stoky kompletní nebo vybourání otvorů průřezové plochy do 4 m2 ve stokách ze zdiva z železobetonu</t>
  </si>
  <si>
    <t>2071623285</t>
  </si>
  <si>
    <t>"šachty-skruže</t>
  </si>
  <si>
    <t>(3,14*0,6^2-3,14*0,5^2)*(0,74+0,92)</t>
  </si>
  <si>
    <t>"šachta-monolit</t>
  </si>
  <si>
    <t>"Š1</t>
  </si>
  <si>
    <t>0,3*2,1*1,9</t>
  </si>
  <si>
    <t>0,2*2,5*(2,1+1,3)*2</t>
  </si>
  <si>
    <t>"Š3</t>
  </si>
  <si>
    <t>1,8*1,8*0,3</t>
  </si>
  <si>
    <t>0,2*2,5*(1,8+1,2)*2</t>
  </si>
  <si>
    <t>"Stoka DN 600/900</t>
  </si>
  <si>
    <t>(3,14*0,475^2-3,14*0,375^2)*31,0</t>
  </si>
  <si>
    <t>Různé kompletní konstrukce</t>
  </si>
  <si>
    <t>38812921vl</t>
  </si>
  <si>
    <t>Montáž ŽB dílců prefabrikovaných kanálů pro rozvody tvaru U hmotnosti do 1 t</t>
  </si>
  <si>
    <t>kus</t>
  </si>
  <si>
    <t>144591731</t>
  </si>
  <si>
    <t>5*3</t>
  </si>
  <si>
    <t>59213009</t>
  </si>
  <si>
    <t>žlab kabelový betonový k ochraně zemního drátovodného vedení 100x17x14cm</t>
  </si>
  <si>
    <t>-1208188698</t>
  </si>
  <si>
    <t>5*3*1,01</t>
  </si>
  <si>
    <t>59213344</t>
  </si>
  <si>
    <t>poklop kabelového žlabu betonový 500x160x35mm</t>
  </si>
  <si>
    <t>-86923747</t>
  </si>
  <si>
    <t>5*3*2*1,01</t>
  </si>
  <si>
    <t>389972211R</t>
  </si>
  <si>
    <t>Krytí žlabů výstražnou fólií z PVC 20 cm</t>
  </si>
  <si>
    <t>992589152</t>
  </si>
  <si>
    <t>5*3,0</t>
  </si>
  <si>
    <t>Vodorovné konstrukce</t>
  </si>
  <si>
    <t>451573111</t>
  </si>
  <si>
    <t>Lože pod potrubí, stoky a drobné objekty v otevřeném výkopu z písku a štěrkopísku do 63 mm</t>
  </si>
  <si>
    <t>716772510</t>
  </si>
  <si>
    <t>"stoka</t>
  </si>
  <si>
    <t>0,2*1,59*42,1</t>
  </si>
  <si>
    <t xml:space="preserve">"pod šachtou  Š1 </t>
  </si>
  <si>
    <t>0,2*2,5*2,3</t>
  </si>
  <si>
    <t xml:space="preserve">"pod šachtami  Š2 a Š3</t>
  </si>
  <si>
    <t>0,2*1,9*1,9*2</t>
  </si>
  <si>
    <t>452112112</t>
  </si>
  <si>
    <t>Osazení betonových dílců prstenců nebo rámů pod poklopy a mříže do malty, výšky do 100 mm</t>
  </si>
  <si>
    <t>1579706273</t>
  </si>
  <si>
    <t>59224184</t>
  </si>
  <si>
    <t>prstenec šachtový vyrovnávací betonový 625x120x40mm</t>
  </si>
  <si>
    <t>1831935116</t>
  </si>
  <si>
    <t>1*1,01</t>
  </si>
  <si>
    <t>59224187</t>
  </si>
  <si>
    <t>prstenec šachtový vyrovnávací betonový 625x120x100mm</t>
  </si>
  <si>
    <t>-2058456594</t>
  </si>
  <si>
    <t>452112122</t>
  </si>
  <si>
    <t>Osazení betonových dílců prstenců nebo rámů pod poklopy a mříže do malty, výšky přes 100 do 200 mm</t>
  </si>
  <si>
    <t>1495913249</t>
  </si>
  <si>
    <t>59224188</t>
  </si>
  <si>
    <t>prstenec šachtový vyrovnávací betonový 625x120x120mm</t>
  </si>
  <si>
    <t>-2105668637</t>
  </si>
  <si>
    <t>3*1,01</t>
  </si>
  <si>
    <t>452311131</t>
  </si>
  <si>
    <t>Podkladní a zajišťovací konstrukce z betonu prostého v otevřeném výkopu bez zvýšených nároků na prostředí desky pod potrubí, stoky a drobné objekty z betonu tř. C 12/15</t>
  </si>
  <si>
    <t>200567163</t>
  </si>
  <si>
    <t>0,1*1,59*42,1</t>
  </si>
  <si>
    <t>0,1*2,3*2,1</t>
  </si>
  <si>
    <t>0,1*1,7*1,7*2</t>
  </si>
  <si>
    <t>452351111</t>
  </si>
  <si>
    <t>Bednění podkladních a zajišťovacích konstrukcí v otevřeném výkopu desek nebo sedlových loží pod potrubí, stoky a drobné objekty zřízení</t>
  </si>
  <si>
    <t>716387784</t>
  </si>
  <si>
    <t xml:space="preserve">"pod šachtou  Š1</t>
  </si>
  <si>
    <t>0,1*(2,1+2,3)*2</t>
  </si>
  <si>
    <t>0,1*1,7*4*2</t>
  </si>
  <si>
    <t>452351112</t>
  </si>
  <si>
    <t>Bednění podkladních a zajišťovacích konstrukcí v otevřeném výkopu desek nebo sedlových loží pod potrubí, stoky a drobné objekty odstranění</t>
  </si>
  <si>
    <t>-1605574788</t>
  </si>
  <si>
    <t>Úpravy povrchů, podlahy a osazování výplní</t>
  </si>
  <si>
    <t>617633111</t>
  </si>
  <si>
    <t>Vnitřní úprava povrchu betonových šachet stěrkou z těsnící cementové malty dvouvrstvou, šachet čtyř a vícehranných</t>
  </si>
  <si>
    <t>1276098221</t>
  </si>
  <si>
    <t>1,89*(1,3+1,5)*2</t>
  </si>
  <si>
    <t>1,3*1,5-3,14*0,5*0,5+0,2*3,14*1,0</t>
  </si>
  <si>
    <t>2,55*1,2*4</t>
  </si>
  <si>
    <t>1,2*1,2-3,14*0,5*0,5+0,2*3,14*1,0</t>
  </si>
  <si>
    <t>46</t>
  </si>
  <si>
    <t>631311113</t>
  </si>
  <si>
    <t>Mazanina z betonu prostého bez zvýšených nároků na prostředí tl. přes 50 do 80 mm tř. C 12/15</t>
  </si>
  <si>
    <t>-2048281946</t>
  </si>
  <si>
    <t>"Š1 - spádový beton</t>
  </si>
  <si>
    <t>0,07*((1,9*2,1)-(PI*0,5*0,5))</t>
  </si>
  <si>
    <t>0,07*((1,8*1,8)-(PI*0,5*0,5))</t>
  </si>
  <si>
    <t>47</t>
  </si>
  <si>
    <t>631311123</t>
  </si>
  <si>
    <t>Mazanina z betonu prostého bez zvýšených nároků na prostředí tl. přes 80 do 120 mm tř. C 12/15</t>
  </si>
  <si>
    <t>378650680</t>
  </si>
  <si>
    <t>"Š1"0,1*1,3*1,5</t>
  </si>
  <si>
    <t>"Š3"0,1*1,2*1,2</t>
  </si>
  <si>
    <t>48</t>
  </si>
  <si>
    <t>631319192</t>
  </si>
  <si>
    <t>Příplatek k cenám mazanin za práci v nízkém (do 1,30 m) prostoru mazanina tl. přes 80 do 120 mm</t>
  </si>
  <si>
    <t>CS ÚRS 2023 02</t>
  </si>
  <si>
    <t>1373722310</t>
  </si>
  <si>
    <t>49</t>
  </si>
  <si>
    <t>631319195</t>
  </si>
  <si>
    <t>Příplatek k cenám mazanin za malou plochu do 5 m2 jednotlivě, mazanina tl. přes 50 do 80 mm</t>
  </si>
  <si>
    <t>1660517394</t>
  </si>
  <si>
    <t>Trubní vedení</t>
  </si>
  <si>
    <t>82</t>
  </si>
  <si>
    <t>Potrubí z trub železobetonových a předpjatých</t>
  </si>
  <si>
    <t>50</t>
  </si>
  <si>
    <t>823421211</t>
  </si>
  <si>
    <t>Montáž potrubí z trub železobetonových vejčitých v otevřeném výkopu ve sklonu do 20 % s integrovaným pryžovým těsněním a čedičovou výstelkou DN 500/750</t>
  </si>
  <si>
    <t>-1154455887</t>
  </si>
  <si>
    <t>51</t>
  </si>
  <si>
    <t>59223038</t>
  </si>
  <si>
    <t>trouba ŽB vejčitá hrdlová s čedičovou výstelkou 50x75cm</t>
  </si>
  <si>
    <t>1018962208</t>
  </si>
  <si>
    <t>42,1*1,01</t>
  </si>
  <si>
    <t>89</t>
  </si>
  <si>
    <t>Ostatní konstrukce</t>
  </si>
  <si>
    <t>52</t>
  </si>
  <si>
    <t>894104121vl</t>
  </si>
  <si>
    <t>Žlaby šachet z cihel čedičových kanalizačních průměru do 500 mm</t>
  </si>
  <si>
    <t>1891307406</t>
  </si>
  <si>
    <t>0,14*(1,3+0,8+1,5)*0,115</t>
  </si>
  <si>
    <t>0,14*(1,2+1,2)*0,115</t>
  </si>
  <si>
    <t>53</t>
  </si>
  <si>
    <t>59720004vl</t>
  </si>
  <si>
    <t>D+M žlab obložený čedičovými segmenty DN 500/750</t>
  </si>
  <si>
    <t>ks</t>
  </si>
  <si>
    <t>2119008883</t>
  </si>
  <si>
    <t>54</t>
  </si>
  <si>
    <t>59720005vl</t>
  </si>
  <si>
    <t xml:space="preserve">D+M žlab obložený čedičovými segmenty DN 500/750  - DN 600/900</t>
  </si>
  <si>
    <t>-891191160</t>
  </si>
  <si>
    <t>55</t>
  </si>
  <si>
    <t>894201161</t>
  </si>
  <si>
    <t>Ostatní konstrukce na trubním vedení z prostého betonu dno šachet tloušťky přes 200 mm z betonu se zvýšenými nároky na prostředí tř. C 30/37</t>
  </si>
  <si>
    <t>-593142863</t>
  </si>
  <si>
    <t>"XC4 (HV4-B20)</t>
  </si>
  <si>
    <t>0,3*1,8*1,8</t>
  </si>
  <si>
    <t>56</t>
  </si>
  <si>
    <t>894201261</t>
  </si>
  <si>
    <t>Ostatní konstrukce na trubním vedení z prostého betonu stěny šachet tloušťky přes 200 mm z betonu se zvýšenými nároky na prostředí tř. C 30/37</t>
  </si>
  <si>
    <t>-467403438</t>
  </si>
  <si>
    <t>0,3*1,99*(1,9+1,5)*2</t>
  </si>
  <si>
    <t>-0,3*(PI*0,315*0,315)*3</t>
  </si>
  <si>
    <t>0,3*2,25*(1,8+1,2)*2</t>
  </si>
  <si>
    <t>-0,3*(PI*0,315*0,315)*2</t>
  </si>
  <si>
    <t>57</t>
  </si>
  <si>
    <t>894302262</t>
  </si>
  <si>
    <t>Ostatní konstrukce na trubním vedení ze železobetonu strop šachet vodovodních nebo kanalizačních z betonu se zvýšenými nároky na prostředí tř. C 30/37</t>
  </si>
  <si>
    <t>349294817</t>
  </si>
  <si>
    <t>0,2*1,9*2,1</t>
  </si>
  <si>
    <t>-3,14*0,5*0,5*0,2</t>
  </si>
  <si>
    <t>0,2*1,8*1,8</t>
  </si>
  <si>
    <t>58</t>
  </si>
  <si>
    <t>894411311</t>
  </si>
  <si>
    <t>Osazení betonových nebo železobetonových dílců pro šachty skruží rovných</t>
  </si>
  <si>
    <t>636025389</t>
  </si>
  <si>
    <t>1+1</t>
  </si>
  <si>
    <t>59</t>
  </si>
  <si>
    <t>59224416</t>
  </si>
  <si>
    <t>skruž betonové šachty DN 1000 kanalizační 100x25x10cm stupadla poplastovaná</t>
  </si>
  <si>
    <t>-1906620475</t>
  </si>
  <si>
    <t>60</t>
  </si>
  <si>
    <t>59224418</t>
  </si>
  <si>
    <t>skruž betonové šachty DN 1000 kanalizační 100x50x10cm stupadla poplastovaná</t>
  </si>
  <si>
    <t>-2041717911</t>
  </si>
  <si>
    <t>61</t>
  </si>
  <si>
    <t>59224348</t>
  </si>
  <si>
    <t>těsnění elastomerové pro spojení šachetních dílů DN 1000</t>
  </si>
  <si>
    <t>-1592837678</t>
  </si>
  <si>
    <t>62</t>
  </si>
  <si>
    <t>894412411</t>
  </si>
  <si>
    <t>Osazení betonových nebo železobetonových dílců pro šachty skruží přechodových</t>
  </si>
  <si>
    <t>-472534907</t>
  </si>
  <si>
    <t>63</t>
  </si>
  <si>
    <t>59224312</t>
  </si>
  <si>
    <t>konus betonové šachty DN 1000 kanalizační 100x62,5x58cm tl stěny 12 stupadla poplastovaná</t>
  </si>
  <si>
    <t>-302159595</t>
  </si>
  <si>
    <t>64</t>
  </si>
  <si>
    <t>894414111</t>
  </si>
  <si>
    <t>Osazení betonových nebo železobetonových dílců pro šachty skruží základových (dno)</t>
  </si>
  <si>
    <t>812676560</t>
  </si>
  <si>
    <t>65</t>
  </si>
  <si>
    <t>5922435VL</t>
  </si>
  <si>
    <t>dno betonové šachty kanalizační jednolité 150x139x100cm</t>
  </si>
  <si>
    <t>-479672568</t>
  </si>
  <si>
    <t>5*1,01</t>
  </si>
  <si>
    <t>66</t>
  </si>
  <si>
    <t>59224341</t>
  </si>
  <si>
    <t>těsnění elastomerové pro spojení šachetních dílů DN 1200</t>
  </si>
  <si>
    <t>-1409516810</t>
  </si>
  <si>
    <t>67</t>
  </si>
  <si>
    <t>894414211</t>
  </si>
  <si>
    <t>Osazení betonových nebo železobetonových dílců pro šachty desek zákrytových</t>
  </si>
  <si>
    <t>-312925740</t>
  </si>
  <si>
    <t>68</t>
  </si>
  <si>
    <t>59224433vl</t>
  </si>
  <si>
    <t>deska betonová zákrytová šachty DN 1200 kanalizační 100/62,5x16,5cm</t>
  </si>
  <si>
    <t>1926101279</t>
  </si>
  <si>
    <t>69</t>
  </si>
  <si>
    <t>894501111</t>
  </si>
  <si>
    <t>Bednění konstrukcí na trubním vedení stěn šachet pravoúhlých nebo čtyř a vícehranných oboustranné zřízení</t>
  </si>
  <si>
    <t>-1477557765</t>
  </si>
  <si>
    <t>(1,9+2,1)*2*2,29+(1,5+1,3)*2*1,99</t>
  </si>
  <si>
    <t>1,8*4*2,55+1,2*4*2,25</t>
  </si>
  <si>
    <t>70</t>
  </si>
  <si>
    <t>894501112</t>
  </si>
  <si>
    <t>Bednění konstrukcí na trubním vedení stěn šachet pravoúhlých nebo čtyř a vícehranných oboustranné odstranění</t>
  </si>
  <si>
    <t>1717667321</t>
  </si>
  <si>
    <t>71</t>
  </si>
  <si>
    <t>894501211</t>
  </si>
  <si>
    <t>Bednění konstrukcí na trubním vedení deskových stropů šachet zřízení</t>
  </si>
  <si>
    <t>-932277930</t>
  </si>
  <si>
    <t>0,2*(1,9+2,1)*2+0,2*3,14*1,0+1,3*1,5</t>
  </si>
  <si>
    <t>0,2*1,8*4+0,2*3,14*1,0+1,8*1,8</t>
  </si>
  <si>
    <t>72</t>
  </si>
  <si>
    <t>894501212</t>
  </si>
  <si>
    <t>Bednění konstrukcí na trubním vedení deskových stropů šachet odstranění</t>
  </si>
  <si>
    <t>-1118575289</t>
  </si>
  <si>
    <t>73</t>
  </si>
  <si>
    <t>894501221</t>
  </si>
  <si>
    <t>Bednění konstrukcí na trubním vedení podpěrná konstrukce stropů šachet zřízení</t>
  </si>
  <si>
    <t>-994426956</t>
  </si>
  <si>
    <t>1,9*2,1+1,8*1,8</t>
  </si>
  <si>
    <t>74</t>
  </si>
  <si>
    <t>894501222</t>
  </si>
  <si>
    <t>Bednění konstrukcí na trubním vedení podpěrná konstrukce stropů šachet odstranění</t>
  </si>
  <si>
    <t>1310223532</t>
  </si>
  <si>
    <t>75</t>
  </si>
  <si>
    <t>894608112</t>
  </si>
  <si>
    <t>Výztuž šachet z betonářské oceli 10 505 (R) nebo BSt 500</t>
  </si>
  <si>
    <t>-967008987</t>
  </si>
  <si>
    <t>(212,24+173,87)*1,1/1000</t>
  </si>
  <si>
    <t>76</t>
  </si>
  <si>
    <t>894608211</t>
  </si>
  <si>
    <t>Výztuž šachet ze svařovaných sítí typu Kari</t>
  </si>
  <si>
    <t>-1215608879</t>
  </si>
  <si>
    <t>(199,31+192,71)*1,1/1000</t>
  </si>
  <si>
    <t>77</t>
  </si>
  <si>
    <t>899104112</t>
  </si>
  <si>
    <t>Osazení poklopů šachtových litinových, ocelových nebo železobetonových včetně rámů pro třídu zatížení D400, E600</t>
  </si>
  <si>
    <t>992574597</t>
  </si>
  <si>
    <t>78</t>
  </si>
  <si>
    <t>28688822R</t>
  </si>
  <si>
    <t>poklop litinový D600 - vzor BRNO</t>
  </si>
  <si>
    <t>-1861219888</t>
  </si>
  <si>
    <t>79</t>
  </si>
  <si>
    <t>899501411</t>
  </si>
  <si>
    <t>Stupadla do šachet a drobných objektů ocelová s PE povlakem vidlicová s vysekáním otvoru v betonu</t>
  </si>
  <si>
    <t>184365319</t>
  </si>
  <si>
    <t>80</t>
  </si>
  <si>
    <t>899623141</t>
  </si>
  <si>
    <t>Obetonování potrubí nebo zdiva stok betonem prostým v otevřeném výkopu, betonem tř. C 12/15</t>
  </si>
  <si>
    <t>1260739396</t>
  </si>
  <si>
    <t>"DN 500/700</t>
  </si>
  <si>
    <t>0,545*42,1*2</t>
  </si>
  <si>
    <t>81</t>
  </si>
  <si>
    <t>R82013772</t>
  </si>
  <si>
    <t>D+M bobtnavý pásek</t>
  </si>
  <si>
    <t>-786198593</t>
  </si>
  <si>
    <t>PI*0,625*4+PI*0,75</t>
  </si>
  <si>
    <t>82013773</t>
  </si>
  <si>
    <t>D+M utěsnění pracovní spáry např. těsnící pás KAB 150 + kotvící třmeny</t>
  </si>
  <si>
    <t>261768068</t>
  </si>
  <si>
    <t>(1,6+1,8)*2</t>
  </si>
  <si>
    <t>1,5*4</t>
  </si>
  <si>
    <t>83</t>
  </si>
  <si>
    <t>R89013777</t>
  </si>
  <si>
    <t>D+M spáry mezi troubami vyplněny vhodnou cementovou maltou např. Ergelit</t>
  </si>
  <si>
    <t>-775897925</t>
  </si>
  <si>
    <t>Pi*1,0*4</t>
  </si>
  <si>
    <t>84</t>
  </si>
  <si>
    <t>899101211</t>
  </si>
  <si>
    <t>Demontáž poklopů litinových a ocelových včetně rámů, hmotnosti jednotlivě do 50 kg</t>
  </si>
  <si>
    <t>1708557965</t>
  </si>
  <si>
    <t>Ostatní konstrukce a práce, bourání</t>
  </si>
  <si>
    <t>Přesun sutě</t>
  </si>
  <si>
    <t>85</t>
  </si>
  <si>
    <t>1168180581</t>
  </si>
  <si>
    <t>86</t>
  </si>
  <si>
    <t>798413861</t>
  </si>
  <si>
    <t>118,055*5 'Přepočtené koeficientem množství</t>
  </si>
  <si>
    <t>87</t>
  </si>
  <si>
    <t>1011301931</t>
  </si>
  <si>
    <t>"pol. 2</t>
  </si>
  <si>
    <t>2,074</t>
  </si>
  <si>
    <t>88</t>
  </si>
  <si>
    <t>-461616317</t>
  </si>
  <si>
    <t>"odd. 1</t>
  </si>
  <si>
    <t>2,938</t>
  </si>
  <si>
    <t>"odd. 35</t>
  </si>
  <si>
    <t>112,891</t>
  </si>
  <si>
    <t>"odd. 89</t>
  </si>
  <si>
    <t>0,152</t>
  </si>
  <si>
    <t>Přesun hmot</t>
  </si>
  <si>
    <t>998274101</t>
  </si>
  <si>
    <t>Přesun hmot pro trubní vedení hloubené z trub betonových nebo železobetonových pro vodovody nebo kanalizace v otevřeném výkopu dopravní vzdálenost do 15 m</t>
  </si>
  <si>
    <t>1561156865</t>
  </si>
  <si>
    <t>SO 330 - Vodovodní řad</t>
  </si>
  <si>
    <t xml:space="preserve">      85 - Potrubí z trub litinových</t>
  </si>
  <si>
    <t xml:space="preserve">      87 - Potrubí z trub plastických a skleněných</t>
  </si>
  <si>
    <t xml:space="preserve">    89 - Ostatní konstrukce</t>
  </si>
  <si>
    <t xml:space="preserve">    9 - Ostatní konstrukce a práce</t>
  </si>
  <si>
    <t xml:space="preserve">      96 - Bourání konstrukcí</t>
  </si>
  <si>
    <t>113106022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</si>
  <si>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 kamenných dlaždic nebo desek</t>
  </si>
  <si>
    <t>-1136430200</t>
  </si>
  <si>
    <t xml:space="preserve">"náhradná zásobování"   1,0+3,8</t>
  </si>
  <si>
    <t xml:space="preserve">"řad"  1,1*3,8</t>
  </si>
  <si>
    <t>113107021</t>
  </si>
  <si>
    <t>Odstranění podkladů nebo krytů při překopech inženýrských sítí s přemístěním hmot na skládku ve vzdálenosti do 3 m nebo s naložením na dopravní prostředek ručně z kameniva hrubého drceného, o tl. vrstvy do 100 mm</t>
  </si>
  <si>
    <t>1413761635</t>
  </si>
  <si>
    <t>113107022</t>
  </si>
  <si>
    <t>Odstranění podkladů nebo krytů při překopech inženýrských sítí s přemístěním hmot na skládku ve vzdálenosti do 3 m nebo s naložením na dopravní prostředek ručně z kameniva hrubého drceného, o tl. vrstvy přes 100 do 200 mm</t>
  </si>
  <si>
    <t>-545970299</t>
  </si>
  <si>
    <t>-1856146807</t>
  </si>
  <si>
    <t>136146933</t>
  </si>
  <si>
    <t>-1631476757</t>
  </si>
  <si>
    <t>119001412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</si>
  <si>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přes 200 do 500 mm</t>
  </si>
  <si>
    <t>1762978905</t>
  </si>
  <si>
    <t>1,1*1</t>
  </si>
  <si>
    <t>-1083214438</t>
  </si>
  <si>
    <t>1,1*5</t>
  </si>
  <si>
    <t>121151103</t>
  </si>
  <si>
    <t>Sejmutí ornice strojně při souvislé ploše do 100 m2, tl. vrstvy do 200 mm</t>
  </si>
  <si>
    <t>1287020535</t>
  </si>
  <si>
    <t>1,1*48,6</t>
  </si>
  <si>
    <t>0,5+1,5</t>
  </si>
  <si>
    <t>825204218</t>
  </si>
  <si>
    <t>0,2*0,2*48,6*0,65</t>
  </si>
  <si>
    <t>132254203</t>
  </si>
  <si>
    <t>Hloubení zapažených rýh šířky přes 800 do 2 000 mm strojně s urovnáním dna do předepsaného profilu a spádu v hornině třídy těžitelnosti I skupiny 3 přes 50 do 100 m3</t>
  </si>
  <si>
    <t>-1849790641</t>
  </si>
  <si>
    <t xml:space="preserve">"65%"   87,298*0,65</t>
  </si>
  <si>
    <t>-1641784574</t>
  </si>
  <si>
    <t>0,2*0,2*48,6*0,35</t>
  </si>
  <si>
    <t>132354202</t>
  </si>
  <si>
    <t>Hloubení zapažených rýh šířky přes 800 do 2 000 mm strojně s urovnáním dna do předepsaného profilu a spádu v hornině třídy těžitelnosti II skupiny 4 přes 20 do 50 m3</t>
  </si>
  <si>
    <t>148636795</t>
  </si>
  <si>
    <t>"35%</t>
  </si>
  <si>
    <t>87,298*0,35</t>
  </si>
  <si>
    <t>133212821</t>
  </si>
  <si>
    <t>Hloubení zapažených šachet ručně v horninách třídy těžitelnosti I skupiny 3, půdorysná plocha výkopu do 4 m2</t>
  </si>
  <si>
    <t>-1109360605</t>
  </si>
  <si>
    <t>9,188*0,65</t>
  </si>
  <si>
    <t>1,0*1,5*1,6*2</t>
  </si>
  <si>
    <t>1,5*2,5*1,6*1</t>
  </si>
  <si>
    <t>133312821</t>
  </si>
  <si>
    <t>Hloubení zapažených šachet ručně v horninách třídy těžitelnosti II skupiny 4, půdorysná plocha výkopu do 4 m2</t>
  </si>
  <si>
    <t>1773655769</t>
  </si>
  <si>
    <t>9,188*0,35</t>
  </si>
  <si>
    <t>151101101</t>
  </si>
  <si>
    <t>Zřízení pažení a rozepření stěn rýh pro podzemní vedení příložné pro jakoukoliv mezerovitost, hloubky do 2 m</t>
  </si>
  <si>
    <t>1608182261</t>
  </si>
  <si>
    <t>2*((1,7+1,78+1,87+1,77+1,70+1,64+1,72)/7+0,1)*44,8</t>
  </si>
  <si>
    <t>"dalžba</t>
  </si>
  <si>
    <t>2*(1,7+0,1)*3,8</t>
  </si>
  <si>
    <t>151101111</t>
  </si>
  <si>
    <t>Odstranění pažení a rozepření stěn rýh pro podzemní vedení s uložením materiálu na vzdálenost do 3 m od kraje výkopu příložné, hloubky do 2 m</t>
  </si>
  <si>
    <t>-489293960</t>
  </si>
  <si>
    <t>151102201</t>
  </si>
  <si>
    <t>Zřízení pažení stěn výkopu bez rozepření nebo vzepření při překopech inženýrských sítí plochy do 30 m2 příložné, hloubky do 4 m</t>
  </si>
  <si>
    <t>617697933</t>
  </si>
  <si>
    <t>28,8*2</t>
  </si>
  <si>
    <t>151102211</t>
  </si>
  <si>
    <t>Odstranění pažení stěn výkopu bez rozepření nebo vzepření při překopech inženýrských sítí plochy do 30 m2 s uložením pažin na vzdálenost do 3 m od okraje výkopu příložné, hloubky do 4 m</t>
  </si>
  <si>
    <t>1698149461</t>
  </si>
  <si>
    <t>2075806623</t>
  </si>
  <si>
    <t xml:space="preserve">"DN 100"  3,14*0,5*0,5*30,0</t>
  </si>
  <si>
    <t>-1313594711</t>
  </si>
  <si>
    <t>77,239*1,05</t>
  </si>
  <si>
    <t>"výkopek pro zásyp</t>
  </si>
  <si>
    <t>10,8*2</t>
  </si>
  <si>
    <t>-1371313710</t>
  </si>
  <si>
    <t>1,264+56,744+16,722</t>
  </si>
  <si>
    <t>571445084</t>
  </si>
  <si>
    <t>0,68+30,554+3,216</t>
  </si>
  <si>
    <t>1869775626</t>
  </si>
  <si>
    <t>67,083*1,05</t>
  </si>
  <si>
    <t>10,8*1,05</t>
  </si>
  <si>
    <t>-1784857514</t>
  </si>
  <si>
    <t>109,18*1,67*0,7</t>
  </si>
  <si>
    <t>-844421397</t>
  </si>
  <si>
    <t>109,18*1,67*0,3</t>
  </si>
  <si>
    <t>-2022508025</t>
  </si>
  <si>
    <t>74,73+34,45</t>
  </si>
  <si>
    <t>-1118315464</t>
  </si>
  <si>
    <t>"náhradní zásypový materiál</t>
  </si>
  <si>
    <t>1,1*((1,7+1,78+1,87+1,77+1,70+1,64+1,72)/7+0,1)*44,8</t>
  </si>
  <si>
    <t>1,1*(1,7+0,1-0,25)*3,8</t>
  </si>
  <si>
    <t xml:space="preserve">"montážní jámy </t>
  </si>
  <si>
    <t>1,0*1,5*(1,6)*1</t>
  </si>
  <si>
    <t>1,0*1,5*(1,6-0,25)/3*2</t>
  </si>
  <si>
    <t>1,0*1,5*(1,6-0,25)/3*1</t>
  </si>
  <si>
    <t>1,5*2,5*(1,6-0,25)*1</t>
  </si>
  <si>
    <t>"lože"-5,346</t>
  </si>
  <si>
    <t>"obsyp" -24,057</t>
  </si>
  <si>
    <t>"výkopkem</t>
  </si>
  <si>
    <t>-1701843202</t>
  </si>
  <si>
    <t xml:space="preserve">77,239*1,01*1,05*1,69   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</si>
  <si>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</si>
  <si>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</si>
  <si>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655358318</t>
  </si>
  <si>
    <t>0,45*1,1*48,6</t>
  </si>
  <si>
    <t>58331351</t>
  </si>
  <si>
    <t>kamenivo těžené drobné frakce 0/4</t>
  </si>
  <si>
    <t>-1231808021</t>
  </si>
  <si>
    <t xml:space="preserve">24,057*1,01*1,05*1,69   </t>
  </si>
  <si>
    <t>1356835439</t>
  </si>
  <si>
    <t>1072725442</t>
  </si>
  <si>
    <t>5*2</t>
  </si>
  <si>
    <t>"náhradní zásobování</t>
  </si>
  <si>
    <t>-1916118259</t>
  </si>
  <si>
    <t>5*2*1,01</t>
  </si>
  <si>
    <t>50*2*1,01</t>
  </si>
  <si>
    <t>1008810052</t>
  </si>
  <si>
    <t>5*2*2*1,01</t>
  </si>
  <si>
    <t>50*2*2*1,01</t>
  </si>
  <si>
    <t>-831288803</t>
  </si>
  <si>
    <t>5*2,0</t>
  </si>
  <si>
    <t>451572111</t>
  </si>
  <si>
    <t>Lože pod potrubí, stoky a drobné objekty v otevřeném výkopu z kameniva drobného těženého 0 až 4 mm</t>
  </si>
  <si>
    <t>-1334415899</t>
  </si>
  <si>
    <t>0,1*1,1*48,6</t>
  </si>
  <si>
    <t>452313141</t>
  </si>
  <si>
    <t>Podkladní a zajišťovací konstrukce z betonu prostého v otevřeném výkopu bez zvýšených nároků na prostředí bloky pro potrubí z betonu tř. C 16/20</t>
  </si>
  <si>
    <t>-2016366969</t>
  </si>
  <si>
    <t>"A1</t>
  </si>
  <si>
    <t>3*0,038</t>
  </si>
  <si>
    <t>"Bb1</t>
  </si>
  <si>
    <t>1*0,040</t>
  </si>
  <si>
    <t>452353111</t>
  </si>
  <si>
    <t>Bednění podkladních a zajišťovacích konstrukcí v otevřeném výkopu bloků pro potrubí zřízení</t>
  </si>
  <si>
    <t>693480150</t>
  </si>
  <si>
    <t>0,154*16</t>
  </si>
  <si>
    <t>452353112</t>
  </si>
  <si>
    <t>Bednění podkladních a zajišťovacích konstrukcí v otevřeném výkopu bloků pro potrubí odstranění</t>
  </si>
  <si>
    <t>716549899</t>
  </si>
  <si>
    <t>805117VL</t>
  </si>
  <si>
    <t>D+M prstencové markery modré, vyhledávací frekvence 145,7 kHz</t>
  </si>
  <si>
    <t>-1817903701</t>
  </si>
  <si>
    <t>805131VL</t>
  </si>
  <si>
    <t xml:space="preserve">D+M  signální vodič 2 x Cu 4 mm</t>
  </si>
  <si>
    <t>1594691839</t>
  </si>
  <si>
    <t>805132VL</t>
  </si>
  <si>
    <t>D+M výstražná folie</t>
  </si>
  <si>
    <t>-1538969185</t>
  </si>
  <si>
    <t>Potrubí z trub litinových</t>
  </si>
  <si>
    <t>POZNÁMKA</t>
  </si>
  <si>
    <t>POZNÁMKA - platí</t>
  </si>
  <si>
    <t>114846888</t>
  </si>
  <si>
    <t xml:space="preserve">"LITINOVÉ POTRUBÍ A TVAROVKY s vnitřní cementovou výstelkou, </t>
  </si>
  <si>
    <t xml:space="preserve">"vnější úprava potrubí - zinko-aluminiový povlak 400 g/m2 s tloušťkou stěny min. 4,7 mm "   </t>
  </si>
  <si>
    <t xml:space="preserve">"vnější úprava tvarovek -fosfatizace zinkem s  epoxidovou vrstvou "   </t>
  </si>
  <si>
    <t>"- viz. výpis tvarovek</t>
  </si>
  <si>
    <t>851261132</t>
  </si>
  <si>
    <t>Montáž potrubí z trub litinových tlakových hrdlových v otevřeném výkopu s těsnicím násuvným spojem DN 100</t>
  </si>
  <si>
    <t>-1890339925</t>
  </si>
  <si>
    <t>55254081</t>
  </si>
  <si>
    <t>trouba vodovodní litinová hrdlová hrdlová Zn+Al povlak tl. 400g/m2 DN 100, s cementovou vystýlkou</t>
  </si>
  <si>
    <t>2015025962</t>
  </si>
  <si>
    <t>1*1,01 'Přepočtené koeficientem množství</t>
  </si>
  <si>
    <t>55254212</t>
  </si>
  <si>
    <t>přesuvka hrdlová U s těsnícím spojem včetně příslušenství DN 100</t>
  </si>
  <si>
    <t>1318922127</t>
  </si>
  <si>
    <t>2*1,01 'Přepočtené koeficientem množství</t>
  </si>
  <si>
    <t>851311132</t>
  </si>
  <si>
    <t>Montáž potrubí z trub litinových tlakových hrdlových v otevřeném výkopu s těsnicím násuvným spojem DN 150</t>
  </si>
  <si>
    <t>1005243833</t>
  </si>
  <si>
    <t>55254083</t>
  </si>
  <si>
    <t>trouba vodovodní litinová hrdlová hrdlová Zn+Al povlak tl. 400g/m2 DN 150, s cementovou vystýlkou</t>
  </si>
  <si>
    <t>486087375</t>
  </si>
  <si>
    <t>48,6*1,01 'Přepočtené koeficientem množství</t>
  </si>
  <si>
    <t>857262122</t>
  </si>
  <si>
    <t>Montáž litinových tvarovek na potrubí litinovém tlakovém jednoosých na potrubí z trub přírubových v otevřeném výkopu, kanálu nebo v šachtě DN 100</t>
  </si>
  <si>
    <t>1800652470</t>
  </si>
  <si>
    <t>55253893</t>
  </si>
  <si>
    <t>tvarovka přírubová s hrdlem z tvárné litiny,práškový epoxid tl 250µm EU-kus dl 130mm DN 100</t>
  </si>
  <si>
    <t>-1388954854</t>
  </si>
  <si>
    <t>857264122</t>
  </si>
  <si>
    <t>Montáž litinových tvarovek na potrubí litinovém tlakovém odbočných na potrubí z trub přírubových v otevřeném výkopu, kanálu nebo v šachtě DN 100</t>
  </si>
  <si>
    <t>-1529034866</t>
  </si>
  <si>
    <t>55253516</t>
  </si>
  <si>
    <t>tvarovka přírubová litinová vodovodní s přírubovou odbočkou PN10/16 T-kus DN 100/100</t>
  </si>
  <si>
    <t>458587459</t>
  </si>
  <si>
    <t>857311131</t>
  </si>
  <si>
    <t>Montáž litinových tvarovek na potrubí litinovém tlakovém jednoosých na potrubí z trub hrdlových v otevřeném výkopu, kanálu nebo v šachtě s integrovaným těsněním DN 150</t>
  </si>
  <si>
    <t>-1224830296</t>
  </si>
  <si>
    <t>55253907</t>
  </si>
  <si>
    <t>koleno hrdlové z tvárné litiny,práškový epoxid tl 250µm MMK-kus DN 150- 11,25°</t>
  </si>
  <si>
    <t>-1042310434</t>
  </si>
  <si>
    <t>55253863</t>
  </si>
  <si>
    <t>přechod hrdlový z tvárné litiny,práškový epoxid tl 250µm MMR-kus DN 150/100</t>
  </si>
  <si>
    <t>1417621353</t>
  </si>
  <si>
    <t>857312122</t>
  </si>
  <si>
    <t>Montáž litinových tvarovek na potrubí litinovém tlakovém jednoosých na potrubí z trub přírubových v otevřeném výkopu, kanálu nebo v šachtě DN 150</t>
  </si>
  <si>
    <t>900035046</t>
  </si>
  <si>
    <t>55253895</t>
  </si>
  <si>
    <t>tvarovka přírubová s hrdlem z tvárné litiny,práškový epoxid tl 250µm EU-kus dl 135mm DN 150</t>
  </si>
  <si>
    <t>2124366439</t>
  </si>
  <si>
    <t>55253611</t>
  </si>
  <si>
    <t>přechod přírubový,práškový epoxid tl 250µm FFR-kus litinový DN 100/50</t>
  </si>
  <si>
    <t>-1888428696</t>
  </si>
  <si>
    <t>857313131</t>
  </si>
  <si>
    <t>Montáž litinových tvarovek na potrubí litinovém tlakovém odbočných na potrubí z trub hrdlových v otevřeném výkopu, kanálu nebo v šachtě s integrovaným těsněním DN 150</t>
  </si>
  <si>
    <t>-430498117</t>
  </si>
  <si>
    <t>55253756</t>
  </si>
  <si>
    <t>tvarovka hrdlová s přírubovou odbočkou z tvárné litiny,práškový epoxid tl 250µm MMA-kus DN 150/80</t>
  </si>
  <si>
    <t>1986722698</t>
  </si>
  <si>
    <t>85929080vl</t>
  </si>
  <si>
    <t>D+M ocel točivá příruba DN 100</t>
  </si>
  <si>
    <t>1798720313</t>
  </si>
  <si>
    <t>"náhradní zásobování" 2,0</t>
  </si>
  <si>
    <t>85929095vl</t>
  </si>
  <si>
    <t>D+M WAGA SPOJKA hrdlo-příruba DN 100</t>
  </si>
  <si>
    <t>1168574578</t>
  </si>
  <si>
    <t>"náhradní zásobování" 1,0</t>
  </si>
  <si>
    <t>895211016vl</t>
  </si>
  <si>
    <t>D+M tvarovky isiflo T101, rozměr DN 63</t>
  </si>
  <si>
    <t>-1299468663</t>
  </si>
  <si>
    <t>Potrubí z trub plastických a skleněných</t>
  </si>
  <si>
    <t>871211211</t>
  </si>
  <si>
    <t>Montáž vodovodního potrubí z polyetylenu PE100 RC v otevřeném výkopu svařovaných elektrotvarovkou SDR 11/PN16 d 63 x 5,8 mm</t>
  </si>
  <si>
    <t>-247728934</t>
  </si>
  <si>
    <t>7,5+1,0</t>
  </si>
  <si>
    <t>28613113</t>
  </si>
  <si>
    <t>potrubí vodovodní jednovrstvé PE100 RC PN 16 SDR11 63x5,8mm</t>
  </si>
  <si>
    <t>-1543030595</t>
  </si>
  <si>
    <t xml:space="preserve">"náhradní zásobování"  7,5*1,015</t>
  </si>
  <si>
    <t xml:space="preserve">"Přípojka VP 1551/4"  1,0*1,015</t>
  </si>
  <si>
    <t>871251211</t>
  </si>
  <si>
    <t>Montáž vodovodního potrubí z polyetylenu PE100 RC v otevřeném výkopu svařovaných elektrotvarovkou SDR 11/PN16 d 110 x 10,0 mm</t>
  </si>
  <si>
    <t>-1449798359</t>
  </si>
  <si>
    <t>28613116</t>
  </si>
  <si>
    <t>potrubí vodovodní jednovrstvé PE100 RC PN 16 SDR11 110x10,0mm</t>
  </si>
  <si>
    <t>-1124071763</t>
  </si>
  <si>
    <t xml:space="preserve">"náhradní zásobování"  53,0*1,015</t>
  </si>
  <si>
    <t>877211101</t>
  </si>
  <si>
    <t>Montáž tvarovek na vodovodním plastovém potrubí z polyetylenu PE 100 elektrotvarovek SDR 11/PN16 spojek, oblouků nebo redukcí d 63</t>
  </si>
  <si>
    <t>918161757</t>
  </si>
  <si>
    <t>28615972</t>
  </si>
  <si>
    <t>elektrospojka SDR11 PE 100 PN16 D 63mm</t>
  </si>
  <si>
    <t>-1252141395</t>
  </si>
  <si>
    <t>"náhradní zásobování" 1*1,015</t>
  </si>
  <si>
    <t>877211110</t>
  </si>
  <si>
    <t>Montáž tvarovek na vodovodním plastovém potrubí z polyetylenu PE 100 elektrotvarovek SDR 11/PN16 kolen 45° d 63</t>
  </si>
  <si>
    <t>1886358930</t>
  </si>
  <si>
    <t>28614946</t>
  </si>
  <si>
    <t>elektrokoleno 45° PE 100 PN16 D 63mm</t>
  </si>
  <si>
    <t>835968005</t>
  </si>
  <si>
    <t xml:space="preserve">"náhradní zásobování"  2,0*1,015</t>
  </si>
  <si>
    <t>877211112</t>
  </si>
  <si>
    <t>Montáž tvarovek na vodovodním plastovém potrubí z polyetylenu PE 100 elektrotvarovek SDR 11/PN16 kolen 90° d 63</t>
  </si>
  <si>
    <t>-2060774878</t>
  </si>
  <si>
    <t>28653055</t>
  </si>
  <si>
    <t>elektrokoleno 90° PE 100 D 63mm</t>
  </si>
  <si>
    <t>-164481165</t>
  </si>
  <si>
    <t>"náhradní zásobování" 2,0*1,015</t>
  </si>
  <si>
    <t>877251101</t>
  </si>
  <si>
    <t>Montáž tvarovek na vodovodním plastovém potrubí z polyetylenu PE 100 elektrotvarovek SDR 11/PN16 spojek, oblouků nebo redukcí d 110</t>
  </si>
  <si>
    <t>-1114589283</t>
  </si>
  <si>
    <t>28615975</t>
  </si>
  <si>
    <t>elektrospojka SDR11 PE 100 PN16 D 110mm</t>
  </si>
  <si>
    <t>-1368648035</t>
  </si>
  <si>
    <t>28653136</t>
  </si>
  <si>
    <t>nákružek lemový PE 100 SDR11 110mm</t>
  </si>
  <si>
    <t>-96024893</t>
  </si>
  <si>
    <t>"náhradní zásobování" 2*1,015</t>
  </si>
  <si>
    <t>877251112</t>
  </si>
  <si>
    <t>Montáž tvarovek na vodovodním plastovém potrubí z polyetylenu PE 100 elektrotvarovek SDR 11/PN16 kolen 90° d 110</t>
  </si>
  <si>
    <t>497029942</t>
  </si>
  <si>
    <t>28614937</t>
  </si>
  <si>
    <t>elektrokoleno 90° PE 100 PN16 D 110mm</t>
  </si>
  <si>
    <t>1870365183</t>
  </si>
  <si>
    <t xml:space="preserve">"náhradní zásobování"  6,0*1,015</t>
  </si>
  <si>
    <t>877251127</t>
  </si>
  <si>
    <t>Montáž tvarovek na vodovodním plastovém potrubí z polyetylenu PE 100 elektrotvarovek SDR 11/PN16 T-kusů navrtávacích s ventilem a 360° otočnou odbočkou d 110/63</t>
  </si>
  <si>
    <t>1044848873</t>
  </si>
  <si>
    <t>28614051</t>
  </si>
  <si>
    <t>tvarovka T-kus navrtávací s ventilem, s odbočkou 360° D 110-63mm</t>
  </si>
  <si>
    <t>-825147947</t>
  </si>
  <si>
    <t xml:space="preserve">"náhradní zásobování"  1,0*1,015</t>
  </si>
  <si>
    <t>879221199vl</t>
  </si>
  <si>
    <t>Přepojení přípoky na náhradní zásobování</t>
  </si>
  <si>
    <t>-715947951</t>
  </si>
  <si>
    <t>891247112</t>
  </si>
  <si>
    <t>Montáž vodovodních armatur na potrubí hydrantů podzemních (bez osazení poklopů) DN 80</t>
  </si>
  <si>
    <t>1405461895</t>
  </si>
  <si>
    <t>42273593</t>
  </si>
  <si>
    <t>hydrant podzemní DN 80 PN 16 dvojitý uzávěr s koulí krycí v 1250mm</t>
  </si>
  <si>
    <t>1283502812</t>
  </si>
  <si>
    <t>891311112</t>
  </si>
  <si>
    <t>Montáž vodovodních armatur na potrubí šoupátek nebo klapek uzavíracích v otevřeném výkopu nebo v šachtách s osazením zemní soupravy (bez poklopů) DN 150</t>
  </si>
  <si>
    <t>1502788236</t>
  </si>
  <si>
    <t>42221235</t>
  </si>
  <si>
    <t>šoupě přírubové vodovodní dl DN 150 PN10-16</t>
  </si>
  <si>
    <t>2145137619</t>
  </si>
  <si>
    <t>42291080vl</t>
  </si>
  <si>
    <t>souprava zemní teleskopická pro šoupátka DN 150mm Rd 1,2-1,8m</t>
  </si>
  <si>
    <t>563887792</t>
  </si>
  <si>
    <t>891319111</t>
  </si>
  <si>
    <t>Montáž vodovodních armatur na potrubí navrtávacích pasů s ventilem Jt 1 MPa, na potrubí z trub litinových, ocelových nebo plastických hmot DN 150</t>
  </si>
  <si>
    <t>1023427979</t>
  </si>
  <si>
    <t xml:space="preserve">"náhradní zásobování"  1</t>
  </si>
  <si>
    <t>42273562vl</t>
  </si>
  <si>
    <t>pás navrtávací se litinovou objímkou, s kulovým kohoutem pro vodovodní PE 100 - 63, HOD typ 502 DN 150</t>
  </si>
  <si>
    <t>62862970</t>
  </si>
  <si>
    <t>90</t>
  </si>
  <si>
    <t>42291081vl</t>
  </si>
  <si>
    <t xml:space="preserve">souprava zemní teleskopická CT  Rd 1,2-1,8m</t>
  </si>
  <si>
    <t>-1231074093</t>
  </si>
  <si>
    <t>91</t>
  </si>
  <si>
    <t>89552118vl</t>
  </si>
  <si>
    <t>D+M šrouby nerezové s mosaznými matkami</t>
  </si>
  <si>
    <t>-1808726344</t>
  </si>
  <si>
    <t>4*1+4*3*2+4*2+4*1*2</t>
  </si>
  <si>
    <t>92</t>
  </si>
  <si>
    <t>899401112</t>
  </si>
  <si>
    <t>Osazení poklopů uličních s pevným rámem litinových šoupátkových</t>
  </si>
  <si>
    <t>-1096282868</t>
  </si>
  <si>
    <t>93</t>
  </si>
  <si>
    <t>42291352</t>
  </si>
  <si>
    <t>poklop litinový šoupátkový pro zemní soupravy osazení do terénu a do vozovky</t>
  </si>
  <si>
    <t>1171317466</t>
  </si>
  <si>
    <t>94</t>
  </si>
  <si>
    <t>899401111</t>
  </si>
  <si>
    <t>Osazení poklopů uličních s pevným rámem litinových ventilových</t>
  </si>
  <si>
    <t>-923097802</t>
  </si>
  <si>
    <t>95</t>
  </si>
  <si>
    <t>42291402</t>
  </si>
  <si>
    <t>poklop litinový ventilový</t>
  </si>
  <si>
    <t>333179424</t>
  </si>
  <si>
    <t>96</t>
  </si>
  <si>
    <t>899401113</t>
  </si>
  <si>
    <t>Osazení poklopů uličních s pevným rámem litinových hydrantových</t>
  </si>
  <si>
    <t>-1688317585</t>
  </si>
  <si>
    <t>97</t>
  </si>
  <si>
    <t>42291452</t>
  </si>
  <si>
    <t>poklop litinový hydrantový DN 80</t>
  </si>
  <si>
    <t>-683188637</t>
  </si>
  <si>
    <t>98</t>
  </si>
  <si>
    <t>899713111</t>
  </si>
  <si>
    <t>Orientační tabulky na vodovodních a kanalizačních řadech na sloupku ocelovém nebo betonovém</t>
  </si>
  <si>
    <t>-623949290</t>
  </si>
  <si>
    <t>Ostatní konstrukce a práce</t>
  </si>
  <si>
    <t>Bourání konstrukcí</t>
  </si>
  <si>
    <t>99</t>
  </si>
  <si>
    <t>895295803vl</t>
  </si>
  <si>
    <t xml:space="preserve">Demontáž náhradního zásobování, svislé, vodorovné přemístění, uskladnění pro opětovné použítí </t>
  </si>
  <si>
    <t>1516421693</t>
  </si>
  <si>
    <t>100</t>
  </si>
  <si>
    <t>899941587</t>
  </si>
  <si>
    <t>101</t>
  </si>
  <si>
    <t>960128vl</t>
  </si>
  <si>
    <t>Demontáž šoupátek se zemní soupravou , naložení, vodorovné přemístění, složení</t>
  </si>
  <si>
    <t>1430194987</t>
  </si>
  <si>
    <t>102</t>
  </si>
  <si>
    <t>960129vl</t>
  </si>
  <si>
    <t>Demontáž zemní soupray k navrtávacímu pasu , naložení, vodorovné přemístění, složení</t>
  </si>
  <si>
    <t>1374236815</t>
  </si>
  <si>
    <t>"u stávající přípojky</t>
  </si>
  <si>
    <t>103</t>
  </si>
  <si>
    <t>960130vl</t>
  </si>
  <si>
    <t xml:space="preserve">Demontáž orientačních tabulek, vč. odvozu </t>
  </si>
  <si>
    <t>-683710549</t>
  </si>
  <si>
    <t>104</t>
  </si>
  <si>
    <t>960155150vl</t>
  </si>
  <si>
    <t>Demontáž potrubí a tvarovky do DN 100, naložení, vodorovné přemístění, složení</t>
  </si>
  <si>
    <t>2034649238</t>
  </si>
  <si>
    <t xml:space="preserve">"vodovodní řad DN 100 "  20</t>
  </si>
  <si>
    <t>105</t>
  </si>
  <si>
    <t>-1039003397</t>
  </si>
  <si>
    <t>106</t>
  </si>
  <si>
    <t>-1967019697</t>
  </si>
  <si>
    <t>6,881*5 'Přepočtené koeficientem množství</t>
  </si>
  <si>
    <t>107</t>
  </si>
  <si>
    <t>642960758</t>
  </si>
  <si>
    <t xml:space="preserve">"odd. 1 </t>
  </si>
  <si>
    <t>1,706+2,604</t>
  </si>
  <si>
    <t>108</t>
  </si>
  <si>
    <t>1671606573</t>
  </si>
  <si>
    <t>2,11</t>
  </si>
  <si>
    <t>109</t>
  </si>
  <si>
    <t>998273102</t>
  </si>
  <si>
    <t>Přesun hmot pro trubní vedení hloubené z trub litinových pro vodovody nebo kanalizace v otevřeném výkopu dopravní vzdálenost do 15 m</t>
  </si>
  <si>
    <t>-451436709</t>
  </si>
  <si>
    <t>HV340</t>
  </si>
  <si>
    <t>délka vrtu</t>
  </si>
  <si>
    <t>VZ</t>
  </si>
  <si>
    <t>Vykopaná zemina</t>
  </si>
  <si>
    <t>4,4778628056092</t>
  </si>
  <si>
    <t>SO 350 - Odvodnění základové spáry</t>
  </si>
  <si>
    <t>46347275</t>
  </si>
  <si>
    <t>Brněnské vodárny a kanalizace a.s.</t>
  </si>
  <si>
    <t>CZ46347275</t>
  </si>
  <si>
    <t xml:space="preserve">    998 - Přesun hmot</t>
  </si>
  <si>
    <t>115001102</t>
  </si>
  <si>
    <t>Převedení vody potrubím průměru DN přes 100 do 150</t>
  </si>
  <si>
    <t>-1768476148</t>
  </si>
  <si>
    <t xml:space="preserve">" převedení čerpané vody - DN110 "  69,0</t>
  </si>
  <si>
    <t>115001109.1</t>
  </si>
  <si>
    <t xml:space="preserve">Převedení vody potrubím DN do 110 - příplatek za 1x překop vozovky 12m, 1x  přejezd na pozemek, zalití potrubí pod vozovkou cementopopílk. suspenzí</t>
  </si>
  <si>
    <t>288206677</t>
  </si>
  <si>
    <t>115101221</t>
  </si>
  <si>
    <t>Čerpání vody na dopravní výšku přes 10 do 25 m s uvažovaným průměrným přítokem do 500 l/min</t>
  </si>
  <si>
    <t>-603504439</t>
  </si>
  <si>
    <t xml:space="preserve">"stan. 0,00-0,042 - pocet HV -4-kusu, 1,22 l/s/HV "    2160*4</t>
  </si>
  <si>
    <t>115101321</t>
  </si>
  <si>
    <t>Pohotovost záložní čerpací soupravy pro dopravní výšku přes 10 do 25 m s uvažovaným průměrným přítokem do 500 l/min</t>
  </si>
  <si>
    <t>1940480958</t>
  </si>
  <si>
    <t xml:space="preserve">"stan. 0,00-0,042 - pocet HV -4-kusu, 1,22 l/s/HV "    90*4</t>
  </si>
  <si>
    <t>1332120VL</t>
  </si>
  <si>
    <t xml:space="preserve">Provedení  kopaných sond 1x1,5m, hl. 1,5m </t>
  </si>
  <si>
    <t>267211690</t>
  </si>
  <si>
    <t>-440991873</t>
  </si>
  <si>
    <t>" zemina vrtu + nakypření "</t>
  </si>
  <si>
    <t>PI*(0,34/2)^2*HV340*1,37</t>
  </si>
  <si>
    <t>" vytěžená zemina na skládku tř 3 - 65% "</t>
  </si>
  <si>
    <t>vz*0,65</t>
  </si>
  <si>
    <t>703613987</t>
  </si>
  <si>
    <t>VZ*0,35</t>
  </si>
  <si>
    <t>167151101</t>
  </si>
  <si>
    <t>Nakládání, skládání a překládání neulehlého výkopku nebo sypaniny strojně nakládání, množství do 100 m3, z horniny třídy těžitelnosti I, skupiny 1 až 3</t>
  </si>
  <si>
    <t>-41529630</t>
  </si>
  <si>
    <t>" vytežená zemina na skládku tr. 3 - 65% "</t>
  </si>
  <si>
    <t>VZ*0,65</t>
  </si>
  <si>
    <t>167151102</t>
  </si>
  <si>
    <t>Nakládání, skládání a překládání neulehlého výkopku nebo sypaniny strojně nakládání, množství do 100 m3, z horniny třídy těžitelnosti II, skupiny 4 a 5</t>
  </si>
  <si>
    <t>212678324</t>
  </si>
  <si>
    <t>-1683948659</t>
  </si>
  <si>
    <t>"65%"</t>
  </si>
  <si>
    <t>vz*1,67*0,7</t>
  </si>
  <si>
    <t>-247340561</t>
  </si>
  <si>
    <t>vz*1,67*0,3</t>
  </si>
  <si>
    <t>-149455087</t>
  </si>
  <si>
    <t>vz</t>
  </si>
  <si>
    <t>226211311</t>
  </si>
  <si>
    <t>Velkoprofilové vrty náběrovým vrtáním svislé zapažené ocelovými pažnicemi průměru přes 400 do 450 mm, v hl od 0 do 20 m v hornině tř. I</t>
  </si>
  <si>
    <t>-1698669249</t>
  </si>
  <si>
    <t xml:space="preserve">"hor I - 65%"    HV340*0,65</t>
  </si>
  <si>
    <t>226211312</t>
  </si>
  <si>
    <t>Velkoprofilové vrty náběrovým vrtáním svislé zapažené ocelovými pažnicemi průměru přes 400 do 450 mm, v hl od 0 do 20 m v hornině tř. II</t>
  </si>
  <si>
    <t>-147886914</t>
  </si>
  <si>
    <t xml:space="preserve">" hor. II - 35% "     HV340*0,35</t>
  </si>
  <si>
    <t>227211111</t>
  </si>
  <si>
    <t>Odpažení velkoprofilových vrtů průměru přes 400 do 450 mm</t>
  </si>
  <si>
    <t>603451980</t>
  </si>
  <si>
    <t>242791111</t>
  </si>
  <si>
    <t>Zapuštění zárubnice z trub do studňového vrtu, z plastických hmot z plastických hmot hl. do 50 m DN do 200</t>
  </si>
  <si>
    <t>-1872922366</t>
  </si>
  <si>
    <t>" studna do vrtu "</t>
  </si>
  <si>
    <t xml:space="preserve">" HV1 - HV4 "     (4,0+5,0)*4</t>
  </si>
  <si>
    <t>28611199</t>
  </si>
  <si>
    <t>zárubnice studny - trubka plast DN 160 dl. 10m perforovaná část 4,0m</t>
  </si>
  <si>
    <t>2038972463</t>
  </si>
  <si>
    <t>242791119vl</t>
  </si>
  <si>
    <t xml:space="preserve">Odříznutí  zárubnice DN160 z plastických hmot 1m pod terénem vč. potřebných zemních prací</t>
  </si>
  <si>
    <t>1466600745</t>
  </si>
  <si>
    <t xml:space="preserve">" po ukončení "     4</t>
  </si>
  <si>
    <t>247531111</t>
  </si>
  <si>
    <t>Obsyp zárubnice z kameniva hrubého</t>
  </si>
  <si>
    <t>890335048</t>
  </si>
  <si>
    <t>" obsyp studny "</t>
  </si>
  <si>
    <t>HV340*PI*(0,34/2)^2</t>
  </si>
  <si>
    <t>-HV340*PI*(0,18/2)^2</t>
  </si>
  <si>
    <t>" zásyp studny po ukončení "</t>
  </si>
  <si>
    <t>HV340*PI*(0,18/2)^2</t>
  </si>
  <si>
    <t>2497911R1</t>
  </si>
  <si>
    <t>Zřízení předčištění čerpaných vod</t>
  </si>
  <si>
    <t>-1881875795</t>
  </si>
  <si>
    <t>"jáma 1,5x1,5x1,5"</t>
  </si>
  <si>
    <t>"Trouba PVC perforovaná DN 600 - dl. 1,0m"</t>
  </si>
  <si>
    <t>"obaleno geotextílií"</t>
  </si>
  <si>
    <t>"obsyp šterkem"</t>
  </si>
  <si>
    <t>998254011</t>
  </si>
  <si>
    <t>Přesun hmot pro studny a jímání vody z betonu prostého, železového nebo montované z dílců jakéhokoliv rozsahu do 50 m</t>
  </si>
  <si>
    <t>-1993497091</t>
  </si>
  <si>
    <t>asfalt</t>
  </si>
  <si>
    <t>2,53</t>
  </si>
  <si>
    <t>b</t>
  </si>
  <si>
    <t>165</t>
  </si>
  <si>
    <t>beton</t>
  </si>
  <si>
    <t>28,896</t>
  </si>
  <si>
    <t>dílec</t>
  </si>
  <si>
    <t>jámy</t>
  </si>
  <si>
    <t>17,4</t>
  </si>
  <si>
    <t>jamy_ruč</t>
  </si>
  <si>
    <t>12,18</t>
  </si>
  <si>
    <t>jamy_str</t>
  </si>
  <si>
    <t>5,22</t>
  </si>
  <si>
    <t>SO 910 - Přeložka plynovodu</t>
  </si>
  <si>
    <t>obsyp</t>
  </si>
  <si>
    <t>38,666</t>
  </si>
  <si>
    <t>orn</t>
  </si>
  <si>
    <t>47,85</t>
  </si>
  <si>
    <t>otrýskání</t>
  </si>
  <si>
    <t>1,375</t>
  </si>
  <si>
    <t>páska</t>
  </si>
  <si>
    <t>paž_jam</t>
  </si>
  <si>
    <t>Pažení</t>
  </si>
  <si>
    <t>pažení_rýh</t>
  </si>
  <si>
    <t>pažení rýh</t>
  </si>
  <si>
    <t>178,1</t>
  </si>
  <si>
    <t>rozepř_jam</t>
  </si>
  <si>
    <t>rozepření jam</t>
  </si>
  <si>
    <t>21,6</t>
  </si>
  <si>
    <t>rýha</t>
  </si>
  <si>
    <t>61,875</t>
  </si>
  <si>
    <t>skladka</t>
  </si>
  <si>
    <t>79,275</t>
  </si>
  <si>
    <t>štěrk</t>
  </si>
  <si>
    <t>45,769</t>
  </si>
  <si>
    <t>zásyp</t>
  </si>
  <si>
    <t>žebříky</t>
  </si>
  <si>
    <t>5,8</t>
  </si>
  <si>
    <t xml:space="preserve">    5 - Komunikace pozemní</t>
  </si>
  <si>
    <t xml:space="preserve">    997 - Přesun sutě</t>
  </si>
  <si>
    <t>PSV - Práce a dodávky PSV</t>
  </si>
  <si>
    <t xml:space="preserve">    789 - Povrchové úpravy ocelových konstrukcí a technologických zařízení</t>
  </si>
  <si>
    <t>M - Práce a dodávky M</t>
  </si>
  <si>
    <t xml:space="preserve">    21-M - Elektromontáže</t>
  </si>
  <si>
    <t xml:space="preserve">    23-M - Montáže potrubí</t>
  </si>
  <si>
    <t xml:space="preserve">    46-M - Zemní práce při extr.mont.pracích</t>
  </si>
  <si>
    <t>OST - Ostatní</t>
  </si>
  <si>
    <t>Odstranění podkladu živičného tl 50 mm ručně</t>
  </si>
  <si>
    <t>-87824285</t>
  </si>
  <si>
    <t>22*0,9+3*2</t>
  </si>
  <si>
    <t>113107334</t>
  </si>
  <si>
    <t>Odstranění podkladu z betonu prostého tl přes 400 do 500 mm strojně pl do 50 m2</t>
  </si>
  <si>
    <t>457355424</t>
  </si>
  <si>
    <t>Čerpání vody na dopravní výšku do 10 m průměrný přítok do 500 l/min</t>
  </si>
  <si>
    <t>-1943440020</t>
  </si>
  <si>
    <t>Pohotovost čerpací soupravy pro dopravní výšku do 10 m přítok do 500 l/min</t>
  </si>
  <si>
    <t>513032115</t>
  </si>
  <si>
    <t>Dočasné zajištění kabelů a kabelových tratí ze 3 volně ložených kabelů</t>
  </si>
  <si>
    <t>22218000</t>
  </si>
  <si>
    <t>119002121</t>
  </si>
  <si>
    <t>Přechodová lávka délky do 2 m včetně zábradlí pro zabezpečení výkopu zřízení</t>
  </si>
  <si>
    <t>1475674662</t>
  </si>
  <si>
    <t>119002122</t>
  </si>
  <si>
    <t>Přechodová lávka délky do 2 m včetně zábradlí pro zabezpečení výkopu odstranění</t>
  </si>
  <si>
    <t>643122825</t>
  </si>
  <si>
    <t>119002411</t>
  </si>
  <si>
    <t>Pojezdový ocelový plech pro zabezpečení výkopu zřízení</t>
  </si>
  <si>
    <t>-2002495309</t>
  </si>
  <si>
    <t>2,5*3,5</t>
  </si>
  <si>
    <t>119002412</t>
  </si>
  <si>
    <t>Pojezdový ocelový plech pro zabezpečení výkopu odstranění</t>
  </si>
  <si>
    <t>-357707332</t>
  </si>
  <si>
    <t>119003227</t>
  </si>
  <si>
    <t>Mobilní plotová zábrana vyplněná dráty výšky přes 1,5 do 2,2 m pro zabezpečení výkopu zřízení</t>
  </si>
  <si>
    <t>-114142889</t>
  </si>
  <si>
    <t>(68,5+2*3+2*2+4)*2</t>
  </si>
  <si>
    <t>119003228</t>
  </si>
  <si>
    <t>Mobilní plotová zábrana vyplněná dráty výšky přes 1,5 do 2,2 m pro zabezpečení výkopu odstranění</t>
  </si>
  <si>
    <t>156444098</t>
  </si>
  <si>
    <t>119004111</t>
  </si>
  <si>
    <t>Bezpečný vstup nebo výstup z výkopu pomocí žebříku zřízení</t>
  </si>
  <si>
    <t>-189915119</t>
  </si>
  <si>
    <t>2*(1,1+1,8)</t>
  </si>
  <si>
    <t>119004112</t>
  </si>
  <si>
    <t>Bezpečný vstup nebo výstup z výkopu pomocí žebříku odstranění</t>
  </si>
  <si>
    <t>-1486844877</t>
  </si>
  <si>
    <t>121112003</t>
  </si>
  <si>
    <t>Sejmutí ornice tl vrstvy do 200 mm ručně</t>
  </si>
  <si>
    <t>306147380</t>
  </si>
  <si>
    <t>46,5*0,9+3*2</t>
  </si>
  <si>
    <t>131213701</t>
  </si>
  <si>
    <t>Hloubení nezapažených jam v soudržných horninách třídy těžitelnosti I skupiny 3 ručně</t>
  </si>
  <si>
    <t>-1726630008</t>
  </si>
  <si>
    <t>3*2*(1,8-0,5)</t>
  </si>
  <si>
    <t>3*2*(1,8-0,2)</t>
  </si>
  <si>
    <t>jámy*0,7</t>
  </si>
  <si>
    <t>jámy*0,3</t>
  </si>
  <si>
    <t>jamy_ruč*0,65</t>
  </si>
  <si>
    <t>131251100</t>
  </si>
  <si>
    <t>Hloubení jam nezapažených v hornině třídy těžitelnosti I skupiny 3 objem do 20 m3 strojně</t>
  </si>
  <si>
    <t>-289289082</t>
  </si>
  <si>
    <t>jamy_str*0,65</t>
  </si>
  <si>
    <t>131313701</t>
  </si>
  <si>
    <t>Hloubení nezapažených jam v soudržných horninách třídy těžitelnosti II skupiny 4 ručně</t>
  </si>
  <si>
    <t>-624702490</t>
  </si>
  <si>
    <t>jamy_ruč*0,35</t>
  </si>
  <si>
    <t>131351100</t>
  </si>
  <si>
    <t>Hloubení jam nezapažených v hornině třídy těžitelnosti II skupiny 4 objem do 20 m3 strojně</t>
  </si>
  <si>
    <t>992366238</t>
  </si>
  <si>
    <t>jamy_str*0,35</t>
  </si>
  <si>
    <t>132212331</t>
  </si>
  <si>
    <t>Hloubení nezapažených rýh šířky do 2000 mm v soudržných horninách třídy těžitelnosti I skupiny 3 ručně</t>
  </si>
  <si>
    <t>768929558</t>
  </si>
  <si>
    <t>dn225</t>
  </si>
  <si>
    <t>22*0,9*(1,3-0,5)</t>
  </si>
  <si>
    <t>46,5*0,9*(1,3-0,2)</t>
  </si>
  <si>
    <t>rýha*0,2*0,65</t>
  </si>
  <si>
    <t>Hloubení rýh nezapažených š do 2000 mm v hornině třídy těžitelnosti I skupiny 3 objem do 50 m3 strojně</t>
  </si>
  <si>
    <t>-471790284</t>
  </si>
  <si>
    <t>rýha*0,8*0,65</t>
  </si>
  <si>
    <t>132312331</t>
  </si>
  <si>
    <t>Hloubení nezapažených rýh šířky do 2000 mm v soudržných horninách třídy těžitelnosti II skupiny 4 ručně</t>
  </si>
  <si>
    <t>1408208417</t>
  </si>
  <si>
    <t>rýha*0,2*0,35</t>
  </si>
  <si>
    <t>132351252</t>
  </si>
  <si>
    <t>Hloubení rýh nezapažených š do 2000 mm v hornině třídy těžitelnosti II skupiny 4 objem do 50 m3 strojně</t>
  </si>
  <si>
    <t>-1212243431</t>
  </si>
  <si>
    <t>rýha*0,8*0,35</t>
  </si>
  <si>
    <t>139001101</t>
  </si>
  <si>
    <t>Příplatek za ztížení vykopávky v blízkosti podzemního vedení</t>
  </si>
  <si>
    <t>-1075240100</t>
  </si>
  <si>
    <t>7*0,8*0,8</t>
  </si>
  <si>
    <t>Zřízení příložného pažení a rozepření stěn rýh hl do 2 m</t>
  </si>
  <si>
    <t>-244844094</t>
  </si>
  <si>
    <t>68,5*1,3*2</t>
  </si>
  <si>
    <t>Odstranění příložného pažení a rozepření stěn rýh hl do 2 m</t>
  </si>
  <si>
    <t>-399289634</t>
  </si>
  <si>
    <t>Zřízení příložného pažení stěn do 30 m2 výkopu hl do 4 m pro překopy inženýrských sítí</t>
  </si>
  <si>
    <t>521917281</t>
  </si>
  <si>
    <t>(3+2+3+2)*1,8*2</t>
  </si>
  <si>
    <t>Odstranění příložného pažení stěn do 30 m2 hl do 4 m při překopech inženýrských sítí</t>
  </si>
  <si>
    <t>-834141878</t>
  </si>
  <si>
    <t>151102301</t>
  </si>
  <si>
    <t>Zřízení rozepření stěn do 30 m3 při pažení příložném hl do 4 m při překopech inženýrských sítí</t>
  </si>
  <si>
    <t>-1089860030</t>
  </si>
  <si>
    <t>(3*2)*1,8*2</t>
  </si>
  <si>
    <t>151102311</t>
  </si>
  <si>
    <t>Odstranění rozepření stěn do 30 m3 při pažení příložném hl do 4 m při překopech inženýrských sítí</t>
  </si>
  <si>
    <t>598916972</t>
  </si>
  <si>
    <t>Vodorovné přemístění přes 50 do 500 m výkopku/sypaniny z horniny třídy těžitelnosti I skupiny 1 až 3</t>
  </si>
  <si>
    <t>416403878</t>
  </si>
  <si>
    <t>obsyp+štěrk</t>
  </si>
  <si>
    <t>162751117</t>
  </si>
  <si>
    <t>Vodorovné přemístění přes 9 000 do 10000 m výkopku/sypaniny z horniny třídy těžitelnosti I skupiny 1 až 3</t>
  </si>
  <si>
    <t>-2007854806</t>
  </si>
  <si>
    <t>jámy+rýha</t>
  </si>
  <si>
    <t>skladka*0,65</t>
  </si>
  <si>
    <t>162751137</t>
  </si>
  <si>
    <t>Vodorovné přemístění přes 9 000 do 10000 m výkopku/sypaniny z horniny třídy těžitelnosti II skupiny 4 a 5</t>
  </si>
  <si>
    <t>185709965</t>
  </si>
  <si>
    <t>skladka*0,35</t>
  </si>
  <si>
    <t>1240551289</t>
  </si>
  <si>
    <t>1,8*skladka</t>
  </si>
  <si>
    <t>Zásyp jam, šachet rýh nebo kolem objektů sypaninou se zhutněním</t>
  </si>
  <si>
    <t>-713803531</t>
  </si>
  <si>
    <t>3*2*(1,8-0,3-0,525)"zásyp recyklátem v tl. 30cm</t>
  </si>
  <si>
    <t>3*2*(1,8-0,2-0,525)</t>
  </si>
  <si>
    <t>22*0,9*(1,3-0,3-0,525)"zásyp recyklátem v tl. 30cm</t>
  </si>
  <si>
    <t>46,5*0,9*(1,3-0,2-0,525)</t>
  </si>
  <si>
    <t>58344197</t>
  </si>
  <si>
    <t>štěrkodrť frakce 0/63</t>
  </si>
  <si>
    <t>483599088</t>
  </si>
  <si>
    <t>štěrk*1,7*1,01</t>
  </si>
  <si>
    <t>Obsypání potrubí ručně sypaninou bez prohození, uloženou do 3 m</t>
  </si>
  <si>
    <t>-1800272681</t>
  </si>
  <si>
    <t>3*2*(0,525)</t>
  </si>
  <si>
    <t>22*0,9*(0,525)</t>
  </si>
  <si>
    <t>46,5*0,9*0,525</t>
  </si>
  <si>
    <t>obsyp*0,5</t>
  </si>
  <si>
    <t>Obsypání potrubí strojně sypaninou bez prohození, uloženou do 3 m</t>
  </si>
  <si>
    <t>659739295</t>
  </si>
  <si>
    <t>58337303</t>
  </si>
  <si>
    <t>štěrkopísek frakce 0/8</t>
  </si>
  <si>
    <t>-1391036941</t>
  </si>
  <si>
    <t>obsyp*1,7*1,01</t>
  </si>
  <si>
    <t>181311103</t>
  </si>
  <si>
    <t>Rozprostření ornice tl vrstvy do 200 mm v rovině nebo ve svahu do 1:5 ručně</t>
  </si>
  <si>
    <t>936219643</t>
  </si>
  <si>
    <t>Založení parkového trávníku výsevem pl do 1000 m2 v rovině a ve svahu do 1:5</t>
  </si>
  <si>
    <t>1195040919</t>
  </si>
  <si>
    <t>00572410</t>
  </si>
  <si>
    <t>osivo směs travní parková</t>
  </si>
  <si>
    <t>1054467127</t>
  </si>
  <si>
    <t>orn*0,03</t>
  </si>
  <si>
    <t>183403153</t>
  </si>
  <si>
    <t>Obdělání půdy hrabáním v rovině a svahu do 1:5</t>
  </si>
  <si>
    <t>-1801069158</t>
  </si>
  <si>
    <t>200100R</t>
  </si>
  <si>
    <t>Vytyčení stávajících inženýrských sítí před výstavbou</t>
  </si>
  <si>
    <t>2077877444</t>
  </si>
  <si>
    <t>200200R</t>
  </si>
  <si>
    <t>Hutnící zkoušky zatěžovací deskou</t>
  </si>
  <si>
    <t>764988727</t>
  </si>
  <si>
    <t>Komunikace pozemní</t>
  </si>
  <si>
    <t>564950413</t>
  </si>
  <si>
    <t>Podklad z asfaltového recyklátu plochy do 100 m2 tl 150 mm</t>
  </si>
  <si>
    <t>-112975817</t>
  </si>
  <si>
    <t>(22*0,9+3*2)*2"celk. tl. vrstvy 30cm</t>
  </si>
  <si>
    <t>899722114</t>
  </si>
  <si>
    <t>Krytí potrubí z plastů výstražnou fólií z PVC přes 34 do 40 cm</t>
  </si>
  <si>
    <t>284556821</t>
  </si>
  <si>
    <t>Řezání stávajícího živičného krytu hl do 50 mm</t>
  </si>
  <si>
    <t>-1094981848</t>
  </si>
  <si>
    <t>2*22+10</t>
  </si>
  <si>
    <t>919735126</t>
  </si>
  <si>
    <t>Řezání stávajícího betonového krytu hl přes 250 do 300 mm</t>
  </si>
  <si>
    <t>-426197232</t>
  </si>
  <si>
    <t>938909311</t>
  </si>
  <si>
    <t>Čištění vozovek metením strojně podkladu nebo krytu betonového nebo živičného</t>
  </si>
  <si>
    <t>501061232</t>
  </si>
  <si>
    <t>Vodorovná doprava suti ze sypkých materiálů do 1 km</t>
  </si>
  <si>
    <t>1340622878</t>
  </si>
  <si>
    <t>asfalt+beton</t>
  </si>
  <si>
    <t>Příplatek ZKD 1 km u vodorovné dopravy suti ze sypkých materiálů</t>
  </si>
  <si>
    <t>-1001310989</t>
  </si>
  <si>
    <t>(beton+asfalt)*9</t>
  </si>
  <si>
    <t>997221845.POPL</t>
  </si>
  <si>
    <t>Poplatek za uložení asfaltového odpadu bez obsahu dehtu na skládce</t>
  </si>
  <si>
    <t>270416625</t>
  </si>
  <si>
    <t>997221861.POPL</t>
  </si>
  <si>
    <t>Poplatek za uložení stavebního odpadu z prostého betonu na skládce</t>
  </si>
  <si>
    <t>1093741235</t>
  </si>
  <si>
    <t>Přesun hmot pro pozemní komunikace s krytem z kamene, monolitickým betonovým nebo živičným</t>
  </si>
  <si>
    <t>-1422566413</t>
  </si>
  <si>
    <t>PSV</t>
  </si>
  <si>
    <t>Práce a dodávky PSV</t>
  </si>
  <si>
    <t>789</t>
  </si>
  <si>
    <t>Povrchové úpravy ocelových konstrukcí a technologických zařízení</t>
  </si>
  <si>
    <t>789221132</t>
  </si>
  <si>
    <t>Provedení otryskání povrchů ocelových konstrukcí suché abrazivní tryskání třídy I stupeň zrezivění C, stupeň přípravy Sa 2½</t>
  </si>
  <si>
    <t>-1469120499</t>
  </si>
  <si>
    <t>58151322</t>
  </si>
  <si>
    <t>písek sklářský sušený PR 13 frakce 0,1/0,5 PAP</t>
  </si>
  <si>
    <t>1783652127</t>
  </si>
  <si>
    <t>otrýskání *0,03</t>
  </si>
  <si>
    <t>Práce a dodávky M</t>
  </si>
  <si>
    <t>21-M</t>
  </si>
  <si>
    <t>Elektromontáže</t>
  </si>
  <si>
    <t>210801311</t>
  </si>
  <si>
    <t>Montáž vodiče Cu izolovaného plného nebo laněného s PVC pláštěm do 1 kV žíla 1,5 až 16 mm2 uloženého volně (např. CY, CHAH-V)</t>
  </si>
  <si>
    <t>-1096777750</t>
  </si>
  <si>
    <t>34140824</t>
  </si>
  <si>
    <t>vodič propojovací jádro Cu plné izolace PVC 450/750V (H07V-U) 1x2,5mm2</t>
  </si>
  <si>
    <t>128</t>
  </si>
  <si>
    <t>-1977273671</t>
  </si>
  <si>
    <t>71,5*1,15</t>
  </si>
  <si>
    <t>34140824R</t>
  </si>
  <si>
    <t>Páska k uchycení signalizačního vodiče</t>
  </si>
  <si>
    <t>-1150302635</t>
  </si>
  <si>
    <t>23-M</t>
  </si>
  <si>
    <t>Montáže potrubí</t>
  </si>
  <si>
    <t>230082100</t>
  </si>
  <si>
    <t>Demontáž potrubí do šrotu přes 10 do 50 kg D 219 mm tl 6,3 mm</t>
  </si>
  <si>
    <t>-1873451536</t>
  </si>
  <si>
    <t>62,5/1,5</t>
  </si>
  <si>
    <t>2300834R</t>
  </si>
  <si>
    <t>Odvoz demontovaného potrubí na skládku</t>
  </si>
  <si>
    <t>925430134</t>
  </si>
  <si>
    <t>230170004</t>
  </si>
  <si>
    <t>Tlakové zkoušky těsnosti potrubí - příprava DN přes 125 do 200</t>
  </si>
  <si>
    <t>sada</t>
  </si>
  <si>
    <t>-377757375</t>
  </si>
  <si>
    <t>230170014</t>
  </si>
  <si>
    <t>Tlakové zkoušky těsnosti potrubí - zkouška DN přes 125 do 200</t>
  </si>
  <si>
    <t>458594945</t>
  </si>
  <si>
    <t>68,5</t>
  </si>
  <si>
    <t>230200212</t>
  </si>
  <si>
    <t>Jednostranné přerušení průtoku plynu 2 balony vloženými ručně v ocelovém potrubí do DN 200 mm</t>
  </si>
  <si>
    <t>-1836556186</t>
  </si>
  <si>
    <t>202001</t>
  </si>
  <si>
    <t>Balonovací hrdlo ocel PN16 DN200 vč. krycího víka</t>
  </si>
  <si>
    <t>256</t>
  </si>
  <si>
    <t>1221248831</t>
  </si>
  <si>
    <t>230201132</t>
  </si>
  <si>
    <t>Montáž plynovodních trubních dílů přivařovacích D přes 168,1 do 219,3 mm tl stěny 6,3 mm</t>
  </si>
  <si>
    <t>383470326</t>
  </si>
  <si>
    <t>202002</t>
  </si>
  <si>
    <t>Propojovací přesuvka SMU-1, PN16, DN 200</t>
  </si>
  <si>
    <t>662508245</t>
  </si>
  <si>
    <t>202003</t>
  </si>
  <si>
    <t xml:space="preserve">Přechodový kus ocel / PE - DN 200 / dn 225   </t>
  </si>
  <si>
    <t>1581358379</t>
  </si>
  <si>
    <t>230202036</t>
  </si>
  <si>
    <t>Montáž chráničky pro plynovody plastové průměru přes 250 do 315 mm</t>
  </si>
  <si>
    <t>1320853401</t>
  </si>
  <si>
    <t>202004</t>
  </si>
  <si>
    <t xml:space="preserve">Ochranné potrubí dn 315 x 22,7 mat. PE 100, SDR 17,6 </t>
  </si>
  <si>
    <t>-32008453</t>
  </si>
  <si>
    <t>14*1,05</t>
  </si>
  <si>
    <t>230202074</t>
  </si>
  <si>
    <t>Nasunutí potrubní sekce plastové průměru přes 160 do 200 mm do chráničky pro plynovody</t>
  </si>
  <si>
    <t>-99267333</t>
  </si>
  <si>
    <t>5,1</t>
  </si>
  <si>
    <t>2,7*2</t>
  </si>
  <si>
    <t>2,5</t>
  </si>
  <si>
    <t>230202131</t>
  </si>
  <si>
    <t>Montáž kluzných objímek výšky 25 mm pro plynovodní potrubí vnějšího průměru přes 220 mm do 252 mm</t>
  </si>
  <si>
    <t>-269855956</t>
  </si>
  <si>
    <t>5,1/2+3+0,45</t>
  </si>
  <si>
    <t>28655180</t>
  </si>
  <si>
    <t>objímka kluzná typ F segment v 25mm</t>
  </si>
  <si>
    <t>697129116</t>
  </si>
  <si>
    <t>24*3</t>
  </si>
  <si>
    <t>28655200</t>
  </si>
  <si>
    <t>objímka kluzná typ G segment v 25mm</t>
  </si>
  <si>
    <t>-93434170</t>
  </si>
  <si>
    <t>230202229</t>
  </si>
  <si>
    <t>Montáž manžety na chráničku plynovodního potrubí plastového průměru přes 250 do 315 mm</t>
  </si>
  <si>
    <t>-702412069</t>
  </si>
  <si>
    <t>28655122</t>
  </si>
  <si>
    <t>manžeta chráničky vč. upínací pásky 220x324mm DN 200x300</t>
  </si>
  <si>
    <t>1386396050</t>
  </si>
  <si>
    <t>230205142</t>
  </si>
  <si>
    <t>Montáž plynovodního potrubí plastového svařovaného na tupo nebo elektrospojkou dn 225 mm en 12,8 mm</t>
  </si>
  <si>
    <t>1524564767</t>
  </si>
  <si>
    <t>-14"odečet nasunutí</t>
  </si>
  <si>
    <t>202005</t>
  </si>
  <si>
    <t xml:space="preserve">Potrubí dn 225 x 12,8  SDR 17,6 - PE 100 RC</t>
  </si>
  <si>
    <t>492337250</t>
  </si>
  <si>
    <t>68,5*1,05</t>
  </si>
  <si>
    <t>202006</t>
  </si>
  <si>
    <t>Elektrospojka dn 225 PE 100, SDR 17,6	</t>
  </si>
  <si>
    <t>-1478731830</t>
  </si>
  <si>
    <t>230205427</t>
  </si>
  <si>
    <t>Montáž trubního dílu PE svařovaného na tupo nebo elektrospojkou dn 225 mm en 20,5 mm</t>
  </si>
  <si>
    <t>-173741299</t>
  </si>
  <si>
    <t>202007</t>
  </si>
  <si>
    <t>Koleno dn 225 PE 100, SDR 17,6 - 30°	</t>
  </si>
  <si>
    <t>-453104300</t>
  </si>
  <si>
    <t>202008</t>
  </si>
  <si>
    <t>Koleno dn 225 PE 100, SDR 17,6 - 90°	</t>
  </si>
  <si>
    <t>770109714</t>
  </si>
  <si>
    <t>202009</t>
  </si>
  <si>
    <t>PE oblouk 11° SDR17,6 dn225</t>
  </si>
  <si>
    <t>669551095</t>
  </si>
  <si>
    <t>3"P1, P5, P6</t>
  </si>
  <si>
    <t>230208514</t>
  </si>
  <si>
    <t>Odplynění a inertizace ocelového potrubí DN přes 100 do 200 mm</t>
  </si>
  <si>
    <t>1234802130</t>
  </si>
  <si>
    <t>62,5</t>
  </si>
  <si>
    <t>230210013</t>
  </si>
  <si>
    <t>Oprava opláštění ruční ovinem páskou za studena 2vrstvy</t>
  </si>
  <si>
    <t>1556306683</t>
  </si>
  <si>
    <t>3,14*0,219*0,4*2"TEZAP</t>
  </si>
  <si>
    <t>3,14*0,219*(0,2+0,2+0,2)*2"propoj DN200</t>
  </si>
  <si>
    <t>202010</t>
  </si>
  <si>
    <t>samolepící izolační páska Serviwrap R30A, š. 50mm, dl. 15m, 50% krytí</t>
  </si>
  <si>
    <t>role</t>
  </si>
  <si>
    <t>-1780167399</t>
  </si>
  <si>
    <t>páska*1,15*1,5/(0,05*15)</t>
  </si>
  <si>
    <t>202011</t>
  </si>
  <si>
    <t>opravná izolační souprava PERP KIT</t>
  </si>
  <si>
    <t>-2026796384</t>
  </si>
  <si>
    <t>230220006</t>
  </si>
  <si>
    <t>Montáž litinového poklopu pro plynovod</t>
  </si>
  <si>
    <t>437328040</t>
  </si>
  <si>
    <t>2"KVZ</t>
  </si>
  <si>
    <t>56230635</t>
  </si>
  <si>
    <t>poklop uliční hydrantový oválný plastový PA s litinovým víkem</t>
  </si>
  <si>
    <t>817542799</t>
  </si>
  <si>
    <t>42210052</t>
  </si>
  <si>
    <t>deska podkladová uličního poklopu litinového hydrantového</t>
  </si>
  <si>
    <t>-60298531</t>
  </si>
  <si>
    <t>230230076</t>
  </si>
  <si>
    <t>Čištění potrubí PN 38 6416 DN 200</t>
  </si>
  <si>
    <t>-713791115</t>
  </si>
  <si>
    <t>230250002</t>
  </si>
  <si>
    <t>Montáž kontrolní vývod napěťový zemní KVZ</t>
  </si>
  <si>
    <t>169588788</t>
  </si>
  <si>
    <t>202012</t>
  </si>
  <si>
    <t>kontrolní měřící vývod</t>
  </si>
  <si>
    <t>24259134</t>
  </si>
  <si>
    <t>46-M</t>
  </si>
  <si>
    <t>Zemní práce při extr.mont.pracích</t>
  </si>
  <si>
    <t>460751111</t>
  </si>
  <si>
    <t>Osazení kabelových kanálů do rýhy z prefabrikovaných betonových žlabů vnější šířky do 20 cm</t>
  </si>
  <si>
    <t>-225016184</t>
  </si>
  <si>
    <t>-1323832988</t>
  </si>
  <si>
    <t>2074540071</t>
  </si>
  <si>
    <t>dílec*2</t>
  </si>
  <si>
    <t>OST</t>
  </si>
  <si>
    <t>Ostatní</t>
  </si>
  <si>
    <t>HZS41</t>
  </si>
  <si>
    <t>Revize NTL plynovod</t>
  </si>
  <si>
    <t>512</t>
  </si>
  <si>
    <t>-1713780417</t>
  </si>
  <si>
    <t>HZS42</t>
  </si>
  <si>
    <t>HZS - propoje, odpoje - (součinnost provozovatele při propojovacích pracích)</t>
  </si>
  <si>
    <t>1942230219</t>
  </si>
  <si>
    <t>16*2"navrtávky</t>
  </si>
  <si>
    <t>24*2"propoje</t>
  </si>
  <si>
    <t>SO 990 - Vedlejší a ostatní náklady</t>
  </si>
  <si>
    <t>VRN - Vedlejší rozpočtové náklady</t>
  </si>
  <si>
    <t xml:space="preserve">    OST - Ostatní</t>
  </si>
  <si>
    <t>VRN</t>
  </si>
  <si>
    <t>Vedlejší rozpočtové náklady</t>
  </si>
  <si>
    <t>900600002</t>
  </si>
  <si>
    <t>Poplatky a náklady na zařízení staveniště</t>
  </si>
  <si>
    <t>262144</t>
  </si>
  <si>
    <t>-943130760</t>
  </si>
  <si>
    <t>900600004</t>
  </si>
  <si>
    <t>Zřízení a údržba dopr. značení po dobu výstavby, vrácení do pův. stavu</t>
  </si>
  <si>
    <t>800511528</t>
  </si>
  <si>
    <t xml:space="preserve">"včetně vyhotovení projektu dopravního značení"   </t>
  </si>
  <si>
    <t xml:space="preserve">"a projednání"   </t>
  </si>
  <si>
    <t xml:space="preserve">1   </t>
  </si>
  <si>
    <t>900600014</t>
  </si>
  <si>
    <t>Provedení veškerých zkoušek prokazujícíh kvalitu díla např. zkouška zhutnění</t>
  </si>
  <si>
    <t>1260012255</t>
  </si>
  <si>
    <t>900600016</t>
  </si>
  <si>
    <t>Zpracování dokumentace skutečného provedení stavby</t>
  </si>
  <si>
    <t>221497576</t>
  </si>
  <si>
    <t>900600020</t>
  </si>
  <si>
    <t>Zpracování geodet. zaměření DSPS pro GIS a MMB OTS</t>
  </si>
  <si>
    <t>-1101314178</t>
  </si>
  <si>
    <t>900600023</t>
  </si>
  <si>
    <t>Uvedení do původního stavu dotčených ploch stavbou</t>
  </si>
  <si>
    <t>1397651785</t>
  </si>
  <si>
    <t>900600027</t>
  </si>
  <si>
    <t>Provozní vlivy</t>
  </si>
  <si>
    <t>-464122123</t>
  </si>
  <si>
    <t>045002000</t>
  </si>
  <si>
    <t>Kompletační a koordinační činnost</t>
  </si>
  <si>
    <t>711651648</t>
  </si>
  <si>
    <t>900600029</t>
  </si>
  <si>
    <t>Zajíštění výtýčení podzemních sítí dotčených stavbou</t>
  </si>
  <si>
    <t>-695439084</t>
  </si>
  <si>
    <t>900600032</t>
  </si>
  <si>
    <t>Vícetisky projektové dokumentace po potřeby dodavatele stavby</t>
  </si>
  <si>
    <t>1989041592</t>
  </si>
  <si>
    <t>900600113</t>
  </si>
  <si>
    <t>Ochrana stromů bednění - zřízení, odstranění</t>
  </si>
  <si>
    <t>393086441</t>
  </si>
  <si>
    <t>900600142</t>
  </si>
  <si>
    <t>Provedení revize kanalizace TV kamerou 2x</t>
  </si>
  <si>
    <t>-673600030</t>
  </si>
  <si>
    <t>"řad" 42,1*2</t>
  </si>
  <si>
    <t>900600143</t>
  </si>
  <si>
    <t>Provedení veškerých zkoušek prokazující kvalitu díla - ZKOUŠKA TĚSNOSTI KANALIZAČNÍ STOKY</t>
  </si>
  <si>
    <t>-1839431276</t>
  </si>
  <si>
    <t xml:space="preserve">"řad"  42,1</t>
  </si>
  <si>
    <t>900600145.1</t>
  </si>
  <si>
    <t xml:space="preserve">Provedení veškerých zkoušek prokazující kvalitu díla  TLAKOVÁ ZKOUŠKA </t>
  </si>
  <si>
    <t>400951888</t>
  </si>
  <si>
    <t>"řad"</t>
  </si>
  <si>
    <t>48,6*2</t>
  </si>
  <si>
    <t>"náhradní zásobování"</t>
  </si>
  <si>
    <t>60,5*2</t>
  </si>
  <si>
    <t>900600145.2</t>
  </si>
  <si>
    <t xml:space="preserve">Provedení veškerých zkoušek prokazující kvalitu díla -  DESINFEKCE</t>
  </si>
  <si>
    <t>1891776700</t>
  </si>
  <si>
    <t>48,6</t>
  </si>
  <si>
    <t>60,5</t>
  </si>
  <si>
    <t>-1689420594</t>
  </si>
  <si>
    <t>900600203</t>
  </si>
  <si>
    <t>Provedení pasportizace objektů dotčených stavbou</t>
  </si>
  <si>
    <t>-1911211759</t>
  </si>
  <si>
    <t xml:space="preserve">"pred zahájením stavby a repasport stejných objektu po dokoncení stavby "   </t>
  </si>
  <si>
    <t xml:space="preserve">" opravnenou osobou (soudním znalcem)"   </t>
  </si>
  <si>
    <t xml:space="preserve">" Predání "   </t>
  </si>
  <si>
    <t xml:space="preserve">"2x....v tištěné podobě"   </t>
  </si>
  <si>
    <t xml:space="preserve">"2x....v digitální podobě"   </t>
  </si>
  <si>
    <t>900600151</t>
  </si>
  <si>
    <t>Náklady na vypouštění podzemních vod do kanalizace</t>
  </si>
  <si>
    <t>1257650152</t>
  </si>
  <si>
    <t xml:space="preserve">" odvodnení základové spáry - stočné "    37947</t>
  </si>
  <si>
    <t>900600160</t>
  </si>
  <si>
    <t>Hydrogeologické sledování stavby - 90dní - 1x týdně návštěva stavby zápis do deníku úprava režimu</t>
  </si>
  <si>
    <t>-2117748959</t>
  </si>
  <si>
    <t>900600162</t>
  </si>
  <si>
    <t>Laboratorní rozbor vody, vzorkování</t>
  </si>
  <si>
    <t>841536377</t>
  </si>
  <si>
    <t>900600163</t>
  </si>
  <si>
    <t>Obsluha odvodňovacího systému (24hodin deně) - 90 dní udržování hladin regulace čerpadel a čerpaného množství funkčnost čerpadel pískování atd.</t>
  </si>
  <si>
    <t>-1085023943</t>
  </si>
  <si>
    <t>SEZNAM FIGUR</t>
  </si>
  <si>
    <t>Výměra</t>
  </si>
  <si>
    <t xml:space="preserve">"HV1-HV4"    9,0*4</t>
  </si>
  <si>
    <t>Použití figury:</t>
  </si>
  <si>
    <t>Vodorovné přemístění přes 5 000 do 6000 m výkopku/sypaniny z horniny třídy těžitelnosti I skupiny 1 až 3</t>
  </si>
  <si>
    <t>Vrty velkoprofilové svislé zapažené D přes 400 do 450 mm hl od 0 do 20 m hornina I</t>
  </si>
  <si>
    <t>Vrty velkoprofilové svislé zapažené D přes 400 do 450 mm hl od 0 do 20 m hornina II</t>
  </si>
  <si>
    <t>Vodorovné přemístění přes 5 000 do 6000 m výkopku/sypaniny z horniny třídy těžitelnosti II skupiny 4 a 5</t>
  </si>
  <si>
    <t>Nakládání výkopku z hornin třídy těžitelnosti I skupiny 1 až 3 do 100 m3</t>
  </si>
  <si>
    <t>Nakládání výkopku z hornin třídy těžitelnosti II skupiny 4 a 5 do 100 m3</t>
  </si>
  <si>
    <t>Poplatek za uložení na skládce (skládkovné) zeminy a kamení kód odpadu 17 05 04</t>
  </si>
  <si>
    <t>Uložení sypaniny na skládky nebo meziskládky</t>
  </si>
  <si>
    <t>Provedení otryskání ocelových konstrukcí třídy I stupeň zarezavění C stupeň přípravy Sa 2 1/2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</si>
</sst>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00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38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32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34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0.21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0.21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51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52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53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53</v>
      </c>
      <c r="AI60" s="43"/>
      <c r="AJ60" s="43"/>
      <c r="AK60" s="43"/>
      <c r="AL60" s="43"/>
      <c r="AM60" s="65" t="s">
        <v>54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55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56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53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54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53</v>
      </c>
      <c r="AI75" s="43"/>
      <c r="AJ75" s="43"/>
      <c r="AK75" s="43"/>
      <c r="AL75" s="43"/>
      <c r="AM75" s="65" t="s">
        <v>54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57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25-007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 xml:space="preserve">BRNO, LEITNEROVA III, REKONSTRUKCE KANALIZACE A VODOVODU  ÚSEK KŘÍDLOVICKÁ -  LEITNEROVÁ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16. 11. 2025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Statutární město Brno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31</v>
      </c>
      <c r="AJ89" s="41"/>
      <c r="AK89" s="41"/>
      <c r="AL89" s="41"/>
      <c r="AM89" s="81" t="str">
        <f>IF(E17="","",E17)</f>
        <v>PROVO, spol. s r.o.</v>
      </c>
      <c r="AN89" s="72"/>
      <c r="AO89" s="72"/>
      <c r="AP89" s="72"/>
      <c r="AQ89" s="41"/>
      <c r="AR89" s="45"/>
      <c r="AS89" s="82" t="s">
        <v>58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29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36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59</v>
      </c>
      <c r="D92" s="95"/>
      <c r="E92" s="95"/>
      <c r="F92" s="95"/>
      <c r="G92" s="95"/>
      <c r="H92" s="96"/>
      <c r="I92" s="97" t="s">
        <v>60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61</v>
      </c>
      <c r="AH92" s="95"/>
      <c r="AI92" s="95"/>
      <c r="AJ92" s="95"/>
      <c r="AK92" s="95"/>
      <c r="AL92" s="95"/>
      <c r="AM92" s="95"/>
      <c r="AN92" s="97" t="s">
        <v>62</v>
      </c>
      <c r="AO92" s="95"/>
      <c r="AP92" s="99"/>
      <c r="AQ92" s="100" t="s">
        <v>63</v>
      </c>
      <c r="AR92" s="45"/>
      <c r="AS92" s="101" t="s">
        <v>64</v>
      </c>
      <c r="AT92" s="102" t="s">
        <v>65</v>
      </c>
      <c r="AU92" s="102" t="s">
        <v>66</v>
      </c>
      <c r="AV92" s="102" t="s">
        <v>67</v>
      </c>
      <c r="AW92" s="102" t="s">
        <v>68</v>
      </c>
      <c r="AX92" s="102" t="s">
        <v>69</v>
      </c>
      <c r="AY92" s="102" t="s">
        <v>70</v>
      </c>
      <c r="AZ92" s="102" t="s">
        <v>71</v>
      </c>
      <c r="BA92" s="102" t="s">
        <v>72</v>
      </c>
      <c r="BB92" s="102" t="s">
        <v>73</v>
      </c>
      <c r="BC92" s="102" t="s">
        <v>74</v>
      </c>
      <c r="BD92" s="103" t="s">
        <v>75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76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ROUND(SUM(AG95:AG100),2)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ROUND(SUM(AS95:AS100),2)</f>
        <v>0</v>
      </c>
      <c r="AT94" s="115">
        <f>ROUND(SUM(AV94:AW94),2)</f>
        <v>0</v>
      </c>
      <c r="AU94" s="116">
        <f>ROUND(SUM(AU95:AU100),5)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ROUND(SUM(AZ95:AZ100),2)</f>
        <v>0</v>
      </c>
      <c r="BA94" s="115">
        <f>ROUND(SUM(BA95:BA100),2)</f>
        <v>0</v>
      </c>
      <c r="BB94" s="115">
        <f>ROUND(SUM(BB95:BB100),2)</f>
        <v>0</v>
      </c>
      <c r="BC94" s="115">
        <f>ROUND(SUM(BC95:BC100),2)</f>
        <v>0</v>
      </c>
      <c r="BD94" s="117">
        <f>ROUND(SUM(BD95:BD100),2)</f>
        <v>0</v>
      </c>
      <c r="BE94" s="6"/>
      <c r="BS94" s="118" t="s">
        <v>77</v>
      </c>
      <c r="BT94" s="118" t="s">
        <v>78</v>
      </c>
      <c r="BU94" s="119" t="s">
        <v>79</v>
      </c>
      <c r="BV94" s="118" t="s">
        <v>80</v>
      </c>
      <c r="BW94" s="118" t="s">
        <v>5</v>
      </c>
      <c r="BX94" s="118" t="s">
        <v>81</v>
      </c>
      <c r="CL94" s="118" t="s">
        <v>1</v>
      </c>
    </row>
    <row r="95" s="7" customFormat="1" ht="16.5" customHeight="1">
      <c r="A95" s="120" t="s">
        <v>82</v>
      </c>
      <c r="B95" s="121"/>
      <c r="C95" s="122"/>
      <c r="D95" s="123" t="s">
        <v>83</v>
      </c>
      <c r="E95" s="123"/>
      <c r="F95" s="123"/>
      <c r="G95" s="123"/>
      <c r="H95" s="123"/>
      <c r="I95" s="124"/>
      <c r="J95" s="123" t="s">
        <v>84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300 - Obnova povrchů v...'!J30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85</v>
      </c>
      <c r="AR95" s="127"/>
      <c r="AS95" s="128">
        <v>0</v>
      </c>
      <c r="AT95" s="129">
        <f>ROUND(SUM(AV95:AW95),2)</f>
        <v>0</v>
      </c>
      <c r="AU95" s="130">
        <f>'SO 300 - Obnova povrchů v...'!P123</f>
        <v>0</v>
      </c>
      <c r="AV95" s="129">
        <f>'SO 300 - Obnova povrchů v...'!J33</f>
        <v>0</v>
      </c>
      <c r="AW95" s="129">
        <f>'SO 300 - Obnova povrchů v...'!J34</f>
        <v>0</v>
      </c>
      <c r="AX95" s="129">
        <f>'SO 300 - Obnova povrchů v...'!J35</f>
        <v>0</v>
      </c>
      <c r="AY95" s="129">
        <f>'SO 300 - Obnova povrchů v...'!J36</f>
        <v>0</v>
      </c>
      <c r="AZ95" s="129">
        <f>'SO 300 - Obnova povrchů v...'!F33</f>
        <v>0</v>
      </c>
      <c r="BA95" s="129">
        <f>'SO 300 - Obnova povrchů v...'!F34</f>
        <v>0</v>
      </c>
      <c r="BB95" s="129">
        <f>'SO 300 - Obnova povrchů v...'!F35</f>
        <v>0</v>
      </c>
      <c r="BC95" s="129">
        <f>'SO 300 - Obnova povrchů v...'!F36</f>
        <v>0</v>
      </c>
      <c r="BD95" s="131">
        <f>'SO 300 - Obnova povrchů v...'!F37</f>
        <v>0</v>
      </c>
      <c r="BE95" s="7"/>
      <c r="BT95" s="132" t="s">
        <v>86</v>
      </c>
      <c r="BV95" s="132" t="s">
        <v>80</v>
      </c>
      <c r="BW95" s="132" t="s">
        <v>87</v>
      </c>
      <c r="BX95" s="132" t="s">
        <v>5</v>
      </c>
      <c r="CL95" s="132" t="s">
        <v>1</v>
      </c>
      <c r="CM95" s="132" t="s">
        <v>88</v>
      </c>
    </row>
    <row r="96" s="7" customFormat="1" ht="16.5" customHeight="1">
      <c r="A96" s="120" t="s">
        <v>82</v>
      </c>
      <c r="B96" s="121"/>
      <c r="C96" s="122"/>
      <c r="D96" s="123" t="s">
        <v>89</v>
      </c>
      <c r="E96" s="123"/>
      <c r="F96" s="123"/>
      <c r="G96" s="123"/>
      <c r="H96" s="123"/>
      <c r="I96" s="124"/>
      <c r="J96" s="123" t="s">
        <v>90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 310 - Kanalizační stoka'!J30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85</v>
      </c>
      <c r="AR96" s="127"/>
      <c r="AS96" s="128">
        <v>0</v>
      </c>
      <c r="AT96" s="129">
        <f>ROUND(SUM(AV96:AW96),2)</f>
        <v>0</v>
      </c>
      <c r="AU96" s="130">
        <f>'SO 310 - Kanalizační stoka'!P129</f>
        <v>0</v>
      </c>
      <c r="AV96" s="129">
        <f>'SO 310 - Kanalizační stoka'!J33</f>
        <v>0</v>
      </c>
      <c r="AW96" s="129">
        <f>'SO 310 - Kanalizační stoka'!J34</f>
        <v>0</v>
      </c>
      <c r="AX96" s="129">
        <f>'SO 310 - Kanalizační stoka'!J35</f>
        <v>0</v>
      </c>
      <c r="AY96" s="129">
        <f>'SO 310 - Kanalizační stoka'!J36</f>
        <v>0</v>
      </c>
      <c r="AZ96" s="129">
        <f>'SO 310 - Kanalizační stoka'!F33</f>
        <v>0</v>
      </c>
      <c r="BA96" s="129">
        <f>'SO 310 - Kanalizační stoka'!F34</f>
        <v>0</v>
      </c>
      <c r="BB96" s="129">
        <f>'SO 310 - Kanalizační stoka'!F35</f>
        <v>0</v>
      </c>
      <c r="BC96" s="129">
        <f>'SO 310 - Kanalizační stoka'!F36</f>
        <v>0</v>
      </c>
      <c r="BD96" s="131">
        <f>'SO 310 - Kanalizační stoka'!F37</f>
        <v>0</v>
      </c>
      <c r="BE96" s="7"/>
      <c r="BT96" s="132" t="s">
        <v>86</v>
      </c>
      <c r="BV96" s="132" t="s">
        <v>80</v>
      </c>
      <c r="BW96" s="132" t="s">
        <v>91</v>
      </c>
      <c r="BX96" s="132" t="s">
        <v>5</v>
      </c>
      <c r="CL96" s="132" t="s">
        <v>1</v>
      </c>
      <c r="CM96" s="132" t="s">
        <v>88</v>
      </c>
    </row>
    <row r="97" s="7" customFormat="1" ht="16.5" customHeight="1">
      <c r="A97" s="120" t="s">
        <v>82</v>
      </c>
      <c r="B97" s="121"/>
      <c r="C97" s="122"/>
      <c r="D97" s="123" t="s">
        <v>92</v>
      </c>
      <c r="E97" s="123"/>
      <c r="F97" s="123"/>
      <c r="G97" s="123"/>
      <c r="H97" s="123"/>
      <c r="I97" s="124"/>
      <c r="J97" s="123" t="s">
        <v>93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'SO 330 - Vodovodní řad'!J30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85</v>
      </c>
      <c r="AR97" s="127"/>
      <c r="AS97" s="128">
        <v>0</v>
      </c>
      <c r="AT97" s="129">
        <f>ROUND(SUM(AV97:AW97),2)</f>
        <v>0</v>
      </c>
      <c r="AU97" s="130">
        <f>'SO 330 - Vodovodní řad'!P129</f>
        <v>0</v>
      </c>
      <c r="AV97" s="129">
        <f>'SO 330 - Vodovodní řad'!J33</f>
        <v>0</v>
      </c>
      <c r="AW97" s="129">
        <f>'SO 330 - Vodovodní řad'!J34</f>
        <v>0</v>
      </c>
      <c r="AX97" s="129">
        <f>'SO 330 - Vodovodní řad'!J35</f>
        <v>0</v>
      </c>
      <c r="AY97" s="129">
        <f>'SO 330 - Vodovodní řad'!J36</f>
        <v>0</v>
      </c>
      <c r="AZ97" s="129">
        <f>'SO 330 - Vodovodní řad'!F33</f>
        <v>0</v>
      </c>
      <c r="BA97" s="129">
        <f>'SO 330 - Vodovodní řad'!F34</f>
        <v>0</v>
      </c>
      <c r="BB97" s="129">
        <f>'SO 330 - Vodovodní řad'!F35</f>
        <v>0</v>
      </c>
      <c r="BC97" s="129">
        <f>'SO 330 - Vodovodní řad'!F36</f>
        <v>0</v>
      </c>
      <c r="BD97" s="131">
        <f>'SO 330 - Vodovodní řad'!F37</f>
        <v>0</v>
      </c>
      <c r="BE97" s="7"/>
      <c r="BT97" s="132" t="s">
        <v>86</v>
      </c>
      <c r="BV97" s="132" t="s">
        <v>80</v>
      </c>
      <c r="BW97" s="132" t="s">
        <v>94</v>
      </c>
      <c r="BX97" s="132" t="s">
        <v>5</v>
      </c>
      <c r="CL97" s="132" t="s">
        <v>1</v>
      </c>
      <c r="CM97" s="132" t="s">
        <v>88</v>
      </c>
    </row>
    <row r="98" s="7" customFormat="1" ht="16.5" customHeight="1">
      <c r="A98" s="120" t="s">
        <v>82</v>
      </c>
      <c r="B98" s="121"/>
      <c r="C98" s="122"/>
      <c r="D98" s="123" t="s">
        <v>95</v>
      </c>
      <c r="E98" s="123"/>
      <c r="F98" s="123"/>
      <c r="G98" s="123"/>
      <c r="H98" s="123"/>
      <c r="I98" s="124"/>
      <c r="J98" s="123" t="s">
        <v>96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'SO 350 - Odvodnění základ...'!J30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85</v>
      </c>
      <c r="AR98" s="127"/>
      <c r="AS98" s="128">
        <v>0</v>
      </c>
      <c r="AT98" s="129">
        <f>ROUND(SUM(AV98:AW98),2)</f>
        <v>0</v>
      </c>
      <c r="AU98" s="130">
        <f>'SO 350 - Odvodnění základ...'!P120</f>
        <v>0</v>
      </c>
      <c r="AV98" s="129">
        <f>'SO 350 - Odvodnění základ...'!J33</f>
        <v>0</v>
      </c>
      <c r="AW98" s="129">
        <f>'SO 350 - Odvodnění základ...'!J34</f>
        <v>0</v>
      </c>
      <c r="AX98" s="129">
        <f>'SO 350 - Odvodnění základ...'!J35</f>
        <v>0</v>
      </c>
      <c r="AY98" s="129">
        <f>'SO 350 - Odvodnění základ...'!J36</f>
        <v>0</v>
      </c>
      <c r="AZ98" s="129">
        <f>'SO 350 - Odvodnění základ...'!F33</f>
        <v>0</v>
      </c>
      <c r="BA98" s="129">
        <f>'SO 350 - Odvodnění základ...'!F34</f>
        <v>0</v>
      </c>
      <c r="BB98" s="129">
        <f>'SO 350 - Odvodnění základ...'!F35</f>
        <v>0</v>
      </c>
      <c r="BC98" s="129">
        <f>'SO 350 - Odvodnění základ...'!F36</f>
        <v>0</v>
      </c>
      <c r="BD98" s="131">
        <f>'SO 350 - Odvodnění základ...'!F37</f>
        <v>0</v>
      </c>
      <c r="BE98" s="7"/>
      <c r="BT98" s="132" t="s">
        <v>86</v>
      </c>
      <c r="BV98" s="132" t="s">
        <v>80</v>
      </c>
      <c r="BW98" s="132" t="s">
        <v>97</v>
      </c>
      <c r="BX98" s="132" t="s">
        <v>5</v>
      </c>
      <c r="CL98" s="132" t="s">
        <v>1</v>
      </c>
      <c r="CM98" s="132" t="s">
        <v>88</v>
      </c>
    </row>
    <row r="99" s="7" customFormat="1" ht="16.5" customHeight="1">
      <c r="A99" s="120" t="s">
        <v>82</v>
      </c>
      <c r="B99" s="121"/>
      <c r="C99" s="122"/>
      <c r="D99" s="123" t="s">
        <v>98</v>
      </c>
      <c r="E99" s="123"/>
      <c r="F99" s="123"/>
      <c r="G99" s="123"/>
      <c r="H99" s="123"/>
      <c r="I99" s="124"/>
      <c r="J99" s="123" t="s">
        <v>99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'SO 910 - Přeložka plynovodu'!J30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85</v>
      </c>
      <c r="AR99" s="127"/>
      <c r="AS99" s="128">
        <v>0</v>
      </c>
      <c r="AT99" s="129">
        <f>ROUND(SUM(AV99:AW99),2)</f>
        <v>0</v>
      </c>
      <c r="AU99" s="130">
        <f>'SO 910 - Přeložka plynovodu'!P130</f>
        <v>0</v>
      </c>
      <c r="AV99" s="129">
        <f>'SO 910 - Přeložka plynovodu'!J33</f>
        <v>0</v>
      </c>
      <c r="AW99" s="129">
        <f>'SO 910 - Přeložka plynovodu'!J34</f>
        <v>0</v>
      </c>
      <c r="AX99" s="129">
        <f>'SO 910 - Přeložka plynovodu'!J35</f>
        <v>0</v>
      </c>
      <c r="AY99" s="129">
        <f>'SO 910 - Přeložka plynovodu'!J36</f>
        <v>0</v>
      </c>
      <c r="AZ99" s="129">
        <f>'SO 910 - Přeložka plynovodu'!F33</f>
        <v>0</v>
      </c>
      <c r="BA99" s="129">
        <f>'SO 910 - Přeložka plynovodu'!F34</f>
        <v>0</v>
      </c>
      <c r="BB99" s="129">
        <f>'SO 910 - Přeložka plynovodu'!F35</f>
        <v>0</v>
      </c>
      <c r="BC99" s="129">
        <f>'SO 910 - Přeložka plynovodu'!F36</f>
        <v>0</v>
      </c>
      <c r="BD99" s="131">
        <f>'SO 910 - Přeložka plynovodu'!F37</f>
        <v>0</v>
      </c>
      <c r="BE99" s="7"/>
      <c r="BT99" s="132" t="s">
        <v>86</v>
      </c>
      <c r="BV99" s="132" t="s">
        <v>80</v>
      </c>
      <c r="BW99" s="132" t="s">
        <v>100</v>
      </c>
      <c r="BX99" s="132" t="s">
        <v>5</v>
      </c>
      <c r="CL99" s="132" t="s">
        <v>1</v>
      </c>
      <c r="CM99" s="132" t="s">
        <v>88</v>
      </c>
    </row>
    <row r="100" s="7" customFormat="1" ht="16.5" customHeight="1">
      <c r="A100" s="120" t="s">
        <v>82</v>
      </c>
      <c r="B100" s="121"/>
      <c r="C100" s="122"/>
      <c r="D100" s="123" t="s">
        <v>101</v>
      </c>
      <c r="E100" s="123"/>
      <c r="F100" s="123"/>
      <c r="G100" s="123"/>
      <c r="H100" s="123"/>
      <c r="I100" s="124"/>
      <c r="J100" s="123" t="s">
        <v>102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'SO 990 - Vedlejší a ostat...'!J30</f>
        <v>0</v>
      </c>
      <c r="AH100" s="124"/>
      <c r="AI100" s="124"/>
      <c r="AJ100" s="124"/>
      <c r="AK100" s="124"/>
      <c r="AL100" s="124"/>
      <c r="AM100" s="124"/>
      <c r="AN100" s="125">
        <f>SUM(AG100,AT100)</f>
        <v>0</v>
      </c>
      <c r="AO100" s="124"/>
      <c r="AP100" s="124"/>
      <c r="AQ100" s="126" t="s">
        <v>85</v>
      </c>
      <c r="AR100" s="127"/>
      <c r="AS100" s="133">
        <v>0</v>
      </c>
      <c r="AT100" s="134">
        <f>ROUND(SUM(AV100:AW100),2)</f>
        <v>0</v>
      </c>
      <c r="AU100" s="135">
        <f>'SO 990 - Vedlejší a ostat...'!P118</f>
        <v>0</v>
      </c>
      <c r="AV100" s="134">
        <f>'SO 990 - Vedlejší a ostat...'!J33</f>
        <v>0</v>
      </c>
      <c r="AW100" s="134">
        <f>'SO 990 - Vedlejší a ostat...'!J34</f>
        <v>0</v>
      </c>
      <c r="AX100" s="134">
        <f>'SO 990 - Vedlejší a ostat...'!J35</f>
        <v>0</v>
      </c>
      <c r="AY100" s="134">
        <f>'SO 990 - Vedlejší a ostat...'!J36</f>
        <v>0</v>
      </c>
      <c r="AZ100" s="134">
        <f>'SO 990 - Vedlejší a ostat...'!F33</f>
        <v>0</v>
      </c>
      <c r="BA100" s="134">
        <f>'SO 990 - Vedlejší a ostat...'!F34</f>
        <v>0</v>
      </c>
      <c r="BB100" s="134">
        <f>'SO 990 - Vedlejší a ostat...'!F35</f>
        <v>0</v>
      </c>
      <c r="BC100" s="134">
        <f>'SO 990 - Vedlejší a ostat...'!F36</f>
        <v>0</v>
      </c>
      <c r="BD100" s="136">
        <f>'SO 990 - Vedlejší a ostat...'!F37</f>
        <v>0</v>
      </c>
      <c r="BE100" s="7"/>
      <c r="BT100" s="132" t="s">
        <v>86</v>
      </c>
      <c r="BV100" s="132" t="s">
        <v>80</v>
      </c>
      <c r="BW100" s="132" t="s">
        <v>103</v>
      </c>
      <c r="BX100" s="132" t="s">
        <v>5</v>
      </c>
      <c r="CL100" s="132" t="s">
        <v>1</v>
      </c>
      <c r="CM100" s="132" t="s">
        <v>88</v>
      </c>
    </row>
    <row r="101" s="2" customFormat="1" ht="30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5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45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</sheetData>
  <sheetProtection sheet="1" formatColumns="0" formatRows="0" objects="1" scenarios="1" spinCount="100000" saltValue="UR/r4XdEOVBkxCN+Q1ZaoycmwcoLXzink2uvxU7bMRkdSNsw+EKN2/OOEpPjtrqvwOnwQ4471OrJwHREpd/wJA==" hashValue="CNwD9gVbZ9HLgtXjcOn34SjORlA3j3C/PgT+ynRY9QUWVx+gtKPrn3UaWK6X4HQ9f7k/ldl1U5t4tDYU08BZmw==" algorithmName="SHA-512" password="A8D3"/>
  <mergeCells count="62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300 - Obnova povrchů v...'!C2" display="/"/>
    <hyperlink ref="A96" location="'SO 310 - Kanalizační stoka'!C2" display="/"/>
    <hyperlink ref="A97" location="'SO 330 - Vodovodní řad'!C2" display="/"/>
    <hyperlink ref="A98" location="'SO 350 - Odvodnění základ...'!C2" display="/"/>
    <hyperlink ref="A99" location="'SO 910 - Přeložka plynovodu'!C2" display="/"/>
    <hyperlink ref="A100" location="'SO 990 - Vedlejší a ostat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88</v>
      </c>
    </row>
    <row r="4" s="1" customFormat="1" ht="24.96" customHeight="1">
      <c r="B4" s="21"/>
      <c r="D4" s="139" t="s">
        <v>104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 xml:space="preserve">BRNO, LEITNEROVA III, REKONSTRUKCE KANALIZACE A VODOVODU  ÚSEK KŘÍDLOVICKÁ -  LEITNEROVÁ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105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16. 11. 2025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29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31</v>
      </c>
      <c r="E20" s="39"/>
      <c r="F20" s="39"/>
      <c r="G20" s="39"/>
      <c r="H20" s="39"/>
      <c r="I20" s="141" t="s">
        <v>25</v>
      </c>
      <c r="J20" s="144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33</v>
      </c>
      <c r="F21" s="39"/>
      <c r="G21" s="39"/>
      <c r="H21" s="39"/>
      <c r="I21" s="141" t="s">
        <v>28</v>
      </c>
      <c r="J21" s="144" t="s">
        <v>34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36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28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ROUND((SUM(BE123:BE232)),  2)</f>
        <v>0</v>
      </c>
      <c r="G33" s="39"/>
      <c r="H33" s="39"/>
      <c r="I33" s="156">
        <v>0.21</v>
      </c>
      <c r="J33" s="155">
        <f>ROUND(((SUM(BE123:BE232))*I33),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ROUND((SUM(BF123:BF232)),  2)</f>
        <v>0</v>
      </c>
      <c r="G34" s="39"/>
      <c r="H34" s="39"/>
      <c r="I34" s="156">
        <v>0.12</v>
      </c>
      <c r="J34" s="155">
        <f>ROUND(((SUM(BF123:BF232))*I34),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ROUND((SUM(BG123:BG232)),  2)</f>
        <v>0</v>
      </c>
      <c r="G35" s="39"/>
      <c r="H35" s="39"/>
      <c r="I35" s="156">
        <v>0.21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ROUND((SUM(BH123:BH232)),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ROUND((SUM(BI123:BI232)),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 xml:space="preserve">BRNO, LEITNEROVA III, REKONSTRUKCE KANALIZACE A VODOVODU  ÚSEK KŘÍDLOVICKÁ -  LEITNEROVÁ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105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 xml:space="preserve">SO 300 - Obnova povrchů v rámci této stavby 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16. 11. 2025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Statutární město Brno</v>
      </c>
      <c r="G91" s="41"/>
      <c r="H91" s="41"/>
      <c r="I91" s="33" t="s">
        <v>31</v>
      </c>
      <c r="J91" s="37" t="str">
        <f>E21</f>
        <v>PROVO, spol. s 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108</v>
      </c>
      <c r="D94" s="177"/>
      <c r="E94" s="177"/>
      <c r="F94" s="177"/>
      <c r="G94" s="177"/>
      <c r="H94" s="177"/>
      <c r="I94" s="177"/>
      <c r="J94" s="178" t="s">
        <v>109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110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111</v>
      </c>
    </row>
    <row r="97" s="9" customFormat="1" ht="24.96" customHeight="1">
      <c r="A97" s="9"/>
      <c r="B97" s="180"/>
      <c r="C97" s="181"/>
      <c r="D97" s="182" t="s">
        <v>112</v>
      </c>
      <c r="E97" s="183"/>
      <c r="F97" s="183"/>
      <c r="G97" s="183"/>
      <c r="H97" s="183"/>
      <c r="I97" s="183"/>
      <c r="J97" s="184">
        <f>J124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113</v>
      </c>
      <c r="E98" s="189"/>
      <c r="F98" s="189"/>
      <c r="G98" s="189"/>
      <c r="H98" s="189"/>
      <c r="I98" s="189"/>
      <c r="J98" s="190">
        <f>J125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114</v>
      </c>
      <c r="E99" s="189"/>
      <c r="F99" s="189"/>
      <c r="G99" s="189"/>
      <c r="H99" s="189"/>
      <c r="I99" s="189"/>
      <c r="J99" s="190">
        <f>J164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115</v>
      </c>
      <c r="E100" s="189"/>
      <c r="F100" s="189"/>
      <c r="G100" s="189"/>
      <c r="H100" s="189"/>
      <c r="I100" s="189"/>
      <c r="J100" s="190">
        <f>J188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116</v>
      </c>
      <c r="E101" s="189"/>
      <c r="F101" s="189"/>
      <c r="G101" s="189"/>
      <c r="H101" s="189"/>
      <c r="I101" s="189"/>
      <c r="J101" s="190">
        <f>J212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117</v>
      </c>
      <c r="E102" s="189"/>
      <c r="F102" s="189"/>
      <c r="G102" s="189"/>
      <c r="H102" s="189"/>
      <c r="I102" s="189"/>
      <c r="J102" s="190">
        <f>J217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118</v>
      </c>
      <c r="E103" s="189"/>
      <c r="F103" s="189"/>
      <c r="G103" s="189"/>
      <c r="H103" s="189"/>
      <c r="I103" s="189"/>
      <c r="J103" s="190">
        <f>J231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119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6.25" customHeight="1">
      <c r="A113" s="39"/>
      <c r="B113" s="40"/>
      <c r="C113" s="41"/>
      <c r="D113" s="41"/>
      <c r="E113" s="175" t="str">
        <f>E7</f>
        <v xml:space="preserve">BRNO, LEITNEROVA III, REKONSTRUKCE KANALIZACE A VODOVODU  ÚSEK KŘÍDLOVICKÁ -  LEITNEROVÁ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105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 xml:space="preserve">SO 300 - Obnova povrchů v rámci této stavby 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 xml:space="preserve"> </v>
      </c>
      <c r="G117" s="41"/>
      <c r="H117" s="41"/>
      <c r="I117" s="33" t="s">
        <v>22</v>
      </c>
      <c r="J117" s="80" t="str">
        <f>IF(J12="","",J12)</f>
        <v>16. 11. 2025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>Statutární město Brno</v>
      </c>
      <c r="G119" s="41"/>
      <c r="H119" s="41"/>
      <c r="I119" s="33" t="s">
        <v>31</v>
      </c>
      <c r="J119" s="37" t="str">
        <f>E21</f>
        <v>PROVO, spol. s r.o.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29</v>
      </c>
      <c r="D120" s="41"/>
      <c r="E120" s="41"/>
      <c r="F120" s="28" t="str">
        <f>IF(E18="","",E18)</f>
        <v>Vyplň údaj</v>
      </c>
      <c r="G120" s="41"/>
      <c r="H120" s="41"/>
      <c r="I120" s="33" t="s">
        <v>36</v>
      </c>
      <c r="J120" s="37" t="str">
        <f>E24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2"/>
      <c r="B122" s="193"/>
      <c r="C122" s="194" t="s">
        <v>120</v>
      </c>
      <c r="D122" s="195" t="s">
        <v>63</v>
      </c>
      <c r="E122" s="195" t="s">
        <v>59</v>
      </c>
      <c r="F122" s="195" t="s">
        <v>60</v>
      </c>
      <c r="G122" s="195" t="s">
        <v>121</v>
      </c>
      <c r="H122" s="195" t="s">
        <v>122</v>
      </c>
      <c r="I122" s="195" t="s">
        <v>123</v>
      </c>
      <c r="J122" s="195" t="s">
        <v>109</v>
      </c>
      <c r="K122" s="196" t="s">
        <v>124</v>
      </c>
      <c r="L122" s="197"/>
      <c r="M122" s="101" t="s">
        <v>1</v>
      </c>
      <c r="N122" s="102" t="s">
        <v>42</v>
      </c>
      <c r="O122" s="102" t="s">
        <v>125</v>
      </c>
      <c r="P122" s="102" t="s">
        <v>126</v>
      </c>
      <c r="Q122" s="102" t="s">
        <v>127</v>
      </c>
      <c r="R122" s="102" t="s">
        <v>128</v>
      </c>
      <c r="S122" s="102" t="s">
        <v>129</v>
      </c>
      <c r="T122" s="103" t="s">
        <v>130</v>
      </c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</row>
    <row r="123" s="2" customFormat="1" ht="22.8" customHeight="1">
      <c r="A123" s="39"/>
      <c r="B123" s="40"/>
      <c r="C123" s="108" t="s">
        <v>131</v>
      </c>
      <c r="D123" s="41"/>
      <c r="E123" s="41"/>
      <c r="F123" s="41"/>
      <c r="G123" s="41"/>
      <c r="H123" s="41"/>
      <c r="I123" s="41"/>
      <c r="J123" s="198">
        <f>BK123</f>
        <v>0</v>
      </c>
      <c r="K123" s="41"/>
      <c r="L123" s="45"/>
      <c r="M123" s="104"/>
      <c r="N123" s="199"/>
      <c r="O123" s="105"/>
      <c r="P123" s="200">
        <f>P124</f>
        <v>0</v>
      </c>
      <c r="Q123" s="105"/>
      <c r="R123" s="200">
        <f>R124</f>
        <v>292.38874800000004</v>
      </c>
      <c r="S123" s="105"/>
      <c r="T123" s="201">
        <f>T124</f>
        <v>42.70154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77</v>
      </c>
      <c r="AU123" s="18" t="s">
        <v>111</v>
      </c>
      <c r="BK123" s="202">
        <f>BK124</f>
        <v>0</v>
      </c>
    </row>
    <row r="124" s="12" customFormat="1" ht="25.92" customHeight="1">
      <c r="A124" s="12"/>
      <c r="B124" s="203"/>
      <c r="C124" s="204"/>
      <c r="D124" s="205" t="s">
        <v>77</v>
      </c>
      <c r="E124" s="206" t="s">
        <v>132</v>
      </c>
      <c r="F124" s="206" t="s">
        <v>133</v>
      </c>
      <c r="G124" s="204"/>
      <c r="H124" s="204"/>
      <c r="I124" s="207"/>
      <c r="J124" s="208">
        <f>BK124</f>
        <v>0</v>
      </c>
      <c r="K124" s="204"/>
      <c r="L124" s="209"/>
      <c r="M124" s="210"/>
      <c r="N124" s="211"/>
      <c r="O124" s="211"/>
      <c r="P124" s="212">
        <f>P125+P164+P188+P212+P217+P231</f>
        <v>0</v>
      </c>
      <c r="Q124" s="211"/>
      <c r="R124" s="212">
        <f>R125+R164+R188+R212+R217+R231</f>
        <v>292.38874800000004</v>
      </c>
      <c r="S124" s="211"/>
      <c r="T124" s="213">
        <f>T125+T164+T188+T212+T217+T231</f>
        <v>42.70154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86</v>
      </c>
      <c r="AT124" s="215" t="s">
        <v>77</v>
      </c>
      <c r="AU124" s="215" t="s">
        <v>78</v>
      </c>
      <c r="AY124" s="214" t="s">
        <v>134</v>
      </c>
      <c r="BK124" s="216">
        <f>BK125+BK164+BK188+BK212+BK217+BK231</f>
        <v>0</v>
      </c>
    </row>
    <row r="125" s="12" customFormat="1" ht="22.8" customHeight="1">
      <c r="A125" s="12"/>
      <c r="B125" s="203"/>
      <c r="C125" s="204"/>
      <c r="D125" s="205" t="s">
        <v>77</v>
      </c>
      <c r="E125" s="217" t="s">
        <v>86</v>
      </c>
      <c r="F125" s="217" t="s">
        <v>135</v>
      </c>
      <c r="G125" s="204"/>
      <c r="H125" s="204"/>
      <c r="I125" s="207"/>
      <c r="J125" s="218">
        <f>BK125</f>
        <v>0</v>
      </c>
      <c r="K125" s="204"/>
      <c r="L125" s="209"/>
      <c r="M125" s="210"/>
      <c r="N125" s="211"/>
      <c r="O125" s="211"/>
      <c r="P125" s="212">
        <f>SUM(P126:P163)</f>
        <v>0</v>
      </c>
      <c r="Q125" s="211"/>
      <c r="R125" s="212">
        <f>SUM(R126:R163)</f>
        <v>1.303628</v>
      </c>
      <c r="S125" s="211"/>
      <c r="T125" s="213">
        <f>SUM(T126:T163)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86</v>
      </c>
      <c r="AT125" s="215" t="s">
        <v>77</v>
      </c>
      <c r="AU125" s="215" t="s">
        <v>86</v>
      </c>
      <c r="AY125" s="214" t="s">
        <v>134</v>
      </c>
      <c r="BK125" s="216">
        <f>SUM(BK126:BK163)</f>
        <v>0</v>
      </c>
    </row>
    <row r="126" s="2" customFormat="1" ht="33" customHeight="1">
      <c r="A126" s="39"/>
      <c r="B126" s="40"/>
      <c r="C126" s="219" t="s">
        <v>86</v>
      </c>
      <c r="D126" s="219" t="s">
        <v>136</v>
      </c>
      <c r="E126" s="220" t="s">
        <v>137</v>
      </c>
      <c r="F126" s="221" t="s">
        <v>138</v>
      </c>
      <c r="G126" s="222" t="s">
        <v>139</v>
      </c>
      <c r="H126" s="223">
        <v>65.488</v>
      </c>
      <c r="I126" s="224"/>
      <c r="J126" s="225">
        <f>ROUND(I126*H126,2)</f>
        <v>0</v>
      </c>
      <c r="K126" s="221" t="s">
        <v>140</v>
      </c>
      <c r="L126" s="45"/>
      <c r="M126" s="226" t="s">
        <v>1</v>
      </c>
      <c r="N126" s="227" t="s">
        <v>43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141</v>
      </c>
      <c r="AT126" s="230" t="s">
        <v>136</v>
      </c>
      <c r="AU126" s="230" t="s">
        <v>88</v>
      </c>
      <c r="AY126" s="18" t="s">
        <v>134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86</v>
      </c>
      <c r="BK126" s="231">
        <f>ROUND(I126*H126,2)</f>
        <v>0</v>
      </c>
      <c r="BL126" s="18" t="s">
        <v>141</v>
      </c>
      <c r="BM126" s="230" t="s">
        <v>142</v>
      </c>
    </row>
    <row r="127" s="13" customFormat="1">
      <c r="A127" s="13"/>
      <c r="B127" s="232"/>
      <c r="C127" s="233"/>
      <c r="D127" s="234" t="s">
        <v>143</v>
      </c>
      <c r="E127" s="235" t="s">
        <v>1</v>
      </c>
      <c r="F127" s="236" t="s">
        <v>144</v>
      </c>
      <c r="G127" s="233"/>
      <c r="H127" s="237">
        <v>65.4875</v>
      </c>
      <c r="I127" s="238"/>
      <c r="J127" s="233"/>
      <c r="K127" s="233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143</v>
      </c>
      <c r="AU127" s="243" t="s">
        <v>88</v>
      </c>
      <c r="AV127" s="13" t="s">
        <v>88</v>
      </c>
      <c r="AW127" s="13" t="s">
        <v>35</v>
      </c>
      <c r="AX127" s="13" t="s">
        <v>78</v>
      </c>
      <c r="AY127" s="243" t="s">
        <v>134</v>
      </c>
    </row>
    <row r="128" s="2" customFormat="1" ht="33" customHeight="1">
      <c r="A128" s="39"/>
      <c r="B128" s="40"/>
      <c r="C128" s="219" t="s">
        <v>88</v>
      </c>
      <c r="D128" s="219" t="s">
        <v>136</v>
      </c>
      <c r="E128" s="220" t="s">
        <v>145</v>
      </c>
      <c r="F128" s="221" t="s">
        <v>146</v>
      </c>
      <c r="G128" s="222" t="s">
        <v>139</v>
      </c>
      <c r="H128" s="223">
        <v>85.638</v>
      </c>
      <c r="I128" s="224"/>
      <c r="J128" s="225">
        <f>ROUND(I128*H128,2)</f>
        <v>0</v>
      </c>
      <c r="K128" s="221" t="s">
        <v>140</v>
      </c>
      <c r="L128" s="45"/>
      <c r="M128" s="226" t="s">
        <v>1</v>
      </c>
      <c r="N128" s="227" t="s">
        <v>43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141</v>
      </c>
      <c r="AT128" s="230" t="s">
        <v>136</v>
      </c>
      <c r="AU128" s="230" t="s">
        <v>88</v>
      </c>
      <c r="AY128" s="18" t="s">
        <v>134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86</v>
      </c>
      <c r="BK128" s="231">
        <f>ROUND(I128*H128,2)</f>
        <v>0</v>
      </c>
      <c r="BL128" s="18" t="s">
        <v>141</v>
      </c>
      <c r="BM128" s="230" t="s">
        <v>147</v>
      </c>
    </row>
    <row r="129" s="13" customFormat="1">
      <c r="A129" s="13"/>
      <c r="B129" s="232"/>
      <c r="C129" s="233"/>
      <c r="D129" s="234" t="s">
        <v>143</v>
      </c>
      <c r="E129" s="235" t="s">
        <v>1</v>
      </c>
      <c r="F129" s="236" t="s">
        <v>148</v>
      </c>
      <c r="G129" s="233"/>
      <c r="H129" s="237">
        <v>85.6375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143</v>
      </c>
      <c r="AU129" s="243" t="s">
        <v>88</v>
      </c>
      <c r="AV129" s="13" t="s">
        <v>88</v>
      </c>
      <c r="AW129" s="13" t="s">
        <v>35</v>
      </c>
      <c r="AX129" s="13" t="s">
        <v>86</v>
      </c>
      <c r="AY129" s="243" t="s">
        <v>134</v>
      </c>
    </row>
    <row r="130" s="2" customFormat="1" ht="49.05" customHeight="1">
      <c r="A130" s="39"/>
      <c r="B130" s="40"/>
      <c r="C130" s="219" t="s">
        <v>149</v>
      </c>
      <c r="D130" s="219" t="s">
        <v>136</v>
      </c>
      <c r="E130" s="220" t="s">
        <v>150</v>
      </c>
      <c r="F130" s="221" t="s">
        <v>151</v>
      </c>
      <c r="G130" s="222" t="s">
        <v>139</v>
      </c>
      <c r="H130" s="223">
        <v>12.909</v>
      </c>
      <c r="I130" s="224"/>
      <c r="J130" s="225">
        <f>ROUND(I130*H130,2)</f>
        <v>0</v>
      </c>
      <c r="K130" s="221" t="s">
        <v>140</v>
      </c>
      <c r="L130" s="45"/>
      <c r="M130" s="226" t="s">
        <v>1</v>
      </c>
      <c r="N130" s="227" t="s">
        <v>43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141</v>
      </c>
      <c r="AT130" s="230" t="s">
        <v>136</v>
      </c>
      <c r="AU130" s="230" t="s">
        <v>88</v>
      </c>
      <c r="AY130" s="18" t="s">
        <v>134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86</v>
      </c>
      <c r="BK130" s="231">
        <f>ROUND(I130*H130,2)</f>
        <v>0</v>
      </c>
      <c r="BL130" s="18" t="s">
        <v>141</v>
      </c>
      <c r="BM130" s="230" t="s">
        <v>152</v>
      </c>
    </row>
    <row r="131" s="14" customFormat="1">
      <c r="A131" s="14"/>
      <c r="B131" s="244"/>
      <c r="C131" s="245"/>
      <c r="D131" s="234" t="s">
        <v>143</v>
      </c>
      <c r="E131" s="246" t="s">
        <v>1</v>
      </c>
      <c r="F131" s="247" t="s">
        <v>153</v>
      </c>
      <c r="G131" s="245"/>
      <c r="H131" s="246" t="s">
        <v>1</v>
      </c>
      <c r="I131" s="248"/>
      <c r="J131" s="245"/>
      <c r="K131" s="245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143</v>
      </c>
      <c r="AU131" s="253" t="s">
        <v>88</v>
      </c>
      <c r="AV131" s="14" t="s">
        <v>86</v>
      </c>
      <c r="AW131" s="14" t="s">
        <v>35</v>
      </c>
      <c r="AX131" s="14" t="s">
        <v>78</v>
      </c>
      <c r="AY131" s="253" t="s">
        <v>134</v>
      </c>
    </row>
    <row r="132" s="13" customFormat="1">
      <c r="A132" s="13"/>
      <c r="B132" s="232"/>
      <c r="C132" s="233"/>
      <c r="D132" s="234" t="s">
        <v>143</v>
      </c>
      <c r="E132" s="235" t="s">
        <v>1</v>
      </c>
      <c r="F132" s="236" t="s">
        <v>154</v>
      </c>
      <c r="G132" s="233"/>
      <c r="H132" s="237">
        <v>2.7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143</v>
      </c>
      <c r="AU132" s="243" t="s">
        <v>88</v>
      </c>
      <c r="AV132" s="13" t="s">
        <v>88</v>
      </c>
      <c r="AW132" s="13" t="s">
        <v>35</v>
      </c>
      <c r="AX132" s="13" t="s">
        <v>78</v>
      </c>
      <c r="AY132" s="243" t="s">
        <v>134</v>
      </c>
    </row>
    <row r="133" s="13" customFormat="1">
      <c r="A133" s="13"/>
      <c r="B133" s="232"/>
      <c r="C133" s="233"/>
      <c r="D133" s="234" t="s">
        <v>143</v>
      </c>
      <c r="E133" s="235" t="s">
        <v>1</v>
      </c>
      <c r="F133" s="236" t="s">
        <v>155</v>
      </c>
      <c r="G133" s="233"/>
      <c r="H133" s="237">
        <v>1.8</v>
      </c>
      <c r="I133" s="238"/>
      <c r="J133" s="233"/>
      <c r="K133" s="233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143</v>
      </c>
      <c r="AU133" s="243" t="s">
        <v>88</v>
      </c>
      <c r="AV133" s="13" t="s">
        <v>88</v>
      </c>
      <c r="AW133" s="13" t="s">
        <v>35</v>
      </c>
      <c r="AX133" s="13" t="s">
        <v>78</v>
      </c>
      <c r="AY133" s="243" t="s">
        <v>134</v>
      </c>
    </row>
    <row r="134" s="15" customFormat="1">
      <c r="A134" s="15"/>
      <c r="B134" s="254"/>
      <c r="C134" s="255"/>
      <c r="D134" s="234" t="s">
        <v>143</v>
      </c>
      <c r="E134" s="256" t="s">
        <v>1</v>
      </c>
      <c r="F134" s="257" t="s">
        <v>156</v>
      </c>
      <c r="G134" s="255"/>
      <c r="H134" s="258">
        <v>4.5</v>
      </c>
      <c r="I134" s="259"/>
      <c r="J134" s="255"/>
      <c r="K134" s="255"/>
      <c r="L134" s="260"/>
      <c r="M134" s="261"/>
      <c r="N134" s="262"/>
      <c r="O134" s="262"/>
      <c r="P134" s="262"/>
      <c r="Q134" s="262"/>
      <c r="R134" s="262"/>
      <c r="S134" s="262"/>
      <c r="T134" s="263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4" t="s">
        <v>143</v>
      </c>
      <c r="AU134" s="264" t="s">
        <v>88</v>
      </c>
      <c r="AV134" s="15" t="s">
        <v>149</v>
      </c>
      <c r="AW134" s="15" t="s">
        <v>35</v>
      </c>
      <c r="AX134" s="15" t="s">
        <v>78</v>
      </c>
      <c r="AY134" s="264" t="s">
        <v>134</v>
      </c>
    </row>
    <row r="135" s="14" customFormat="1">
      <c r="A135" s="14"/>
      <c r="B135" s="244"/>
      <c r="C135" s="245"/>
      <c r="D135" s="234" t="s">
        <v>143</v>
      </c>
      <c r="E135" s="246" t="s">
        <v>1</v>
      </c>
      <c r="F135" s="247" t="s">
        <v>157</v>
      </c>
      <c r="G135" s="245"/>
      <c r="H135" s="246" t="s">
        <v>1</v>
      </c>
      <c r="I135" s="248"/>
      <c r="J135" s="245"/>
      <c r="K135" s="245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143</v>
      </c>
      <c r="AU135" s="253" t="s">
        <v>88</v>
      </c>
      <c r="AV135" s="14" t="s">
        <v>86</v>
      </c>
      <c r="AW135" s="14" t="s">
        <v>4</v>
      </c>
      <c r="AX135" s="14" t="s">
        <v>78</v>
      </c>
      <c r="AY135" s="253" t="s">
        <v>134</v>
      </c>
    </row>
    <row r="136" s="14" customFormat="1">
      <c r="A136" s="14"/>
      <c r="B136" s="244"/>
      <c r="C136" s="245"/>
      <c r="D136" s="234" t="s">
        <v>143</v>
      </c>
      <c r="E136" s="246" t="s">
        <v>1</v>
      </c>
      <c r="F136" s="247" t="s">
        <v>158</v>
      </c>
      <c r="G136" s="245"/>
      <c r="H136" s="246" t="s">
        <v>1</v>
      </c>
      <c r="I136" s="248"/>
      <c r="J136" s="245"/>
      <c r="K136" s="245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143</v>
      </c>
      <c r="AU136" s="253" t="s">
        <v>88</v>
      </c>
      <c r="AV136" s="14" t="s">
        <v>86</v>
      </c>
      <c r="AW136" s="14" t="s">
        <v>35</v>
      </c>
      <c r="AX136" s="14" t="s">
        <v>78</v>
      </c>
      <c r="AY136" s="253" t="s">
        <v>134</v>
      </c>
    </row>
    <row r="137" s="13" customFormat="1">
      <c r="A137" s="13"/>
      <c r="B137" s="232"/>
      <c r="C137" s="233"/>
      <c r="D137" s="234" t="s">
        <v>143</v>
      </c>
      <c r="E137" s="235" t="s">
        <v>1</v>
      </c>
      <c r="F137" s="236" t="s">
        <v>154</v>
      </c>
      <c r="G137" s="233"/>
      <c r="H137" s="237">
        <v>2.7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143</v>
      </c>
      <c r="AU137" s="243" t="s">
        <v>88</v>
      </c>
      <c r="AV137" s="13" t="s">
        <v>88</v>
      </c>
      <c r="AW137" s="13" t="s">
        <v>4</v>
      </c>
      <c r="AX137" s="13" t="s">
        <v>78</v>
      </c>
      <c r="AY137" s="243" t="s">
        <v>134</v>
      </c>
    </row>
    <row r="138" s="13" customFormat="1">
      <c r="A138" s="13"/>
      <c r="B138" s="232"/>
      <c r="C138" s="233"/>
      <c r="D138" s="234" t="s">
        <v>143</v>
      </c>
      <c r="E138" s="235" t="s">
        <v>1</v>
      </c>
      <c r="F138" s="236" t="s">
        <v>155</v>
      </c>
      <c r="G138" s="233"/>
      <c r="H138" s="237">
        <v>1.8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143</v>
      </c>
      <c r="AU138" s="243" t="s">
        <v>88</v>
      </c>
      <c r="AV138" s="13" t="s">
        <v>88</v>
      </c>
      <c r="AW138" s="13" t="s">
        <v>4</v>
      </c>
      <c r="AX138" s="13" t="s">
        <v>78</v>
      </c>
      <c r="AY138" s="243" t="s">
        <v>134</v>
      </c>
    </row>
    <row r="139" s="14" customFormat="1">
      <c r="A139" s="14"/>
      <c r="B139" s="244"/>
      <c r="C139" s="245"/>
      <c r="D139" s="234" t="s">
        <v>143</v>
      </c>
      <c r="E139" s="246" t="s">
        <v>1</v>
      </c>
      <c r="F139" s="247" t="s">
        <v>159</v>
      </c>
      <c r="G139" s="245"/>
      <c r="H139" s="246" t="s">
        <v>1</v>
      </c>
      <c r="I139" s="248"/>
      <c r="J139" s="245"/>
      <c r="K139" s="245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143</v>
      </c>
      <c r="AU139" s="253" t="s">
        <v>88</v>
      </c>
      <c r="AV139" s="14" t="s">
        <v>86</v>
      </c>
      <c r="AW139" s="14" t="s">
        <v>35</v>
      </c>
      <c r="AX139" s="14" t="s">
        <v>78</v>
      </c>
      <c r="AY139" s="253" t="s">
        <v>134</v>
      </c>
    </row>
    <row r="140" s="13" customFormat="1">
      <c r="A140" s="13"/>
      <c r="B140" s="232"/>
      <c r="C140" s="233"/>
      <c r="D140" s="234" t="s">
        <v>143</v>
      </c>
      <c r="E140" s="235" t="s">
        <v>1</v>
      </c>
      <c r="F140" s="236" t="s">
        <v>160</v>
      </c>
      <c r="G140" s="233"/>
      <c r="H140" s="237">
        <v>2.864</v>
      </c>
      <c r="I140" s="238"/>
      <c r="J140" s="233"/>
      <c r="K140" s="233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143</v>
      </c>
      <c r="AU140" s="243" t="s">
        <v>88</v>
      </c>
      <c r="AV140" s="13" t="s">
        <v>88</v>
      </c>
      <c r="AW140" s="13" t="s">
        <v>35</v>
      </c>
      <c r="AX140" s="13" t="s">
        <v>78</v>
      </c>
      <c r="AY140" s="243" t="s">
        <v>134</v>
      </c>
    </row>
    <row r="141" s="13" customFormat="1">
      <c r="A141" s="13"/>
      <c r="B141" s="232"/>
      <c r="C141" s="233"/>
      <c r="D141" s="234" t="s">
        <v>143</v>
      </c>
      <c r="E141" s="235" t="s">
        <v>1</v>
      </c>
      <c r="F141" s="236" t="s">
        <v>161</v>
      </c>
      <c r="G141" s="233"/>
      <c r="H141" s="237">
        <v>1.045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143</v>
      </c>
      <c r="AU141" s="243" t="s">
        <v>88</v>
      </c>
      <c r="AV141" s="13" t="s">
        <v>88</v>
      </c>
      <c r="AW141" s="13" t="s">
        <v>35</v>
      </c>
      <c r="AX141" s="13" t="s">
        <v>78</v>
      </c>
      <c r="AY141" s="243" t="s">
        <v>134</v>
      </c>
    </row>
    <row r="142" s="16" customFormat="1">
      <c r="A142" s="16"/>
      <c r="B142" s="265"/>
      <c r="C142" s="266"/>
      <c r="D142" s="234" t="s">
        <v>143</v>
      </c>
      <c r="E142" s="267" t="s">
        <v>1</v>
      </c>
      <c r="F142" s="268" t="s">
        <v>162</v>
      </c>
      <c r="G142" s="266"/>
      <c r="H142" s="269">
        <v>12.909</v>
      </c>
      <c r="I142" s="270"/>
      <c r="J142" s="266"/>
      <c r="K142" s="266"/>
      <c r="L142" s="271"/>
      <c r="M142" s="272"/>
      <c r="N142" s="273"/>
      <c r="O142" s="273"/>
      <c r="P142" s="273"/>
      <c r="Q142" s="273"/>
      <c r="R142" s="273"/>
      <c r="S142" s="273"/>
      <c r="T142" s="274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T142" s="275" t="s">
        <v>143</v>
      </c>
      <c r="AU142" s="275" t="s">
        <v>88</v>
      </c>
      <c r="AV142" s="16" t="s">
        <v>141</v>
      </c>
      <c r="AW142" s="16" t="s">
        <v>35</v>
      </c>
      <c r="AX142" s="16" t="s">
        <v>86</v>
      </c>
      <c r="AY142" s="275" t="s">
        <v>134</v>
      </c>
    </row>
    <row r="143" s="2" customFormat="1" ht="62.7" customHeight="1">
      <c r="A143" s="39"/>
      <c r="B143" s="40"/>
      <c r="C143" s="219" t="s">
        <v>141</v>
      </c>
      <c r="D143" s="219" t="s">
        <v>136</v>
      </c>
      <c r="E143" s="220" t="s">
        <v>163</v>
      </c>
      <c r="F143" s="221" t="s">
        <v>164</v>
      </c>
      <c r="G143" s="222" t="s">
        <v>139</v>
      </c>
      <c r="H143" s="223">
        <v>78.397</v>
      </c>
      <c r="I143" s="224"/>
      <c r="J143" s="225">
        <f>ROUND(I143*H143,2)</f>
        <v>0</v>
      </c>
      <c r="K143" s="221" t="s">
        <v>140</v>
      </c>
      <c r="L143" s="45"/>
      <c r="M143" s="226" t="s">
        <v>1</v>
      </c>
      <c r="N143" s="227" t="s">
        <v>43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141</v>
      </c>
      <c r="AT143" s="230" t="s">
        <v>136</v>
      </c>
      <c r="AU143" s="230" t="s">
        <v>88</v>
      </c>
      <c r="AY143" s="18" t="s">
        <v>134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86</v>
      </c>
      <c r="BK143" s="231">
        <f>ROUND(I143*H143,2)</f>
        <v>0</v>
      </c>
      <c r="BL143" s="18" t="s">
        <v>141</v>
      </c>
      <c r="BM143" s="230" t="s">
        <v>165</v>
      </c>
    </row>
    <row r="144" s="13" customFormat="1">
      <c r="A144" s="13"/>
      <c r="B144" s="232"/>
      <c r="C144" s="233"/>
      <c r="D144" s="234" t="s">
        <v>143</v>
      </c>
      <c r="E144" s="235" t="s">
        <v>1</v>
      </c>
      <c r="F144" s="236" t="s">
        <v>166</v>
      </c>
      <c r="G144" s="233"/>
      <c r="H144" s="237">
        <v>78.397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143</v>
      </c>
      <c r="AU144" s="243" t="s">
        <v>88</v>
      </c>
      <c r="AV144" s="13" t="s">
        <v>88</v>
      </c>
      <c r="AW144" s="13" t="s">
        <v>35</v>
      </c>
      <c r="AX144" s="13" t="s">
        <v>78</v>
      </c>
      <c r="AY144" s="243" t="s">
        <v>134</v>
      </c>
    </row>
    <row r="145" s="2" customFormat="1" ht="62.7" customHeight="1">
      <c r="A145" s="39"/>
      <c r="B145" s="40"/>
      <c r="C145" s="219" t="s">
        <v>167</v>
      </c>
      <c r="D145" s="219" t="s">
        <v>136</v>
      </c>
      <c r="E145" s="220" t="s">
        <v>168</v>
      </c>
      <c r="F145" s="221" t="s">
        <v>169</v>
      </c>
      <c r="G145" s="222" t="s">
        <v>139</v>
      </c>
      <c r="H145" s="223">
        <v>85.638</v>
      </c>
      <c r="I145" s="224"/>
      <c r="J145" s="225">
        <f>ROUND(I145*H145,2)</f>
        <v>0</v>
      </c>
      <c r="K145" s="221" t="s">
        <v>140</v>
      </c>
      <c r="L145" s="45"/>
      <c r="M145" s="226" t="s">
        <v>1</v>
      </c>
      <c r="N145" s="227" t="s">
        <v>43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141</v>
      </c>
      <c r="AT145" s="230" t="s">
        <v>136</v>
      </c>
      <c r="AU145" s="230" t="s">
        <v>88</v>
      </c>
      <c r="AY145" s="18" t="s">
        <v>134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86</v>
      </c>
      <c r="BK145" s="231">
        <f>ROUND(I145*H145,2)</f>
        <v>0</v>
      </c>
      <c r="BL145" s="18" t="s">
        <v>141</v>
      </c>
      <c r="BM145" s="230" t="s">
        <v>170</v>
      </c>
    </row>
    <row r="146" s="2" customFormat="1" ht="44.25" customHeight="1">
      <c r="A146" s="39"/>
      <c r="B146" s="40"/>
      <c r="C146" s="219" t="s">
        <v>171</v>
      </c>
      <c r="D146" s="219" t="s">
        <v>136</v>
      </c>
      <c r="E146" s="220" t="s">
        <v>172</v>
      </c>
      <c r="F146" s="221" t="s">
        <v>173</v>
      </c>
      <c r="G146" s="222" t="s">
        <v>174</v>
      </c>
      <c r="H146" s="223">
        <v>191.757</v>
      </c>
      <c r="I146" s="224"/>
      <c r="J146" s="225">
        <f>ROUND(I146*H146,2)</f>
        <v>0</v>
      </c>
      <c r="K146" s="221" t="s">
        <v>140</v>
      </c>
      <c r="L146" s="45"/>
      <c r="M146" s="226" t="s">
        <v>1</v>
      </c>
      <c r="N146" s="227" t="s">
        <v>43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141</v>
      </c>
      <c r="AT146" s="230" t="s">
        <v>136</v>
      </c>
      <c r="AU146" s="230" t="s">
        <v>88</v>
      </c>
      <c r="AY146" s="18" t="s">
        <v>134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86</v>
      </c>
      <c r="BK146" s="231">
        <f>ROUND(I146*H146,2)</f>
        <v>0</v>
      </c>
      <c r="BL146" s="18" t="s">
        <v>141</v>
      </c>
      <c r="BM146" s="230" t="s">
        <v>175</v>
      </c>
    </row>
    <row r="147" s="14" customFormat="1">
      <c r="A147" s="14"/>
      <c r="B147" s="244"/>
      <c r="C147" s="245"/>
      <c r="D147" s="234" t="s">
        <v>143</v>
      </c>
      <c r="E147" s="246" t="s">
        <v>1</v>
      </c>
      <c r="F147" s="247" t="s">
        <v>176</v>
      </c>
      <c r="G147" s="245"/>
      <c r="H147" s="246" t="s">
        <v>1</v>
      </c>
      <c r="I147" s="248"/>
      <c r="J147" s="245"/>
      <c r="K147" s="245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143</v>
      </c>
      <c r="AU147" s="253" t="s">
        <v>88</v>
      </c>
      <c r="AV147" s="14" t="s">
        <v>86</v>
      </c>
      <c r="AW147" s="14" t="s">
        <v>35</v>
      </c>
      <c r="AX147" s="14" t="s">
        <v>78</v>
      </c>
      <c r="AY147" s="253" t="s">
        <v>134</v>
      </c>
    </row>
    <row r="148" s="13" customFormat="1">
      <c r="A148" s="13"/>
      <c r="B148" s="232"/>
      <c r="C148" s="233"/>
      <c r="D148" s="234" t="s">
        <v>143</v>
      </c>
      <c r="E148" s="235" t="s">
        <v>1</v>
      </c>
      <c r="F148" s="236" t="s">
        <v>177</v>
      </c>
      <c r="G148" s="233"/>
      <c r="H148" s="237">
        <v>191.757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143</v>
      </c>
      <c r="AU148" s="243" t="s">
        <v>88</v>
      </c>
      <c r="AV148" s="13" t="s">
        <v>88</v>
      </c>
      <c r="AW148" s="13" t="s">
        <v>35</v>
      </c>
      <c r="AX148" s="13" t="s">
        <v>86</v>
      </c>
      <c r="AY148" s="243" t="s">
        <v>134</v>
      </c>
    </row>
    <row r="149" s="2" customFormat="1" ht="16.5" customHeight="1">
      <c r="A149" s="39"/>
      <c r="B149" s="40"/>
      <c r="C149" s="219" t="s">
        <v>178</v>
      </c>
      <c r="D149" s="219" t="s">
        <v>136</v>
      </c>
      <c r="E149" s="220" t="s">
        <v>179</v>
      </c>
      <c r="F149" s="221" t="s">
        <v>180</v>
      </c>
      <c r="G149" s="222" t="s">
        <v>174</v>
      </c>
      <c r="H149" s="223">
        <v>82.182</v>
      </c>
      <c r="I149" s="224"/>
      <c r="J149" s="225">
        <f>ROUND(I149*H149,2)</f>
        <v>0</v>
      </c>
      <c r="K149" s="221" t="s">
        <v>1</v>
      </c>
      <c r="L149" s="45"/>
      <c r="M149" s="226" t="s">
        <v>1</v>
      </c>
      <c r="N149" s="227" t="s">
        <v>43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141</v>
      </c>
      <c r="AT149" s="230" t="s">
        <v>136</v>
      </c>
      <c r="AU149" s="230" t="s">
        <v>88</v>
      </c>
      <c r="AY149" s="18" t="s">
        <v>134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86</v>
      </c>
      <c r="BK149" s="231">
        <f>ROUND(I149*H149,2)</f>
        <v>0</v>
      </c>
      <c r="BL149" s="18" t="s">
        <v>141</v>
      </c>
      <c r="BM149" s="230" t="s">
        <v>181</v>
      </c>
    </row>
    <row r="150" s="14" customFormat="1">
      <c r="A150" s="14"/>
      <c r="B150" s="244"/>
      <c r="C150" s="245"/>
      <c r="D150" s="234" t="s">
        <v>143</v>
      </c>
      <c r="E150" s="246" t="s">
        <v>1</v>
      </c>
      <c r="F150" s="247" t="s">
        <v>182</v>
      </c>
      <c r="G150" s="245"/>
      <c r="H150" s="246" t="s">
        <v>1</v>
      </c>
      <c r="I150" s="248"/>
      <c r="J150" s="245"/>
      <c r="K150" s="245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143</v>
      </c>
      <c r="AU150" s="253" t="s">
        <v>88</v>
      </c>
      <c r="AV150" s="14" t="s">
        <v>86</v>
      </c>
      <c r="AW150" s="14" t="s">
        <v>35</v>
      </c>
      <c r="AX150" s="14" t="s">
        <v>78</v>
      </c>
      <c r="AY150" s="253" t="s">
        <v>134</v>
      </c>
    </row>
    <row r="151" s="13" customFormat="1">
      <c r="A151" s="13"/>
      <c r="B151" s="232"/>
      <c r="C151" s="233"/>
      <c r="D151" s="234" t="s">
        <v>143</v>
      </c>
      <c r="E151" s="235" t="s">
        <v>1</v>
      </c>
      <c r="F151" s="236" t="s">
        <v>183</v>
      </c>
      <c r="G151" s="233"/>
      <c r="H151" s="237">
        <v>82.181535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143</v>
      </c>
      <c r="AU151" s="243" t="s">
        <v>88</v>
      </c>
      <c r="AV151" s="13" t="s">
        <v>88</v>
      </c>
      <c r="AW151" s="13" t="s">
        <v>35</v>
      </c>
      <c r="AX151" s="13" t="s">
        <v>86</v>
      </c>
      <c r="AY151" s="243" t="s">
        <v>134</v>
      </c>
    </row>
    <row r="152" s="2" customFormat="1" ht="37.8" customHeight="1">
      <c r="A152" s="39"/>
      <c r="B152" s="40"/>
      <c r="C152" s="219" t="s">
        <v>184</v>
      </c>
      <c r="D152" s="219" t="s">
        <v>136</v>
      </c>
      <c r="E152" s="220" t="s">
        <v>185</v>
      </c>
      <c r="F152" s="221" t="s">
        <v>186</v>
      </c>
      <c r="G152" s="222" t="s">
        <v>139</v>
      </c>
      <c r="H152" s="223">
        <v>164.035</v>
      </c>
      <c r="I152" s="224"/>
      <c r="J152" s="225">
        <f>ROUND(I152*H152,2)</f>
        <v>0</v>
      </c>
      <c r="K152" s="221" t="s">
        <v>140</v>
      </c>
      <c r="L152" s="45"/>
      <c r="M152" s="226" t="s">
        <v>1</v>
      </c>
      <c r="N152" s="227" t="s">
        <v>43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141</v>
      </c>
      <c r="AT152" s="230" t="s">
        <v>136</v>
      </c>
      <c r="AU152" s="230" t="s">
        <v>88</v>
      </c>
      <c r="AY152" s="18" t="s">
        <v>134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86</v>
      </c>
      <c r="BK152" s="231">
        <f>ROUND(I152*H152,2)</f>
        <v>0</v>
      </c>
      <c r="BL152" s="18" t="s">
        <v>141</v>
      </c>
      <c r="BM152" s="230" t="s">
        <v>187</v>
      </c>
    </row>
    <row r="153" s="13" customFormat="1">
      <c r="A153" s="13"/>
      <c r="B153" s="232"/>
      <c r="C153" s="233"/>
      <c r="D153" s="234" t="s">
        <v>143</v>
      </c>
      <c r="E153" s="235" t="s">
        <v>1</v>
      </c>
      <c r="F153" s="236" t="s">
        <v>188</v>
      </c>
      <c r="G153" s="233"/>
      <c r="H153" s="237">
        <v>164.035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143</v>
      </c>
      <c r="AU153" s="243" t="s">
        <v>88</v>
      </c>
      <c r="AV153" s="13" t="s">
        <v>88</v>
      </c>
      <c r="AW153" s="13" t="s">
        <v>35</v>
      </c>
      <c r="AX153" s="13" t="s">
        <v>78</v>
      </c>
      <c r="AY153" s="243" t="s">
        <v>134</v>
      </c>
    </row>
    <row r="154" s="2" customFormat="1" ht="37.8" customHeight="1">
      <c r="A154" s="39"/>
      <c r="B154" s="40"/>
      <c r="C154" s="219" t="s">
        <v>189</v>
      </c>
      <c r="D154" s="219" t="s">
        <v>136</v>
      </c>
      <c r="E154" s="220" t="s">
        <v>190</v>
      </c>
      <c r="F154" s="221" t="s">
        <v>191</v>
      </c>
      <c r="G154" s="222" t="s">
        <v>192</v>
      </c>
      <c r="H154" s="223">
        <v>31</v>
      </c>
      <c r="I154" s="224"/>
      <c r="J154" s="225">
        <f>ROUND(I154*H154,2)</f>
        <v>0</v>
      </c>
      <c r="K154" s="221" t="s">
        <v>140</v>
      </c>
      <c r="L154" s="45"/>
      <c r="M154" s="226" t="s">
        <v>1</v>
      </c>
      <c r="N154" s="227" t="s">
        <v>43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141</v>
      </c>
      <c r="AT154" s="230" t="s">
        <v>136</v>
      </c>
      <c r="AU154" s="230" t="s">
        <v>88</v>
      </c>
      <c r="AY154" s="18" t="s">
        <v>134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86</v>
      </c>
      <c r="BK154" s="231">
        <f>ROUND(I154*H154,2)</f>
        <v>0</v>
      </c>
      <c r="BL154" s="18" t="s">
        <v>141</v>
      </c>
      <c r="BM154" s="230" t="s">
        <v>193</v>
      </c>
    </row>
    <row r="155" s="13" customFormat="1">
      <c r="A155" s="13"/>
      <c r="B155" s="232"/>
      <c r="C155" s="233"/>
      <c r="D155" s="234" t="s">
        <v>143</v>
      </c>
      <c r="E155" s="235" t="s">
        <v>1</v>
      </c>
      <c r="F155" s="236" t="s">
        <v>194</v>
      </c>
      <c r="G155" s="233"/>
      <c r="H155" s="237">
        <v>31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143</v>
      </c>
      <c r="AU155" s="243" t="s">
        <v>88</v>
      </c>
      <c r="AV155" s="13" t="s">
        <v>88</v>
      </c>
      <c r="AW155" s="13" t="s">
        <v>35</v>
      </c>
      <c r="AX155" s="13" t="s">
        <v>86</v>
      </c>
      <c r="AY155" s="243" t="s">
        <v>134</v>
      </c>
    </row>
    <row r="156" s="2" customFormat="1" ht="16.5" customHeight="1">
      <c r="A156" s="39"/>
      <c r="B156" s="40"/>
      <c r="C156" s="276" t="s">
        <v>195</v>
      </c>
      <c r="D156" s="276" t="s">
        <v>196</v>
      </c>
      <c r="E156" s="277" t="s">
        <v>197</v>
      </c>
      <c r="F156" s="278" t="s">
        <v>198</v>
      </c>
      <c r="G156" s="279" t="s">
        <v>139</v>
      </c>
      <c r="H156" s="280">
        <v>6.2</v>
      </c>
      <c r="I156" s="281"/>
      <c r="J156" s="282">
        <f>ROUND(I156*H156,2)</f>
        <v>0</v>
      </c>
      <c r="K156" s="278" t="s">
        <v>140</v>
      </c>
      <c r="L156" s="283"/>
      <c r="M156" s="284" t="s">
        <v>1</v>
      </c>
      <c r="N156" s="285" t="s">
        <v>43</v>
      </c>
      <c r="O156" s="92"/>
      <c r="P156" s="228">
        <f>O156*H156</f>
        <v>0</v>
      </c>
      <c r="Q156" s="228">
        <v>0.21</v>
      </c>
      <c r="R156" s="228">
        <f>Q156*H156</f>
        <v>1.302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184</v>
      </c>
      <c r="AT156" s="230" t="s">
        <v>196</v>
      </c>
      <c r="AU156" s="230" t="s">
        <v>88</v>
      </c>
      <c r="AY156" s="18" t="s">
        <v>134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86</v>
      </c>
      <c r="BK156" s="231">
        <f>ROUND(I156*H156,2)</f>
        <v>0</v>
      </c>
      <c r="BL156" s="18" t="s">
        <v>141</v>
      </c>
      <c r="BM156" s="230" t="s">
        <v>199</v>
      </c>
    </row>
    <row r="157" s="13" customFormat="1">
      <c r="A157" s="13"/>
      <c r="B157" s="232"/>
      <c r="C157" s="233"/>
      <c r="D157" s="234" t="s">
        <v>143</v>
      </c>
      <c r="E157" s="235" t="s">
        <v>1</v>
      </c>
      <c r="F157" s="236" t="s">
        <v>200</v>
      </c>
      <c r="G157" s="233"/>
      <c r="H157" s="237">
        <v>6.2</v>
      </c>
      <c r="I157" s="238"/>
      <c r="J157" s="233"/>
      <c r="K157" s="233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143</v>
      </c>
      <c r="AU157" s="243" t="s">
        <v>88</v>
      </c>
      <c r="AV157" s="13" t="s">
        <v>88</v>
      </c>
      <c r="AW157" s="13" t="s">
        <v>35</v>
      </c>
      <c r="AX157" s="13" t="s">
        <v>86</v>
      </c>
      <c r="AY157" s="243" t="s">
        <v>134</v>
      </c>
    </row>
    <row r="158" s="2" customFormat="1" ht="37.8" customHeight="1">
      <c r="A158" s="39"/>
      <c r="B158" s="40"/>
      <c r="C158" s="219" t="s">
        <v>201</v>
      </c>
      <c r="D158" s="219" t="s">
        <v>136</v>
      </c>
      <c r="E158" s="220" t="s">
        <v>202</v>
      </c>
      <c r="F158" s="221" t="s">
        <v>203</v>
      </c>
      <c r="G158" s="222" t="s">
        <v>192</v>
      </c>
      <c r="H158" s="223">
        <v>31</v>
      </c>
      <c r="I158" s="224"/>
      <c r="J158" s="225">
        <f>ROUND(I158*H158,2)</f>
        <v>0</v>
      </c>
      <c r="K158" s="221" t="s">
        <v>140</v>
      </c>
      <c r="L158" s="45"/>
      <c r="M158" s="226" t="s">
        <v>1</v>
      </c>
      <c r="N158" s="227" t="s">
        <v>43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141</v>
      </c>
      <c r="AT158" s="230" t="s">
        <v>136</v>
      </c>
      <c r="AU158" s="230" t="s">
        <v>88</v>
      </c>
      <c r="AY158" s="18" t="s">
        <v>134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86</v>
      </c>
      <c r="BK158" s="231">
        <f>ROUND(I158*H158,2)</f>
        <v>0</v>
      </c>
      <c r="BL158" s="18" t="s">
        <v>141</v>
      </c>
      <c r="BM158" s="230" t="s">
        <v>204</v>
      </c>
    </row>
    <row r="159" s="2" customFormat="1" ht="16.5" customHeight="1">
      <c r="A159" s="39"/>
      <c r="B159" s="40"/>
      <c r="C159" s="276" t="s">
        <v>8</v>
      </c>
      <c r="D159" s="276" t="s">
        <v>196</v>
      </c>
      <c r="E159" s="277" t="s">
        <v>205</v>
      </c>
      <c r="F159" s="278" t="s">
        <v>206</v>
      </c>
      <c r="G159" s="279" t="s">
        <v>207</v>
      </c>
      <c r="H159" s="280">
        <v>1.6279999999999997</v>
      </c>
      <c r="I159" s="281"/>
      <c r="J159" s="282">
        <f>ROUND(I159*H159,2)</f>
        <v>0</v>
      </c>
      <c r="K159" s="278" t="s">
        <v>140</v>
      </c>
      <c r="L159" s="283"/>
      <c r="M159" s="284" t="s">
        <v>1</v>
      </c>
      <c r="N159" s="285" t="s">
        <v>43</v>
      </c>
      <c r="O159" s="92"/>
      <c r="P159" s="228">
        <f>O159*H159</f>
        <v>0</v>
      </c>
      <c r="Q159" s="228">
        <v>0.001</v>
      </c>
      <c r="R159" s="228">
        <f>Q159*H159</f>
        <v>0.0016279999999999997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184</v>
      </c>
      <c r="AT159" s="230" t="s">
        <v>196</v>
      </c>
      <c r="AU159" s="230" t="s">
        <v>88</v>
      </c>
      <c r="AY159" s="18" t="s">
        <v>134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86</v>
      </c>
      <c r="BK159" s="231">
        <f>ROUND(I159*H159,2)</f>
        <v>0</v>
      </c>
      <c r="BL159" s="18" t="s">
        <v>141</v>
      </c>
      <c r="BM159" s="230" t="s">
        <v>208</v>
      </c>
    </row>
    <row r="160" s="13" customFormat="1">
      <c r="A160" s="13"/>
      <c r="B160" s="232"/>
      <c r="C160" s="233"/>
      <c r="D160" s="234" t="s">
        <v>143</v>
      </c>
      <c r="E160" s="235" t="s">
        <v>1</v>
      </c>
      <c r="F160" s="236" t="s">
        <v>209</v>
      </c>
      <c r="G160" s="233"/>
      <c r="H160" s="237">
        <v>1.6275</v>
      </c>
      <c r="I160" s="238"/>
      <c r="J160" s="233"/>
      <c r="K160" s="233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143</v>
      </c>
      <c r="AU160" s="243" t="s">
        <v>88</v>
      </c>
      <c r="AV160" s="13" t="s">
        <v>88</v>
      </c>
      <c r="AW160" s="13" t="s">
        <v>35</v>
      </c>
      <c r="AX160" s="13" t="s">
        <v>86</v>
      </c>
      <c r="AY160" s="243" t="s">
        <v>134</v>
      </c>
    </row>
    <row r="161" s="2" customFormat="1" ht="33" customHeight="1">
      <c r="A161" s="39"/>
      <c r="B161" s="40"/>
      <c r="C161" s="219" t="s">
        <v>210</v>
      </c>
      <c r="D161" s="219" t="s">
        <v>136</v>
      </c>
      <c r="E161" s="220" t="s">
        <v>211</v>
      </c>
      <c r="F161" s="221" t="s">
        <v>212</v>
      </c>
      <c r="G161" s="222" t="s">
        <v>192</v>
      </c>
      <c r="H161" s="223">
        <v>31</v>
      </c>
      <c r="I161" s="224"/>
      <c r="J161" s="225">
        <f>ROUND(I161*H161,2)</f>
        <v>0</v>
      </c>
      <c r="K161" s="221" t="s">
        <v>140</v>
      </c>
      <c r="L161" s="45"/>
      <c r="M161" s="226" t="s">
        <v>1</v>
      </c>
      <c r="N161" s="227" t="s">
        <v>43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141</v>
      </c>
      <c r="AT161" s="230" t="s">
        <v>136</v>
      </c>
      <c r="AU161" s="230" t="s">
        <v>88</v>
      </c>
      <c r="AY161" s="18" t="s">
        <v>134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86</v>
      </c>
      <c r="BK161" s="231">
        <f>ROUND(I161*H161,2)</f>
        <v>0</v>
      </c>
      <c r="BL161" s="18" t="s">
        <v>141</v>
      </c>
      <c r="BM161" s="230" t="s">
        <v>213</v>
      </c>
    </row>
    <row r="162" s="2" customFormat="1" ht="33" customHeight="1">
      <c r="A162" s="39"/>
      <c r="B162" s="40"/>
      <c r="C162" s="219" t="s">
        <v>214</v>
      </c>
      <c r="D162" s="219" t="s">
        <v>136</v>
      </c>
      <c r="E162" s="220" t="s">
        <v>215</v>
      </c>
      <c r="F162" s="221" t="s">
        <v>216</v>
      </c>
      <c r="G162" s="222" t="s">
        <v>192</v>
      </c>
      <c r="H162" s="223">
        <v>549</v>
      </c>
      <c r="I162" s="224"/>
      <c r="J162" s="225">
        <f>ROUND(I162*H162,2)</f>
        <v>0</v>
      </c>
      <c r="K162" s="221" t="s">
        <v>140</v>
      </c>
      <c r="L162" s="45"/>
      <c r="M162" s="226" t="s">
        <v>1</v>
      </c>
      <c r="N162" s="227" t="s">
        <v>43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141</v>
      </c>
      <c r="AT162" s="230" t="s">
        <v>136</v>
      </c>
      <c r="AU162" s="230" t="s">
        <v>88</v>
      </c>
      <c r="AY162" s="18" t="s">
        <v>134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86</v>
      </c>
      <c r="BK162" s="231">
        <f>ROUND(I162*H162,2)</f>
        <v>0</v>
      </c>
      <c r="BL162" s="18" t="s">
        <v>141</v>
      </c>
      <c r="BM162" s="230" t="s">
        <v>217</v>
      </c>
    </row>
    <row r="163" s="13" customFormat="1">
      <c r="A163" s="13"/>
      <c r="B163" s="232"/>
      <c r="C163" s="233"/>
      <c r="D163" s="234" t="s">
        <v>143</v>
      </c>
      <c r="E163" s="235" t="s">
        <v>1</v>
      </c>
      <c r="F163" s="236" t="s">
        <v>218</v>
      </c>
      <c r="G163" s="233"/>
      <c r="H163" s="237">
        <v>549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143</v>
      </c>
      <c r="AU163" s="243" t="s">
        <v>88</v>
      </c>
      <c r="AV163" s="13" t="s">
        <v>88</v>
      </c>
      <c r="AW163" s="13" t="s">
        <v>35</v>
      </c>
      <c r="AX163" s="13" t="s">
        <v>86</v>
      </c>
      <c r="AY163" s="243" t="s">
        <v>134</v>
      </c>
    </row>
    <row r="164" s="12" customFormat="1" ht="22.8" customHeight="1">
      <c r="A164" s="12"/>
      <c r="B164" s="203"/>
      <c r="C164" s="204"/>
      <c r="D164" s="205" t="s">
        <v>77</v>
      </c>
      <c r="E164" s="217" t="s">
        <v>201</v>
      </c>
      <c r="F164" s="217" t="s">
        <v>219</v>
      </c>
      <c r="G164" s="204"/>
      <c r="H164" s="204"/>
      <c r="I164" s="207"/>
      <c r="J164" s="218">
        <f>BK164</f>
        <v>0</v>
      </c>
      <c r="K164" s="204"/>
      <c r="L164" s="209"/>
      <c r="M164" s="210"/>
      <c r="N164" s="211"/>
      <c r="O164" s="211"/>
      <c r="P164" s="212">
        <f>SUM(P165:P187)</f>
        <v>0</v>
      </c>
      <c r="Q164" s="211"/>
      <c r="R164" s="212">
        <f>SUM(R165:R187)</f>
        <v>0</v>
      </c>
      <c r="S164" s="211"/>
      <c r="T164" s="213">
        <f>SUM(T165:T187)</f>
        <v>42.70154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4" t="s">
        <v>86</v>
      </c>
      <c r="AT164" s="215" t="s">
        <v>77</v>
      </c>
      <c r="AU164" s="215" t="s">
        <v>86</v>
      </c>
      <c r="AY164" s="214" t="s">
        <v>134</v>
      </c>
      <c r="BK164" s="216">
        <f>SUM(BK165:BK187)</f>
        <v>0</v>
      </c>
    </row>
    <row r="165" s="2" customFormat="1" ht="76.35" customHeight="1">
      <c r="A165" s="39"/>
      <c r="B165" s="40"/>
      <c r="C165" s="219" t="s">
        <v>220</v>
      </c>
      <c r="D165" s="219" t="s">
        <v>136</v>
      </c>
      <c r="E165" s="220" t="s">
        <v>221</v>
      </c>
      <c r="F165" s="221" t="s">
        <v>222</v>
      </c>
      <c r="G165" s="222" t="s">
        <v>192</v>
      </c>
      <c r="H165" s="223">
        <v>29.364</v>
      </c>
      <c r="I165" s="224"/>
      <c r="J165" s="225">
        <f>ROUND(I165*H165,2)</f>
        <v>0</v>
      </c>
      <c r="K165" s="221" t="s">
        <v>140</v>
      </c>
      <c r="L165" s="45"/>
      <c r="M165" s="226" t="s">
        <v>1</v>
      </c>
      <c r="N165" s="227" t="s">
        <v>43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0.255</v>
      </c>
      <c r="T165" s="229">
        <f>S165*H165</f>
        <v>7.48782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141</v>
      </c>
      <c r="AT165" s="230" t="s">
        <v>136</v>
      </c>
      <c r="AU165" s="230" t="s">
        <v>88</v>
      </c>
      <c r="AY165" s="18" t="s">
        <v>134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86</v>
      </c>
      <c r="BK165" s="231">
        <f>ROUND(I165*H165,2)</f>
        <v>0</v>
      </c>
      <c r="BL165" s="18" t="s">
        <v>141</v>
      </c>
      <c r="BM165" s="230" t="s">
        <v>223</v>
      </c>
    </row>
    <row r="166" s="13" customFormat="1">
      <c r="A166" s="13"/>
      <c r="B166" s="232"/>
      <c r="C166" s="233"/>
      <c r="D166" s="234" t="s">
        <v>143</v>
      </c>
      <c r="E166" s="235" t="s">
        <v>1</v>
      </c>
      <c r="F166" s="236" t="s">
        <v>224</v>
      </c>
      <c r="G166" s="233"/>
      <c r="H166" s="237">
        <v>45</v>
      </c>
      <c r="I166" s="238"/>
      <c r="J166" s="233"/>
      <c r="K166" s="233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143</v>
      </c>
      <c r="AU166" s="243" t="s">
        <v>88</v>
      </c>
      <c r="AV166" s="13" t="s">
        <v>88</v>
      </c>
      <c r="AW166" s="13" t="s">
        <v>35</v>
      </c>
      <c r="AX166" s="13" t="s">
        <v>78</v>
      </c>
      <c r="AY166" s="243" t="s">
        <v>134</v>
      </c>
    </row>
    <row r="167" s="14" customFormat="1">
      <c r="A167" s="14"/>
      <c r="B167" s="244"/>
      <c r="C167" s="245"/>
      <c r="D167" s="234" t="s">
        <v>143</v>
      </c>
      <c r="E167" s="246" t="s">
        <v>1</v>
      </c>
      <c r="F167" s="247" t="s">
        <v>225</v>
      </c>
      <c r="G167" s="245"/>
      <c r="H167" s="246" t="s">
        <v>1</v>
      </c>
      <c r="I167" s="248"/>
      <c r="J167" s="245"/>
      <c r="K167" s="245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143</v>
      </c>
      <c r="AU167" s="253" t="s">
        <v>88</v>
      </c>
      <c r="AV167" s="14" t="s">
        <v>86</v>
      </c>
      <c r="AW167" s="14" t="s">
        <v>35</v>
      </c>
      <c r="AX167" s="14" t="s">
        <v>78</v>
      </c>
      <c r="AY167" s="253" t="s">
        <v>134</v>
      </c>
    </row>
    <row r="168" s="13" customFormat="1">
      <c r="A168" s="13"/>
      <c r="B168" s="232"/>
      <c r="C168" s="233"/>
      <c r="D168" s="234" t="s">
        <v>143</v>
      </c>
      <c r="E168" s="235" t="s">
        <v>1</v>
      </c>
      <c r="F168" s="236" t="s">
        <v>226</v>
      </c>
      <c r="G168" s="233"/>
      <c r="H168" s="237">
        <v>-11.456</v>
      </c>
      <c r="I168" s="238"/>
      <c r="J168" s="233"/>
      <c r="K168" s="233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143</v>
      </c>
      <c r="AU168" s="243" t="s">
        <v>88</v>
      </c>
      <c r="AV168" s="13" t="s">
        <v>88</v>
      </c>
      <c r="AW168" s="13" t="s">
        <v>35</v>
      </c>
      <c r="AX168" s="13" t="s">
        <v>78</v>
      </c>
      <c r="AY168" s="243" t="s">
        <v>134</v>
      </c>
    </row>
    <row r="169" s="13" customFormat="1">
      <c r="A169" s="13"/>
      <c r="B169" s="232"/>
      <c r="C169" s="233"/>
      <c r="D169" s="234" t="s">
        <v>143</v>
      </c>
      <c r="E169" s="235" t="s">
        <v>1</v>
      </c>
      <c r="F169" s="236" t="s">
        <v>227</v>
      </c>
      <c r="G169" s="233"/>
      <c r="H169" s="237">
        <v>-4.18</v>
      </c>
      <c r="I169" s="238"/>
      <c r="J169" s="233"/>
      <c r="K169" s="233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143</v>
      </c>
      <c r="AU169" s="243" t="s">
        <v>88</v>
      </c>
      <c r="AV169" s="13" t="s">
        <v>88</v>
      </c>
      <c r="AW169" s="13" t="s">
        <v>35</v>
      </c>
      <c r="AX169" s="13" t="s">
        <v>78</v>
      </c>
      <c r="AY169" s="243" t="s">
        <v>134</v>
      </c>
    </row>
    <row r="170" s="16" customFormat="1">
      <c r="A170" s="16"/>
      <c r="B170" s="265"/>
      <c r="C170" s="266"/>
      <c r="D170" s="234" t="s">
        <v>143</v>
      </c>
      <c r="E170" s="267" t="s">
        <v>1</v>
      </c>
      <c r="F170" s="268" t="s">
        <v>162</v>
      </c>
      <c r="G170" s="266"/>
      <c r="H170" s="269">
        <v>29.364</v>
      </c>
      <c r="I170" s="270"/>
      <c r="J170" s="266"/>
      <c r="K170" s="266"/>
      <c r="L170" s="271"/>
      <c r="M170" s="272"/>
      <c r="N170" s="273"/>
      <c r="O170" s="273"/>
      <c r="P170" s="273"/>
      <c r="Q170" s="273"/>
      <c r="R170" s="273"/>
      <c r="S170" s="273"/>
      <c r="T170" s="274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T170" s="275" t="s">
        <v>143</v>
      </c>
      <c r="AU170" s="275" t="s">
        <v>88</v>
      </c>
      <c r="AV170" s="16" t="s">
        <v>141</v>
      </c>
      <c r="AW170" s="16" t="s">
        <v>35</v>
      </c>
      <c r="AX170" s="16" t="s">
        <v>86</v>
      </c>
      <c r="AY170" s="275" t="s">
        <v>134</v>
      </c>
    </row>
    <row r="171" s="2" customFormat="1" ht="49.05" customHeight="1">
      <c r="A171" s="39"/>
      <c r="B171" s="40"/>
      <c r="C171" s="219" t="s">
        <v>228</v>
      </c>
      <c r="D171" s="219" t="s">
        <v>136</v>
      </c>
      <c r="E171" s="220" t="s">
        <v>229</v>
      </c>
      <c r="F171" s="221" t="s">
        <v>230</v>
      </c>
      <c r="G171" s="222" t="s">
        <v>192</v>
      </c>
      <c r="H171" s="223">
        <v>29.364</v>
      </c>
      <c r="I171" s="224"/>
      <c r="J171" s="225">
        <f>ROUND(I171*H171,2)</f>
        <v>0</v>
      </c>
      <c r="K171" s="221" t="s">
        <v>140</v>
      </c>
      <c r="L171" s="45"/>
      <c r="M171" s="226" t="s">
        <v>1</v>
      </c>
      <c r="N171" s="227" t="s">
        <v>43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0.18</v>
      </c>
      <c r="T171" s="229">
        <f>S171*H171</f>
        <v>5.28552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141</v>
      </c>
      <c r="AT171" s="230" t="s">
        <v>136</v>
      </c>
      <c r="AU171" s="230" t="s">
        <v>88</v>
      </c>
      <c r="AY171" s="18" t="s">
        <v>134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86</v>
      </c>
      <c r="BK171" s="231">
        <f>ROUND(I171*H171,2)</f>
        <v>0</v>
      </c>
      <c r="BL171" s="18" t="s">
        <v>141</v>
      </c>
      <c r="BM171" s="230" t="s">
        <v>231</v>
      </c>
    </row>
    <row r="172" s="2" customFormat="1" ht="49.05" customHeight="1">
      <c r="A172" s="39"/>
      <c r="B172" s="40"/>
      <c r="C172" s="219" t="s">
        <v>232</v>
      </c>
      <c r="D172" s="219" t="s">
        <v>136</v>
      </c>
      <c r="E172" s="220" t="s">
        <v>233</v>
      </c>
      <c r="F172" s="221" t="s">
        <v>234</v>
      </c>
      <c r="G172" s="222" t="s">
        <v>192</v>
      </c>
      <c r="H172" s="223">
        <v>8</v>
      </c>
      <c r="I172" s="224"/>
      <c r="J172" s="225">
        <f>ROUND(I172*H172,2)</f>
        <v>0</v>
      </c>
      <c r="K172" s="221" t="s">
        <v>140</v>
      </c>
      <c r="L172" s="45"/>
      <c r="M172" s="226" t="s">
        <v>1</v>
      </c>
      <c r="N172" s="227" t="s">
        <v>43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0.098</v>
      </c>
      <c r="T172" s="229">
        <f>S172*H172</f>
        <v>0.784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141</v>
      </c>
      <c r="AT172" s="230" t="s">
        <v>136</v>
      </c>
      <c r="AU172" s="230" t="s">
        <v>88</v>
      </c>
      <c r="AY172" s="18" t="s">
        <v>134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86</v>
      </c>
      <c r="BK172" s="231">
        <f>ROUND(I172*H172,2)</f>
        <v>0</v>
      </c>
      <c r="BL172" s="18" t="s">
        <v>141</v>
      </c>
      <c r="BM172" s="230" t="s">
        <v>235</v>
      </c>
    </row>
    <row r="173" s="2" customFormat="1" ht="49.05" customHeight="1">
      <c r="A173" s="39"/>
      <c r="B173" s="40"/>
      <c r="C173" s="219" t="s">
        <v>236</v>
      </c>
      <c r="D173" s="219" t="s">
        <v>136</v>
      </c>
      <c r="E173" s="220" t="s">
        <v>237</v>
      </c>
      <c r="F173" s="221" t="s">
        <v>238</v>
      </c>
      <c r="G173" s="222" t="s">
        <v>192</v>
      </c>
      <c r="H173" s="223">
        <v>19</v>
      </c>
      <c r="I173" s="224"/>
      <c r="J173" s="225">
        <f>ROUND(I173*H173,2)</f>
        <v>0</v>
      </c>
      <c r="K173" s="221" t="s">
        <v>140</v>
      </c>
      <c r="L173" s="45"/>
      <c r="M173" s="226" t="s">
        <v>1</v>
      </c>
      <c r="N173" s="227" t="s">
        <v>43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0.22</v>
      </c>
      <c r="T173" s="229">
        <f>S173*H173</f>
        <v>4.18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141</v>
      </c>
      <c r="AT173" s="230" t="s">
        <v>136</v>
      </c>
      <c r="AU173" s="230" t="s">
        <v>88</v>
      </c>
      <c r="AY173" s="18" t="s">
        <v>134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86</v>
      </c>
      <c r="BK173" s="231">
        <f>ROUND(I173*H173,2)</f>
        <v>0</v>
      </c>
      <c r="BL173" s="18" t="s">
        <v>141</v>
      </c>
      <c r="BM173" s="230" t="s">
        <v>239</v>
      </c>
    </row>
    <row r="174" s="13" customFormat="1">
      <c r="A174" s="13"/>
      <c r="B174" s="232"/>
      <c r="C174" s="233"/>
      <c r="D174" s="234" t="s">
        <v>143</v>
      </c>
      <c r="E174" s="235" t="s">
        <v>1</v>
      </c>
      <c r="F174" s="236" t="s">
        <v>240</v>
      </c>
      <c r="G174" s="233"/>
      <c r="H174" s="237">
        <v>8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143</v>
      </c>
      <c r="AU174" s="243" t="s">
        <v>88</v>
      </c>
      <c r="AV174" s="13" t="s">
        <v>88</v>
      </c>
      <c r="AW174" s="13" t="s">
        <v>35</v>
      </c>
      <c r="AX174" s="13" t="s">
        <v>78</v>
      </c>
      <c r="AY174" s="243" t="s">
        <v>134</v>
      </c>
    </row>
    <row r="175" s="13" customFormat="1">
      <c r="A175" s="13"/>
      <c r="B175" s="232"/>
      <c r="C175" s="233"/>
      <c r="D175" s="234" t="s">
        <v>143</v>
      </c>
      <c r="E175" s="235" t="s">
        <v>1</v>
      </c>
      <c r="F175" s="236" t="s">
        <v>241</v>
      </c>
      <c r="G175" s="233"/>
      <c r="H175" s="237">
        <v>11</v>
      </c>
      <c r="I175" s="238"/>
      <c r="J175" s="233"/>
      <c r="K175" s="233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143</v>
      </c>
      <c r="AU175" s="243" t="s">
        <v>88</v>
      </c>
      <c r="AV175" s="13" t="s">
        <v>88</v>
      </c>
      <c r="AW175" s="13" t="s">
        <v>35</v>
      </c>
      <c r="AX175" s="13" t="s">
        <v>78</v>
      </c>
      <c r="AY175" s="243" t="s">
        <v>134</v>
      </c>
    </row>
    <row r="176" s="16" customFormat="1">
      <c r="A176" s="16"/>
      <c r="B176" s="265"/>
      <c r="C176" s="266"/>
      <c r="D176" s="234" t="s">
        <v>143</v>
      </c>
      <c r="E176" s="267" t="s">
        <v>1</v>
      </c>
      <c r="F176" s="268" t="s">
        <v>162</v>
      </c>
      <c r="G176" s="266"/>
      <c r="H176" s="269">
        <v>19</v>
      </c>
      <c r="I176" s="270"/>
      <c r="J176" s="266"/>
      <c r="K176" s="266"/>
      <c r="L176" s="271"/>
      <c r="M176" s="272"/>
      <c r="N176" s="273"/>
      <c r="O176" s="273"/>
      <c r="P176" s="273"/>
      <c r="Q176" s="273"/>
      <c r="R176" s="273"/>
      <c r="S176" s="273"/>
      <c r="T176" s="274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T176" s="275" t="s">
        <v>143</v>
      </c>
      <c r="AU176" s="275" t="s">
        <v>88</v>
      </c>
      <c r="AV176" s="16" t="s">
        <v>141</v>
      </c>
      <c r="AW176" s="16" t="s">
        <v>35</v>
      </c>
      <c r="AX176" s="16" t="s">
        <v>86</v>
      </c>
      <c r="AY176" s="275" t="s">
        <v>134</v>
      </c>
    </row>
    <row r="177" s="2" customFormat="1" ht="62.7" customHeight="1">
      <c r="A177" s="39"/>
      <c r="B177" s="40"/>
      <c r="C177" s="219" t="s">
        <v>242</v>
      </c>
      <c r="D177" s="219" t="s">
        <v>136</v>
      </c>
      <c r="E177" s="220" t="s">
        <v>243</v>
      </c>
      <c r="F177" s="221" t="s">
        <v>244</v>
      </c>
      <c r="G177" s="222" t="s">
        <v>192</v>
      </c>
      <c r="H177" s="223">
        <v>37.364</v>
      </c>
      <c r="I177" s="224"/>
      <c r="J177" s="225">
        <f>ROUND(I177*H177,2)</f>
        <v>0</v>
      </c>
      <c r="K177" s="221" t="s">
        <v>140</v>
      </c>
      <c r="L177" s="45"/>
      <c r="M177" s="226" t="s">
        <v>1</v>
      </c>
      <c r="N177" s="227" t="s">
        <v>43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0.3</v>
      </c>
      <c r="T177" s="229">
        <f>S177*H177</f>
        <v>11.209199999999998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141</v>
      </c>
      <c r="AT177" s="230" t="s">
        <v>136</v>
      </c>
      <c r="AU177" s="230" t="s">
        <v>88</v>
      </c>
      <c r="AY177" s="18" t="s">
        <v>134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86</v>
      </c>
      <c r="BK177" s="231">
        <f>ROUND(I177*H177,2)</f>
        <v>0</v>
      </c>
      <c r="BL177" s="18" t="s">
        <v>141</v>
      </c>
      <c r="BM177" s="230" t="s">
        <v>245</v>
      </c>
    </row>
    <row r="178" s="14" customFormat="1">
      <c r="A178" s="14"/>
      <c r="B178" s="244"/>
      <c r="C178" s="245"/>
      <c r="D178" s="234" t="s">
        <v>143</v>
      </c>
      <c r="E178" s="246" t="s">
        <v>1</v>
      </c>
      <c r="F178" s="247" t="s">
        <v>246</v>
      </c>
      <c r="G178" s="245"/>
      <c r="H178" s="246" t="s">
        <v>1</v>
      </c>
      <c r="I178" s="248"/>
      <c r="J178" s="245"/>
      <c r="K178" s="245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143</v>
      </c>
      <c r="AU178" s="253" t="s">
        <v>88</v>
      </c>
      <c r="AV178" s="14" t="s">
        <v>86</v>
      </c>
      <c r="AW178" s="14" t="s">
        <v>35</v>
      </c>
      <c r="AX178" s="14" t="s">
        <v>78</v>
      </c>
      <c r="AY178" s="253" t="s">
        <v>134</v>
      </c>
    </row>
    <row r="179" s="13" customFormat="1">
      <c r="A179" s="13"/>
      <c r="B179" s="232"/>
      <c r="C179" s="233"/>
      <c r="D179" s="234" t="s">
        <v>143</v>
      </c>
      <c r="E179" s="235" t="s">
        <v>1</v>
      </c>
      <c r="F179" s="236" t="s">
        <v>247</v>
      </c>
      <c r="G179" s="233"/>
      <c r="H179" s="237">
        <v>29.364</v>
      </c>
      <c r="I179" s="238"/>
      <c r="J179" s="233"/>
      <c r="K179" s="233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143</v>
      </c>
      <c r="AU179" s="243" t="s">
        <v>88</v>
      </c>
      <c r="AV179" s="13" t="s">
        <v>88</v>
      </c>
      <c r="AW179" s="13" t="s">
        <v>35</v>
      </c>
      <c r="AX179" s="13" t="s">
        <v>78</v>
      </c>
      <c r="AY179" s="243" t="s">
        <v>134</v>
      </c>
    </row>
    <row r="180" s="14" customFormat="1">
      <c r="A180" s="14"/>
      <c r="B180" s="244"/>
      <c r="C180" s="245"/>
      <c r="D180" s="234" t="s">
        <v>143</v>
      </c>
      <c r="E180" s="246" t="s">
        <v>1</v>
      </c>
      <c r="F180" s="247" t="s">
        <v>248</v>
      </c>
      <c r="G180" s="245"/>
      <c r="H180" s="246" t="s">
        <v>1</v>
      </c>
      <c r="I180" s="248"/>
      <c r="J180" s="245"/>
      <c r="K180" s="245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143</v>
      </c>
      <c r="AU180" s="253" t="s">
        <v>88</v>
      </c>
      <c r="AV180" s="14" t="s">
        <v>86</v>
      </c>
      <c r="AW180" s="14" t="s">
        <v>35</v>
      </c>
      <c r="AX180" s="14" t="s">
        <v>78</v>
      </c>
      <c r="AY180" s="253" t="s">
        <v>134</v>
      </c>
    </row>
    <row r="181" s="13" customFormat="1">
      <c r="A181" s="13"/>
      <c r="B181" s="232"/>
      <c r="C181" s="233"/>
      <c r="D181" s="234" t="s">
        <v>143</v>
      </c>
      <c r="E181" s="235" t="s">
        <v>1</v>
      </c>
      <c r="F181" s="236" t="s">
        <v>249</v>
      </c>
      <c r="G181" s="233"/>
      <c r="H181" s="237">
        <v>8</v>
      </c>
      <c r="I181" s="238"/>
      <c r="J181" s="233"/>
      <c r="K181" s="233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143</v>
      </c>
      <c r="AU181" s="243" t="s">
        <v>88</v>
      </c>
      <c r="AV181" s="13" t="s">
        <v>88</v>
      </c>
      <c r="AW181" s="13" t="s">
        <v>35</v>
      </c>
      <c r="AX181" s="13" t="s">
        <v>78</v>
      </c>
      <c r="AY181" s="243" t="s">
        <v>134</v>
      </c>
    </row>
    <row r="182" s="16" customFormat="1">
      <c r="A182" s="16"/>
      <c r="B182" s="265"/>
      <c r="C182" s="266"/>
      <c r="D182" s="234" t="s">
        <v>143</v>
      </c>
      <c r="E182" s="267" t="s">
        <v>1</v>
      </c>
      <c r="F182" s="268" t="s">
        <v>162</v>
      </c>
      <c r="G182" s="266"/>
      <c r="H182" s="269">
        <v>37.364</v>
      </c>
      <c r="I182" s="270"/>
      <c r="J182" s="266"/>
      <c r="K182" s="266"/>
      <c r="L182" s="271"/>
      <c r="M182" s="272"/>
      <c r="N182" s="273"/>
      <c r="O182" s="273"/>
      <c r="P182" s="273"/>
      <c r="Q182" s="273"/>
      <c r="R182" s="273"/>
      <c r="S182" s="273"/>
      <c r="T182" s="274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T182" s="275" t="s">
        <v>143</v>
      </c>
      <c r="AU182" s="275" t="s">
        <v>88</v>
      </c>
      <c r="AV182" s="16" t="s">
        <v>141</v>
      </c>
      <c r="AW182" s="16" t="s">
        <v>35</v>
      </c>
      <c r="AX182" s="16" t="s">
        <v>86</v>
      </c>
      <c r="AY182" s="275" t="s">
        <v>134</v>
      </c>
    </row>
    <row r="183" s="2" customFormat="1" ht="55.5" customHeight="1">
      <c r="A183" s="39"/>
      <c r="B183" s="40"/>
      <c r="C183" s="219" t="s">
        <v>250</v>
      </c>
      <c r="D183" s="219" t="s">
        <v>136</v>
      </c>
      <c r="E183" s="220" t="s">
        <v>251</v>
      </c>
      <c r="F183" s="221" t="s">
        <v>252</v>
      </c>
      <c r="G183" s="222" t="s">
        <v>192</v>
      </c>
      <c r="H183" s="223">
        <v>11</v>
      </c>
      <c r="I183" s="224"/>
      <c r="J183" s="225">
        <f>ROUND(I183*H183,2)</f>
        <v>0</v>
      </c>
      <c r="K183" s="221" t="s">
        <v>140</v>
      </c>
      <c r="L183" s="45"/>
      <c r="M183" s="226" t="s">
        <v>1</v>
      </c>
      <c r="N183" s="227" t="s">
        <v>43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1.1200000000000002</v>
      </c>
      <c r="T183" s="229">
        <f>S183*H183</f>
        <v>12.32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141</v>
      </c>
      <c r="AT183" s="230" t="s">
        <v>136</v>
      </c>
      <c r="AU183" s="230" t="s">
        <v>88</v>
      </c>
      <c r="AY183" s="18" t="s">
        <v>134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86</v>
      </c>
      <c r="BK183" s="231">
        <f>ROUND(I183*H183,2)</f>
        <v>0</v>
      </c>
      <c r="BL183" s="18" t="s">
        <v>141</v>
      </c>
      <c r="BM183" s="230" t="s">
        <v>253</v>
      </c>
    </row>
    <row r="184" s="13" customFormat="1">
      <c r="A184" s="13"/>
      <c r="B184" s="232"/>
      <c r="C184" s="233"/>
      <c r="D184" s="234" t="s">
        <v>143</v>
      </c>
      <c r="E184" s="235" t="s">
        <v>1</v>
      </c>
      <c r="F184" s="236" t="s">
        <v>241</v>
      </c>
      <c r="G184" s="233"/>
      <c r="H184" s="237">
        <v>11</v>
      </c>
      <c r="I184" s="238"/>
      <c r="J184" s="233"/>
      <c r="K184" s="233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143</v>
      </c>
      <c r="AU184" s="243" t="s">
        <v>88</v>
      </c>
      <c r="AV184" s="13" t="s">
        <v>88</v>
      </c>
      <c r="AW184" s="13" t="s">
        <v>35</v>
      </c>
      <c r="AX184" s="13" t="s">
        <v>86</v>
      </c>
      <c r="AY184" s="243" t="s">
        <v>134</v>
      </c>
    </row>
    <row r="185" s="2" customFormat="1" ht="49.05" customHeight="1">
      <c r="A185" s="39"/>
      <c r="B185" s="40"/>
      <c r="C185" s="219" t="s">
        <v>7</v>
      </c>
      <c r="D185" s="219" t="s">
        <v>136</v>
      </c>
      <c r="E185" s="220" t="s">
        <v>254</v>
      </c>
      <c r="F185" s="221" t="s">
        <v>255</v>
      </c>
      <c r="G185" s="222" t="s">
        <v>256</v>
      </c>
      <c r="H185" s="223">
        <v>7</v>
      </c>
      <c r="I185" s="224"/>
      <c r="J185" s="225">
        <f>ROUND(I185*H185,2)</f>
        <v>0</v>
      </c>
      <c r="K185" s="221" t="s">
        <v>140</v>
      </c>
      <c r="L185" s="45"/>
      <c r="M185" s="226" t="s">
        <v>1</v>
      </c>
      <c r="N185" s="227" t="s">
        <v>43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0.205</v>
      </c>
      <c r="T185" s="229">
        <f>S185*H185</f>
        <v>1.4349999999999998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141</v>
      </c>
      <c r="AT185" s="230" t="s">
        <v>136</v>
      </c>
      <c r="AU185" s="230" t="s">
        <v>88</v>
      </c>
      <c r="AY185" s="18" t="s">
        <v>134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86</v>
      </c>
      <c r="BK185" s="231">
        <f>ROUND(I185*H185,2)</f>
        <v>0</v>
      </c>
      <c r="BL185" s="18" t="s">
        <v>141</v>
      </c>
      <c r="BM185" s="230" t="s">
        <v>257</v>
      </c>
    </row>
    <row r="186" s="2" customFormat="1" ht="16.5" customHeight="1">
      <c r="A186" s="39"/>
      <c r="B186" s="40"/>
      <c r="C186" s="219" t="s">
        <v>258</v>
      </c>
      <c r="D186" s="219" t="s">
        <v>136</v>
      </c>
      <c r="E186" s="220" t="s">
        <v>259</v>
      </c>
      <c r="F186" s="221" t="s">
        <v>260</v>
      </c>
      <c r="G186" s="222" t="s">
        <v>256</v>
      </c>
      <c r="H186" s="223">
        <v>40.5</v>
      </c>
      <c r="I186" s="224"/>
      <c r="J186" s="225">
        <f>ROUND(I186*H186,2)</f>
        <v>0</v>
      </c>
      <c r="K186" s="221" t="s">
        <v>1</v>
      </c>
      <c r="L186" s="45"/>
      <c r="M186" s="226" t="s">
        <v>1</v>
      </c>
      <c r="N186" s="227" t="s">
        <v>43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141</v>
      </c>
      <c r="AT186" s="230" t="s">
        <v>136</v>
      </c>
      <c r="AU186" s="230" t="s">
        <v>88</v>
      </c>
      <c r="AY186" s="18" t="s">
        <v>134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86</v>
      </c>
      <c r="BK186" s="231">
        <f>ROUND(I186*H186,2)</f>
        <v>0</v>
      </c>
      <c r="BL186" s="18" t="s">
        <v>141</v>
      </c>
      <c r="BM186" s="230" t="s">
        <v>261</v>
      </c>
    </row>
    <row r="187" s="13" customFormat="1">
      <c r="A187" s="13"/>
      <c r="B187" s="232"/>
      <c r="C187" s="233"/>
      <c r="D187" s="234" t="s">
        <v>143</v>
      </c>
      <c r="E187" s="235" t="s">
        <v>1</v>
      </c>
      <c r="F187" s="236" t="s">
        <v>262</v>
      </c>
      <c r="G187" s="233"/>
      <c r="H187" s="237">
        <v>40.5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143</v>
      </c>
      <c r="AU187" s="243" t="s">
        <v>88</v>
      </c>
      <c r="AV187" s="13" t="s">
        <v>88</v>
      </c>
      <c r="AW187" s="13" t="s">
        <v>35</v>
      </c>
      <c r="AX187" s="13" t="s">
        <v>86</v>
      </c>
      <c r="AY187" s="243" t="s">
        <v>134</v>
      </c>
    </row>
    <row r="188" s="12" customFormat="1" ht="22.8" customHeight="1">
      <c r="A188" s="12"/>
      <c r="B188" s="203"/>
      <c r="C188" s="204"/>
      <c r="D188" s="205" t="s">
        <v>77</v>
      </c>
      <c r="E188" s="217" t="s">
        <v>167</v>
      </c>
      <c r="F188" s="217" t="s">
        <v>263</v>
      </c>
      <c r="G188" s="204"/>
      <c r="H188" s="204"/>
      <c r="I188" s="207"/>
      <c r="J188" s="218">
        <f>BK188</f>
        <v>0</v>
      </c>
      <c r="K188" s="204"/>
      <c r="L188" s="209"/>
      <c r="M188" s="210"/>
      <c r="N188" s="211"/>
      <c r="O188" s="211"/>
      <c r="P188" s="212">
        <f>SUM(P189:P211)</f>
        <v>0</v>
      </c>
      <c r="Q188" s="211"/>
      <c r="R188" s="212">
        <f>SUM(R189:R211)</f>
        <v>289.34562</v>
      </c>
      <c r="S188" s="211"/>
      <c r="T188" s="213">
        <f>SUM(T189:T211)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4" t="s">
        <v>86</v>
      </c>
      <c r="AT188" s="215" t="s">
        <v>77</v>
      </c>
      <c r="AU188" s="215" t="s">
        <v>86</v>
      </c>
      <c r="AY188" s="214" t="s">
        <v>134</v>
      </c>
      <c r="BK188" s="216">
        <f>SUM(BK189:BK211)</f>
        <v>0</v>
      </c>
    </row>
    <row r="189" s="2" customFormat="1" ht="37.8" customHeight="1">
      <c r="A189" s="39"/>
      <c r="B189" s="40"/>
      <c r="C189" s="219" t="s">
        <v>264</v>
      </c>
      <c r="D189" s="219" t="s">
        <v>136</v>
      </c>
      <c r="E189" s="220" t="s">
        <v>265</v>
      </c>
      <c r="F189" s="221" t="s">
        <v>266</v>
      </c>
      <c r="G189" s="222" t="s">
        <v>192</v>
      </c>
      <c r="H189" s="223">
        <v>470</v>
      </c>
      <c r="I189" s="224"/>
      <c r="J189" s="225">
        <f>ROUND(I189*H189,2)</f>
        <v>0</v>
      </c>
      <c r="K189" s="221" t="s">
        <v>140</v>
      </c>
      <c r="L189" s="45"/>
      <c r="M189" s="226" t="s">
        <v>1</v>
      </c>
      <c r="N189" s="227" t="s">
        <v>43</v>
      </c>
      <c r="O189" s="92"/>
      <c r="P189" s="228">
        <f>O189*H189</f>
        <v>0</v>
      </c>
      <c r="Q189" s="228">
        <v>0.48574</v>
      </c>
      <c r="R189" s="228">
        <f>Q189*H189</f>
        <v>228.2978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141</v>
      </c>
      <c r="AT189" s="230" t="s">
        <v>136</v>
      </c>
      <c r="AU189" s="230" t="s">
        <v>88</v>
      </c>
      <c r="AY189" s="18" t="s">
        <v>134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86</v>
      </c>
      <c r="BK189" s="231">
        <f>ROUND(I189*H189,2)</f>
        <v>0</v>
      </c>
      <c r="BL189" s="18" t="s">
        <v>141</v>
      </c>
      <c r="BM189" s="230" t="s">
        <v>267</v>
      </c>
    </row>
    <row r="190" s="2" customFormat="1" ht="33" customHeight="1">
      <c r="A190" s="39"/>
      <c r="B190" s="40"/>
      <c r="C190" s="219" t="s">
        <v>268</v>
      </c>
      <c r="D190" s="219" t="s">
        <v>136</v>
      </c>
      <c r="E190" s="220" t="s">
        <v>269</v>
      </c>
      <c r="F190" s="221" t="s">
        <v>270</v>
      </c>
      <c r="G190" s="222" t="s">
        <v>192</v>
      </c>
      <c r="H190" s="223">
        <v>79</v>
      </c>
      <c r="I190" s="224"/>
      <c r="J190" s="225">
        <f>ROUND(I190*H190,2)</f>
        <v>0</v>
      </c>
      <c r="K190" s="221" t="s">
        <v>140</v>
      </c>
      <c r="L190" s="45"/>
      <c r="M190" s="226" t="s">
        <v>1</v>
      </c>
      <c r="N190" s="227" t="s">
        <v>43</v>
      </c>
      <c r="O190" s="92"/>
      <c r="P190" s="228">
        <f>O190*H190</f>
        <v>0</v>
      </c>
      <c r="Q190" s="228">
        <v>0.34499999999999996</v>
      </c>
      <c r="R190" s="228">
        <f>Q190*H190</f>
        <v>27.255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141</v>
      </c>
      <c r="AT190" s="230" t="s">
        <v>136</v>
      </c>
      <c r="AU190" s="230" t="s">
        <v>88</v>
      </c>
      <c r="AY190" s="18" t="s">
        <v>134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86</v>
      </c>
      <c r="BK190" s="231">
        <f>ROUND(I190*H190,2)</f>
        <v>0</v>
      </c>
      <c r="BL190" s="18" t="s">
        <v>141</v>
      </c>
      <c r="BM190" s="230" t="s">
        <v>271</v>
      </c>
    </row>
    <row r="191" s="14" customFormat="1">
      <c r="A191" s="14"/>
      <c r="B191" s="244"/>
      <c r="C191" s="245"/>
      <c r="D191" s="234" t="s">
        <v>143</v>
      </c>
      <c r="E191" s="246" t="s">
        <v>1</v>
      </c>
      <c r="F191" s="247" t="s">
        <v>246</v>
      </c>
      <c r="G191" s="245"/>
      <c r="H191" s="246" t="s">
        <v>1</v>
      </c>
      <c r="I191" s="248"/>
      <c r="J191" s="245"/>
      <c r="K191" s="245"/>
      <c r="L191" s="249"/>
      <c r="M191" s="250"/>
      <c r="N191" s="251"/>
      <c r="O191" s="251"/>
      <c r="P191" s="251"/>
      <c r="Q191" s="251"/>
      <c r="R191" s="251"/>
      <c r="S191" s="251"/>
      <c r="T191" s="25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3" t="s">
        <v>143</v>
      </c>
      <c r="AU191" s="253" t="s">
        <v>88</v>
      </c>
      <c r="AV191" s="14" t="s">
        <v>86</v>
      </c>
      <c r="AW191" s="14" t="s">
        <v>35</v>
      </c>
      <c r="AX191" s="14" t="s">
        <v>78</v>
      </c>
      <c r="AY191" s="253" t="s">
        <v>134</v>
      </c>
    </row>
    <row r="192" s="13" customFormat="1">
      <c r="A192" s="13"/>
      <c r="B192" s="232"/>
      <c r="C192" s="233"/>
      <c r="D192" s="234" t="s">
        <v>143</v>
      </c>
      <c r="E192" s="235" t="s">
        <v>1</v>
      </c>
      <c r="F192" s="236" t="s">
        <v>224</v>
      </c>
      <c r="G192" s="233"/>
      <c r="H192" s="237">
        <v>45</v>
      </c>
      <c r="I192" s="238"/>
      <c r="J192" s="233"/>
      <c r="K192" s="233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143</v>
      </c>
      <c r="AU192" s="243" t="s">
        <v>88</v>
      </c>
      <c r="AV192" s="13" t="s">
        <v>88</v>
      </c>
      <c r="AW192" s="13" t="s">
        <v>35</v>
      </c>
      <c r="AX192" s="13" t="s">
        <v>78</v>
      </c>
      <c r="AY192" s="243" t="s">
        <v>134</v>
      </c>
    </row>
    <row r="193" s="14" customFormat="1">
      <c r="A193" s="14"/>
      <c r="B193" s="244"/>
      <c r="C193" s="245"/>
      <c r="D193" s="234" t="s">
        <v>143</v>
      </c>
      <c r="E193" s="246" t="s">
        <v>1</v>
      </c>
      <c r="F193" s="247" t="s">
        <v>248</v>
      </c>
      <c r="G193" s="245"/>
      <c r="H193" s="246" t="s">
        <v>1</v>
      </c>
      <c r="I193" s="248"/>
      <c r="J193" s="245"/>
      <c r="K193" s="245"/>
      <c r="L193" s="249"/>
      <c r="M193" s="250"/>
      <c r="N193" s="251"/>
      <c r="O193" s="251"/>
      <c r="P193" s="251"/>
      <c r="Q193" s="251"/>
      <c r="R193" s="251"/>
      <c r="S193" s="251"/>
      <c r="T193" s="25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3" t="s">
        <v>143</v>
      </c>
      <c r="AU193" s="253" t="s">
        <v>88</v>
      </c>
      <c r="AV193" s="14" t="s">
        <v>86</v>
      </c>
      <c r="AW193" s="14" t="s">
        <v>35</v>
      </c>
      <c r="AX193" s="14" t="s">
        <v>78</v>
      </c>
      <c r="AY193" s="253" t="s">
        <v>134</v>
      </c>
    </row>
    <row r="194" s="13" customFormat="1">
      <c r="A194" s="13"/>
      <c r="B194" s="232"/>
      <c r="C194" s="233"/>
      <c r="D194" s="234" t="s">
        <v>143</v>
      </c>
      <c r="E194" s="235" t="s">
        <v>1</v>
      </c>
      <c r="F194" s="236" t="s">
        <v>249</v>
      </c>
      <c r="G194" s="233"/>
      <c r="H194" s="237">
        <v>8</v>
      </c>
      <c r="I194" s="238"/>
      <c r="J194" s="233"/>
      <c r="K194" s="233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143</v>
      </c>
      <c r="AU194" s="243" t="s">
        <v>88</v>
      </c>
      <c r="AV194" s="13" t="s">
        <v>88</v>
      </c>
      <c r="AW194" s="13" t="s">
        <v>35</v>
      </c>
      <c r="AX194" s="13" t="s">
        <v>78</v>
      </c>
      <c r="AY194" s="243" t="s">
        <v>134</v>
      </c>
    </row>
    <row r="195" s="14" customFormat="1">
      <c r="A195" s="14"/>
      <c r="B195" s="244"/>
      <c r="C195" s="245"/>
      <c r="D195" s="234" t="s">
        <v>143</v>
      </c>
      <c r="E195" s="246" t="s">
        <v>1</v>
      </c>
      <c r="F195" s="247" t="s">
        <v>272</v>
      </c>
      <c r="G195" s="245"/>
      <c r="H195" s="246" t="s">
        <v>1</v>
      </c>
      <c r="I195" s="248"/>
      <c r="J195" s="245"/>
      <c r="K195" s="245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143</v>
      </c>
      <c r="AU195" s="253" t="s">
        <v>88</v>
      </c>
      <c r="AV195" s="14" t="s">
        <v>86</v>
      </c>
      <c r="AW195" s="14" t="s">
        <v>35</v>
      </c>
      <c r="AX195" s="14" t="s">
        <v>78</v>
      </c>
      <c r="AY195" s="253" t="s">
        <v>134</v>
      </c>
    </row>
    <row r="196" s="13" customFormat="1">
      <c r="A196" s="13"/>
      <c r="B196" s="232"/>
      <c r="C196" s="233"/>
      <c r="D196" s="234" t="s">
        <v>143</v>
      </c>
      <c r="E196" s="235" t="s">
        <v>1</v>
      </c>
      <c r="F196" s="236" t="s">
        <v>273</v>
      </c>
      <c r="G196" s="233"/>
      <c r="H196" s="237">
        <v>26</v>
      </c>
      <c r="I196" s="238"/>
      <c r="J196" s="233"/>
      <c r="K196" s="233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143</v>
      </c>
      <c r="AU196" s="243" t="s">
        <v>88</v>
      </c>
      <c r="AV196" s="13" t="s">
        <v>88</v>
      </c>
      <c r="AW196" s="13" t="s">
        <v>35</v>
      </c>
      <c r="AX196" s="13" t="s">
        <v>78</v>
      </c>
      <c r="AY196" s="243" t="s">
        <v>134</v>
      </c>
    </row>
    <row r="197" s="16" customFormat="1">
      <c r="A197" s="16"/>
      <c r="B197" s="265"/>
      <c r="C197" s="266"/>
      <c r="D197" s="234" t="s">
        <v>143</v>
      </c>
      <c r="E197" s="267" t="s">
        <v>1</v>
      </c>
      <c r="F197" s="268" t="s">
        <v>162</v>
      </c>
      <c r="G197" s="266"/>
      <c r="H197" s="269">
        <v>79</v>
      </c>
      <c r="I197" s="270"/>
      <c r="J197" s="266"/>
      <c r="K197" s="266"/>
      <c r="L197" s="271"/>
      <c r="M197" s="272"/>
      <c r="N197" s="273"/>
      <c r="O197" s="273"/>
      <c r="P197" s="273"/>
      <c r="Q197" s="273"/>
      <c r="R197" s="273"/>
      <c r="S197" s="273"/>
      <c r="T197" s="274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T197" s="275" t="s">
        <v>143</v>
      </c>
      <c r="AU197" s="275" t="s">
        <v>88</v>
      </c>
      <c r="AV197" s="16" t="s">
        <v>141</v>
      </c>
      <c r="AW197" s="16" t="s">
        <v>35</v>
      </c>
      <c r="AX197" s="16" t="s">
        <v>86</v>
      </c>
      <c r="AY197" s="275" t="s">
        <v>134</v>
      </c>
    </row>
    <row r="198" s="2" customFormat="1" ht="49.05" customHeight="1">
      <c r="A198" s="39"/>
      <c r="B198" s="40"/>
      <c r="C198" s="219" t="s">
        <v>274</v>
      </c>
      <c r="D198" s="219" t="s">
        <v>136</v>
      </c>
      <c r="E198" s="220" t="s">
        <v>275</v>
      </c>
      <c r="F198" s="221" t="s">
        <v>276</v>
      </c>
      <c r="G198" s="222" t="s">
        <v>192</v>
      </c>
      <c r="H198" s="223">
        <v>26</v>
      </c>
      <c r="I198" s="224"/>
      <c r="J198" s="225">
        <f>ROUND(I198*H198,2)</f>
        <v>0</v>
      </c>
      <c r="K198" s="221" t="s">
        <v>140</v>
      </c>
      <c r="L198" s="45"/>
      <c r="M198" s="226" t="s">
        <v>1</v>
      </c>
      <c r="N198" s="227" t="s">
        <v>43</v>
      </c>
      <c r="O198" s="92"/>
      <c r="P198" s="228">
        <f>O198*H198</f>
        <v>0</v>
      </c>
      <c r="Q198" s="228">
        <v>0.26376</v>
      </c>
      <c r="R198" s="228">
        <f>Q198*H198</f>
        <v>6.85776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141</v>
      </c>
      <c r="AT198" s="230" t="s">
        <v>136</v>
      </c>
      <c r="AU198" s="230" t="s">
        <v>88</v>
      </c>
      <c r="AY198" s="18" t="s">
        <v>134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86</v>
      </c>
      <c r="BK198" s="231">
        <f>ROUND(I198*H198,2)</f>
        <v>0</v>
      </c>
      <c r="BL198" s="18" t="s">
        <v>141</v>
      </c>
      <c r="BM198" s="230" t="s">
        <v>277</v>
      </c>
    </row>
    <row r="199" s="13" customFormat="1">
      <c r="A199" s="13"/>
      <c r="B199" s="232"/>
      <c r="C199" s="233"/>
      <c r="D199" s="234" t="s">
        <v>143</v>
      </c>
      <c r="E199" s="235" t="s">
        <v>1</v>
      </c>
      <c r="F199" s="236" t="s">
        <v>273</v>
      </c>
      <c r="G199" s="233"/>
      <c r="H199" s="237">
        <v>26</v>
      </c>
      <c r="I199" s="238"/>
      <c r="J199" s="233"/>
      <c r="K199" s="233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143</v>
      </c>
      <c r="AU199" s="243" t="s">
        <v>88</v>
      </c>
      <c r="AV199" s="13" t="s">
        <v>88</v>
      </c>
      <c r="AW199" s="13" t="s">
        <v>35</v>
      </c>
      <c r="AX199" s="13" t="s">
        <v>86</v>
      </c>
      <c r="AY199" s="243" t="s">
        <v>134</v>
      </c>
    </row>
    <row r="200" s="2" customFormat="1" ht="37.8" customHeight="1">
      <c r="A200" s="39"/>
      <c r="B200" s="40"/>
      <c r="C200" s="219" t="s">
        <v>278</v>
      </c>
      <c r="D200" s="219" t="s">
        <v>136</v>
      </c>
      <c r="E200" s="220" t="s">
        <v>279</v>
      </c>
      <c r="F200" s="221" t="s">
        <v>280</v>
      </c>
      <c r="G200" s="222" t="s">
        <v>192</v>
      </c>
      <c r="H200" s="223">
        <v>26</v>
      </c>
      <c r="I200" s="224"/>
      <c r="J200" s="225">
        <f>ROUND(I200*H200,2)</f>
        <v>0</v>
      </c>
      <c r="K200" s="221" t="s">
        <v>140</v>
      </c>
      <c r="L200" s="45"/>
      <c r="M200" s="226" t="s">
        <v>1</v>
      </c>
      <c r="N200" s="227" t="s">
        <v>43</v>
      </c>
      <c r="O200" s="92"/>
      <c r="P200" s="228">
        <f>O200*H200</f>
        <v>0</v>
      </c>
      <c r="Q200" s="228">
        <v>0.63857</v>
      </c>
      <c r="R200" s="228">
        <f>Q200*H200</f>
        <v>16.602819999999998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141</v>
      </c>
      <c r="AT200" s="230" t="s">
        <v>136</v>
      </c>
      <c r="AU200" s="230" t="s">
        <v>88</v>
      </c>
      <c r="AY200" s="18" t="s">
        <v>134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86</v>
      </c>
      <c r="BK200" s="231">
        <f>ROUND(I200*H200,2)</f>
        <v>0</v>
      </c>
      <c r="BL200" s="18" t="s">
        <v>141</v>
      </c>
      <c r="BM200" s="230" t="s">
        <v>281</v>
      </c>
    </row>
    <row r="201" s="13" customFormat="1">
      <c r="A201" s="13"/>
      <c r="B201" s="232"/>
      <c r="C201" s="233"/>
      <c r="D201" s="234" t="s">
        <v>143</v>
      </c>
      <c r="E201" s="235" t="s">
        <v>1</v>
      </c>
      <c r="F201" s="236" t="s">
        <v>273</v>
      </c>
      <c r="G201" s="233"/>
      <c r="H201" s="237">
        <v>26</v>
      </c>
      <c r="I201" s="238"/>
      <c r="J201" s="233"/>
      <c r="K201" s="233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143</v>
      </c>
      <c r="AU201" s="243" t="s">
        <v>88</v>
      </c>
      <c r="AV201" s="13" t="s">
        <v>88</v>
      </c>
      <c r="AW201" s="13" t="s">
        <v>35</v>
      </c>
      <c r="AX201" s="13" t="s">
        <v>86</v>
      </c>
      <c r="AY201" s="243" t="s">
        <v>134</v>
      </c>
    </row>
    <row r="202" s="2" customFormat="1" ht="24.15" customHeight="1">
      <c r="A202" s="39"/>
      <c r="B202" s="40"/>
      <c r="C202" s="219" t="s">
        <v>282</v>
      </c>
      <c r="D202" s="219" t="s">
        <v>136</v>
      </c>
      <c r="E202" s="220" t="s">
        <v>283</v>
      </c>
      <c r="F202" s="221" t="s">
        <v>284</v>
      </c>
      <c r="G202" s="222" t="s">
        <v>192</v>
      </c>
      <c r="H202" s="223">
        <v>26</v>
      </c>
      <c r="I202" s="224"/>
      <c r="J202" s="225">
        <f>ROUND(I202*H202,2)</f>
        <v>0</v>
      </c>
      <c r="K202" s="221" t="s">
        <v>140</v>
      </c>
      <c r="L202" s="45"/>
      <c r="M202" s="226" t="s">
        <v>1</v>
      </c>
      <c r="N202" s="227" t="s">
        <v>43</v>
      </c>
      <c r="O202" s="92"/>
      <c r="P202" s="228">
        <f>O202*H202</f>
        <v>0</v>
      </c>
      <c r="Q202" s="228">
        <v>0.0070200000000000008</v>
      </c>
      <c r="R202" s="228">
        <f>Q202*H202</f>
        <v>0.18252000000000003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141</v>
      </c>
      <c r="AT202" s="230" t="s">
        <v>136</v>
      </c>
      <c r="AU202" s="230" t="s">
        <v>88</v>
      </c>
      <c r="AY202" s="18" t="s">
        <v>134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86</v>
      </c>
      <c r="BK202" s="231">
        <f>ROUND(I202*H202,2)</f>
        <v>0</v>
      </c>
      <c r="BL202" s="18" t="s">
        <v>141</v>
      </c>
      <c r="BM202" s="230" t="s">
        <v>285</v>
      </c>
    </row>
    <row r="203" s="2" customFormat="1" ht="24.15" customHeight="1">
      <c r="A203" s="39"/>
      <c r="B203" s="40"/>
      <c r="C203" s="219" t="s">
        <v>286</v>
      </c>
      <c r="D203" s="219" t="s">
        <v>136</v>
      </c>
      <c r="E203" s="220" t="s">
        <v>287</v>
      </c>
      <c r="F203" s="221" t="s">
        <v>288</v>
      </c>
      <c r="G203" s="222" t="s">
        <v>192</v>
      </c>
      <c r="H203" s="223">
        <v>26</v>
      </c>
      <c r="I203" s="224"/>
      <c r="J203" s="225">
        <f>ROUND(I203*H203,2)</f>
        <v>0</v>
      </c>
      <c r="K203" s="221" t="s">
        <v>140</v>
      </c>
      <c r="L203" s="45"/>
      <c r="M203" s="226" t="s">
        <v>1</v>
      </c>
      <c r="N203" s="227" t="s">
        <v>43</v>
      </c>
      <c r="O203" s="92"/>
      <c r="P203" s="228">
        <f>O203*H203</f>
        <v>0</v>
      </c>
      <c r="Q203" s="228">
        <v>0.00051000000000000008</v>
      </c>
      <c r="R203" s="228">
        <f>Q203*H203</f>
        <v>0.013260000000000002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141</v>
      </c>
      <c r="AT203" s="230" t="s">
        <v>136</v>
      </c>
      <c r="AU203" s="230" t="s">
        <v>88</v>
      </c>
      <c r="AY203" s="18" t="s">
        <v>134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86</v>
      </c>
      <c r="BK203" s="231">
        <f>ROUND(I203*H203,2)</f>
        <v>0</v>
      </c>
      <c r="BL203" s="18" t="s">
        <v>141</v>
      </c>
      <c r="BM203" s="230" t="s">
        <v>289</v>
      </c>
    </row>
    <row r="204" s="2" customFormat="1" ht="49.05" customHeight="1">
      <c r="A204" s="39"/>
      <c r="B204" s="40"/>
      <c r="C204" s="219" t="s">
        <v>290</v>
      </c>
      <c r="D204" s="219" t="s">
        <v>136</v>
      </c>
      <c r="E204" s="220" t="s">
        <v>291</v>
      </c>
      <c r="F204" s="221" t="s">
        <v>292</v>
      </c>
      <c r="G204" s="222" t="s">
        <v>192</v>
      </c>
      <c r="H204" s="223">
        <v>26</v>
      </c>
      <c r="I204" s="224"/>
      <c r="J204" s="225">
        <f>ROUND(I204*H204,2)</f>
        <v>0</v>
      </c>
      <c r="K204" s="221" t="s">
        <v>140</v>
      </c>
      <c r="L204" s="45"/>
      <c r="M204" s="226" t="s">
        <v>1</v>
      </c>
      <c r="N204" s="227" t="s">
        <v>43</v>
      </c>
      <c r="O204" s="92"/>
      <c r="P204" s="228">
        <f>O204*H204</f>
        <v>0</v>
      </c>
      <c r="Q204" s="228">
        <v>0.12966</v>
      </c>
      <c r="R204" s="228">
        <f>Q204*H204</f>
        <v>3.3711599999999996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141</v>
      </c>
      <c r="AT204" s="230" t="s">
        <v>136</v>
      </c>
      <c r="AU204" s="230" t="s">
        <v>88</v>
      </c>
      <c r="AY204" s="18" t="s">
        <v>134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86</v>
      </c>
      <c r="BK204" s="231">
        <f>ROUND(I204*H204,2)</f>
        <v>0</v>
      </c>
      <c r="BL204" s="18" t="s">
        <v>141</v>
      </c>
      <c r="BM204" s="230" t="s">
        <v>293</v>
      </c>
    </row>
    <row r="205" s="13" customFormat="1">
      <c r="A205" s="13"/>
      <c r="B205" s="232"/>
      <c r="C205" s="233"/>
      <c r="D205" s="234" t="s">
        <v>143</v>
      </c>
      <c r="E205" s="235" t="s">
        <v>1</v>
      </c>
      <c r="F205" s="236" t="s">
        <v>273</v>
      </c>
      <c r="G205" s="233"/>
      <c r="H205" s="237">
        <v>26</v>
      </c>
      <c r="I205" s="238"/>
      <c r="J205" s="233"/>
      <c r="K205" s="233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143</v>
      </c>
      <c r="AU205" s="243" t="s">
        <v>88</v>
      </c>
      <c r="AV205" s="13" t="s">
        <v>88</v>
      </c>
      <c r="AW205" s="13" t="s">
        <v>35</v>
      </c>
      <c r="AX205" s="13" t="s">
        <v>86</v>
      </c>
      <c r="AY205" s="243" t="s">
        <v>134</v>
      </c>
    </row>
    <row r="206" s="2" customFormat="1" ht="49.05" customHeight="1">
      <c r="A206" s="39"/>
      <c r="B206" s="40"/>
      <c r="C206" s="219" t="s">
        <v>294</v>
      </c>
      <c r="D206" s="219" t="s">
        <v>136</v>
      </c>
      <c r="E206" s="220" t="s">
        <v>295</v>
      </c>
      <c r="F206" s="221" t="s">
        <v>296</v>
      </c>
      <c r="G206" s="222" t="s">
        <v>192</v>
      </c>
      <c r="H206" s="223">
        <v>8</v>
      </c>
      <c r="I206" s="224"/>
      <c r="J206" s="225">
        <f>ROUND(I206*H206,2)</f>
        <v>0</v>
      </c>
      <c r="K206" s="221" t="s">
        <v>140</v>
      </c>
      <c r="L206" s="45"/>
      <c r="M206" s="226" t="s">
        <v>1</v>
      </c>
      <c r="N206" s="227" t="s">
        <v>43</v>
      </c>
      <c r="O206" s="92"/>
      <c r="P206" s="228">
        <f>O206*H206</f>
        <v>0</v>
      </c>
      <c r="Q206" s="228">
        <v>0.26376</v>
      </c>
      <c r="R206" s="228">
        <f>Q206*H206</f>
        <v>2.11008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141</v>
      </c>
      <c r="AT206" s="230" t="s">
        <v>136</v>
      </c>
      <c r="AU206" s="230" t="s">
        <v>88</v>
      </c>
      <c r="AY206" s="18" t="s">
        <v>134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86</v>
      </c>
      <c r="BK206" s="231">
        <f>ROUND(I206*H206,2)</f>
        <v>0</v>
      </c>
      <c r="BL206" s="18" t="s">
        <v>141</v>
      </c>
      <c r="BM206" s="230" t="s">
        <v>297</v>
      </c>
    </row>
    <row r="207" s="2" customFormat="1" ht="37.8" customHeight="1">
      <c r="A207" s="39"/>
      <c r="B207" s="40"/>
      <c r="C207" s="219" t="s">
        <v>298</v>
      </c>
      <c r="D207" s="219" t="s">
        <v>136</v>
      </c>
      <c r="E207" s="220" t="s">
        <v>299</v>
      </c>
      <c r="F207" s="221" t="s">
        <v>300</v>
      </c>
      <c r="G207" s="222" t="s">
        <v>192</v>
      </c>
      <c r="H207" s="223">
        <v>8</v>
      </c>
      <c r="I207" s="224"/>
      <c r="J207" s="225">
        <f>ROUND(I207*H207,2)</f>
        <v>0</v>
      </c>
      <c r="K207" s="221" t="s">
        <v>140</v>
      </c>
      <c r="L207" s="45"/>
      <c r="M207" s="226" t="s">
        <v>1</v>
      </c>
      <c r="N207" s="227" t="s">
        <v>43</v>
      </c>
      <c r="O207" s="92"/>
      <c r="P207" s="228">
        <f>O207*H207</f>
        <v>0</v>
      </c>
      <c r="Q207" s="228">
        <v>0.07344</v>
      </c>
      <c r="R207" s="228">
        <f>Q207*H207</f>
        <v>0.58752000000000008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141</v>
      </c>
      <c r="AT207" s="230" t="s">
        <v>136</v>
      </c>
      <c r="AU207" s="230" t="s">
        <v>88</v>
      </c>
      <c r="AY207" s="18" t="s">
        <v>134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86</v>
      </c>
      <c r="BK207" s="231">
        <f>ROUND(I207*H207,2)</f>
        <v>0</v>
      </c>
      <c r="BL207" s="18" t="s">
        <v>141</v>
      </c>
      <c r="BM207" s="230" t="s">
        <v>301</v>
      </c>
    </row>
    <row r="208" s="2" customFormat="1" ht="49.05" customHeight="1">
      <c r="A208" s="39"/>
      <c r="B208" s="40"/>
      <c r="C208" s="219" t="s">
        <v>302</v>
      </c>
      <c r="D208" s="219" t="s">
        <v>136</v>
      </c>
      <c r="E208" s="220" t="s">
        <v>303</v>
      </c>
      <c r="F208" s="221" t="s">
        <v>304</v>
      </c>
      <c r="G208" s="222" t="s">
        <v>192</v>
      </c>
      <c r="H208" s="223">
        <v>8</v>
      </c>
      <c r="I208" s="224"/>
      <c r="J208" s="225">
        <f>ROUND(I208*H208,2)</f>
        <v>0</v>
      </c>
      <c r="K208" s="221" t="s">
        <v>140</v>
      </c>
      <c r="L208" s="45"/>
      <c r="M208" s="226" t="s">
        <v>1</v>
      </c>
      <c r="N208" s="227" t="s">
        <v>43</v>
      </c>
      <c r="O208" s="92"/>
      <c r="P208" s="228">
        <f>O208*H208</f>
        <v>0</v>
      </c>
      <c r="Q208" s="228">
        <v>0.0066</v>
      </c>
      <c r="R208" s="228">
        <f>Q208*H208</f>
        <v>0.0528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141</v>
      </c>
      <c r="AT208" s="230" t="s">
        <v>136</v>
      </c>
      <c r="AU208" s="230" t="s">
        <v>88</v>
      </c>
      <c r="AY208" s="18" t="s">
        <v>134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86</v>
      </c>
      <c r="BK208" s="231">
        <f>ROUND(I208*H208,2)</f>
        <v>0</v>
      </c>
      <c r="BL208" s="18" t="s">
        <v>141</v>
      </c>
      <c r="BM208" s="230" t="s">
        <v>305</v>
      </c>
    </row>
    <row r="209" s="2" customFormat="1" ht="78" customHeight="1">
      <c r="A209" s="39"/>
      <c r="B209" s="40"/>
      <c r="C209" s="219" t="s">
        <v>306</v>
      </c>
      <c r="D209" s="219" t="s">
        <v>136</v>
      </c>
      <c r="E209" s="220" t="s">
        <v>307</v>
      </c>
      <c r="F209" s="221" t="s">
        <v>308</v>
      </c>
      <c r="G209" s="222" t="s">
        <v>192</v>
      </c>
      <c r="H209" s="223">
        <v>45</v>
      </c>
      <c r="I209" s="224"/>
      <c r="J209" s="225">
        <f>ROUND(I209*H209,2)</f>
        <v>0</v>
      </c>
      <c r="K209" s="221" t="s">
        <v>140</v>
      </c>
      <c r="L209" s="45"/>
      <c r="M209" s="226" t="s">
        <v>1</v>
      </c>
      <c r="N209" s="227" t="s">
        <v>43</v>
      </c>
      <c r="O209" s="92"/>
      <c r="P209" s="228">
        <f>O209*H209</f>
        <v>0</v>
      </c>
      <c r="Q209" s="228">
        <v>0.089219999999999984</v>
      </c>
      <c r="R209" s="228">
        <f>Q209*H209</f>
        <v>4.0149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141</v>
      </c>
      <c r="AT209" s="230" t="s">
        <v>136</v>
      </c>
      <c r="AU209" s="230" t="s">
        <v>88</v>
      </c>
      <c r="AY209" s="18" t="s">
        <v>134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86</v>
      </c>
      <c r="BK209" s="231">
        <f>ROUND(I209*H209,2)</f>
        <v>0</v>
      </c>
      <c r="BL209" s="18" t="s">
        <v>141</v>
      </c>
      <c r="BM209" s="230" t="s">
        <v>309</v>
      </c>
    </row>
    <row r="210" s="2" customFormat="1" ht="16.5" customHeight="1">
      <c r="A210" s="39"/>
      <c r="B210" s="40"/>
      <c r="C210" s="276" t="s">
        <v>310</v>
      </c>
      <c r="D210" s="276" t="s">
        <v>196</v>
      </c>
      <c r="E210" s="277" t="s">
        <v>311</v>
      </c>
      <c r="F210" s="278" t="s">
        <v>312</v>
      </c>
      <c r="G210" s="279" t="s">
        <v>192</v>
      </c>
      <c r="H210" s="280">
        <v>45.45</v>
      </c>
      <c r="I210" s="281"/>
      <c r="J210" s="282">
        <f>ROUND(I210*H210,2)</f>
        <v>0</v>
      </c>
      <c r="K210" s="278" t="s">
        <v>1</v>
      </c>
      <c r="L210" s="283"/>
      <c r="M210" s="284" t="s">
        <v>1</v>
      </c>
      <c r="N210" s="285" t="s">
        <v>43</v>
      </c>
      <c r="O210" s="92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184</v>
      </c>
      <c r="AT210" s="230" t="s">
        <v>196</v>
      </c>
      <c r="AU210" s="230" t="s">
        <v>88</v>
      </c>
      <c r="AY210" s="18" t="s">
        <v>134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86</v>
      </c>
      <c r="BK210" s="231">
        <f>ROUND(I210*H210,2)</f>
        <v>0</v>
      </c>
      <c r="BL210" s="18" t="s">
        <v>141</v>
      </c>
      <c r="BM210" s="230" t="s">
        <v>313</v>
      </c>
    </row>
    <row r="211" s="13" customFormat="1">
      <c r="A211" s="13"/>
      <c r="B211" s="232"/>
      <c r="C211" s="233"/>
      <c r="D211" s="234" t="s">
        <v>143</v>
      </c>
      <c r="E211" s="235" t="s">
        <v>1</v>
      </c>
      <c r="F211" s="236" t="s">
        <v>314</v>
      </c>
      <c r="G211" s="233"/>
      <c r="H211" s="237">
        <v>45.45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143</v>
      </c>
      <c r="AU211" s="243" t="s">
        <v>88</v>
      </c>
      <c r="AV211" s="13" t="s">
        <v>88</v>
      </c>
      <c r="AW211" s="13" t="s">
        <v>35</v>
      </c>
      <c r="AX211" s="13" t="s">
        <v>86</v>
      </c>
      <c r="AY211" s="243" t="s">
        <v>134</v>
      </c>
    </row>
    <row r="212" s="12" customFormat="1" ht="22.8" customHeight="1">
      <c r="A212" s="12"/>
      <c r="B212" s="203"/>
      <c r="C212" s="204"/>
      <c r="D212" s="205" t="s">
        <v>77</v>
      </c>
      <c r="E212" s="217" t="s">
        <v>189</v>
      </c>
      <c r="F212" s="217" t="s">
        <v>315</v>
      </c>
      <c r="G212" s="204"/>
      <c r="H212" s="204"/>
      <c r="I212" s="207"/>
      <c r="J212" s="218">
        <f>BK212</f>
        <v>0</v>
      </c>
      <c r="K212" s="204"/>
      <c r="L212" s="209"/>
      <c r="M212" s="210"/>
      <c r="N212" s="211"/>
      <c r="O212" s="211"/>
      <c r="P212" s="212">
        <f>SUM(P213:P216)</f>
        <v>0</v>
      </c>
      <c r="Q212" s="211"/>
      <c r="R212" s="212">
        <f>SUM(R213:R216)</f>
        <v>1.7395</v>
      </c>
      <c r="S212" s="211"/>
      <c r="T212" s="213">
        <f>SUM(T213:T216)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4" t="s">
        <v>86</v>
      </c>
      <c r="AT212" s="215" t="s">
        <v>77</v>
      </c>
      <c r="AU212" s="215" t="s">
        <v>86</v>
      </c>
      <c r="AY212" s="214" t="s">
        <v>134</v>
      </c>
      <c r="BK212" s="216">
        <f>SUM(BK213:BK216)</f>
        <v>0</v>
      </c>
    </row>
    <row r="213" s="2" customFormat="1" ht="49.05" customHeight="1">
      <c r="A213" s="39"/>
      <c r="B213" s="40"/>
      <c r="C213" s="219" t="s">
        <v>316</v>
      </c>
      <c r="D213" s="219" t="s">
        <v>136</v>
      </c>
      <c r="E213" s="220" t="s">
        <v>317</v>
      </c>
      <c r="F213" s="221" t="s">
        <v>318</v>
      </c>
      <c r="G213" s="222" t="s">
        <v>256</v>
      </c>
      <c r="H213" s="223">
        <v>7</v>
      </c>
      <c r="I213" s="224"/>
      <c r="J213" s="225">
        <f>ROUND(I213*H213,2)</f>
        <v>0</v>
      </c>
      <c r="K213" s="221" t="s">
        <v>140</v>
      </c>
      <c r="L213" s="45"/>
      <c r="M213" s="226" t="s">
        <v>1</v>
      </c>
      <c r="N213" s="227" t="s">
        <v>43</v>
      </c>
      <c r="O213" s="92"/>
      <c r="P213" s="228">
        <f>O213*H213</f>
        <v>0</v>
      </c>
      <c r="Q213" s="228">
        <v>0.1685</v>
      </c>
      <c r="R213" s="228">
        <f>Q213*H213</f>
        <v>1.1795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141</v>
      </c>
      <c r="AT213" s="230" t="s">
        <v>136</v>
      </c>
      <c r="AU213" s="230" t="s">
        <v>88</v>
      </c>
      <c r="AY213" s="18" t="s">
        <v>134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86</v>
      </c>
      <c r="BK213" s="231">
        <f>ROUND(I213*H213,2)</f>
        <v>0</v>
      </c>
      <c r="BL213" s="18" t="s">
        <v>141</v>
      </c>
      <c r="BM213" s="230" t="s">
        <v>319</v>
      </c>
    </row>
    <row r="214" s="2" customFormat="1" ht="16.5" customHeight="1">
      <c r="A214" s="39"/>
      <c r="B214" s="40"/>
      <c r="C214" s="276" t="s">
        <v>320</v>
      </c>
      <c r="D214" s="276" t="s">
        <v>196</v>
      </c>
      <c r="E214" s="277" t="s">
        <v>321</v>
      </c>
      <c r="F214" s="278" t="s">
        <v>322</v>
      </c>
      <c r="G214" s="279" t="s">
        <v>256</v>
      </c>
      <c r="H214" s="280">
        <v>7</v>
      </c>
      <c r="I214" s="281"/>
      <c r="J214" s="282">
        <f>ROUND(I214*H214,2)</f>
        <v>0</v>
      </c>
      <c r="K214" s="278" t="s">
        <v>140</v>
      </c>
      <c r="L214" s="283"/>
      <c r="M214" s="284" t="s">
        <v>1</v>
      </c>
      <c r="N214" s="285" t="s">
        <v>43</v>
      </c>
      <c r="O214" s="92"/>
      <c r="P214" s="228">
        <f>O214*H214</f>
        <v>0</v>
      </c>
      <c r="Q214" s="228">
        <v>0.08</v>
      </c>
      <c r="R214" s="228">
        <f>Q214*H214</f>
        <v>0.56000000000000008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184</v>
      </c>
      <c r="AT214" s="230" t="s">
        <v>196</v>
      </c>
      <c r="AU214" s="230" t="s">
        <v>88</v>
      </c>
      <c r="AY214" s="18" t="s">
        <v>134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86</v>
      </c>
      <c r="BK214" s="231">
        <f>ROUND(I214*H214,2)</f>
        <v>0</v>
      </c>
      <c r="BL214" s="18" t="s">
        <v>141</v>
      </c>
      <c r="BM214" s="230" t="s">
        <v>323</v>
      </c>
    </row>
    <row r="215" s="2" customFormat="1" ht="24.15" customHeight="1">
      <c r="A215" s="39"/>
      <c r="B215" s="40"/>
      <c r="C215" s="219" t="s">
        <v>324</v>
      </c>
      <c r="D215" s="219" t="s">
        <v>136</v>
      </c>
      <c r="E215" s="220" t="s">
        <v>325</v>
      </c>
      <c r="F215" s="221" t="s">
        <v>326</v>
      </c>
      <c r="G215" s="222" t="s">
        <v>256</v>
      </c>
      <c r="H215" s="223">
        <v>40.5</v>
      </c>
      <c r="I215" s="224"/>
      <c r="J215" s="225">
        <f>ROUND(I215*H215,2)</f>
        <v>0</v>
      </c>
      <c r="K215" s="221" t="s">
        <v>140</v>
      </c>
      <c r="L215" s="45"/>
      <c r="M215" s="226" t="s">
        <v>1</v>
      </c>
      <c r="N215" s="227" t="s">
        <v>43</v>
      </c>
      <c r="O215" s="92"/>
      <c r="P215" s="228">
        <f>O215*H215</f>
        <v>0</v>
      </c>
      <c r="Q215" s="228">
        <v>0</v>
      </c>
      <c r="R215" s="228">
        <f>Q215*H215</f>
        <v>0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141</v>
      </c>
      <c r="AT215" s="230" t="s">
        <v>136</v>
      </c>
      <c r="AU215" s="230" t="s">
        <v>88</v>
      </c>
      <c r="AY215" s="18" t="s">
        <v>134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86</v>
      </c>
      <c r="BK215" s="231">
        <f>ROUND(I215*H215,2)</f>
        <v>0</v>
      </c>
      <c r="BL215" s="18" t="s">
        <v>141</v>
      </c>
      <c r="BM215" s="230" t="s">
        <v>327</v>
      </c>
    </row>
    <row r="216" s="13" customFormat="1">
      <c r="A216" s="13"/>
      <c r="B216" s="232"/>
      <c r="C216" s="233"/>
      <c r="D216" s="234" t="s">
        <v>143</v>
      </c>
      <c r="E216" s="235" t="s">
        <v>1</v>
      </c>
      <c r="F216" s="236" t="s">
        <v>262</v>
      </c>
      <c r="G216" s="233"/>
      <c r="H216" s="237">
        <v>40.5</v>
      </c>
      <c r="I216" s="238"/>
      <c r="J216" s="233"/>
      <c r="K216" s="233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143</v>
      </c>
      <c r="AU216" s="243" t="s">
        <v>88</v>
      </c>
      <c r="AV216" s="13" t="s">
        <v>88</v>
      </c>
      <c r="AW216" s="13" t="s">
        <v>35</v>
      </c>
      <c r="AX216" s="13" t="s">
        <v>86</v>
      </c>
      <c r="AY216" s="243" t="s">
        <v>134</v>
      </c>
    </row>
    <row r="217" s="12" customFormat="1" ht="22.8" customHeight="1">
      <c r="A217" s="12"/>
      <c r="B217" s="203"/>
      <c r="C217" s="204"/>
      <c r="D217" s="205" t="s">
        <v>77</v>
      </c>
      <c r="E217" s="217" t="s">
        <v>328</v>
      </c>
      <c r="F217" s="217" t="s">
        <v>329</v>
      </c>
      <c r="G217" s="204"/>
      <c r="H217" s="204"/>
      <c r="I217" s="207"/>
      <c r="J217" s="218">
        <f>BK217</f>
        <v>0</v>
      </c>
      <c r="K217" s="204"/>
      <c r="L217" s="209"/>
      <c r="M217" s="210"/>
      <c r="N217" s="211"/>
      <c r="O217" s="211"/>
      <c r="P217" s="212">
        <f>SUM(P218:P230)</f>
        <v>0</v>
      </c>
      <c r="Q217" s="211"/>
      <c r="R217" s="212">
        <f>SUM(R218:R230)</f>
        <v>0</v>
      </c>
      <c r="S217" s="211"/>
      <c r="T217" s="213">
        <f>SUM(T218:T230)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14" t="s">
        <v>86</v>
      </c>
      <c r="AT217" s="215" t="s">
        <v>77</v>
      </c>
      <c r="AU217" s="215" t="s">
        <v>86</v>
      </c>
      <c r="AY217" s="214" t="s">
        <v>134</v>
      </c>
      <c r="BK217" s="216">
        <f>SUM(BK218:BK230)</f>
        <v>0</v>
      </c>
    </row>
    <row r="218" s="2" customFormat="1" ht="37.8" customHeight="1">
      <c r="A218" s="39"/>
      <c r="B218" s="40"/>
      <c r="C218" s="219" t="s">
        <v>330</v>
      </c>
      <c r="D218" s="219" t="s">
        <v>136</v>
      </c>
      <c r="E218" s="220" t="s">
        <v>331</v>
      </c>
      <c r="F218" s="221" t="s">
        <v>332</v>
      </c>
      <c r="G218" s="222" t="s">
        <v>174</v>
      </c>
      <c r="H218" s="223">
        <v>33.819000000000004</v>
      </c>
      <c r="I218" s="224"/>
      <c r="J218" s="225">
        <f>ROUND(I218*H218,2)</f>
        <v>0</v>
      </c>
      <c r="K218" s="221" t="s">
        <v>140</v>
      </c>
      <c r="L218" s="45"/>
      <c r="M218" s="226" t="s">
        <v>1</v>
      </c>
      <c r="N218" s="227" t="s">
        <v>43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141</v>
      </c>
      <c r="AT218" s="230" t="s">
        <v>136</v>
      </c>
      <c r="AU218" s="230" t="s">
        <v>88</v>
      </c>
      <c r="AY218" s="18" t="s">
        <v>134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86</v>
      </c>
      <c r="BK218" s="231">
        <f>ROUND(I218*H218,2)</f>
        <v>0</v>
      </c>
      <c r="BL218" s="18" t="s">
        <v>141</v>
      </c>
      <c r="BM218" s="230" t="s">
        <v>333</v>
      </c>
    </row>
    <row r="219" s="13" customFormat="1">
      <c r="A219" s="13"/>
      <c r="B219" s="232"/>
      <c r="C219" s="233"/>
      <c r="D219" s="234" t="s">
        <v>143</v>
      </c>
      <c r="E219" s="235" t="s">
        <v>1</v>
      </c>
      <c r="F219" s="236" t="s">
        <v>334</v>
      </c>
      <c r="G219" s="233"/>
      <c r="H219" s="237">
        <v>33.819000000000004</v>
      </c>
      <c r="I219" s="238"/>
      <c r="J219" s="233"/>
      <c r="K219" s="233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143</v>
      </c>
      <c r="AU219" s="243" t="s">
        <v>88</v>
      </c>
      <c r="AV219" s="13" t="s">
        <v>88</v>
      </c>
      <c r="AW219" s="13" t="s">
        <v>35</v>
      </c>
      <c r="AX219" s="13" t="s">
        <v>86</v>
      </c>
      <c r="AY219" s="243" t="s">
        <v>134</v>
      </c>
    </row>
    <row r="220" s="2" customFormat="1" ht="49.05" customHeight="1">
      <c r="A220" s="39"/>
      <c r="B220" s="40"/>
      <c r="C220" s="219" t="s">
        <v>335</v>
      </c>
      <c r="D220" s="219" t="s">
        <v>136</v>
      </c>
      <c r="E220" s="220" t="s">
        <v>336</v>
      </c>
      <c r="F220" s="221" t="s">
        <v>337</v>
      </c>
      <c r="G220" s="222" t="s">
        <v>174</v>
      </c>
      <c r="H220" s="223">
        <v>202.914</v>
      </c>
      <c r="I220" s="224"/>
      <c r="J220" s="225">
        <f>ROUND(I220*H220,2)</f>
        <v>0</v>
      </c>
      <c r="K220" s="221" t="s">
        <v>140</v>
      </c>
      <c r="L220" s="45"/>
      <c r="M220" s="226" t="s">
        <v>1</v>
      </c>
      <c r="N220" s="227" t="s">
        <v>43</v>
      </c>
      <c r="O220" s="92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141</v>
      </c>
      <c r="AT220" s="230" t="s">
        <v>136</v>
      </c>
      <c r="AU220" s="230" t="s">
        <v>88</v>
      </c>
      <c r="AY220" s="18" t="s">
        <v>134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86</v>
      </c>
      <c r="BK220" s="231">
        <f>ROUND(I220*H220,2)</f>
        <v>0</v>
      </c>
      <c r="BL220" s="18" t="s">
        <v>141</v>
      </c>
      <c r="BM220" s="230" t="s">
        <v>338</v>
      </c>
    </row>
    <row r="221" s="13" customFormat="1">
      <c r="A221" s="13"/>
      <c r="B221" s="232"/>
      <c r="C221" s="233"/>
      <c r="D221" s="234" t="s">
        <v>143</v>
      </c>
      <c r="E221" s="233"/>
      <c r="F221" s="236" t="s">
        <v>339</v>
      </c>
      <c r="G221" s="233"/>
      <c r="H221" s="237">
        <v>202.914</v>
      </c>
      <c r="I221" s="238"/>
      <c r="J221" s="233"/>
      <c r="K221" s="233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143</v>
      </c>
      <c r="AU221" s="243" t="s">
        <v>88</v>
      </c>
      <c r="AV221" s="13" t="s">
        <v>88</v>
      </c>
      <c r="AW221" s="13" t="s">
        <v>4</v>
      </c>
      <c r="AX221" s="13" t="s">
        <v>86</v>
      </c>
      <c r="AY221" s="243" t="s">
        <v>134</v>
      </c>
    </row>
    <row r="222" s="2" customFormat="1" ht="37.8" customHeight="1">
      <c r="A222" s="39"/>
      <c r="B222" s="40"/>
      <c r="C222" s="219" t="s">
        <v>340</v>
      </c>
      <c r="D222" s="219" t="s">
        <v>136</v>
      </c>
      <c r="E222" s="220" t="s">
        <v>341</v>
      </c>
      <c r="F222" s="221" t="s">
        <v>342</v>
      </c>
      <c r="G222" s="222" t="s">
        <v>174</v>
      </c>
      <c r="H222" s="223">
        <v>8.923</v>
      </c>
      <c r="I222" s="224"/>
      <c r="J222" s="225">
        <f>ROUND(I222*H222,2)</f>
        <v>0</v>
      </c>
      <c r="K222" s="221" t="s">
        <v>140</v>
      </c>
      <c r="L222" s="45"/>
      <c r="M222" s="226" t="s">
        <v>1</v>
      </c>
      <c r="N222" s="227" t="s">
        <v>43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141</v>
      </c>
      <c r="AT222" s="230" t="s">
        <v>136</v>
      </c>
      <c r="AU222" s="230" t="s">
        <v>88</v>
      </c>
      <c r="AY222" s="18" t="s">
        <v>134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86</v>
      </c>
      <c r="BK222" s="231">
        <f>ROUND(I222*H222,2)</f>
        <v>0</v>
      </c>
      <c r="BL222" s="18" t="s">
        <v>141</v>
      </c>
      <c r="BM222" s="230" t="s">
        <v>343</v>
      </c>
    </row>
    <row r="223" s="13" customFormat="1">
      <c r="A223" s="13"/>
      <c r="B223" s="232"/>
      <c r="C223" s="233"/>
      <c r="D223" s="234" t="s">
        <v>143</v>
      </c>
      <c r="E223" s="235" t="s">
        <v>1</v>
      </c>
      <c r="F223" s="236" t="s">
        <v>344</v>
      </c>
      <c r="G223" s="233"/>
      <c r="H223" s="237">
        <v>8.923</v>
      </c>
      <c r="I223" s="238"/>
      <c r="J223" s="233"/>
      <c r="K223" s="233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143</v>
      </c>
      <c r="AU223" s="243" t="s">
        <v>88</v>
      </c>
      <c r="AV223" s="13" t="s">
        <v>88</v>
      </c>
      <c r="AW223" s="13" t="s">
        <v>35</v>
      </c>
      <c r="AX223" s="13" t="s">
        <v>86</v>
      </c>
      <c r="AY223" s="243" t="s">
        <v>134</v>
      </c>
    </row>
    <row r="224" s="2" customFormat="1" ht="49.05" customHeight="1">
      <c r="A224" s="39"/>
      <c r="B224" s="40"/>
      <c r="C224" s="219" t="s">
        <v>345</v>
      </c>
      <c r="D224" s="219" t="s">
        <v>136</v>
      </c>
      <c r="E224" s="220" t="s">
        <v>346</v>
      </c>
      <c r="F224" s="221" t="s">
        <v>347</v>
      </c>
      <c r="G224" s="222" t="s">
        <v>174</v>
      </c>
      <c r="H224" s="223">
        <v>53.538</v>
      </c>
      <c r="I224" s="224"/>
      <c r="J224" s="225">
        <f>ROUND(I224*H224,2)</f>
        <v>0</v>
      </c>
      <c r="K224" s="221" t="s">
        <v>140</v>
      </c>
      <c r="L224" s="45"/>
      <c r="M224" s="226" t="s">
        <v>1</v>
      </c>
      <c r="N224" s="227" t="s">
        <v>43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141</v>
      </c>
      <c r="AT224" s="230" t="s">
        <v>136</v>
      </c>
      <c r="AU224" s="230" t="s">
        <v>88</v>
      </c>
      <c r="AY224" s="18" t="s">
        <v>134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86</v>
      </c>
      <c r="BK224" s="231">
        <f>ROUND(I224*H224,2)</f>
        <v>0</v>
      </c>
      <c r="BL224" s="18" t="s">
        <v>141</v>
      </c>
      <c r="BM224" s="230" t="s">
        <v>348</v>
      </c>
    </row>
    <row r="225" s="13" customFormat="1">
      <c r="A225" s="13"/>
      <c r="B225" s="232"/>
      <c r="C225" s="233"/>
      <c r="D225" s="234" t="s">
        <v>143</v>
      </c>
      <c r="E225" s="233"/>
      <c r="F225" s="236" t="s">
        <v>349</v>
      </c>
      <c r="G225" s="233"/>
      <c r="H225" s="237">
        <v>53.538</v>
      </c>
      <c r="I225" s="238"/>
      <c r="J225" s="233"/>
      <c r="K225" s="233"/>
      <c r="L225" s="239"/>
      <c r="M225" s="240"/>
      <c r="N225" s="241"/>
      <c r="O225" s="241"/>
      <c r="P225" s="241"/>
      <c r="Q225" s="241"/>
      <c r="R225" s="241"/>
      <c r="S225" s="241"/>
      <c r="T225" s="24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3" t="s">
        <v>143</v>
      </c>
      <c r="AU225" s="243" t="s">
        <v>88</v>
      </c>
      <c r="AV225" s="13" t="s">
        <v>88</v>
      </c>
      <c r="AW225" s="13" t="s">
        <v>4</v>
      </c>
      <c r="AX225" s="13" t="s">
        <v>86</v>
      </c>
      <c r="AY225" s="243" t="s">
        <v>134</v>
      </c>
    </row>
    <row r="226" s="2" customFormat="1" ht="24.15" customHeight="1">
      <c r="A226" s="39"/>
      <c r="B226" s="40"/>
      <c r="C226" s="219" t="s">
        <v>350</v>
      </c>
      <c r="D226" s="219" t="s">
        <v>136</v>
      </c>
      <c r="E226" s="220" t="s">
        <v>351</v>
      </c>
      <c r="F226" s="221" t="s">
        <v>352</v>
      </c>
      <c r="G226" s="222" t="s">
        <v>174</v>
      </c>
      <c r="H226" s="223">
        <v>4.9640000000000008</v>
      </c>
      <c r="I226" s="224"/>
      <c r="J226" s="225">
        <f>ROUND(I226*H226,2)</f>
        <v>0</v>
      </c>
      <c r="K226" s="221" t="s">
        <v>1</v>
      </c>
      <c r="L226" s="45"/>
      <c r="M226" s="226" t="s">
        <v>1</v>
      </c>
      <c r="N226" s="227" t="s">
        <v>43</v>
      </c>
      <c r="O226" s="92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141</v>
      </c>
      <c r="AT226" s="230" t="s">
        <v>136</v>
      </c>
      <c r="AU226" s="230" t="s">
        <v>88</v>
      </c>
      <c r="AY226" s="18" t="s">
        <v>134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86</v>
      </c>
      <c r="BK226" s="231">
        <f>ROUND(I226*H226,2)</f>
        <v>0</v>
      </c>
      <c r="BL226" s="18" t="s">
        <v>141</v>
      </c>
      <c r="BM226" s="230" t="s">
        <v>353</v>
      </c>
    </row>
    <row r="227" s="13" customFormat="1">
      <c r="A227" s="13"/>
      <c r="B227" s="232"/>
      <c r="C227" s="233"/>
      <c r="D227" s="234" t="s">
        <v>143</v>
      </c>
      <c r="E227" s="235" t="s">
        <v>1</v>
      </c>
      <c r="F227" s="236" t="s">
        <v>354</v>
      </c>
      <c r="G227" s="233"/>
      <c r="H227" s="237">
        <v>4.9640000000000008</v>
      </c>
      <c r="I227" s="238"/>
      <c r="J227" s="233"/>
      <c r="K227" s="233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143</v>
      </c>
      <c r="AU227" s="243" t="s">
        <v>88</v>
      </c>
      <c r="AV227" s="13" t="s">
        <v>88</v>
      </c>
      <c r="AW227" s="13" t="s">
        <v>35</v>
      </c>
      <c r="AX227" s="13" t="s">
        <v>86</v>
      </c>
      <c r="AY227" s="243" t="s">
        <v>134</v>
      </c>
    </row>
    <row r="228" s="2" customFormat="1" ht="44.25" customHeight="1">
      <c r="A228" s="39"/>
      <c r="B228" s="40"/>
      <c r="C228" s="219" t="s">
        <v>355</v>
      </c>
      <c r="D228" s="219" t="s">
        <v>136</v>
      </c>
      <c r="E228" s="220" t="s">
        <v>356</v>
      </c>
      <c r="F228" s="221" t="s">
        <v>357</v>
      </c>
      <c r="G228" s="222" t="s">
        <v>174</v>
      </c>
      <c r="H228" s="223">
        <v>16.495</v>
      </c>
      <c r="I228" s="224"/>
      <c r="J228" s="225">
        <f>ROUND(I228*H228,2)</f>
        <v>0</v>
      </c>
      <c r="K228" s="221" t="s">
        <v>1</v>
      </c>
      <c r="L228" s="45"/>
      <c r="M228" s="226" t="s">
        <v>1</v>
      </c>
      <c r="N228" s="227" t="s">
        <v>43</v>
      </c>
      <c r="O228" s="92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141</v>
      </c>
      <c r="AT228" s="230" t="s">
        <v>136</v>
      </c>
      <c r="AU228" s="230" t="s">
        <v>88</v>
      </c>
      <c r="AY228" s="18" t="s">
        <v>134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86</v>
      </c>
      <c r="BK228" s="231">
        <f>ROUND(I228*H228,2)</f>
        <v>0</v>
      </c>
      <c r="BL228" s="18" t="s">
        <v>141</v>
      </c>
      <c r="BM228" s="230" t="s">
        <v>358</v>
      </c>
    </row>
    <row r="229" s="13" customFormat="1">
      <c r="A229" s="13"/>
      <c r="B229" s="232"/>
      <c r="C229" s="233"/>
      <c r="D229" s="234" t="s">
        <v>143</v>
      </c>
      <c r="E229" s="235" t="s">
        <v>1</v>
      </c>
      <c r="F229" s="236" t="s">
        <v>359</v>
      </c>
      <c r="G229" s="233"/>
      <c r="H229" s="237">
        <v>16.495</v>
      </c>
      <c r="I229" s="238"/>
      <c r="J229" s="233"/>
      <c r="K229" s="233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143</v>
      </c>
      <c r="AU229" s="243" t="s">
        <v>88</v>
      </c>
      <c r="AV229" s="13" t="s">
        <v>88</v>
      </c>
      <c r="AW229" s="13" t="s">
        <v>35</v>
      </c>
      <c r="AX229" s="13" t="s">
        <v>86</v>
      </c>
      <c r="AY229" s="243" t="s">
        <v>134</v>
      </c>
    </row>
    <row r="230" s="2" customFormat="1" ht="24.15" customHeight="1">
      <c r="A230" s="39"/>
      <c r="B230" s="40"/>
      <c r="C230" s="219" t="s">
        <v>360</v>
      </c>
      <c r="D230" s="219" t="s">
        <v>136</v>
      </c>
      <c r="E230" s="220" t="s">
        <v>361</v>
      </c>
      <c r="F230" s="221" t="s">
        <v>362</v>
      </c>
      <c r="G230" s="222" t="s">
        <v>174</v>
      </c>
      <c r="H230" s="223">
        <v>12.32</v>
      </c>
      <c r="I230" s="224"/>
      <c r="J230" s="225">
        <f>ROUND(I230*H230,2)</f>
        <v>0</v>
      </c>
      <c r="K230" s="221" t="s">
        <v>1</v>
      </c>
      <c r="L230" s="45"/>
      <c r="M230" s="226" t="s">
        <v>1</v>
      </c>
      <c r="N230" s="227" t="s">
        <v>43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141</v>
      </c>
      <c r="AT230" s="230" t="s">
        <v>136</v>
      </c>
      <c r="AU230" s="230" t="s">
        <v>88</v>
      </c>
      <c r="AY230" s="18" t="s">
        <v>134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86</v>
      </c>
      <c r="BK230" s="231">
        <f>ROUND(I230*H230,2)</f>
        <v>0</v>
      </c>
      <c r="BL230" s="18" t="s">
        <v>141</v>
      </c>
      <c r="BM230" s="230" t="s">
        <v>363</v>
      </c>
    </row>
    <row r="231" s="12" customFormat="1" ht="22.8" customHeight="1">
      <c r="A231" s="12"/>
      <c r="B231" s="203"/>
      <c r="C231" s="204"/>
      <c r="D231" s="205" t="s">
        <v>77</v>
      </c>
      <c r="E231" s="217" t="s">
        <v>364</v>
      </c>
      <c r="F231" s="217" t="s">
        <v>365</v>
      </c>
      <c r="G231" s="204"/>
      <c r="H231" s="204"/>
      <c r="I231" s="207"/>
      <c r="J231" s="218">
        <f>BK231</f>
        <v>0</v>
      </c>
      <c r="K231" s="204"/>
      <c r="L231" s="209"/>
      <c r="M231" s="210"/>
      <c r="N231" s="211"/>
      <c r="O231" s="211"/>
      <c r="P231" s="212">
        <f>P232</f>
        <v>0</v>
      </c>
      <c r="Q231" s="211"/>
      <c r="R231" s="212">
        <f>R232</f>
        <v>0</v>
      </c>
      <c r="S231" s="211"/>
      <c r="T231" s="213">
        <f>T232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4" t="s">
        <v>86</v>
      </c>
      <c r="AT231" s="215" t="s">
        <v>77</v>
      </c>
      <c r="AU231" s="215" t="s">
        <v>86</v>
      </c>
      <c r="AY231" s="214" t="s">
        <v>134</v>
      </c>
      <c r="BK231" s="216">
        <f>BK232</f>
        <v>0</v>
      </c>
    </row>
    <row r="232" s="2" customFormat="1" ht="44.25" customHeight="1">
      <c r="A232" s="39"/>
      <c r="B232" s="40"/>
      <c r="C232" s="219" t="s">
        <v>366</v>
      </c>
      <c r="D232" s="219" t="s">
        <v>136</v>
      </c>
      <c r="E232" s="220" t="s">
        <v>367</v>
      </c>
      <c r="F232" s="221" t="s">
        <v>368</v>
      </c>
      <c r="G232" s="222" t="s">
        <v>174</v>
      </c>
      <c r="H232" s="223">
        <v>292.389</v>
      </c>
      <c r="I232" s="224"/>
      <c r="J232" s="225">
        <f>ROUND(I232*H232,2)</f>
        <v>0</v>
      </c>
      <c r="K232" s="221" t="s">
        <v>140</v>
      </c>
      <c r="L232" s="45"/>
      <c r="M232" s="286" t="s">
        <v>1</v>
      </c>
      <c r="N232" s="287" t="s">
        <v>43</v>
      </c>
      <c r="O232" s="288"/>
      <c r="P232" s="289">
        <f>O232*H232</f>
        <v>0</v>
      </c>
      <c r="Q232" s="289">
        <v>0</v>
      </c>
      <c r="R232" s="289">
        <f>Q232*H232</f>
        <v>0</v>
      </c>
      <c r="S232" s="289">
        <v>0</v>
      </c>
      <c r="T232" s="29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141</v>
      </c>
      <c r="AT232" s="230" t="s">
        <v>136</v>
      </c>
      <c r="AU232" s="230" t="s">
        <v>88</v>
      </c>
      <c r="AY232" s="18" t="s">
        <v>134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86</v>
      </c>
      <c r="BK232" s="231">
        <f>ROUND(I232*H232,2)</f>
        <v>0</v>
      </c>
      <c r="BL232" s="18" t="s">
        <v>141</v>
      </c>
      <c r="BM232" s="230" t="s">
        <v>369</v>
      </c>
    </row>
    <row r="233" s="2" customFormat="1" ht="6.96" customHeight="1">
      <c r="A233" s="39"/>
      <c r="B233" s="67"/>
      <c r="C233" s="68"/>
      <c r="D233" s="68"/>
      <c r="E233" s="68"/>
      <c r="F233" s="68"/>
      <c r="G233" s="68"/>
      <c r="H233" s="68"/>
      <c r="I233" s="68"/>
      <c r="J233" s="68"/>
      <c r="K233" s="68"/>
      <c r="L233" s="45"/>
      <c r="M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</row>
  </sheetData>
  <sheetProtection sheet="1" autoFilter="0" formatColumns="0" formatRows="0" objects="1" scenarios="1" spinCount="100000" saltValue="CYfPYil/0uRiQBLNgpVVL5XzXWsZSqU7UqvW0zQ0zBqiexCsZeq86WLsGdwgFrqK3UUmRHN9WORAK+8zDC85ZA==" hashValue="pJ6eJUZnyxRClnxCfUp70HGJ6AUzmLT7WVMiu4rfip3KpGNWQ+f6z9pNIXX78s20Lspu2cS2W+17RnuJ71pbOw==" algorithmName="SHA-512" password="A8D3"/>
  <autoFilter ref="C122:K232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88</v>
      </c>
    </row>
    <row r="4" s="1" customFormat="1" ht="24.96" customHeight="1">
      <c r="B4" s="21"/>
      <c r="D4" s="139" t="s">
        <v>104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 xml:space="preserve">BRNO, LEITNEROVA III, REKONSTRUKCE KANALIZACE A VODOVODU  ÚSEK KŘÍDLOVICKÁ -  LEITNEROVÁ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105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370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16. 11. 2025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>44992785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Statutární město Brno</v>
      </c>
      <c r="F15" s="39"/>
      <c r="G15" s="39"/>
      <c r="H15" s="39"/>
      <c r="I15" s="141" t="s">
        <v>28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29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31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>44012900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PROVO, spol. s r.o.</v>
      </c>
      <c r="F21" s="39"/>
      <c r="G21" s="39"/>
      <c r="H21" s="39"/>
      <c r="I21" s="141" t="s">
        <v>28</v>
      </c>
      <c r="J21" s="144" t="str">
        <f>IF('Rekapitulace stavby'!AN17="","",'Rekapitulace stavby'!AN17)</f>
        <v>CZ44012900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36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28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ROUND(J129,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ROUND((SUM(BE129:BE408)),  2)</f>
        <v>0</v>
      </c>
      <c r="G33" s="39"/>
      <c r="H33" s="39"/>
      <c r="I33" s="156">
        <v>0.21</v>
      </c>
      <c r="J33" s="155">
        <f>ROUND(((SUM(BE129:BE408))*I33),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ROUND((SUM(BF129:BF408)),  2)</f>
        <v>0</v>
      </c>
      <c r="G34" s="39"/>
      <c r="H34" s="39"/>
      <c r="I34" s="156">
        <v>0.12</v>
      </c>
      <c r="J34" s="155">
        <f>ROUND(((SUM(BF129:BF408))*I34),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ROUND((SUM(BG129:BG408)),  2)</f>
        <v>0</v>
      </c>
      <c r="G35" s="39"/>
      <c r="H35" s="39"/>
      <c r="I35" s="156">
        <v>0.21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ROUND((SUM(BH129:BH408)),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ROUND((SUM(BI129:BI408)),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 xml:space="preserve">BRNO, LEITNEROVA III, REKONSTRUKCE KANALIZACE A VODOVODU  ÚSEK KŘÍDLOVICKÁ -  LEITNEROVÁ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105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310 - Kanalizační stoka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16. 11. 2025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Statutární město Brno</v>
      </c>
      <c r="G91" s="41"/>
      <c r="H91" s="41"/>
      <c r="I91" s="33" t="s">
        <v>31</v>
      </c>
      <c r="J91" s="37" t="str">
        <f>E21</f>
        <v>PROVO, spol. s 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108</v>
      </c>
      <c r="D94" s="177"/>
      <c r="E94" s="177"/>
      <c r="F94" s="177"/>
      <c r="G94" s="177"/>
      <c r="H94" s="177"/>
      <c r="I94" s="177"/>
      <c r="J94" s="178" t="s">
        <v>109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110</v>
      </c>
      <c r="D96" s="41"/>
      <c r="E96" s="41"/>
      <c r="F96" s="41"/>
      <c r="G96" s="41"/>
      <c r="H96" s="41"/>
      <c r="I96" s="41"/>
      <c r="J96" s="111">
        <f>J129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111</v>
      </c>
    </row>
    <row r="97" s="9" customFormat="1" ht="24.96" customHeight="1">
      <c r="A97" s="9"/>
      <c r="B97" s="180"/>
      <c r="C97" s="181"/>
      <c r="D97" s="182" t="s">
        <v>112</v>
      </c>
      <c r="E97" s="183"/>
      <c r="F97" s="183"/>
      <c r="G97" s="183"/>
      <c r="H97" s="183"/>
      <c r="I97" s="183"/>
      <c r="J97" s="184">
        <f>J130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113</v>
      </c>
      <c r="E98" s="189"/>
      <c r="F98" s="189"/>
      <c r="G98" s="189"/>
      <c r="H98" s="189"/>
      <c r="I98" s="189"/>
      <c r="J98" s="190">
        <f>J131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371</v>
      </c>
      <c r="E99" s="189"/>
      <c r="F99" s="189"/>
      <c r="G99" s="189"/>
      <c r="H99" s="189"/>
      <c r="I99" s="189"/>
      <c r="J99" s="190">
        <f>J214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372</v>
      </c>
      <c r="E100" s="189"/>
      <c r="F100" s="189"/>
      <c r="G100" s="189"/>
      <c r="H100" s="189"/>
      <c r="I100" s="189"/>
      <c r="J100" s="190">
        <f>J217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373</v>
      </c>
      <c r="E101" s="189"/>
      <c r="F101" s="189"/>
      <c r="G101" s="189"/>
      <c r="H101" s="189"/>
      <c r="I101" s="189"/>
      <c r="J101" s="190">
        <f>J237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374</v>
      </c>
      <c r="E102" s="189"/>
      <c r="F102" s="189"/>
      <c r="G102" s="189"/>
      <c r="H102" s="189"/>
      <c r="I102" s="189"/>
      <c r="J102" s="190">
        <f>J246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375</v>
      </c>
      <c r="E103" s="189"/>
      <c r="F103" s="189"/>
      <c r="G103" s="189"/>
      <c r="H103" s="189"/>
      <c r="I103" s="189"/>
      <c r="J103" s="190">
        <f>J278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376</v>
      </c>
      <c r="E104" s="189"/>
      <c r="F104" s="189"/>
      <c r="G104" s="189"/>
      <c r="H104" s="189"/>
      <c r="I104" s="189"/>
      <c r="J104" s="190">
        <f>J299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86"/>
      <c r="C105" s="187"/>
      <c r="D105" s="188" t="s">
        <v>377</v>
      </c>
      <c r="E105" s="189"/>
      <c r="F105" s="189"/>
      <c r="G105" s="189"/>
      <c r="H105" s="189"/>
      <c r="I105" s="189"/>
      <c r="J105" s="190">
        <f>J300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86"/>
      <c r="C106" s="187"/>
      <c r="D106" s="188" t="s">
        <v>378</v>
      </c>
      <c r="E106" s="189"/>
      <c r="F106" s="189"/>
      <c r="G106" s="189"/>
      <c r="H106" s="189"/>
      <c r="I106" s="189"/>
      <c r="J106" s="190">
        <f>J304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379</v>
      </c>
      <c r="E107" s="189"/>
      <c r="F107" s="189"/>
      <c r="G107" s="189"/>
      <c r="H107" s="189"/>
      <c r="I107" s="189"/>
      <c r="J107" s="190">
        <f>J391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86"/>
      <c r="C108" s="187"/>
      <c r="D108" s="188" t="s">
        <v>380</v>
      </c>
      <c r="E108" s="189"/>
      <c r="F108" s="189"/>
      <c r="G108" s="189"/>
      <c r="H108" s="189"/>
      <c r="I108" s="189"/>
      <c r="J108" s="190">
        <f>J392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86"/>
      <c r="C109" s="187"/>
      <c r="D109" s="188" t="s">
        <v>381</v>
      </c>
      <c r="E109" s="189"/>
      <c r="F109" s="189"/>
      <c r="G109" s="189"/>
      <c r="H109" s="189"/>
      <c r="I109" s="189"/>
      <c r="J109" s="190">
        <f>J407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119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6.25" customHeight="1">
      <c r="A119" s="39"/>
      <c r="B119" s="40"/>
      <c r="C119" s="41"/>
      <c r="D119" s="41"/>
      <c r="E119" s="175" t="str">
        <f>E7</f>
        <v xml:space="preserve">BRNO, LEITNEROVA III, REKONSTRUKCE KANALIZACE A VODOVODU  ÚSEK KŘÍDLOVICKÁ -  LEITNEROVÁ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105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E9</f>
        <v>SO 310 - Kanalizační stoka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F12</f>
        <v xml:space="preserve"> </v>
      </c>
      <c r="G123" s="41"/>
      <c r="H123" s="41"/>
      <c r="I123" s="33" t="s">
        <v>22</v>
      </c>
      <c r="J123" s="80" t="str">
        <f>IF(J12="","",J12)</f>
        <v>16. 11. 2025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E15</f>
        <v>Statutární město Brno</v>
      </c>
      <c r="G125" s="41"/>
      <c r="H125" s="41"/>
      <c r="I125" s="33" t="s">
        <v>31</v>
      </c>
      <c r="J125" s="37" t="str">
        <f>E21</f>
        <v>PROVO, spol. s 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29</v>
      </c>
      <c r="D126" s="41"/>
      <c r="E126" s="41"/>
      <c r="F126" s="28" t="str">
        <f>IF(E18="","",E18)</f>
        <v>Vyplň údaj</v>
      </c>
      <c r="G126" s="41"/>
      <c r="H126" s="41"/>
      <c r="I126" s="33" t="s">
        <v>36</v>
      </c>
      <c r="J126" s="37" t="str">
        <f>E24</f>
        <v xml:space="preserve"> 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192"/>
      <c r="B128" s="193"/>
      <c r="C128" s="194" t="s">
        <v>120</v>
      </c>
      <c r="D128" s="195" t="s">
        <v>63</v>
      </c>
      <c r="E128" s="195" t="s">
        <v>59</v>
      </c>
      <c r="F128" s="195" t="s">
        <v>60</v>
      </c>
      <c r="G128" s="195" t="s">
        <v>121</v>
      </c>
      <c r="H128" s="195" t="s">
        <v>122</v>
      </c>
      <c r="I128" s="195" t="s">
        <v>123</v>
      </c>
      <c r="J128" s="195" t="s">
        <v>109</v>
      </c>
      <c r="K128" s="196" t="s">
        <v>124</v>
      </c>
      <c r="L128" s="197"/>
      <c r="M128" s="101" t="s">
        <v>1</v>
      </c>
      <c r="N128" s="102" t="s">
        <v>42</v>
      </c>
      <c r="O128" s="102" t="s">
        <v>125</v>
      </c>
      <c r="P128" s="102" t="s">
        <v>126</v>
      </c>
      <c r="Q128" s="102" t="s">
        <v>127</v>
      </c>
      <c r="R128" s="102" t="s">
        <v>128</v>
      </c>
      <c r="S128" s="102" t="s">
        <v>129</v>
      </c>
      <c r="T128" s="103" t="s">
        <v>130</v>
      </c>
      <c r="U128" s="192"/>
      <c r="V128" s="192"/>
      <c r="W128" s="192"/>
      <c r="X128" s="192"/>
      <c r="Y128" s="192"/>
      <c r="Z128" s="192"/>
      <c r="AA128" s="192"/>
      <c r="AB128" s="192"/>
      <c r="AC128" s="192"/>
      <c r="AD128" s="192"/>
      <c r="AE128" s="192"/>
    </row>
    <row r="129" s="2" customFormat="1" ht="22.8" customHeight="1">
      <c r="A129" s="39"/>
      <c r="B129" s="40"/>
      <c r="C129" s="108" t="s">
        <v>131</v>
      </c>
      <c r="D129" s="41"/>
      <c r="E129" s="41"/>
      <c r="F129" s="41"/>
      <c r="G129" s="41"/>
      <c r="H129" s="41"/>
      <c r="I129" s="41"/>
      <c r="J129" s="198">
        <f>BK129</f>
        <v>0</v>
      </c>
      <c r="K129" s="41"/>
      <c r="L129" s="45"/>
      <c r="M129" s="104"/>
      <c r="N129" s="199"/>
      <c r="O129" s="105"/>
      <c r="P129" s="200">
        <f>P130</f>
        <v>0</v>
      </c>
      <c r="Q129" s="105"/>
      <c r="R129" s="200">
        <f>R130</f>
        <v>287.08533937992</v>
      </c>
      <c r="S129" s="105"/>
      <c r="T129" s="201">
        <f>T130</f>
        <v>118.0546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77</v>
      </c>
      <c r="AU129" s="18" t="s">
        <v>111</v>
      </c>
      <c r="BK129" s="202">
        <f>BK130</f>
        <v>0</v>
      </c>
    </row>
    <row r="130" s="12" customFormat="1" ht="25.92" customHeight="1">
      <c r="A130" s="12"/>
      <c r="B130" s="203"/>
      <c r="C130" s="204"/>
      <c r="D130" s="205" t="s">
        <v>77</v>
      </c>
      <c r="E130" s="206" t="s">
        <v>132</v>
      </c>
      <c r="F130" s="206" t="s">
        <v>133</v>
      </c>
      <c r="G130" s="204"/>
      <c r="H130" s="204"/>
      <c r="I130" s="207"/>
      <c r="J130" s="208">
        <f>BK130</f>
        <v>0</v>
      </c>
      <c r="K130" s="204"/>
      <c r="L130" s="209"/>
      <c r="M130" s="210"/>
      <c r="N130" s="211"/>
      <c r="O130" s="211"/>
      <c r="P130" s="212">
        <f>P131+P214+P217+P237+P246+P278+P299+P391</f>
        <v>0</v>
      </c>
      <c r="Q130" s="211"/>
      <c r="R130" s="212">
        <f>R131+R214+R217+R237+R246+R278+R299+R391</f>
        <v>287.08533937992</v>
      </c>
      <c r="S130" s="211"/>
      <c r="T130" s="213">
        <f>T131+T214+T217+T237+T246+T278+T299+T391</f>
        <v>118.0546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86</v>
      </c>
      <c r="AT130" s="215" t="s">
        <v>77</v>
      </c>
      <c r="AU130" s="215" t="s">
        <v>78</v>
      </c>
      <c r="AY130" s="214" t="s">
        <v>134</v>
      </c>
      <c r="BK130" s="216">
        <f>BK131+BK214+BK217+BK237+BK246+BK278+BK299+BK391</f>
        <v>0</v>
      </c>
    </row>
    <row r="131" s="12" customFormat="1" ht="22.8" customHeight="1">
      <c r="A131" s="12"/>
      <c r="B131" s="203"/>
      <c r="C131" s="204"/>
      <c r="D131" s="205" t="s">
        <v>77</v>
      </c>
      <c r="E131" s="217" t="s">
        <v>86</v>
      </c>
      <c r="F131" s="217" t="s">
        <v>135</v>
      </c>
      <c r="G131" s="204"/>
      <c r="H131" s="204"/>
      <c r="I131" s="207"/>
      <c r="J131" s="218">
        <f>BK131</f>
        <v>0</v>
      </c>
      <c r="K131" s="204"/>
      <c r="L131" s="209"/>
      <c r="M131" s="210"/>
      <c r="N131" s="211"/>
      <c r="O131" s="211"/>
      <c r="P131" s="212">
        <f>SUM(P132:P213)</f>
        <v>0</v>
      </c>
      <c r="Q131" s="211"/>
      <c r="R131" s="212">
        <f>SUM(R132:R213)</f>
        <v>1.0509252</v>
      </c>
      <c r="S131" s="211"/>
      <c r="T131" s="213">
        <f>SUM(T132:T213)</f>
        <v>5.0112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86</v>
      </c>
      <c r="AT131" s="215" t="s">
        <v>77</v>
      </c>
      <c r="AU131" s="215" t="s">
        <v>86</v>
      </c>
      <c r="AY131" s="214" t="s">
        <v>134</v>
      </c>
      <c r="BK131" s="216">
        <f>SUM(BK132:BK213)</f>
        <v>0</v>
      </c>
    </row>
    <row r="132" s="2" customFormat="1" ht="76.35" customHeight="1">
      <c r="A132" s="39"/>
      <c r="B132" s="40"/>
      <c r="C132" s="219" t="s">
        <v>86</v>
      </c>
      <c r="D132" s="219" t="s">
        <v>136</v>
      </c>
      <c r="E132" s="220" t="s">
        <v>221</v>
      </c>
      <c r="F132" s="221" t="s">
        <v>222</v>
      </c>
      <c r="G132" s="222" t="s">
        <v>192</v>
      </c>
      <c r="H132" s="223">
        <v>11.52</v>
      </c>
      <c r="I132" s="224"/>
      <c r="J132" s="225">
        <f>ROUND(I132*H132,2)</f>
        <v>0</v>
      </c>
      <c r="K132" s="221" t="s">
        <v>140</v>
      </c>
      <c r="L132" s="45"/>
      <c r="M132" s="226" t="s">
        <v>1</v>
      </c>
      <c r="N132" s="227" t="s">
        <v>43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0.255</v>
      </c>
      <c r="T132" s="229">
        <f>S132*H132</f>
        <v>2.9375999999999996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141</v>
      </c>
      <c r="AT132" s="230" t="s">
        <v>136</v>
      </c>
      <c r="AU132" s="230" t="s">
        <v>88</v>
      </c>
      <c r="AY132" s="18" t="s">
        <v>134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86</v>
      </c>
      <c r="BK132" s="231">
        <f>ROUND(I132*H132,2)</f>
        <v>0</v>
      </c>
      <c r="BL132" s="18" t="s">
        <v>141</v>
      </c>
      <c r="BM132" s="230" t="s">
        <v>382</v>
      </c>
    </row>
    <row r="133" s="14" customFormat="1">
      <c r="A133" s="14"/>
      <c r="B133" s="244"/>
      <c r="C133" s="245"/>
      <c r="D133" s="234" t="s">
        <v>143</v>
      </c>
      <c r="E133" s="246" t="s">
        <v>1</v>
      </c>
      <c r="F133" s="247" t="s">
        <v>383</v>
      </c>
      <c r="G133" s="245"/>
      <c r="H133" s="246" t="s">
        <v>1</v>
      </c>
      <c r="I133" s="248"/>
      <c r="J133" s="245"/>
      <c r="K133" s="245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143</v>
      </c>
      <c r="AU133" s="253" t="s">
        <v>88</v>
      </c>
      <c r="AV133" s="14" t="s">
        <v>86</v>
      </c>
      <c r="AW133" s="14" t="s">
        <v>35</v>
      </c>
      <c r="AX133" s="14" t="s">
        <v>78</v>
      </c>
      <c r="AY133" s="253" t="s">
        <v>134</v>
      </c>
    </row>
    <row r="134" s="13" customFormat="1">
      <c r="A134" s="13"/>
      <c r="B134" s="232"/>
      <c r="C134" s="233"/>
      <c r="D134" s="234" t="s">
        <v>143</v>
      </c>
      <c r="E134" s="235" t="s">
        <v>1</v>
      </c>
      <c r="F134" s="236" t="s">
        <v>384</v>
      </c>
      <c r="G134" s="233"/>
      <c r="H134" s="237">
        <v>11.52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143</v>
      </c>
      <c r="AU134" s="243" t="s">
        <v>88</v>
      </c>
      <c r="AV134" s="13" t="s">
        <v>88</v>
      </c>
      <c r="AW134" s="13" t="s">
        <v>35</v>
      </c>
      <c r="AX134" s="13" t="s">
        <v>78</v>
      </c>
      <c r="AY134" s="243" t="s">
        <v>134</v>
      </c>
    </row>
    <row r="135" s="2" customFormat="1" ht="62.7" customHeight="1">
      <c r="A135" s="39"/>
      <c r="B135" s="40"/>
      <c r="C135" s="219" t="s">
        <v>88</v>
      </c>
      <c r="D135" s="219" t="s">
        <v>136</v>
      </c>
      <c r="E135" s="220" t="s">
        <v>385</v>
      </c>
      <c r="F135" s="221" t="s">
        <v>386</v>
      </c>
      <c r="G135" s="222" t="s">
        <v>192</v>
      </c>
      <c r="H135" s="223">
        <v>11.52</v>
      </c>
      <c r="I135" s="224"/>
      <c r="J135" s="225">
        <f>ROUND(I135*H135,2)</f>
        <v>0</v>
      </c>
      <c r="K135" s="221" t="s">
        <v>140</v>
      </c>
      <c r="L135" s="45"/>
      <c r="M135" s="226" t="s">
        <v>1</v>
      </c>
      <c r="N135" s="227" t="s">
        <v>43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0.18</v>
      </c>
      <c r="T135" s="229">
        <f>S135*H135</f>
        <v>2.0736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141</v>
      </c>
      <c r="AT135" s="230" t="s">
        <v>136</v>
      </c>
      <c r="AU135" s="230" t="s">
        <v>88</v>
      </c>
      <c r="AY135" s="18" t="s">
        <v>134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86</v>
      </c>
      <c r="BK135" s="231">
        <f>ROUND(I135*H135,2)</f>
        <v>0</v>
      </c>
      <c r="BL135" s="18" t="s">
        <v>141</v>
      </c>
      <c r="BM135" s="230" t="s">
        <v>387</v>
      </c>
    </row>
    <row r="136" s="14" customFormat="1">
      <c r="A136" s="14"/>
      <c r="B136" s="244"/>
      <c r="C136" s="245"/>
      <c r="D136" s="234" t="s">
        <v>143</v>
      </c>
      <c r="E136" s="246" t="s">
        <v>1</v>
      </c>
      <c r="F136" s="247" t="s">
        <v>383</v>
      </c>
      <c r="G136" s="245"/>
      <c r="H136" s="246" t="s">
        <v>1</v>
      </c>
      <c r="I136" s="248"/>
      <c r="J136" s="245"/>
      <c r="K136" s="245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143</v>
      </c>
      <c r="AU136" s="253" t="s">
        <v>88</v>
      </c>
      <c r="AV136" s="14" t="s">
        <v>86</v>
      </c>
      <c r="AW136" s="14" t="s">
        <v>35</v>
      </c>
      <c r="AX136" s="14" t="s">
        <v>78</v>
      </c>
      <c r="AY136" s="253" t="s">
        <v>134</v>
      </c>
    </row>
    <row r="137" s="13" customFormat="1">
      <c r="A137" s="13"/>
      <c r="B137" s="232"/>
      <c r="C137" s="233"/>
      <c r="D137" s="234" t="s">
        <v>143</v>
      </c>
      <c r="E137" s="235" t="s">
        <v>1</v>
      </c>
      <c r="F137" s="236" t="s">
        <v>384</v>
      </c>
      <c r="G137" s="233"/>
      <c r="H137" s="237">
        <v>11.52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143</v>
      </c>
      <c r="AU137" s="243" t="s">
        <v>88</v>
      </c>
      <c r="AV137" s="13" t="s">
        <v>88</v>
      </c>
      <c r="AW137" s="13" t="s">
        <v>35</v>
      </c>
      <c r="AX137" s="13" t="s">
        <v>86</v>
      </c>
      <c r="AY137" s="243" t="s">
        <v>134</v>
      </c>
    </row>
    <row r="138" s="2" customFormat="1" ht="24.15" customHeight="1">
      <c r="A138" s="39"/>
      <c r="B138" s="40"/>
      <c r="C138" s="219" t="s">
        <v>149</v>
      </c>
      <c r="D138" s="219" t="s">
        <v>136</v>
      </c>
      <c r="E138" s="220" t="s">
        <v>388</v>
      </c>
      <c r="F138" s="221" t="s">
        <v>389</v>
      </c>
      <c r="G138" s="222" t="s">
        <v>390</v>
      </c>
      <c r="H138" s="223">
        <v>250</v>
      </c>
      <c r="I138" s="224"/>
      <c r="J138" s="225">
        <f>ROUND(I138*H138,2)</f>
        <v>0</v>
      </c>
      <c r="K138" s="221" t="s">
        <v>140</v>
      </c>
      <c r="L138" s="45"/>
      <c r="M138" s="226" t="s">
        <v>1</v>
      </c>
      <c r="N138" s="227" t="s">
        <v>43</v>
      </c>
      <c r="O138" s="92"/>
      <c r="P138" s="228">
        <f>O138*H138</f>
        <v>0</v>
      </c>
      <c r="Q138" s="228">
        <v>3.2634E-05</v>
      </c>
      <c r="R138" s="228">
        <f>Q138*H138</f>
        <v>0.0081584999999999984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141</v>
      </c>
      <c r="AT138" s="230" t="s">
        <v>136</v>
      </c>
      <c r="AU138" s="230" t="s">
        <v>88</v>
      </c>
      <c r="AY138" s="18" t="s">
        <v>134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86</v>
      </c>
      <c r="BK138" s="231">
        <f>ROUND(I138*H138,2)</f>
        <v>0</v>
      </c>
      <c r="BL138" s="18" t="s">
        <v>141</v>
      </c>
      <c r="BM138" s="230" t="s">
        <v>391</v>
      </c>
    </row>
    <row r="139" s="13" customFormat="1">
      <c r="A139" s="13"/>
      <c r="B139" s="232"/>
      <c r="C139" s="233"/>
      <c r="D139" s="234" t="s">
        <v>143</v>
      </c>
      <c r="E139" s="235" t="s">
        <v>1</v>
      </c>
      <c r="F139" s="236" t="s">
        <v>392</v>
      </c>
      <c r="G139" s="233"/>
      <c r="H139" s="237">
        <v>50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143</v>
      </c>
      <c r="AU139" s="243" t="s">
        <v>88</v>
      </c>
      <c r="AV139" s="13" t="s">
        <v>88</v>
      </c>
      <c r="AW139" s="13" t="s">
        <v>35</v>
      </c>
      <c r="AX139" s="13" t="s">
        <v>78</v>
      </c>
      <c r="AY139" s="243" t="s">
        <v>134</v>
      </c>
    </row>
    <row r="140" s="13" customFormat="1">
      <c r="A140" s="13"/>
      <c r="B140" s="232"/>
      <c r="C140" s="233"/>
      <c r="D140" s="234" t="s">
        <v>143</v>
      </c>
      <c r="E140" s="235" t="s">
        <v>1</v>
      </c>
      <c r="F140" s="236" t="s">
        <v>393</v>
      </c>
      <c r="G140" s="233"/>
      <c r="H140" s="237">
        <v>200</v>
      </c>
      <c r="I140" s="238"/>
      <c r="J140" s="233"/>
      <c r="K140" s="233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143</v>
      </c>
      <c r="AU140" s="243" t="s">
        <v>88</v>
      </c>
      <c r="AV140" s="13" t="s">
        <v>88</v>
      </c>
      <c r="AW140" s="13" t="s">
        <v>35</v>
      </c>
      <c r="AX140" s="13" t="s">
        <v>78</v>
      </c>
      <c r="AY140" s="243" t="s">
        <v>134</v>
      </c>
    </row>
    <row r="141" s="16" customFormat="1">
      <c r="A141" s="16"/>
      <c r="B141" s="265"/>
      <c r="C141" s="266"/>
      <c r="D141" s="234" t="s">
        <v>143</v>
      </c>
      <c r="E141" s="267" t="s">
        <v>1</v>
      </c>
      <c r="F141" s="268" t="s">
        <v>162</v>
      </c>
      <c r="G141" s="266"/>
      <c r="H141" s="269">
        <v>250</v>
      </c>
      <c r="I141" s="270"/>
      <c r="J141" s="266"/>
      <c r="K141" s="266"/>
      <c r="L141" s="271"/>
      <c r="M141" s="272"/>
      <c r="N141" s="273"/>
      <c r="O141" s="273"/>
      <c r="P141" s="273"/>
      <c r="Q141" s="273"/>
      <c r="R141" s="273"/>
      <c r="S141" s="273"/>
      <c r="T141" s="274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T141" s="275" t="s">
        <v>143</v>
      </c>
      <c r="AU141" s="275" t="s">
        <v>88</v>
      </c>
      <c r="AV141" s="16" t="s">
        <v>141</v>
      </c>
      <c r="AW141" s="16" t="s">
        <v>35</v>
      </c>
      <c r="AX141" s="16" t="s">
        <v>86</v>
      </c>
      <c r="AY141" s="275" t="s">
        <v>134</v>
      </c>
    </row>
    <row r="142" s="2" customFormat="1" ht="37.8" customHeight="1">
      <c r="A142" s="39"/>
      <c r="B142" s="40"/>
      <c r="C142" s="219" t="s">
        <v>141</v>
      </c>
      <c r="D142" s="219" t="s">
        <v>136</v>
      </c>
      <c r="E142" s="220" t="s">
        <v>394</v>
      </c>
      <c r="F142" s="221" t="s">
        <v>395</v>
      </c>
      <c r="G142" s="222" t="s">
        <v>396</v>
      </c>
      <c r="H142" s="223">
        <v>25</v>
      </c>
      <c r="I142" s="224"/>
      <c r="J142" s="225">
        <f>ROUND(I142*H142,2)</f>
        <v>0</v>
      </c>
      <c r="K142" s="221" t="s">
        <v>140</v>
      </c>
      <c r="L142" s="45"/>
      <c r="M142" s="226" t="s">
        <v>1</v>
      </c>
      <c r="N142" s="227" t="s">
        <v>43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141</v>
      </c>
      <c r="AT142" s="230" t="s">
        <v>136</v>
      </c>
      <c r="AU142" s="230" t="s">
        <v>88</v>
      </c>
      <c r="AY142" s="18" t="s">
        <v>134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86</v>
      </c>
      <c r="BK142" s="231">
        <f>ROUND(I142*H142,2)</f>
        <v>0</v>
      </c>
      <c r="BL142" s="18" t="s">
        <v>141</v>
      </c>
      <c r="BM142" s="230" t="s">
        <v>397</v>
      </c>
    </row>
    <row r="143" s="2" customFormat="1" ht="24.15" customHeight="1">
      <c r="A143" s="39"/>
      <c r="B143" s="40"/>
      <c r="C143" s="219" t="s">
        <v>167</v>
      </c>
      <c r="D143" s="219" t="s">
        <v>136</v>
      </c>
      <c r="E143" s="220" t="s">
        <v>398</v>
      </c>
      <c r="F143" s="221" t="s">
        <v>399</v>
      </c>
      <c r="G143" s="222" t="s">
        <v>400</v>
      </c>
      <c r="H143" s="223">
        <v>2</v>
      </c>
      <c r="I143" s="224"/>
      <c r="J143" s="225">
        <f>ROUND(I143*H143,2)</f>
        <v>0</v>
      </c>
      <c r="K143" s="221" t="s">
        <v>1</v>
      </c>
      <c r="L143" s="45"/>
      <c r="M143" s="226" t="s">
        <v>1</v>
      </c>
      <c r="N143" s="227" t="s">
        <v>43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141</v>
      </c>
      <c r="AT143" s="230" t="s">
        <v>136</v>
      </c>
      <c r="AU143" s="230" t="s">
        <v>88</v>
      </c>
      <c r="AY143" s="18" t="s">
        <v>134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86</v>
      </c>
      <c r="BK143" s="231">
        <f>ROUND(I143*H143,2)</f>
        <v>0</v>
      </c>
      <c r="BL143" s="18" t="s">
        <v>141</v>
      </c>
      <c r="BM143" s="230" t="s">
        <v>401</v>
      </c>
    </row>
    <row r="144" s="14" customFormat="1">
      <c r="A144" s="14"/>
      <c r="B144" s="244"/>
      <c r="C144" s="245"/>
      <c r="D144" s="234" t="s">
        <v>143</v>
      </c>
      <c r="E144" s="246" t="s">
        <v>1</v>
      </c>
      <c r="F144" s="247" t="s">
        <v>402</v>
      </c>
      <c r="G144" s="245"/>
      <c r="H144" s="246" t="s">
        <v>1</v>
      </c>
      <c r="I144" s="248"/>
      <c r="J144" s="245"/>
      <c r="K144" s="245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143</v>
      </c>
      <c r="AU144" s="253" t="s">
        <v>88</v>
      </c>
      <c r="AV144" s="14" t="s">
        <v>86</v>
      </c>
      <c r="AW144" s="14" t="s">
        <v>35</v>
      </c>
      <c r="AX144" s="14" t="s">
        <v>78</v>
      </c>
      <c r="AY144" s="253" t="s">
        <v>134</v>
      </c>
    </row>
    <row r="145" s="13" customFormat="1">
      <c r="A145" s="13"/>
      <c r="B145" s="232"/>
      <c r="C145" s="233"/>
      <c r="D145" s="234" t="s">
        <v>143</v>
      </c>
      <c r="E145" s="235" t="s">
        <v>1</v>
      </c>
      <c r="F145" s="236" t="s">
        <v>88</v>
      </c>
      <c r="G145" s="233"/>
      <c r="H145" s="237">
        <v>2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143</v>
      </c>
      <c r="AU145" s="243" t="s">
        <v>88</v>
      </c>
      <c r="AV145" s="13" t="s">
        <v>88</v>
      </c>
      <c r="AW145" s="13" t="s">
        <v>35</v>
      </c>
      <c r="AX145" s="13" t="s">
        <v>86</v>
      </c>
      <c r="AY145" s="243" t="s">
        <v>134</v>
      </c>
    </row>
    <row r="146" s="2" customFormat="1" ht="90" customHeight="1">
      <c r="A146" s="39"/>
      <c r="B146" s="40"/>
      <c r="C146" s="219" t="s">
        <v>171</v>
      </c>
      <c r="D146" s="219" t="s">
        <v>136</v>
      </c>
      <c r="E146" s="220" t="s">
        <v>403</v>
      </c>
      <c r="F146" s="221" t="s">
        <v>404</v>
      </c>
      <c r="G146" s="222" t="s">
        <v>256</v>
      </c>
      <c r="H146" s="223">
        <v>3.6</v>
      </c>
      <c r="I146" s="224"/>
      <c r="J146" s="225">
        <f>ROUND(I146*H146,2)</f>
        <v>0</v>
      </c>
      <c r="K146" s="221" t="s">
        <v>140</v>
      </c>
      <c r="L146" s="45"/>
      <c r="M146" s="226" t="s">
        <v>1</v>
      </c>
      <c r="N146" s="227" t="s">
        <v>43</v>
      </c>
      <c r="O146" s="92"/>
      <c r="P146" s="228">
        <f>O146*H146</f>
        <v>0</v>
      </c>
      <c r="Q146" s="228">
        <v>0.00868</v>
      </c>
      <c r="R146" s="228">
        <f>Q146*H146</f>
        <v>0.031248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141</v>
      </c>
      <c r="AT146" s="230" t="s">
        <v>136</v>
      </c>
      <c r="AU146" s="230" t="s">
        <v>88</v>
      </c>
      <c r="AY146" s="18" t="s">
        <v>134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86</v>
      </c>
      <c r="BK146" s="231">
        <f>ROUND(I146*H146,2)</f>
        <v>0</v>
      </c>
      <c r="BL146" s="18" t="s">
        <v>141</v>
      </c>
      <c r="BM146" s="230" t="s">
        <v>405</v>
      </c>
    </row>
    <row r="147" s="13" customFormat="1">
      <c r="A147" s="13"/>
      <c r="B147" s="232"/>
      <c r="C147" s="233"/>
      <c r="D147" s="234" t="s">
        <v>143</v>
      </c>
      <c r="E147" s="235" t="s">
        <v>1</v>
      </c>
      <c r="F147" s="236" t="s">
        <v>406</v>
      </c>
      <c r="G147" s="233"/>
      <c r="H147" s="237">
        <v>3.6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143</v>
      </c>
      <c r="AU147" s="243" t="s">
        <v>88</v>
      </c>
      <c r="AV147" s="13" t="s">
        <v>88</v>
      </c>
      <c r="AW147" s="13" t="s">
        <v>35</v>
      </c>
      <c r="AX147" s="13" t="s">
        <v>78</v>
      </c>
      <c r="AY147" s="243" t="s">
        <v>134</v>
      </c>
    </row>
    <row r="148" s="2" customFormat="1" ht="90" customHeight="1">
      <c r="A148" s="39"/>
      <c r="B148" s="40"/>
      <c r="C148" s="219" t="s">
        <v>178</v>
      </c>
      <c r="D148" s="219" t="s">
        <v>136</v>
      </c>
      <c r="E148" s="220" t="s">
        <v>407</v>
      </c>
      <c r="F148" s="221" t="s">
        <v>408</v>
      </c>
      <c r="G148" s="222" t="s">
        <v>256</v>
      </c>
      <c r="H148" s="223">
        <v>9</v>
      </c>
      <c r="I148" s="224"/>
      <c r="J148" s="225">
        <f>ROUND(I148*H148,2)</f>
        <v>0</v>
      </c>
      <c r="K148" s="221" t="s">
        <v>140</v>
      </c>
      <c r="L148" s="45"/>
      <c r="M148" s="226" t="s">
        <v>1</v>
      </c>
      <c r="N148" s="227" t="s">
        <v>43</v>
      </c>
      <c r="O148" s="92"/>
      <c r="P148" s="228">
        <f>O148*H148</f>
        <v>0</v>
      </c>
      <c r="Q148" s="228">
        <v>0.0369043</v>
      </c>
      <c r="R148" s="228">
        <f>Q148*H148</f>
        <v>0.3321387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141</v>
      </c>
      <c r="AT148" s="230" t="s">
        <v>136</v>
      </c>
      <c r="AU148" s="230" t="s">
        <v>88</v>
      </c>
      <c r="AY148" s="18" t="s">
        <v>134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86</v>
      </c>
      <c r="BK148" s="231">
        <f>ROUND(I148*H148,2)</f>
        <v>0</v>
      </c>
      <c r="BL148" s="18" t="s">
        <v>141</v>
      </c>
      <c r="BM148" s="230" t="s">
        <v>409</v>
      </c>
    </row>
    <row r="149" s="13" customFormat="1">
      <c r="A149" s="13"/>
      <c r="B149" s="232"/>
      <c r="C149" s="233"/>
      <c r="D149" s="234" t="s">
        <v>143</v>
      </c>
      <c r="E149" s="235" t="s">
        <v>1</v>
      </c>
      <c r="F149" s="236" t="s">
        <v>410</v>
      </c>
      <c r="G149" s="233"/>
      <c r="H149" s="237">
        <v>9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143</v>
      </c>
      <c r="AU149" s="243" t="s">
        <v>88</v>
      </c>
      <c r="AV149" s="13" t="s">
        <v>88</v>
      </c>
      <c r="AW149" s="13" t="s">
        <v>35</v>
      </c>
      <c r="AX149" s="13" t="s">
        <v>86</v>
      </c>
      <c r="AY149" s="243" t="s">
        <v>134</v>
      </c>
    </row>
    <row r="150" s="2" customFormat="1" ht="24.15" customHeight="1">
      <c r="A150" s="39"/>
      <c r="B150" s="40"/>
      <c r="C150" s="219" t="s">
        <v>184</v>
      </c>
      <c r="D150" s="219" t="s">
        <v>136</v>
      </c>
      <c r="E150" s="220" t="s">
        <v>411</v>
      </c>
      <c r="F150" s="221" t="s">
        <v>412</v>
      </c>
      <c r="G150" s="222" t="s">
        <v>192</v>
      </c>
      <c r="H150" s="223">
        <v>64.260000000000008</v>
      </c>
      <c r="I150" s="224"/>
      <c r="J150" s="225">
        <f>ROUND(I150*H150,2)</f>
        <v>0</v>
      </c>
      <c r="K150" s="221" t="s">
        <v>140</v>
      </c>
      <c r="L150" s="45"/>
      <c r="M150" s="226" t="s">
        <v>1</v>
      </c>
      <c r="N150" s="227" t="s">
        <v>43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141</v>
      </c>
      <c r="AT150" s="230" t="s">
        <v>136</v>
      </c>
      <c r="AU150" s="230" t="s">
        <v>88</v>
      </c>
      <c r="AY150" s="18" t="s">
        <v>134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86</v>
      </c>
      <c r="BK150" s="231">
        <f>ROUND(I150*H150,2)</f>
        <v>0</v>
      </c>
      <c r="BL150" s="18" t="s">
        <v>141</v>
      </c>
      <c r="BM150" s="230" t="s">
        <v>413</v>
      </c>
    </row>
    <row r="151" s="14" customFormat="1">
      <c r="A151" s="14"/>
      <c r="B151" s="244"/>
      <c r="C151" s="245"/>
      <c r="D151" s="234" t="s">
        <v>143</v>
      </c>
      <c r="E151" s="246" t="s">
        <v>1</v>
      </c>
      <c r="F151" s="247" t="s">
        <v>414</v>
      </c>
      <c r="G151" s="245"/>
      <c r="H151" s="246" t="s">
        <v>1</v>
      </c>
      <c r="I151" s="248"/>
      <c r="J151" s="245"/>
      <c r="K151" s="245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143</v>
      </c>
      <c r="AU151" s="253" t="s">
        <v>88</v>
      </c>
      <c r="AV151" s="14" t="s">
        <v>86</v>
      </c>
      <c r="AW151" s="14" t="s">
        <v>35</v>
      </c>
      <c r="AX151" s="14" t="s">
        <v>78</v>
      </c>
      <c r="AY151" s="253" t="s">
        <v>134</v>
      </c>
    </row>
    <row r="152" s="13" customFormat="1">
      <c r="A152" s="13"/>
      <c r="B152" s="232"/>
      <c r="C152" s="233"/>
      <c r="D152" s="234" t="s">
        <v>143</v>
      </c>
      <c r="E152" s="235" t="s">
        <v>1</v>
      </c>
      <c r="F152" s="236" t="s">
        <v>415</v>
      </c>
      <c r="G152" s="233"/>
      <c r="H152" s="237">
        <v>64.260000000000008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143</v>
      </c>
      <c r="AU152" s="243" t="s">
        <v>88</v>
      </c>
      <c r="AV152" s="13" t="s">
        <v>88</v>
      </c>
      <c r="AW152" s="13" t="s">
        <v>35</v>
      </c>
      <c r="AX152" s="13" t="s">
        <v>78</v>
      </c>
      <c r="AY152" s="243" t="s">
        <v>134</v>
      </c>
    </row>
    <row r="153" s="2" customFormat="1" ht="44.25" customHeight="1">
      <c r="A153" s="39"/>
      <c r="B153" s="40"/>
      <c r="C153" s="219" t="s">
        <v>189</v>
      </c>
      <c r="D153" s="219" t="s">
        <v>136</v>
      </c>
      <c r="E153" s="220" t="s">
        <v>416</v>
      </c>
      <c r="F153" s="221" t="s">
        <v>417</v>
      </c>
      <c r="G153" s="222" t="s">
        <v>139</v>
      </c>
      <c r="H153" s="223">
        <v>1.095</v>
      </c>
      <c r="I153" s="224"/>
      <c r="J153" s="225">
        <f>ROUND(I153*H153,2)</f>
        <v>0</v>
      </c>
      <c r="K153" s="221" t="s">
        <v>140</v>
      </c>
      <c r="L153" s="45"/>
      <c r="M153" s="226" t="s">
        <v>1</v>
      </c>
      <c r="N153" s="227" t="s">
        <v>43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141</v>
      </c>
      <c r="AT153" s="230" t="s">
        <v>136</v>
      </c>
      <c r="AU153" s="230" t="s">
        <v>88</v>
      </c>
      <c r="AY153" s="18" t="s">
        <v>134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86</v>
      </c>
      <c r="BK153" s="231">
        <f>ROUND(I153*H153,2)</f>
        <v>0</v>
      </c>
      <c r="BL153" s="18" t="s">
        <v>141</v>
      </c>
      <c r="BM153" s="230" t="s">
        <v>418</v>
      </c>
    </row>
    <row r="154" s="13" customFormat="1">
      <c r="A154" s="13"/>
      <c r="B154" s="232"/>
      <c r="C154" s="233"/>
      <c r="D154" s="234" t="s">
        <v>143</v>
      </c>
      <c r="E154" s="235" t="s">
        <v>1</v>
      </c>
      <c r="F154" s="236" t="s">
        <v>419</v>
      </c>
      <c r="G154" s="233"/>
      <c r="H154" s="237">
        <v>1.095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143</v>
      </c>
      <c r="AU154" s="243" t="s">
        <v>88</v>
      </c>
      <c r="AV154" s="13" t="s">
        <v>88</v>
      </c>
      <c r="AW154" s="13" t="s">
        <v>35</v>
      </c>
      <c r="AX154" s="13" t="s">
        <v>78</v>
      </c>
      <c r="AY154" s="243" t="s">
        <v>134</v>
      </c>
    </row>
    <row r="155" s="2" customFormat="1" ht="49.05" customHeight="1">
      <c r="A155" s="39"/>
      <c r="B155" s="40"/>
      <c r="C155" s="219" t="s">
        <v>195</v>
      </c>
      <c r="D155" s="219" t="s">
        <v>136</v>
      </c>
      <c r="E155" s="220" t="s">
        <v>420</v>
      </c>
      <c r="F155" s="221" t="s">
        <v>421</v>
      </c>
      <c r="G155" s="222" t="s">
        <v>139</v>
      </c>
      <c r="H155" s="223">
        <v>174.386</v>
      </c>
      <c r="I155" s="224"/>
      <c r="J155" s="225">
        <f>ROUND(I155*H155,2)</f>
        <v>0</v>
      </c>
      <c r="K155" s="221" t="s">
        <v>140</v>
      </c>
      <c r="L155" s="45"/>
      <c r="M155" s="226" t="s">
        <v>1</v>
      </c>
      <c r="N155" s="227" t="s">
        <v>43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141</v>
      </c>
      <c r="AT155" s="230" t="s">
        <v>136</v>
      </c>
      <c r="AU155" s="230" t="s">
        <v>88</v>
      </c>
      <c r="AY155" s="18" t="s">
        <v>134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86</v>
      </c>
      <c r="BK155" s="231">
        <f>ROUND(I155*H155,2)</f>
        <v>0</v>
      </c>
      <c r="BL155" s="18" t="s">
        <v>141</v>
      </c>
      <c r="BM155" s="230" t="s">
        <v>422</v>
      </c>
    </row>
    <row r="156" s="13" customFormat="1">
      <c r="A156" s="13"/>
      <c r="B156" s="232"/>
      <c r="C156" s="233"/>
      <c r="D156" s="234" t="s">
        <v>143</v>
      </c>
      <c r="E156" s="235" t="s">
        <v>1</v>
      </c>
      <c r="F156" s="236" t="s">
        <v>423</v>
      </c>
      <c r="G156" s="233"/>
      <c r="H156" s="237">
        <v>174.386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143</v>
      </c>
      <c r="AU156" s="243" t="s">
        <v>88</v>
      </c>
      <c r="AV156" s="13" t="s">
        <v>88</v>
      </c>
      <c r="AW156" s="13" t="s">
        <v>35</v>
      </c>
      <c r="AX156" s="13" t="s">
        <v>78</v>
      </c>
      <c r="AY156" s="243" t="s">
        <v>134</v>
      </c>
    </row>
    <row r="157" s="2" customFormat="1" ht="44.25" customHeight="1">
      <c r="A157" s="39"/>
      <c r="B157" s="40"/>
      <c r="C157" s="219" t="s">
        <v>201</v>
      </c>
      <c r="D157" s="219" t="s">
        <v>136</v>
      </c>
      <c r="E157" s="220" t="s">
        <v>424</v>
      </c>
      <c r="F157" s="221" t="s">
        <v>425</v>
      </c>
      <c r="G157" s="222" t="s">
        <v>139</v>
      </c>
      <c r="H157" s="223">
        <v>0.589</v>
      </c>
      <c r="I157" s="224"/>
      <c r="J157" s="225">
        <f>ROUND(I157*H157,2)</f>
        <v>0</v>
      </c>
      <c r="K157" s="221" t="s">
        <v>140</v>
      </c>
      <c r="L157" s="45"/>
      <c r="M157" s="226" t="s">
        <v>1</v>
      </c>
      <c r="N157" s="227" t="s">
        <v>43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141</v>
      </c>
      <c r="AT157" s="230" t="s">
        <v>136</v>
      </c>
      <c r="AU157" s="230" t="s">
        <v>88</v>
      </c>
      <c r="AY157" s="18" t="s">
        <v>134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86</v>
      </c>
      <c r="BK157" s="231">
        <f>ROUND(I157*H157,2)</f>
        <v>0</v>
      </c>
      <c r="BL157" s="18" t="s">
        <v>141</v>
      </c>
      <c r="BM157" s="230" t="s">
        <v>426</v>
      </c>
    </row>
    <row r="158" s="13" customFormat="1">
      <c r="A158" s="13"/>
      <c r="B158" s="232"/>
      <c r="C158" s="233"/>
      <c r="D158" s="234" t="s">
        <v>143</v>
      </c>
      <c r="E158" s="235" t="s">
        <v>1</v>
      </c>
      <c r="F158" s="236" t="s">
        <v>427</v>
      </c>
      <c r="G158" s="233"/>
      <c r="H158" s="237">
        <v>0.589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143</v>
      </c>
      <c r="AU158" s="243" t="s">
        <v>88</v>
      </c>
      <c r="AV158" s="13" t="s">
        <v>88</v>
      </c>
      <c r="AW158" s="13" t="s">
        <v>35</v>
      </c>
      <c r="AX158" s="13" t="s">
        <v>78</v>
      </c>
      <c r="AY158" s="243" t="s">
        <v>134</v>
      </c>
    </row>
    <row r="159" s="2" customFormat="1" ht="49.05" customHeight="1">
      <c r="A159" s="39"/>
      <c r="B159" s="40"/>
      <c r="C159" s="219" t="s">
        <v>8</v>
      </c>
      <c r="D159" s="219" t="s">
        <v>136</v>
      </c>
      <c r="E159" s="220" t="s">
        <v>428</v>
      </c>
      <c r="F159" s="221" t="s">
        <v>429</v>
      </c>
      <c r="G159" s="222" t="s">
        <v>139</v>
      </c>
      <c r="H159" s="223">
        <v>93.9</v>
      </c>
      <c r="I159" s="224"/>
      <c r="J159" s="225">
        <f>ROUND(I159*H159,2)</f>
        <v>0</v>
      </c>
      <c r="K159" s="221" t="s">
        <v>140</v>
      </c>
      <c r="L159" s="45"/>
      <c r="M159" s="226" t="s">
        <v>1</v>
      </c>
      <c r="N159" s="227" t="s">
        <v>43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141</v>
      </c>
      <c r="AT159" s="230" t="s">
        <v>136</v>
      </c>
      <c r="AU159" s="230" t="s">
        <v>88</v>
      </c>
      <c r="AY159" s="18" t="s">
        <v>134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86</v>
      </c>
      <c r="BK159" s="231">
        <f>ROUND(I159*H159,2)</f>
        <v>0</v>
      </c>
      <c r="BL159" s="18" t="s">
        <v>141</v>
      </c>
      <c r="BM159" s="230" t="s">
        <v>430</v>
      </c>
    </row>
    <row r="160" s="13" customFormat="1">
      <c r="A160" s="13"/>
      <c r="B160" s="232"/>
      <c r="C160" s="233"/>
      <c r="D160" s="234" t="s">
        <v>143</v>
      </c>
      <c r="E160" s="235" t="s">
        <v>1</v>
      </c>
      <c r="F160" s="236" t="s">
        <v>431</v>
      </c>
      <c r="G160" s="233"/>
      <c r="H160" s="237">
        <v>93.9</v>
      </c>
      <c r="I160" s="238"/>
      <c r="J160" s="233"/>
      <c r="K160" s="233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143</v>
      </c>
      <c r="AU160" s="243" t="s">
        <v>88</v>
      </c>
      <c r="AV160" s="13" t="s">
        <v>88</v>
      </c>
      <c r="AW160" s="13" t="s">
        <v>35</v>
      </c>
      <c r="AX160" s="13" t="s">
        <v>86</v>
      </c>
      <c r="AY160" s="243" t="s">
        <v>134</v>
      </c>
    </row>
    <row r="161" s="2" customFormat="1" ht="33" customHeight="1">
      <c r="A161" s="39"/>
      <c r="B161" s="40"/>
      <c r="C161" s="219" t="s">
        <v>210</v>
      </c>
      <c r="D161" s="219" t="s">
        <v>136</v>
      </c>
      <c r="E161" s="220" t="s">
        <v>432</v>
      </c>
      <c r="F161" s="221" t="s">
        <v>433</v>
      </c>
      <c r="G161" s="222" t="s">
        <v>192</v>
      </c>
      <c r="H161" s="223">
        <v>338</v>
      </c>
      <c r="I161" s="224"/>
      <c r="J161" s="225">
        <f>ROUND(I161*H161,2)</f>
        <v>0</v>
      </c>
      <c r="K161" s="221" t="s">
        <v>140</v>
      </c>
      <c r="L161" s="45"/>
      <c r="M161" s="226" t="s">
        <v>1</v>
      </c>
      <c r="N161" s="227" t="s">
        <v>43</v>
      </c>
      <c r="O161" s="92"/>
      <c r="P161" s="228">
        <f>O161*H161</f>
        <v>0</v>
      </c>
      <c r="Q161" s="228">
        <v>0.0020100000000000004</v>
      </c>
      <c r="R161" s="228">
        <f>Q161*H161</f>
        <v>0.67938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141</v>
      </c>
      <c r="AT161" s="230" t="s">
        <v>136</v>
      </c>
      <c r="AU161" s="230" t="s">
        <v>88</v>
      </c>
      <c r="AY161" s="18" t="s">
        <v>134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86</v>
      </c>
      <c r="BK161" s="231">
        <f>ROUND(I161*H161,2)</f>
        <v>0</v>
      </c>
      <c r="BL161" s="18" t="s">
        <v>141</v>
      </c>
      <c r="BM161" s="230" t="s">
        <v>434</v>
      </c>
    </row>
    <row r="162" s="14" customFormat="1">
      <c r="A162" s="14"/>
      <c r="B162" s="244"/>
      <c r="C162" s="245"/>
      <c r="D162" s="234" t="s">
        <v>143</v>
      </c>
      <c r="E162" s="246" t="s">
        <v>1</v>
      </c>
      <c r="F162" s="247" t="s">
        <v>159</v>
      </c>
      <c r="G162" s="245"/>
      <c r="H162" s="246" t="s">
        <v>1</v>
      </c>
      <c r="I162" s="248"/>
      <c r="J162" s="245"/>
      <c r="K162" s="245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143</v>
      </c>
      <c r="AU162" s="253" t="s">
        <v>88</v>
      </c>
      <c r="AV162" s="14" t="s">
        <v>86</v>
      </c>
      <c r="AW162" s="14" t="s">
        <v>35</v>
      </c>
      <c r="AX162" s="14" t="s">
        <v>78</v>
      </c>
      <c r="AY162" s="253" t="s">
        <v>134</v>
      </c>
    </row>
    <row r="163" s="13" customFormat="1">
      <c r="A163" s="13"/>
      <c r="B163" s="232"/>
      <c r="C163" s="233"/>
      <c r="D163" s="234" t="s">
        <v>143</v>
      </c>
      <c r="E163" s="235" t="s">
        <v>1</v>
      </c>
      <c r="F163" s="236" t="s">
        <v>435</v>
      </c>
      <c r="G163" s="233"/>
      <c r="H163" s="237">
        <v>39.104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143</v>
      </c>
      <c r="AU163" s="243" t="s">
        <v>88</v>
      </c>
      <c r="AV163" s="13" t="s">
        <v>88</v>
      </c>
      <c r="AW163" s="13" t="s">
        <v>35</v>
      </c>
      <c r="AX163" s="13" t="s">
        <v>78</v>
      </c>
      <c r="AY163" s="243" t="s">
        <v>134</v>
      </c>
    </row>
    <row r="164" s="14" customFormat="1">
      <c r="A164" s="14"/>
      <c r="B164" s="244"/>
      <c r="C164" s="245"/>
      <c r="D164" s="234" t="s">
        <v>143</v>
      </c>
      <c r="E164" s="246" t="s">
        <v>1</v>
      </c>
      <c r="F164" s="247" t="s">
        <v>436</v>
      </c>
      <c r="G164" s="245"/>
      <c r="H164" s="246" t="s">
        <v>1</v>
      </c>
      <c r="I164" s="248"/>
      <c r="J164" s="245"/>
      <c r="K164" s="245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143</v>
      </c>
      <c r="AU164" s="253" t="s">
        <v>88</v>
      </c>
      <c r="AV164" s="14" t="s">
        <v>86</v>
      </c>
      <c r="AW164" s="14" t="s">
        <v>35</v>
      </c>
      <c r="AX164" s="14" t="s">
        <v>78</v>
      </c>
      <c r="AY164" s="253" t="s">
        <v>134</v>
      </c>
    </row>
    <row r="165" s="13" customFormat="1">
      <c r="A165" s="13"/>
      <c r="B165" s="232"/>
      <c r="C165" s="233"/>
      <c r="D165" s="234" t="s">
        <v>143</v>
      </c>
      <c r="E165" s="235" t="s">
        <v>1</v>
      </c>
      <c r="F165" s="236" t="s">
        <v>437</v>
      </c>
      <c r="G165" s="233"/>
      <c r="H165" s="237">
        <v>19.32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143</v>
      </c>
      <c r="AU165" s="243" t="s">
        <v>88</v>
      </c>
      <c r="AV165" s="13" t="s">
        <v>88</v>
      </c>
      <c r="AW165" s="13" t="s">
        <v>35</v>
      </c>
      <c r="AX165" s="13" t="s">
        <v>78</v>
      </c>
      <c r="AY165" s="243" t="s">
        <v>134</v>
      </c>
    </row>
    <row r="166" s="14" customFormat="1">
      <c r="A166" s="14"/>
      <c r="B166" s="244"/>
      <c r="C166" s="245"/>
      <c r="D166" s="234" t="s">
        <v>143</v>
      </c>
      <c r="E166" s="246" t="s">
        <v>1</v>
      </c>
      <c r="F166" s="247" t="s">
        <v>438</v>
      </c>
      <c r="G166" s="245"/>
      <c r="H166" s="246" t="s">
        <v>1</v>
      </c>
      <c r="I166" s="248"/>
      <c r="J166" s="245"/>
      <c r="K166" s="245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143</v>
      </c>
      <c r="AU166" s="253" t="s">
        <v>88</v>
      </c>
      <c r="AV166" s="14" t="s">
        <v>86</v>
      </c>
      <c r="AW166" s="14" t="s">
        <v>35</v>
      </c>
      <c r="AX166" s="14" t="s">
        <v>78</v>
      </c>
      <c r="AY166" s="253" t="s">
        <v>134</v>
      </c>
    </row>
    <row r="167" s="13" customFormat="1">
      <c r="A167" s="13"/>
      <c r="B167" s="232"/>
      <c r="C167" s="233"/>
      <c r="D167" s="234" t="s">
        <v>143</v>
      </c>
      <c r="E167" s="235" t="s">
        <v>1</v>
      </c>
      <c r="F167" s="236" t="s">
        <v>439</v>
      </c>
      <c r="G167" s="233"/>
      <c r="H167" s="237">
        <v>235.266</v>
      </c>
      <c r="I167" s="238"/>
      <c r="J167" s="233"/>
      <c r="K167" s="233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143</v>
      </c>
      <c r="AU167" s="243" t="s">
        <v>88</v>
      </c>
      <c r="AV167" s="13" t="s">
        <v>88</v>
      </c>
      <c r="AW167" s="13" t="s">
        <v>35</v>
      </c>
      <c r="AX167" s="13" t="s">
        <v>78</v>
      </c>
      <c r="AY167" s="243" t="s">
        <v>134</v>
      </c>
    </row>
    <row r="168" s="14" customFormat="1">
      <c r="A168" s="14"/>
      <c r="B168" s="244"/>
      <c r="C168" s="245"/>
      <c r="D168" s="234" t="s">
        <v>143</v>
      </c>
      <c r="E168" s="246" t="s">
        <v>1</v>
      </c>
      <c r="F168" s="247" t="s">
        <v>436</v>
      </c>
      <c r="G168" s="245"/>
      <c r="H168" s="246" t="s">
        <v>1</v>
      </c>
      <c r="I168" s="248"/>
      <c r="J168" s="245"/>
      <c r="K168" s="245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143</v>
      </c>
      <c r="AU168" s="253" t="s">
        <v>88</v>
      </c>
      <c r="AV168" s="14" t="s">
        <v>86</v>
      </c>
      <c r="AW168" s="14" t="s">
        <v>35</v>
      </c>
      <c r="AX168" s="14" t="s">
        <v>78</v>
      </c>
      <c r="AY168" s="253" t="s">
        <v>134</v>
      </c>
    </row>
    <row r="169" s="13" customFormat="1">
      <c r="A169" s="13"/>
      <c r="B169" s="232"/>
      <c r="C169" s="233"/>
      <c r="D169" s="234" t="s">
        <v>143</v>
      </c>
      <c r="E169" s="235" t="s">
        <v>1</v>
      </c>
      <c r="F169" s="236" t="s">
        <v>440</v>
      </c>
      <c r="G169" s="233"/>
      <c r="H169" s="237">
        <v>44.31</v>
      </c>
      <c r="I169" s="238"/>
      <c r="J169" s="233"/>
      <c r="K169" s="233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143</v>
      </c>
      <c r="AU169" s="243" t="s">
        <v>88</v>
      </c>
      <c r="AV169" s="13" t="s">
        <v>88</v>
      </c>
      <c r="AW169" s="13" t="s">
        <v>35</v>
      </c>
      <c r="AX169" s="13" t="s">
        <v>78</v>
      </c>
      <c r="AY169" s="243" t="s">
        <v>134</v>
      </c>
    </row>
    <row r="170" s="16" customFormat="1">
      <c r="A170" s="16"/>
      <c r="B170" s="265"/>
      <c r="C170" s="266"/>
      <c r="D170" s="234" t="s">
        <v>143</v>
      </c>
      <c r="E170" s="267" t="s">
        <v>1</v>
      </c>
      <c r="F170" s="268" t="s">
        <v>162</v>
      </c>
      <c r="G170" s="266"/>
      <c r="H170" s="269">
        <v>338</v>
      </c>
      <c r="I170" s="270"/>
      <c r="J170" s="266"/>
      <c r="K170" s="266"/>
      <c r="L170" s="271"/>
      <c r="M170" s="272"/>
      <c r="N170" s="273"/>
      <c r="O170" s="273"/>
      <c r="P170" s="273"/>
      <c r="Q170" s="273"/>
      <c r="R170" s="273"/>
      <c r="S170" s="273"/>
      <c r="T170" s="274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T170" s="275" t="s">
        <v>143</v>
      </c>
      <c r="AU170" s="275" t="s">
        <v>88</v>
      </c>
      <c r="AV170" s="16" t="s">
        <v>141</v>
      </c>
      <c r="AW170" s="16" t="s">
        <v>35</v>
      </c>
      <c r="AX170" s="16" t="s">
        <v>86</v>
      </c>
      <c r="AY170" s="275" t="s">
        <v>134</v>
      </c>
    </row>
    <row r="171" s="2" customFormat="1" ht="44.25" customHeight="1">
      <c r="A171" s="39"/>
      <c r="B171" s="40"/>
      <c r="C171" s="219" t="s">
        <v>214</v>
      </c>
      <c r="D171" s="219" t="s">
        <v>136</v>
      </c>
      <c r="E171" s="220" t="s">
        <v>441</v>
      </c>
      <c r="F171" s="221" t="s">
        <v>442</v>
      </c>
      <c r="G171" s="222" t="s">
        <v>192</v>
      </c>
      <c r="H171" s="223">
        <v>338</v>
      </c>
      <c r="I171" s="224"/>
      <c r="J171" s="225">
        <f>ROUND(I171*H171,2)</f>
        <v>0</v>
      </c>
      <c r="K171" s="221" t="s">
        <v>140</v>
      </c>
      <c r="L171" s="45"/>
      <c r="M171" s="226" t="s">
        <v>1</v>
      </c>
      <c r="N171" s="227" t="s">
        <v>43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141</v>
      </c>
      <c r="AT171" s="230" t="s">
        <v>136</v>
      </c>
      <c r="AU171" s="230" t="s">
        <v>88</v>
      </c>
      <c r="AY171" s="18" t="s">
        <v>134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86</v>
      </c>
      <c r="BK171" s="231">
        <f>ROUND(I171*H171,2)</f>
        <v>0</v>
      </c>
      <c r="BL171" s="18" t="s">
        <v>141</v>
      </c>
      <c r="BM171" s="230" t="s">
        <v>443</v>
      </c>
    </row>
    <row r="172" s="2" customFormat="1" ht="24.15" customHeight="1">
      <c r="A172" s="39"/>
      <c r="B172" s="40"/>
      <c r="C172" s="219" t="s">
        <v>220</v>
      </c>
      <c r="D172" s="219" t="s">
        <v>136</v>
      </c>
      <c r="E172" s="220" t="s">
        <v>444</v>
      </c>
      <c r="F172" s="221" t="s">
        <v>445</v>
      </c>
      <c r="G172" s="222" t="s">
        <v>139</v>
      </c>
      <c r="H172" s="223">
        <v>6.623</v>
      </c>
      <c r="I172" s="224"/>
      <c r="J172" s="225">
        <f>ROUND(I172*H172,2)</f>
        <v>0</v>
      </c>
      <c r="K172" s="221" t="s">
        <v>1</v>
      </c>
      <c r="L172" s="45"/>
      <c r="M172" s="226" t="s">
        <v>1</v>
      </c>
      <c r="N172" s="227" t="s">
        <v>43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141</v>
      </c>
      <c r="AT172" s="230" t="s">
        <v>136</v>
      </c>
      <c r="AU172" s="230" t="s">
        <v>88</v>
      </c>
      <c r="AY172" s="18" t="s">
        <v>134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86</v>
      </c>
      <c r="BK172" s="231">
        <f>ROUND(I172*H172,2)</f>
        <v>0</v>
      </c>
      <c r="BL172" s="18" t="s">
        <v>141</v>
      </c>
      <c r="BM172" s="230" t="s">
        <v>446</v>
      </c>
    </row>
    <row r="173" s="14" customFormat="1">
      <c r="A173" s="14"/>
      <c r="B173" s="244"/>
      <c r="C173" s="245"/>
      <c r="D173" s="234" t="s">
        <v>143</v>
      </c>
      <c r="E173" s="246" t="s">
        <v>1</v>
      </c>
      <c r="F173" s="247" t="s">
        <v>447</v>
      </c>
      <c r="G173" s="245"/>
      <c r="H173" s="246" t="s">
        <v>1</v>
      </c>
      <c r="I173" s="248"/>
      <c r="J173" s="245"/>
      <c r="K173" s="245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143</v>
      </c>
      <c r="AU173" s="253" t="s">
        <v>88</v>
      </c>
      <c r="AV173" s="14" t="s">
        <v>86</v>
      </c>
      <c r="AW173" s="14" t="s">
        <v>35</v>
      </c>
      <c r="AX173" s="14" t="s">
        <v>78</v>
      </c>
      <c r="AY173" s="253" t="s">
        <v>134</v>
      </c>
    </row>
    <row r="174" s="13" customFormat="1">
      <c r="A174" s="13"/>
      <c r="B174" s="232"/>
      <c r="C174" s="233"/>
      <c r="D174" s="234" t="s">
        <v>143</v>
      </c>
      <c r="E174" s="235" t="s">
        <v>1</v>
      </c>
      <c r="F174" s="236" t="s">
        <v>448</v>
      </c>
      <c r="G174" s="233"/>
      <c r="H174" s="237">
        <v>6.623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143</v>
      </c>
      <c r="AU174" s="243" t="s">
        <v>88</v>
      </c>
      <c r="AV174" s="13" t="s">
        <v>88</v>
      </c>
      <c r="AW174" s="13" t="s">
        <v>35</v>
      </c>
      <c r="AX174" s="13" t="s">
        <v>86</v>
      </c>
      <c r="AY174" s="243" t="s">
        <v>134</v>
      </c>
    </row>
    <row r="175" s="2" customFormat="1" ht="62.7" customHeight="1">
      <c r="A175" s="39"/>
      <c r="B175" s="40"/>
      <c r="C175" s="219" t="s">
        <v>228</v>
      </c>
      <c r="D175" s="219" t="s">
        <v>136</v>
      </c>
      <c r="E175" s="220" t="s">
        <v>449</v>
      </c>
      <c r="F175" s="221" t="s">
        <v>450</v>
      </c>
      <c r="G175" s="222" t="s">
        <v>139</v>
      </c>
      <c r="H175" s="223">
        <v>170.205</v>
      </c>
      <c r="I175" s="224"/>
      <c r="J175" s="225">
        <f>ROUND(I175*H175,2)</f>
        <v>0</v>
      </c>
      <c r="K175" s="221" t="s">
        <v>140</v>
      </c>
      <c r="L175" s="45"/>
      <c r="M175" s="226" t="s">
        <v>1</v>
      </c>
      <c r="N175" s="227" t="s">
        <v>43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141</v>
      </c>
      <c r="AT175" s="230" t="s">
        <v>136</v>
      </c>
      <c r="AU175" s="230" t="s">
        <v>88</v>
      </c>
      <c r="AY175" s="18" t="s">
        <v>134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86</v>
      </c>
      <c r="BK175" s="231">
        <f>ROUND(I175*H175,2)</f>
        <v>0</v>
      </c>
      <c r="BL175" s="18" t="s">
        <v>141</v>
      </c>
      <c r="BM175" s="230" t="s">
        <v>451</v>
      </c>
    </row>
    <row r="176" s="14" customFormat="1">
      <c r="A176" s="14"/>
      <c r="B176" s="244"/>
      <c r="C176" s="245"/>
      <c r="D176" s="234" t="s">
        <v>143</v>
      </c>
      <c r="E176" s="246" t="s">
        <v>1</v>
      </c>
      <c r="F176" s="247" t="s">
        <v>452</v>
      </c>
      <c r="G176" s="245"/>
      <c r="H176" s="246" t="s">
        <v>1</v>
      </c>
      <c r="I176" s="248"/>
      <c r="J176" s="245"/>
      <c r="K176" s="245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143</v>
      </c>
      <c r="AU176" s="253" t="s">
        <v>88</v>
      </c>
      <c r="AV176" s="14" t="s">
        <v>86</v>
      </c>
      <c r="AW176" s="14" t="s">
        <v>35</v>
      </c>
      <c r="AX176" s="14" t="s">
        <v>78</v>
      </c>
      <c r="AY176" s="253" t="s">
        <v>134</v>
      </c>
    </row>
    <row r="177" s="13" customFormat="1">
      <c r="A177" s="13"/>
      <c r="B177" s="232"/>
      <c r="C177" s="233"/>
      <c r="D177" s="234" t="s">
        <v>143</v>
      </c>
      <c r="E177" s="235" t="s">
        <v>1</v>
      </c>
      <c r="F177" s="236" t="s">
        <v>453</v>
      </c>
      <c r="G177" s="233"/>
      <c r="H177" s="237">
        <v>170.205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143</v>
      </c>
      <c r="AU177" s="243" t="s">
        <v>88</v>
      </c>
      <c r="AV177" s="13" t="s">
        <v>88</v>
      </c>
      <c r="AW177" s="13" t="s">
        <v>35</v>
      </c>
      <c r="AX177" s="13" t="s">
        <v>78</v>
      </c>
      <c r="AY177" s="243" t="s">
        <v>134</v>
      </c>
    </row>
    <row r="178" s="2" customFormat="1" ht="62.7" customHeight="1">
      <c r="A178" s="39"/>
      <c r="B178" s="40"/>
      <c r="C178" s="219" t="s">
        <v>232</v>
      </c>
      <c r="D178" s="219" t="s">
        <v>136</v>
      </c>
      <c r="E178" s="220" t="s">
        <v>163</v>
      </c>
      <c r="F178" s="221" t="s">
        <v>164</v>
      </c>
      <c r="G178" s="222" t="s">
        <v>139</v>
      </c>
      <c r="H178" s="223">
        <v>175.481</v>
      </c>
      <c r="I178" s="224"/>
      <c r="J178" s="225">
        <f>ROUND(I178*H178,2)</f>
        <v>0</v>
      </c>
      <c r="K178" s="221" t="s">
        <v>140</v>
      </c>
      <c r="L178" s="45"/>
      <c r="M178" s="226" t="s">
        <v>1</v>
      </c>
      <c r="N178" s="227" t="s">
        <v>43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141</v>
      </c>
      <c r="AT178" s="230" t="s">
        <v>136</v>
      </c>
      <c r="AU178" s="230" t="s">
        <v>88</v>
      </c>
      <c r="AY178" s="18" t="s">
        <v>134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86</v>
      </c>
      <c r="BK178" s="231">
        <f>ROUND(I178*H178,2)</f>
        <v>0</v>
      </c>
      <c r="BL178" s="18" t="s">
        <v>141</v>
      </c>
      <c r="BM178" s="230" t="s">
        <v>454</v>
      </c>
    </row>
    <row r="179" s="13" customFormat="1">
      <c r="A179" s="13"/>
      <c r="B179" s="232"/>
      <c r="C179" s="233"/>
      <c r="D179" s="234" t="s">
        <v>143</v>
      </c>
      <c r="E179" s="235" t="s">
        <v>1</v>
      </c>
      <c r="F179" s="236" t="s">
        <v>455</v>
      </c>
      <c r="G179" s="233"/>
      <c r="H179" s="237">
        <v>175.481</v>
      </c>
      <c r="I179" s="238"/>
      <c r="J179" s="233"/>
      <c r="K179" s="233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143</v>
      </c>
      <c r="AU179" s="243" t="s">
        <v>88</v>
      </c>
      <c r="AV179" s="13" t="s">
        <v>88</v>
      </c>
      <c r="AW179" s="13" t="s">
        <v>35</v>
      </c>
      <c r="AX179" s="13" t="s">
        <v>78</v>
      </c>
      <c r="AY179" s="243" t="s">
        <v>134</v>
      </c>
    </row>
    <row r="180" s="2" customFormat="1" ht="62.7" customHeight="1">
      <c r="A180" s="39"/>
      <c r="B180" s="40"/>
      <c r="C180" s="219" t="s">
        <v>236</v>
      </c>
      <c r="D180" s="219" t="s">
        <v>136</v>
      </c>
      <c r="E180" s="220" t="s">
        <v>168</v>
      </c>
      <c r="F180" s="221" t="s">
        <v>169</v>
      </c>
      <c r="G180" s="222" t="s">
        <v>139</v>
      </c>
      <c r="H180" s="223">
        <v>94.489</v>
      </c>
      <c r="I180" s="224"/>
      <c r="J180" s="225">
        <f>ROUND(I180*H180,2)</f>
        <v>0</v>
      </c>
      <c r="K180" s="221" t="s">
        <v>140</v>
      </c>
      <c r="L180" s="45"/>
      <c r="M180" s="226" t="s">
        <v>1</v>
      </c>
      <c r="N180" s="227" t="s">
        <v>43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141</v>
      </c>
      <c r="AT180" s="230" t="s">
        <v>136</v>
      </c>
      <c r="AU180" s="230" t="s">
        <v>88</v>
      </c>
      <c r="AY180" s="18" t="s">
        <v>134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86</v>
      </c>
      <c r="BK180" s="231">
        <f>ROUND(I180*H180,2)</f>
        <v>0</v>
      </c>
      <c r="BL180" s="18" t="s">
        <v>141</v>
      </c>
      <c r="BM180" s="230" t="s">
        <v>456</v>
      </c>
    </row>
    <row r="181" s="13" customFormat="1">
      <c r="A181" s="13"/>
      <c r="B181" s="232"/>
      <c r="C181" s="233"/>
      <c r="D181" s="234" t="s">
        <v>143</v>
      </c>
      <c r="E181" s="235" t="s">
        <v>1</v>
      </c>
      <c r="F181" s="236" t="s">
        <v>457</v>
      </c>
      <c r="G181" s="233"/>
      <c r="H181" s="237">
        <v>94.489</v>
      </c>
      <c r="I181" s="238"/>
      <c r="J181" s="233"/>
      <c r="K181" s="233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143</v>
      </c>
      <c r="AU181" s="243" t="s">
        <v>88</v>
      </c>
      <c r="AV181" s="13" t="s">
        <v>88</v>
      </c>
      <c r="AW181" s="13" t="s">
        <v>35</v>
      </c>
      <c r="AX181" s="13" t="s">
        <v>78</v>
      </c>
      <c r="AY181" s="243" t="s">
        <v>134</v>
      </c>
    </row>
    <row r="182" s="2" customFormat="1" ht="44.25" customHeight="1">
      <c r="A182" s="39"/>
      <c r="B182" s="40"/>
      <c r="C182" s="219" t="s">
        <v>242</v>
      </c>
      <c r="D182" s="219" t="s">
        <v>136</v>
      </c>
      <c r="E182" s="220" t="s">
        <v>458</v>
      </c>
      <c r="F182" s="221" t="s">
        <v>459</v>
      </c>
      <c r="G182" s="222" t="s">
        <v>139</v>
      </c>
      <c r="H182" s="223">
        <v>170.205</v>
      </c>
      <c r="I182" s="224"/>
      <c r="J182" s="225">
        <f>ROUND(I182*H182,2)</f>
        <v>0</v>
      </c>
      <c r="K182" s="221" t="s">
        <v>140</v>
      </c>
      <c r="L182" s="45"/>
      <c r="M182" s="226" t="s">
        <v>1</v>
      </c>
      <c r="N182" s="227" t="s">
        <v>43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141</v>
      </c>
      <c r="AT182" s="230" t="s">
        <v>136</v>
      </c>
      <c r="AU182" s="230" t="s">
        <v>88</v>
      </c>
      <c r="AY182" s="18" t="s">
        <v>134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86</v>
      </c>
      <c r="BK182" s="231">
        <f>ROUND(I182*H182,2)</f>
        <v>0</v>
      </c>
      <c r="BL182" s="18" t="s">
        <v>141</v>
      </c>
      <c r="BM182" s="230" t="s">
        <v>460</v>
      </c>
    </row>
    <row r="183" s="14" customFormat="1">
      <c r="A183" s="14"/>
      <c r="B183" s="244"/>
      <c r="C183" s="245"/>
      <c r="D183" s="234" t="s">
        <v>143</v>
      </c>
      <c r="E183" s="246" t="s">
        <v>1</v>
      </c>
      <c r="F183" s="247" t="s">
        <v>452</v>
      </c>
      <c r="G183" s="245"/>
      <c r="H183" s="246" t="s">
        <v>1</v>
      </c>
      <c r="I183" s="248"/>
      <c r="J183" s="245"/>
      <c r="K183" s="245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143</v>
      </c>
      <c r="AU183" s="253" t="s">
        <v>88</v>
      </c>
      <c r="AV183" s="14" t="s">
        <v>86</v>
      </c>
      <c r="AW183" s="14" t="s">
        <v>35</v>
      </c>
      <c r="AX183" s="14" t="s">
        <v>78</v>
      </c>
      <c r="AY183" s="253" t="s">
        <v>134</v>
      </c>
    </row>
    <row r="184" s="13" customFormat="1">
      <c r="A184" s="13"/>
      <c r="B184" s="232"/>
      <c r="C184" s="233"/>
      <c r="D184" s="234" t="s">
        <v>143</v>
      </c>
      <c r="E184" s="235" t="s">
        <v>1</v>
      </c>
      <c r="F184" s="236" t="s">
        <v>453</v>
      </c>
      <c r="G184" s="233"/>
      <c r="H184" s="237">
        <v>170.205</v>
      </c>
      <c r="I184" s="238"/>
      <c r="J184" s="233"/>
      <c r="K184" s="233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143</v>
      </c>
      <c r="AU184" s="243" t="s">
        <v>88</v>
      </c>
      <c r="AV184" s="13" t="s">
        <v>88</v>
      </c>
      <c r="AW184" s="13" t="s">
        <v>35</v>
      </c>
      <c r="AX184" s="13" t="s">
        <v>86</v>
      </c>
      <c r="AY184" s="243" t="s">
        <v>134</v>
      </c>
    </row>
    <row r="185" s="2" customFormat="1" ht="44.25" customHeight="1">
      <c r="A185" s="39"/>
      <c r="B185" s="40"/>
      <c r="C185" s="219" t="s">
        <v>250</v>
      </c>
      <c r="D185" s="219" t="s">
        <v>136</v>
      </c>
      <c r="E185" s="220" t="s">
        <v>172</v>
      </c>
      <c r="F185" s="221" t="s">
        <v>173</v>
      </c>
      <c r="G185" s="222" t="s">
        <v>174</v>
      </c>
      <c r="H185" s="223">
        <v>315.59500000000004</v>
      </c>
      <c r="I185" s="224"/>
      <c r="J185" s="225">
        <f>ROUND(I185*H185,2)</f>
        <v>0</v>
      </c>
      <c r="K185" s="221" t="s">
        <v>140</v>
      </c>
      <c r="L185" s="45"/>
      <c r="M185" s="226" t="s">
        <v>1</v>
      </c>
      <c r="N185" s="227" t="s">
        <v>43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141</v>
      </c>
      <c r="AT185" s="230" t="s">
        <v>136</v>
      </c>
      <c r="AU185" s="230" t="s">
        <v>88</v>
      </c>
      <c r="AY185" s="18" t="s">
        <v>134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86</v>
      </c>
      <c r="BK185" s="231">
        <f>ROUND(I185*H185,2)</f>
        <v>0</v>
      </c>
      <c r="BL185" s="18" t="s">
        <v>141</v>
      </c>
      <c r="BM185" s="230" t="s">
        <v>461</v>
      </c>
    </row>
    <row r="186" s="14" customFormat="1">
      <c r="A186" s="14"/>
      <c r="B186" s="244"/>
      <c r="C186" s="245"/>
      <c r="D186" s="234" t="s">
        <v>143</v>
      </c>
      <c r="E186" s="246" t="s">
        <v>1</v>
      </c>
      <c r="F186" s="247" t="s">
        <v>176</v>
      </c>
      <c r="G186" s="245"/>
      <c r="H186" s="246" t="s">
        <v>1</v>
      </c>
      <c r="I186" s="248"/>
      <c r="J186" s="245"/>
      <c r="K186" s="245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143</v>
      </c>
      <c r="AU186" s="253" t="s">
        <v>88</v>
      </c>
      <c r="AV186" s="14" t="s">
        <v>86</v>
      </c>
      <c r="AW186" s="14" t="s">
        <v>35</v>
      </c>
      <c r="AX186" s="14" t="s">
        <v>78</v>
      </c>
      <c r="AY186" s="253" t="s">
        <v>134</v>
      </c>
    </row>
    <row r="187" s="13" customFormat="1">
      <c r="A187" s="13"/>
      <c r="B187" s="232"/>
      <c r="C187" s="233"/>
      <c r="D187" s="234" t="s">
        <v>143</v>
      </c>
      <c r="E187" s="235" t="s">
        <v>1</v>
      </c>
      <c r="F187" s="236" t="s">
        <v>462</v>
      </c>
      <c r="G187" s="233"/>
      <c r="H187" s="237">
        <v>315.59500000000004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143</v>
      </c>
      <c r="AU187" s="243" t="s">
        <v>88</v>
      </c>
      <c r="AV187" s="13" t="s">
        <v>88</v>
      </c>
      <c r="AW187" s="13" t="s">
        <v>35</v>
      </c>
      <c r="AX187" s="13" t="s">
        <v>86</v>
      </c>
      <c r="AY187" s="243" t="s">
        <v>134</v>
      </c>
    </row>
    <row r="188" s="2" customFormat="1" ht="16.5" customHeight="1">
      <c r="A188" s="39"/>
      <c r="B188" s="40"/>
      <c r="C188" s="219" t="s">
        <v>7</v>
      </c>
      <c r="D188" s="219" t="s">
        <v>136</v>
      </c>
      <c r="E188" s="220" t="s">
        <v>179</v>
      </c>
      <c r="F188" s="221" t="s">
        <v>180</v>
      </c>
      <c r="G188" s="222" t="s">
        <v>174</v>
      </c>
      <c r="H188" s="223">
        <v>135.255</v>
      </c>
      <c r="I188" s="224"/>
      <c r="J188" s="225">
        <f>ROUND(I188*H188,2)</f>
        <v>0</v>
      </c>
      <c r="K188" s="221" t="s">
        <v>1</v>
      </c>
      <c r="L188" s="45"/>
      <c r="M188" s="226" t="s">
        <v>1</v>
      </c>
      <c r="N188" s="227" t="s">
        <v>43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141</v>
      </c>
      <c r="AT188" s="230" t="s">
        <v>136</v>
      </c>
      <c r="AU188" s="230" t="s">
        <v>88</v>
      </c>
      <c r="AY188" s="18" t="s">
        <v>134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86</v>
      </c>
      <c r="BK188" s="231">
        <f>ROUND(I188*H188,2)</f>
        <v>0</v>
      </c>
      <c r="BL188" s="18" t="s">
        <v>141</v>
      </c>
      <c r="BM188" s="230" t="s">
        <v>463</v>
      </c>
    </row>
    <row r="189" s="14" customFormat="1">
      <c r="A189" s="14"/>
      <c r="B189" s="244"/>
      <c r="C189" s="245"/>
      <c r="D189" s="234" t="s">
        <v>143</v>
      </c>
      <c r="E189" s="246" t="s">
        <v>1</v>
      </c>
      <c r="F189" s="247" t="s">
        <v>182</v>
      </c>
      <c r="G189" s="245"/>
      <c r="H189" s="246" t="s">
        <v>1</v>
      </c>
      <c r="I189" s="248"/>
      <c r="J189" s="245"/>
      <c r="K189" s="245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143</v>
      </c>
      <c r="AU189" s="253" t="s">
        <v>88</v>
      </c>
      <c r="AV189" s="14" t="s">
        <v>86</v>
      </c>
      <c r="AW189" s="14" t="s">
        <v>35</v>
      </c>
      <c r="AX189" s="14" t="s">
        <v>78</v>
      </c>
      <c r="AY189" s="253" t="s">
        <v>134</v>
      </c>
    </row>
    <row r="190" s="13" customFormat="1">
      <c r="A190" s="13"/>
      <c r="B190" s="232"/>
      <c r="C190" s="233"/>
      <c r="D190" s="234" t="s">
        <v>143</v>
      </c>
      <c r="E190" s="235" t="s">
        <v>1</v>
      </c>
      <c r="F190" s="236" t="s">
        <v>464</v>
      </c>
      <c r="G190" s="233"/>
      <c r="H190" s="237">
        <v>135.255</v>
      </c>
      <c r="I190" s="238"/>
      <c r="J190" s="233"/>
      <c r="K190" s="233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143</v>
      </c>
      <c r="AU190" s="243" t="s">
        <v>88</v>
      </c>
      <c r="AV190" s="13" t="s">
        <v>88</v>
      </c>
      <c r="AW190" s="13" t="s">
        <v>35</v>
      </c>
      <c r="AX190" s="13" t="s">
        <v>86</v>
      </c>
      <c r="AY190" s="243" t="s">
        <v>134</v>
      </c>
    </row>
    <row r="191" s="2" customFormat="1" ht="37.8" customHeight="1">
      <c r="A191" s="39"/>
      <c r="B191" s="40"/>
      <c r="C191" s="219" t="s">
        <v>258</v>
      </c>
      <c r="D191" s="219" t="s">
        <v>136</v>
      </c>
      <c r="E191" s="220" t="s">
        <v>185</v>
      </c>
      <c r="F191" s="221" t="s">
        <v>186</v>
      </c>
      <c r="G191" s="222" t="s">
        <v>139</v>
      </c>
      <c r="H191" s="223">
        <v>269.97000000000004</v>
      </c>
      <c r="I191" s="224"/>
      <c r="J191" s="225">
        <f>ROUND(I191*H191,2)</f>
        <v>0</v>
      </c>
      <c r="K191" s="221" t="s">
        <v>140</v>
      </c>
      <c r="L191" s="45"/>
      <c r="M191" s="226" t="s">
        <v>1</v>
      </c>
      <c r="N191" s="227" t="s">
        <v>43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141</v>
      </c>
      <c r="AT191" s="230" t="s">
        <v>136</v>
      </c>
      <c r="AU191" s="230" t="s">
        <v>88</v>
      </c>
      <c r="AY191" s="18" t="s">
        <v>134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86</v>
      </c>
      <c r="BK191" s="231">
        <f>ROUND(I191*H191,2)</f>
        <v>0</v>
      </c>
      <c r="BL191" s="18" t="s">
        <v>141</v>
      </c>
      <c r="BM191" s="230" t="s">
        <v>465</v>
      </c>
    </row>
    <row r="192" s="2" customFormat="1" ht="44.25" customHeight="1">
      <c r="A192" s="39"/>
      <c r="B192" s="40"/>
      <c r="C192" s="219" t="s">
        <v>264</v>
      </c>
      <c r="D192" s="219" t="s">
        <v>136</v>
      </c>
      <c r="E192" s="220" t="s">
        <v>466</v>
      </c>
      <c r="F192" s="221" t="s">
        <v>467</v>
      </c>
      <c r="G192" s="222" t="s">
        <v>139</v>
      </c>
      <c r="H192" s="223">
        <v>162.1</v>
      </c>
      <c r="I192" s="224"/>
      <c r="J192" s="225">
        <f>ROUND(I192*H192,2)</f>
        <v>0</v>
      </c>
      <c r="K192" s="221" t="s">
        <v>140</v>
      </c>
      <c r="L192" s="45"/>
      <c r="M192" s="226" t="s">
        <v>1</v>
      </c>
      <c r="N192" s="227" t="s">
        <v>43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141</v>
      </c>
      <c r="AT192" s="230" t="s">
        <v>136</v>
      </c>
      <c r="AU192" s="230" t="s">
        <v>88</v>
      </c>
      <c r="AY192" s="18" t="s">
        <v>134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86</v>
      </c>
      <c r="BK192" s="231">
        <f>ROUND(I192*H192,2)</f>
        <v>0</v>
      </c>
      <c r="BL192" s="18" t="s">
        <v>141</v>
      </c>
      <c r="BM192" s="230" t="s">
        <v>468</v>
      </c>
    </row>
    <row r="193" s="14" customFormat="1">
      <c r="A193" s="14"/>
      <c r="B193" s="244"/>
      <c r="C193" s="245"/>
      <c r="D193" s="234" t="s">
        <v>143</v>
      </c>
      <c r="E193" s="246" t="s">
        <v>1</v>
      </c>
      <c r="F193" s="247" t="s">
        <v>469</v>
      </c>
      <c r="G193" s="245"/>
      <c r="H193" s="246" t="s">
        <v>1</v>
      </c>
      <c r="I193" s="248"/>
      <c r="J193" s="245"/>
      <c r="K193" s="245"/>
      <c r="L193" s="249"/>
      <c r="M193" s="250"/>
      <c r="N193" s="251"/>
      <c r="O193" s="251"/>
      <c r="P193" s="251"/>
      <c r="Q193" s="251"/>
      <c r="R193" s="251"/>
      <c r="S193" s="251"/>
      <c r="T193" s="25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3" t="s">
        <v>143</v>
      </c>
      <c r="AU193" s="253" t="s">
        <v>88</v>
      </c>
      <c r="AV193" s="14" t="s">
        <v>86</v>
      </c>
      <c r="AW193" s="14" t="s">
        <v>35</v>
      </c>
      <c r="AX193" s="14" t="s">
        <v>78</v>
      </c>
      <c r="AY193" s="253" t="s">
        <v>134</v>
      </c>
    </row>
    <row r="194" s="14" customFormat="1">
      <c r="A194" s="14"/>
      <c r="B194" s="244"/>
      <c r="C194" s="245"/>
      <c r="D194" s="234" t="s">
        <v>143</v>
      </c>
      <c r="E194" s="246" t="s">
        <v>1</v>
      </c>
      <c r="F194" s="247" t="s">
        <v>159</v>
      </c>
      <c r="G194" s="245"/>
      <c r="H194" s="246" t="s">
        <v>1</v>
      </c>
      <c r="I194" s="248"/>
      <c r="J194" s="245"/>
      <c r="K194" s="245"/>
      <c r="L194" s="249"/>
      <c r="M194" s="250"/>
      <c r="N194" s="251"/>
      <c r="O194" s="251"/>
      <c r="P194" s="251"/>
      <c r="Q194" s="251"/>
      <c r="R194" s="251"/>
      <c r="S194" s="251"/>
      <c r="T194" s="25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3" t="s">
        <v>143</v>
      </c>
      <c r="AU194" s="253" t="s">
        <v>88</v>
      </c>
      <c r="AV194" s="14" t="s">
        <v>86</v>
      </c>
      <c r="AW194" s="14" t="s">
        <v>35</v>
      </c>
      <c r="AX194" s="14" t="s">
        <v>78</v>
      </c>
      <c r="AY194" s="253" t="s">
        <v>134</v>
      </c>
    </row>
    <row r="195" s="13" customFormat="1">
      <c r="A195" s="13"/>
      <c r="B195" s="232"/>
      <c r="C195" s="233"/>
      <c r="D195" s="234" t="s">
        <v>143</v>
      </c>
      <c r="E195" s="235" t="s">
        <v>1</v>
      </c>
      <c r="F195" s="236" t="s">
        <v>470</v>
      </c>
      <c r="G195" s="233"/>
      <c r="H195" s="237">
        <v>34.997999999999996</v>
      </c>
      <c r="I195" s="238"/>
      <c r="J195" s="233"/>
      <c r="K195" s="233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143</v>
      </c>
      <c r="AU195" s="243" t="s">
        <v>88</v>
      </c>
      <c r="AV195" s="13" t="s">
        <v>88</v>
      </c>
      <c r="AW195" s="13" t="s">
        <v>35</v>
      </c>
      <c r="AX195" s="13" t="s">
        <v>78</v>
      </c>
      <c r="AY195" s="243" t="s">
        <v>134</v>
      </c>
    </row>
    <row r="196" s="14" customFormat="1">
      <c r="A196" s="14"/>
      <c r="B196" s="244"/>
      <c r="C196" s="245"/>
      <c r="D196" s="234" t="s">
        <v>143</v>
      </c>
      <c r="E196" s="246" t="s">
        <v>1</v>
      </c>
      <c r="F196" s="247" t="s">
        <v>436</v>
      </c>
      <c r="G196" s="245"/>
      <c r="H196" s="246" t="s">
        <v>1</v>
      </c>
      <c r="I196" s="248"/>
      <c r="J196" s="245"/>
      <c r="K196" s="245"/>
      <c r="L196" s="249"/>
      <c r="M196" s="250"/>
      <c r="N196" s="251"/>
      <c r="O196" s="251"/>
      <c r="P196" s="251"/>
      <c r="Q196" s="251"/>
      <c r="R196" s="251"/>
      <c r="S196" s="251"/>
      <c r="T196" s="25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3" t="s">
        <v>143</v>
      </c>
      <c r="AU196" s="253" t="s">
        <v>88</v>
      </c>
      <c r="AV196" s="14" t="s">
        <v>86</v>
      </c>
      <c r="AW196" s="14" t="s">
        <v>35</v>
      </c>
      <c r="AX196" s="14" t="s">
        <v>78</v>
      </c>
      <c r="AY196" s="253" t="s">
        <v>134</v>
      </c>
    </row>
    <row r="197" s="13" customFormat="1">
      <c r="A197" s="13"/>
      <c r="B197" s="232"/>
      <c r="C197" s="233"/>
      <c r="D197" s="234" t="s">
        <v>143</v>
      </c>
      <c r="E197" s="235" t="s">
        <v>1</v>
      </c>
      <c r="F197" s="236" t="s">
        <v>471</v>
      </c>
      <c r="G197" s="233"/>
      <c r="H197" s="237">
        <v>6.9</v>
      </c>
      <c r="I197" s="238"/>
      <c r="J197" s="233"/>
      <c r="K197" s="233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143</v>
      </c>
      <c r="AU197" s="243" t="s">
        <v>88</v>
      </c>
      <c r="AV197" s="13" t="s">
        <v>88</v>
      </c>
      <c r="AW197" s="13" t="s">
        <v>35</v>
      </c>
      <c r="AX197" s="13" t="s">
        <v>78</v>
      </c>
      <c r="AY197" s="243" t="s">
        <v>134</v>
      </c>
    </row>
    <row r="198" s="14" customFormat="1">
      <c r="A198" s="14"/>
      <c r="B198" s="244"/>
      <c r="C198" s="245"/>
      <c r="D198" s="234" t="s">
        <v>143</v>
      </c>
      <c r="E198" s="246" t="s">
        <v>1</v>
      </c>
      <c r="F198" s="247" t="s">
        <v>438</v>
      </c>
      <c r="G198" s="245"/>
      <c r="H198" s="246" t="s">
        <v>1</v>
      </c>
      <c r="I198" s="248"/>
      <c r="J198" s="245"/>
      <c r="K198" s="245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143</v>
      </c>
      <c r="AU198" s="253" t="s">
        <v>88</v>
      </c>
      <c r="AV198" s="14" t="s">
        <v>86</v>
      </c>
      <c r="AW198" s="14" t="s">
        <v>35</v>
      </c>
      <c r="AX198" s="14" t="s">
        <v>78</v>
      </c>
      <c r="AY198" s="253" t="s">
        <v>134</v>
      </c>
    </row>
    <row r="199" s="13" customFormat="1">
      <c r="A199" s="13"/>
      <c r="B199" s="232"/>
      <c r="C199" s="233"/>
      <c r="D199" s="234" t="s">
        <v>143</v>
      </c>
      <c r="E199" s="235" t="s">
        <v>1</v>
      </c>
      <c r="F199" s="236" t="s">
        <v>472</v>
      </c>
      <c r="G199" s="233"/>
      <c r="H199" s="237">
        <v>222.986</v>
      </c>
      <c r="I199" s="238"/>
      <c r="J199" s="233"/>
      <c r="K199" s="233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143</v>
      </c>
      <c r="AU199" s="243" t="s">
        <v>88</v>
      </c>
      <c r="AV199" s="13" t="s">
        <v>88</v>
      </c>
      <c r="AW199" s="13" t="s">
        <v>35</v>
      </c>
      <c r="AX199" s="13" t="s">
        <v>78</v>
      </c>
      <c r="AY199" s="243" t="s">
        <v>134</v>
      </c>
    </row>
    <row r="200" s="14" customFormat="1">
      <c r="A200" s="14"/>
      <c r="B200" s="244"/>
      <c r="C200" s="245"/>
      <c r="D200" s="234" t="s">
        <v>143</v>
      </c>
      <c r="E200" s="246" t="s">
        <v>1</v>
      </c>
      <c r="F200" s="247" t="s">
        <v>436</v>
      </c>
      <c r="G200" s="245"/>
      <c r="H200" s="246" t="s">
        <v>1</v>
      </c>
      <c r="I200" s="248"/>
      <c r="J200" s="245"/>
      <c r="K200" s="245"/>
      <c r="L200" s="249"/>
      <c r="M200" s="250"/>
      <c r="N200" s="251"/>
      <c r="O200" s="251"/>
      <c r="P200" s="251"/>
      <c r="Q200" s="251"/>
      <c r="R200" s="251"/>
      <c r="S200" s="251"/>
      <c r="T200" s="25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3" t="s">
        <v>143</v>
      </c>
      <c r="AU200" s="253" t="s">
        <v>88</v>
      </c>
      <c r="AV200" s="14" t="s">
        <v>86</v>
      </c>
      <c r="AW200" s="14" t="s">
        <v>35</v>
      </c>
      <c r="AX200" s="14" t="s">
        <v>78</v>
      </c>
      <c r="AY200" s="253" t="s">
        <v>134</v>
      </c>
    </row>
    <row r="201" s="13" customFormat="1">
      <c r="A201" s="13"/>
      <c r="B201" s="232"/>
      <c r="C201" s="233"/>
      <c r="D201" s="234" t="s">
        <v>143</v>
      </c>
      <c r="E201" s="235" t="s">
        <v>1</v>
      </c>
      <c r="F201" s="236" t="s">
        <v>473</v>
      </c>
      <c r="G201" s="233"/>
      <c r="H201" s="237">
        <v>15.825</v>
      </c>
      <c r="I201" s="238"/>
      <c r="J201" s="233"/>
      <c r="K201" s="233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143</v>
      </c>
      <c r="AU201" s="243" t="s">
        <v>88</v>
      </c>
      <c r="AV201" s="13" t="s">
        <v>88</v>
      </c>
      <c r="AW201" s="13" t="s">
        <v>35</v>
      </c>
      <c r="AX201" s="13" t="s">
        <v>78</v>
      </c>
      <c r="AY201" s="243" t="s">
        <v>134</v>
      </c>
    </row>
    <row r="202" s="13" customFormat="1">
      <c r="A202" s="13"/>
      <c r="B202" s="232"/>
      <c r="C202" s="233"/>
      <c r="D202" s="234" t="s">
        <v>143</v>
      </c>
      <c r="E202" s="235" t="s">
        <v>1</v>
      </c>
      <c r="F202" s="236" t="s">
        <v>474</v>
      </c>
      <c r="G202" s="233"/>
      <c r="H202" s="237">
        <v>-23.737</v>
      </c>
      <c r="I202" s="238"/>
      <c r="J202" s="233"/>
      <c r="K202" s="233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143</v>
      </c>
      <c r="AU202" s="243" t="s">
        <v>88</v>
      </c>
      <c r="AV202" s="13" t="s">
        <v>88</v>
      </c>
      <c r="AW202" s="13" t="s">
        <v>35</v>
      </c>
      <c r="AX202" s="13" t="s">
        <v>78</v>
      </c>
      <c r="AY202" s="243" t="s">
        <v>134</v>
      </c>
    </row>
    <row r="203" s="14" customFormat="1">
      <c r="A203" s="14"/>
      <c r="B203" s="244"/>
      <c r="C203" s="245"/>
      <c r="D203" s="234" t="s">
        <v>143</v>
      </c>
      <c r="E203" s="246" t="s">
        <v>1</v>
      </c>
      <c r="F203" s="247" t="s">
        <v>475</v>
      </c>
      <c r="G203" s="245"/>
      <c r="H203" s="246" t="s">
        <v>1</v>
      </c>
      <c r="I203" s="248"/>
      <c r="J203" s="245"/>
      <c r="K203" s="245"/>
      <c r="L203" s="249"/>
      <c r="M203" s="250"/>
      <c r="N203" s="251"/>
      <c r="O203" s="251"/>
      <c r="P203" s="251"/>
      <c r="Q203" s="251"/>
      <c r="R203" s="251"/>
      <c r="S203" s="251"/>
      <c r="T203" s="25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3" t="s">
        <v>143</v>
      </c>
      <c r="AU203" s="253" t="s">
        <v>88</v>
      </c>
      <c r="AV203" s="14" t="s">
        <v>86</v>
      </c>
      <c r="AW203" s="14" t="s">
        <v>35</v>
      </c>
      <c r="AX203" s="14" t="s">
        <v>78</v>
      </c>
      <c r="AY203" s="253" t="s">
        <v>134</v>
      </c>
    </row>
    <row r="204" s="13" customFormat="1">
      <c r="A204" s="13"/>
      <c r="B204" s="232"/>
      <c r="C204" s="233"/>
      <c r="D204" s="234" t="s">
        <v>143</v>
      </c>
      <c r="E204" s="235" t="s">
        <v>1</v>
      </c>
      <c r="F204" s="236" t="s">
        <v>476</v>
      </c>
      <c r="G204" s="233"/>
      <c r="H204" s="237">
        <v>-94.872</v>
      </c>
      <c r="I204" s="238"/>
      <c r="J204" s="233"/>
      <c r="K204" s="233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143</v>
      </c>
      <c r="AU204" s="243" t="s">
        <v>88</v>
      </c>
      <c r="AV204" s="13" t="s">
        <v>88</v>
      </c>
      <c r="AW204" s="13" t="s">
        <v>35</v>
      </c>
      <c r="AX204" s="13" t="s">
        <v>78</v>
      </c>
      <c r="AY204" s="243" t="s">
        <v>134</v>
      </c>
    </row>
    <row r="205" s="16" customFormat="1">
      <c r="A205" s="16"/>
      <c r="B205" s="265"/>
      <c r="C205" s="266"/>
      <c r="D205" s="234" t="s">
        <v>143</v>
      </c>
      <c r="E205" s="267" t="s">
        <v>1</v>
      </c>
      <c r="F205" s="268" t="s">
        <v>477</v>
      </c>
      <c r="G205" s="266"/>
      <c r="H205" s="269">
        <v>162.1</v>
      </c>
      <c r="I205" s="270"/>
      <c r="J205" s="266"/>
      <c r="K205" s="266"/>
      <c r="L205" s="271"/>
      <c r="M205" s="272"/>
      <c r="N205" s="273"/>
      <c r="O205" s="273"/>
      <c r="P205" s="273"/>
      <c r="Q205" s="273"/>
      <c r="R205" s="273"/>
      <c r="S205" s="273"/>
      <c r="T205" s="274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T205" s="275" t="s">
        <v>143</v>
      </c>
      <c r="AU205" s="275" t="s">
        <v>88</v>
      </c>
      <c r="AV205" s="16" t="s">
        <v>141</v>
      </c>
      <c r="AW205" s="16" t="s">
        <v>35</v>
      </c>
      <c r="AX205" s="16" t="s">
        <v>86</v>
      </c>
      <c r="AY205" s="275" t="s">
        <v>134</v>
      </c>
    </row>
    <row r="206" s="2" customFormat="1" ht="16.5" customHeight="1">
      <c r="A206" s="39"/>
      <c r="B206" s="40"/>
      <c r="C206" s="276" t="s">
        <v>268</v>
      </c>
      <c r="D206" s="276" t="s">
        <v>196</v>
      </c>
      <c r="E206" s="277" t="s">
        <v>478</v>
      </c>
      <c r="F206" s="278" t="s">
        <v>479</v>
      </c>
      <c r="G206" s="279" t="s">
        <v>174</v>
      </c>
      <c r="H206" s="280">
        <v>290.52300000000004</v>
      </c>
      <c r="I206" s="281"/>
      <c r="J206" s="282">
        <f>ROUND(I206*H206,2)</f>
        <v>0</v>
      </c>
      <c r="K206" s="278" t="s">
        <v>1</v>
      </c>
      <c r="L206" s="283"/>
      <c r="M206" s="284" t="s">
        <v>1</v>
      </c>
      <c r="N206" s="285" t="s">
        <v>43</v>
      </c>
      <c r="O206" s="92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184</v>
      </c>
      <c r="AT206" s="230" t="s">
        <v>196</v>
      </c>
      <c r="AU206" s="230" t="s">
        <v>88</v>
      </c>
      <c r="AY206" s="18" t="s">
        <v>134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86</v>
      </c>
      <c r="BK206" s="231">
        <f>ROUND(I206*H206,2)</f>
        <v>0</v>
      </c>
      <c r="BL206" s="18" t="s">
        <v>141</v>
      </c>
      <c r="BM206" s="230" t="s">
        <v>480</v>
      </c>
    </row>
    <row r="207" s="13" customFormat="1">
      <c r="A207" s="13"/>
      <c r="B207" s="232"/>
      <c r="C207" s="233"/>
      <c r="D207" s="234" t="s">
        <v>143</v>
      </c>
      <c r="E207" s="235" t="s">
        <v>1</v>
      </c>
      <c r="F207" s="236" t="s">
        <v>481</v>
      </c>
      <c r="G207" s="233"/>
      <c r="H207" s="237">
        <v>290.52300000000004</v>
      </c>
      <c r="I207" s="238"/>
      <c r="J207" s="233"/>
      <c r="K207" s="233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143</v>
      </c>
      <c r="AU207" s="243" t="s">
        <v>88</v>
      </c>
      <c r="AV207" s="13" t="s">
        <v>88</v>
      </c>
      <c r="AW207" s="13" t="s">
        <v>35</v>
      </c>
      <c r="AX207" s="13" t="s">
        <v>78</v>
      </c>
      <c r="AY207" s="243" t="s">
        <v>134</v>
      </c>
    </row>
    <row r="208" s="2" customFormat="1" ht="66.75" customHeight="1">
      <c r="A208" s="39"/>
      <c r="B208" s="40"/>
      <c r="C208" s="219" t="s">
        <v>274</v>
      </c>
      <c r="D208" s="219" t="s">
        <v>136</v>
      </c>
      <c r="E208" s="220" t="s">
        <v>482</v>
      </c>
      <c r="F208" s="221" t="s">
        <v>483</v>
      </c>
      <c r="G208" s="222" t="s">
        <v>139</v>
      </c>
      <c r="H208" s="223">
        <v>44.818</v>
      </c>
      <c r="I208" s="224"/>
      <c r="J208" s="225">
        <f>ROUND(I208*H208,2)</f>
        <v>0</v>
      </c>
      <c r="K208" s="221" t="s">
        <v>140</v>
      </c>
      <c r="L208" s="45"/>
      <c r="M208" s="226" t="s">
        <v>1</v>
      </c>
      <c r="N208" s="227" t="s">
        <v>43</v>
      </c>
      <c r="O208" s="92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141</v>
      </c>
      <c r="AT208" s="230" t="s">
        <v>136</v>
      </c>
      <c r="AU208" s="230" t="s">
        <v>88</v>
      </c>
      <c r="AY208" s="18" t="s">
        <v>134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86</v>
      </c>
      <c r="BK208" s="231">
        <f>ROUND(I208*H208,2)</f>
        <v>0</v>
      </c>
      <c r="BL208" s="18" t="s">
        <v>141</v>
      </c>
      <c r="BM208" s="230" t="s">
        <v>484</v>
      </c>
    </row>
    <row r="209" s="13" customFormat="1">
      <c r="A209" s="13"/>
      <c r="B209" s="232"/>
      <c r="C209" s="233"/>
      <c r="D209" s="234" t="s">
        <v>143</v>
      </c>
      <c r="E209" s="235" t="s">
        <v>1</v>
      </c>
      <c r="F209" s="236" t="s">
        <v>485</v>
      </c>
      <c r="G209" s="233"/>
      <c r="H209" s="237">
        <v>48.983</v>
      </c>
      <c r="I209" s="238"/>
      <c r="J209" s="233"/>
      <c r="K209" s="233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143</v>
      </c>
      <c r="AU209" s="243" t="s">
        <v>88</v>
      </c>
      <c r="AV209" s="13" t="s">
        <v>88</v>
      </c>
      <c r="AW209" s="13" t="s">
        <v>35</v>
      </c>
      <c r="AX209" s="13" t="s">
        <v>78</v>
      </c>
      <c r="AY209" s="243" t="s">
        <v>134</v>
      </c>
    </row>
    <row r="210" s="13" customFormat="1">
      <c r="A210" s="13"/>
      <c r="B210" s="232"/>
      <c r="C210" s="233"/>
      <c r="D210" s="234" t="s">
        <v>143</v>
      </c>
      <c r="E210" s="235" t="s">
        <v>1</v>
      </c>
      <c r="F210" s="236" t="s">
        <v>486</v>
      </c>
      <c r="G210" s="233"/>
      <c r="H210" s="237">
        <v>-4.165</v>
      </c>
      <c r="I210" s="238"/>
      <c r="J210" s="233"/>
      <c r="K210" s="233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143</v>
      </c>
      <c r="AU210" s="243" t="s">
        <v>88</v>
      </c>
      <c r="AV210" s="13" t="s">
        <v>88</v>
      </c>
      <c r="AW210" s="13" t="s">
        <v>35</v>
      </c>
      <c r="AX210" s="13" t="s">
        <v>78</v>
      </c>
      <c r="AY210" s="243" t="s">
        <v>134</v>
      </c>
    </row>
    <row r="211" s="16" customFormat="1">
      <c r="A211" s="16"/>
      <c r="B211" s="265"/>
      <c r="C211" s="266"/>
      <c r="D211" s="234" t="s">
        <v>143</v>
      </c>
      <c r="E211" s="267" t="s">
        <v>1</v>
      </c>
      <c r="F211" s="268" t="s">
        <v>477</v>
      </c>
      <c r="G211" s="266"/>
      <c r="H211" s="269">
        <v>44.818</v>
      </c>
      <c r="I211" s="270"/>
      <c r="J211" s="266"/>
      <c r="K211" s="266"/>
      <c r="L211" s="271"/>
      <c r="M211" s="272"/>
      <c r="N211" s="273"/>
      <c r="O211" s="273"/>
      <c r="P211" s="273"/>
      <c r="Q211" s="273"/>
      <c r="R211" s="273"/>
      <c r="S211" s="273"/>
      <c r="T211" s="274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275" t="s">
        <v>143</v>
      </c>
      <c r="AU211" s="275" t="s">
        <v>88</v>
      </c>
      <c r="AV211" s="16" t="s">
        <v>141</v>
      </c>
      <c r="AW211" s="16" t="s">
        <v>35</v>
      </c>
      <c r="AX211" s="16" t="s">
        <v>86</v>
      </c>
      <c r="AY211" s="275" t="s">
        <v>134</v>
      </c>
    </row>
    <row r="212" s="2" customFormat="1" ht="21.75" customHeight="1">
      <c r="A212" s="39"/>
      <c r="B212" s="40"/>
      <c r="C212" s="276" t="s">
        <v>278</v>
      </c>
      <c r="D212" s="276" t="s">
        <v>196</v>
      </c>
      <c r="E212" s="277" t="s">
        <v>487</v>
      </c>
      <c r="F212" s="278" t="s">
        <v>488</v>
      </c>
      <c r="G212" s="279" t="s">
        <v>174</v>
      </c>
      <c r="H212" s="280">
        <v>80.325</v>
      </c>
      <c r="I212" s="281"/>
      <c r="J212" s="282">
        <f>ROUND(I212*H212,2)</f>
        <v>0</v>
      </c>
      <c r="K212" s="278" t="s">
        <v>1</v>
      </c>
      <c r="L212" s="283"/>
      <c r="M212" s="284" t="s">
        <v>1</v>
      </c>
      <c r="N212" s="285" t="s">
        <v>43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184</v>
      </c>
      <c r="AT212" s="230" t="s">
        <v>196</v>
      </c>
      <c r="AU212" s="230" t="s">
        <v>88</v>
      </c>
      <c r="AY212" s="18" t="s">
        <v>134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86</v>
      </c>
      <c r="BK212" s="231">
        <f>ROUND(I212*H212,2)</f>
        <v>0</v>
      </c>
      <c r="BL212" s="18" t="s">
        <v>141</v>
      </c>
      <c r="BM212" s="230" t="s">
        <v>489</v>
      </c>
    </row>
    <row r="213" s="13" customFormat="1">
      <c r="A213" s="13"/>
      <c r="B213" s="232"/>
      <c r="C213" s="233"/>
      <c r="D213" s="234" t="s">
        <v>143</v>
      </c>
      <c r="E213" s="235" t="s">
        <v>1</v>
      </c>
      <c r="F213" s="236" t="s">
        <v>490</v>
      </c>
      <c r="G213" s="233"/>
      <c r="H213" s="237">
        <v>80.325</v>
      </c>
      <c r="I213" s="238"/>
      <c r="J213" s="233"/>
      <c r="K213" s="233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143</v>
      </c>
      <c r="AU213" s="243" t="s">
        <v>88</v>
      </c>
      <c r="AV213" s="13" t="s">
        <v>88</v>
      </c>
      <c r="AW213" s="13" t="s">
        <v>35</v>
      </c>
      <c r="AX213" s="13" t="s">
        <v>78</v>
      </c>
      <c r="AY213" s="243" t="s">
        <v>134</v>
      </c>
    </row>
    <row r="214" s="12" customFormat="1" ht="22.8" customHeight="1">
      <c r="A214" s="12"/>
      <c r="B214" s="203"/>
      <c r="C214" s="204"/>
      <c r="D214" s="205" t="s">
        <v>77</v>
      </c>
      <c r="E214" s="217" t="s">
        <v>88</v>
      </c>
      <c r="F214" s="217" t="s">
        <v>491</v>
      </c>
      <c r="G214" s="204"/>
      <c r="H214" s="204"/>
      <c r="I214" s="207"/>
      <c r="J214" s="218">
        <f>BK214</f>
        <v>0</v>
      </c>
      <c r="K214" s="204"/>
      <c r="L214" s="209"/>
      <c r="M214" s="210"/>
      <c r="N214" s="211"/>
      <c r="O214" s="211"/>
      <c r="P214" s="212">
        <f>SUM(P215:P216)</f>
        <v>0</v>
      </c>
      <c r="Q214" s="211"/>
      <c r="R214" s="212">
        <f>SUM(R215:R216)</f>
        <v>8.617449</v>
      </c>
      <c r="S214" s="211"/>
      <c r="T214" s="213">
        <f>SUM(T215:T216)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4" t="s">
        <v>86</v>
      </c>
      <c r="AT214" s="215" t="s">
        <v>77</v>
      </c>
      <c r="AU214" s="215" t="s">
        <v>86</v>
      </c>
      <c r="AY214" s="214" t="s">
        <v>134</v>
      </c>
      <c r="BK214" s="216">
        <f>SUM(BK215:BK216)</f>
        <v>0</v>
      </c>
    </row>
    <row r="215" s="2" customFormat="1" ht="55.5" customHeight="1">
      <c r="A215" s="39"/>
      <c r="B215" s="40"/>
      <c r="C215" s="219" t="s">
        <v>282</v>
      </c>
      <c r="D215" s="219" t="s">
        <v>136</v>
      </c>
      <c r="E215" s="220" t="s">
        <v>492</v>
      </c>
      <c r="F215" s="221" t="s">
        <v>493</v>
      </c>
      <c r="G215" s="222" t="s">
        <v>256</v>
      </c>
      <c r="H215" s="223">
        <v>42.1</v>
      </c>
      <c r="I215" s="224"/>
      <c r="J215" s="225">
        <f>ROUND(I215*H215,2)</f>
        <v>0</v>
      </c>
      <c r="K215" s="221" t="s">
        <v>140</v>
      </c>
      <c r="L215" s="45"/>
      <c r="M215" s="226" t="s">
        <v>1</v>
      </c>
      <c r="N215" s="227" t="s">
        <v>43</v>
      </c>
      <c r="O215" s="92"/>
      <c r="P215" s="228">
        <f>O215*H215</f>
        <v>0</v>
      </c>
      <c r="Q215" s="228">
        <v>0.20469</v>
      </c>
      <c r="R215" s="228">
        <f>Q215*H215</f>
        <v>8.617449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141</v>
      </c>
      <c r="AT215" s="230" t="s">
        <v>136</v>
      </c>
      <c r="AU215" s="230" t="s">
        <v>88</v>
      </c>
      <c r="AY215" s="18" t="s">
        <v>134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86</v>
      </c>
      <c r="BK215" s="231">
        <f>ROUND(I215*H215,2)</f>
        <v>0</v>
      </c>
      <c r="BL215" s="18" t="s">
        <v>141</v>
      </c>
      <c r="BM215" s="230" t="s">
        <v>494</v>
      </c>
    </row>
    <row r="216" s="2" customFormat="1" ht="16.5" customHeight="1">
      <c r="A216" s="39"/>
      <c r="B216" s="40"/>
      <c r="C216" s="219" t="s">
        <v>286</v>
      </c>
      <c r="D216" s="219" t="s">
        <v>136</v>
      </c>
      <c r="E216" s="220" t="s">
        <v>495</v>
      </c>
      <c r="F216" s="221" t="s">
        <v>496</v>
      </c>
      <c r="G216" s="222" t="s">
        <v>400</v>
      </c>
      <c r="H216" s="223">
        <v>2</v>
      </c>
      <c r="I216" s="224"/>
      <c r="J216" s="225">
        <f>ROUND(I216*H216,2)</f>
        <v>0</v>
      </c>
      <c r="K216" s="221" t="s">
        <v>1</v>
      </c>
      <c r="L216" s="45"/>
      <c r="M216" s="226" t="s">
        <v>1</v>
      </c>
      <c r="N216" s="227" t="s">
        <v>43</v>
      </c>
      <c r="O216" s="92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141</v>
      </c>
      <c r="AT216" s="230" t="s">
        <v>136</v>
      </c>
      <c r="AU216" s="230" t="s">
        <v>88</v>
      </c>
      <c r="AY216" s="18" t="s">
        <v>134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86</v>
      </c>
      <c r="BK216" s="231">
        <f>ROUND(I216*H216,2)</f>
        <v>0</v>
      </c>
      <c r="BL216" s="18" t="s">
        <v>141</v>
      </c>
      <c r="BM216" s="230" t="s">
        <v>497</v>
      </c>
    </row>
    <row r="217" s="12" customFormat="1" ht="22.8" customHeight="1">
      <c r="A217" s="12"/>
      <c r="B217" s="203"/>
      <c r="C217" s="204"/>
      <c r="D217" s="205" t="s">
        <v>77</v>
      </c>
      <c r="E217" s="217" t="s">
        <v>316</v>
      </c>
      <c r="F217" s="217" t="s">
        <v>498</v>
      </c>
      <c r="G217" s="204"/>
      <c r="H217" s="204"/>
      <c r="I217" s="207"/>
      <c r="J217" s="218">
        <f>BK217</f>
        <v>0</v>
      </c>
      <c r="K217" s="204"/>
      <c r="L217" s="209"/>
      <c r="M217" s="210"/>
      <c r="N217" s="211"/>
      <c r="O217" s="211"/>
      <c r="P217" s="212">
        <f>SUM(P218:P236)</f>
        <v>0</v>
      </c>
      <c r="Q217" s="211"/>
      <c r="R217" s="212">
        <f>SUM(R218:R236)</f>
        <v>0</v>
      </c>
      <c r="S217" s="211"/>
      <c r="T217" s="213">
        <f>SUM(T218:T236)</f>
        <v>112.8914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14" t="s">
        <v>86</v>
      </c>
      <c r="AT217" s="215" t="s">
        <v>77</v>
      </c>
      <c r="AU217" s="215" t="s">
        <v>86</v>
      </c>
      <c r="AY217" s="214" t="s">
        <v>134</v>
      </c>
      <c r="BK217" s="216">
        <f>SUM(BK218:BK236)</f>
        <v>0</v>
      </c>
    </row>
    <row r="218" s="2" customFormat="1" ht="37.8" customHeight="1">
      <c r="A218" s="39"/>
      <c r="B218" s="40"/>
      <c r="C218" s="219" t="s">
        <v>290</v>
      </c>
      <c r="D218" s="219" t="s">
        <v>136</v>
      </c>
      <c r="E218" s="220" t="s">
        <v>499</v>
      </c>
      <c r="F218" s="221" t="s">
        <v>500</v>
      </c>
      <c r="G218" s="222" t="s">
        <v>139</v>
      </c>
      <c r="H218" s="223">
        <v>24.041</v>
      </c>
      <c r="I218" s="224"/>
      <c r="J218" s="225">
        <f>ROUND(I218*H218,2)</f>
        <v>0</v>
      </c>
      <c r="K218" s="221" t="s">
        <v>140</v>
      </c>
      <c r="L218" s="45"/>
      <c r="M218" s="226" t="s">
        <v>1</v>
      </c>
      <c r="N218" s="227" t="s">
        <v>43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2.2</v>
      </c>
      <c r="T218" s="229">
        <f>S218*H218</f>
        <v>52.890200000000008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141</v>
      </c>
      <c r="AT218" s="230" t="s">
        <v>136</v>
      </c>
      <c r="AU218" s="230" t="s">
        <v>88</v>
      </c>
      <c r="AY218" s="18" t="s">
        <v>134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86</v>
      </c>
      <c r="BK218" s="231">
        <f>ROUND(I218*H218,2)</f>
        <v>0</v>
      </c>
      <c r="BL218" s="18" t="s">
        <v>141</v>
      </c>
      <c r="BM218" s="230" t="s">
        <v>501</v>
      </c>
    </row>
    <row r="219" s="14" customFormat="1">
      <c r="A219" s="14"/>
      <c r="B219" s="244"/>
      <c r="C219" s="245"/>
      <c r="D219" s="234" t="s">
        <v>143</v>
      </c>
      <c r="E219" s="246" t="s">
        <v>1</v>
      </c>
      <c r="F219" s="247" t="s">
        <v>502</v>
      </c>
      <c r="G219" s="245"/>
      <c r="H219" s="246" t="s">
        <v>1</v>
      </c>
      <c r="I219" s="248"/>
      <c r="J219" s="245"/>
      <c r="K219" s="245"/>
      <c r="L219" s="249"/>
      <c r="M219" s="250"/>
      <c r="N219" s="251"/>
      <c r="O219" s="251"/>
      <c r="P219" s="251"/>
      <c r="Q219" s="251"/>
      <c r="R219" s="251"/>
      <c r="S219" s="251"/>
      <c r="T219" s="25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3" t="s">
        <v>143</v>
      </c>
      <c r="AU219" s="253" t="s">
        <v>88</v>
      </c>
      <c r="AV219" s="14" t="s">
        <v>86</v>
      </c>
      <c r="AW219" s="14" t="s">
        <v>35</v>
      </c>
      <c r="AX219" s="14" t="s">
        <v>78</v>
      </c>
      <c r="AY219" s="253" t="s">
        <v>134</v>
      </c>
    </row>
    <row r="220" s="13" customFormat="1">
      <c r="A220" s="13"/>
      <c r="B220" s="232"/>
      <c r="C220" s="233"/>
      <c r="D220" s="234" t="s">
        <v>143</v>
      </c>
      <c r="E220" s="235" t="s">
        <v>1</v>
      </c>
      <c r="F220" s="236" t="s">
        <v>503</v>
      </c>
      <c r="G220" s="233"/>
      <c r="H220" s="237">
        <v>24.041</v>
      </c>
      <c r="I220" s="238"/>
      <c r="J220" s="233"/>
      <c r="K220" s="233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143</v>
      </c>
      <c r="AU220" s="243" t="s">
        <v>88</v>
      </c>
      <c r="AV220" s="13" t="s">
        <v>88</v>
      </c>
      <c r="AW220" s="13" t="s">
        <v>35</v>
      </c>
      <c r="AX220" s="13" t="s">
        <v>86</v>
      </c>
      <c r="AY220" s="243" t="s">
        <v>134</v>
      </c>
    </row>
    <row r="221" s="2" customFormat="1" ht="24.15" customHeight="1">
      <c r="A221" s="39"/>
      <c r="B221" s="40"/>
      <c r="C221" s="219" t="s">
        <v>294</v>
      </c>
      <c r="D221" s="219" t="s">
        <v>136</v>
      </c>
      <c r="E221" s="220" t="s">
        <v>504</v>
      </c>
      <c r="F221" s="221" t="s">
        <v>505</v>
      </c>
      <c r="G221" s="222" t="s">
        <v>139</v>
      </c>
      <c r="H221" s="223">
        <v>8.2739999999999984</v>
      </c>
      <c r="I221" s="224"/>
      <c r="J221" s="225">
        <f>ROUND(I221*H221,2)</f>
        <v>0</v>
      </c>
      <c r="K221" s="221" t="s">
        <v>1</v>
      </c>
      <c r="L221" s="45"/>
      <c r="M221" s="226" t="s">
        <v>1</v>
      </c>
      <c r="N221" s="227" t="s">
        <v>43</v>
      </c>
      <c r="O221" s="92"/>
      <c r="P221" s="228">
        <f>O221*H221</f>
        <v>0</v>
      </c>
      <c r="Q221" s="228">
        <v>0</v>
      </c>
      <c r="R221" s="228">
        <f>Q221*H221</f>
        <v>0</v>
      </c>
      <c r="S221" s="228">
        <v>2.2</v>
      </c>
      <c r="T221" s="229">
        <f>S221*H221</f>
        <v>18.2028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141</v>
      </c>
      <c r="AT221" s="230" t="s">
        <v>136</v>
      </c>
      <c r="AU221" s="230" t="s">
        <v>88</v>
      </c>
      <c r="AY221" s="18" t="s">
        <v>134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86</v>
      </c>
      <c r="BK221" s="231">
        <f>ROUND(I221*H221,2)</f>
        <v>0</v>
      </c>
      <c r="BL221" s="18" t="s">
        <v>141</v>
      </c>
      <c r="BM221" s="230" t="s">
        <v>506</v>
      </c>
    </row>
    <row r="222" s="14" customFormat="1">
      <c r="A222" s="14"/>
      <c r="B222" s="244"/>
      <c r="C222" s="245"/>
      <c r="D222" s="234" t="s">
        <v>143</v>
      </c>
      <c r="E222" s="246" t="s">
        <v>1</v>
      </c>
      <c r="F222" s="247" t="s">
        <v>507</v>
      </c>
      <c r="G222" s="245"/>
      <c r="H222" s="246" t="s">
        <v>1</v>
      </c>
      <c r="I222" s="248"/>
      <c r="J222" s="245"/>
      <c r="K222" s="245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143</v>
      </c>
      <c r="AU222" s="253" t="s">
        <v>88</v>
      </c>
      <c r="AV222" s="14" t="s">
        <v>86</v>
      </c>
      <c r="AW222" s="14" t="s">
        <v>35</v>
      </c>
      <c r="AX222" s="14" t="s">
        <v>78</v>
      </c>
      <c r="AY222" s="253" t="s">
        <v>134</v>
      </c>
    </row>
    <row r="223" s="13" customFormat="1">
      <c r="A223" s="13"/>
      <c r="B223" s="232"/>
      <c r="C223" s="233"/>
      <c r="D223" s="234" t="s">
        <v>143</v>
      </c>
      <c r="E223" s="235" t="s">
        <v>1</v>
      </c>
      <c r="F223" s="236" t="s">
        <v>508</v>
      </c>
      <c r="G223" s="233"/>
      <c r="H223" s="237">
        <v>8.2739999999999984</v>
      </c>
      <c r="I223" s="238"/>
      <c r="J223" s="233"/>
      <c r="K223" s="233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143</v>
      </c>
      <c r="AU223" s="243" t="s">
        <v>88</v>
      </c>
      <c r="AV223" s="13" t="s">
        <v>88</v>
      </c>
      <c r="AW223" s="13" t="s">
        <v>35</v>
      </c>
      <c r="AX223" s="13" t="s">
        <v>86</v>
      </c>
      <c r="AY223" s="243" t="s">
        <v>134</v>
      </c>
    </row>
    <row r="224" s="2" customFormat="1" ht="37.8" customHeight="1">
      <c r="A224" s="39"/>
      <c r="B224" s="40"/>
      <c r="C224" s="219" t="s">
        <v>298</v>
      </c>
      <c r="D224" s="219" t="s">
        <v>136</v>
      </c>
      <c r="E224" s="220" t="s">
        <v>509</v>
      </c>
      <c r="F224" s="221" t="s">
        <v>510</v>
      </c>
      <c r="G224" s="222" t="s">
        <v>139</v>
      </c>
      <c r="H224" s="223">
        <v>17.416</v>
      </c>
      <c r="I224" s="224"/>
      <c r="J224" s="225">
        <f>ROUND(I224*H224,2)</f>
        <v>0</v>
      </c>
      <c r="K224" s="221" t="s">
        <v>140</v>
      </c>
      <c r="L224" s="45"/>
      <c r="M224" s="226" t="s">
        <v>1</v>
      </c>
      <c r="N224" s="227" t="s">
        <v>43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2.4</v>
      </c>
      <c r="T224" s="229">
        <f>S224*H224</f>
        <v>41.7984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141</v>
      </c>
      <c r="AT224" s="230" t="s">
        <v>136</v>
      </c>
      <c r="AU224" s="230" t="s">
        <v>88</v>
      </c>
      <c r="AY224" s="18" t="s">
        <v>134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86</v>
      </c>
      <c r="BK224" s="231">
        <f>ROUND(I224*H224,2)</f>
        <v>0</v>
      </c>
      <c r="BL224" s="18" t="s">
        <v>141</v>
      </c>
      <c r="BM224" s="230" t="s">
        <v>511</v>
      </c>
    </row>
    <row r="225" s="14" customFormat="1">
      <c r="A225" s="14"/>
      <c r="B225" s="244"/>
      <c r="C225" s="245"/>
      <c r="D225" s="234" t="s">
        <v>143</v>
      </c>
      <c r="E225" s="246" t="s">
        <v>1</v>
      </c>
      <c r="F225" s="247" t="s">
        <v>512</v>
      </c>
      <c r="G225" s="245"/>
      <c r="H225" s="246" t="s">
        <v>1</v>
      </c>
      <c r="I225" s="248"/>
      <c r="J225" s="245"/>
      <c r="K225" s="245"/>
      <c r="L225" s="249"/>
      <c r="M225" s="250"/>
      <c r="N225" s="251"/>
      <c r="O225" s="251"/>
      <c r="P225" s="251"/>
      <c r="Q225" s="251"/>
      <c r="R225" s="251"/>
      <c r="S225" s="251"/>
      <c r="T225" s="25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3" t="s">
        <v>143</v>
      </c>
      <c r="AU225" s="253" t="s">
        <v>88</v>
      </c>
      <c r="AV225" s="14" t="s">
        <v>86</v>
      </c>
      <c r="AW225" s="14" t="s">
        <v>35</v>
      </c>
      <c r="AX225" s="14" t="s">
        <v>78</v>
      </c>
      <c r="AY225" s="253" t="s">
        <v>134</v>
      </c>
    </row>
    <row r="226" s="13" customFormat="1">
      <c r="A226" s="13"/>
      <c r="B226" s="232"/>
      <c r="C226" s="233"/>
      <c r="D226" s="234" t="s">
        <v>143</v>
      </c>
      <c r="E226" s="235" t="s">
        <v>1</v>
      </c>
      <c r="F226" s="236" t="s">
        <v>513</v>
      </c>
      <c r="G226" s="233"/>
      <c r="H226" s="237">
        <v>0.57299999999999992</v>
      </c>
      <c r="I226" s="238"/>
      <c r="J226" s="233"/>
      <c r="K226" s="233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143</v>
      </c>
      <c r="AU226" s="243" t="s">
        <v>88</v>
      </c>
      <c r="AV226" s="13" t="s">
        <v>88</v>
      </c>
      <c r="AW226" s="13" t="s">
        <v>35</v>
      </c>
      <c r="AX226" s="13" t="s">
        <v>78</v>
      </c>
      <c r="AY226" s="243" t="s">
        <v>134</v>
      </c>
    </row>
    <row r="227" s="14" customFormat="1">
      <c r="A227" s="14"/>
      <c r="B227" s="244"/>
      <c r="C227" s="245"/>
      <c r="D227" s="234" t="s">
        <v>143</v>
      </c>
      <c r="E227" s="246" t="s">
        <v>1</v>
      </c>
      <c r="F227" s="247" t="s">
        <v>514</v>
      </c>
      <c r="G227" s="245"/>
      <c r="H227" s="246" t="s">
        <v>1</v>
      </c>
      <c r="I227" s="248"/>
      <c r="J227" s="245"/>
      <c r="K227" s="245"/>
      <c r="L227" s="249"/>
      <c r="M227" s="250"/>
      <c r="N227" s="251"/>
      <c r="O227" s="251"/>
      <c r="P227" s="251"/>
      <c r="Q227" s="251"/>
      <c r="R227" s="251"/>
      <c r="S227" s="251"/>
      <c r="T227" s="25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3" t="s">
        <v>143</v>
      </c>
      <c r="AU227" s="253" t="s">
        <v>88</v>
      </c>
      <c r="AV227" s="14" t="s">
        <v>86</v>
      </c>
      <c r="AW227" s="14" t="s">
        <v>35</v>
      </c>
      <c r="AX227" s="14" t="s">
        <v>78</v>
      </c>
      <c r="AY227" s="253" t="s">
        <v>134</v>
      </c>
    </row>
    <row r="228" s="14" customFormat="1">
      <c r="A228" s="14"/>
      <c r="B228" s="244"/>
      <c r="C228" s="245"/>
      <c r="D228" s="234" t="s">
        <v>143</v>
      </c>
      <c r="E228" s="246" t="s">
        <v>1</v>
      </c>
      <c r="F228" s="247" t="s">
        <v>515</v>
      </c>
      <c r="G228" s="245"/>
      <c r="H228" s="246" t="s">
        <v>1</v>
      </c>
      <c r="I228" s="248"/>
      <c r="J228" s="245"/>
      <c r="K228" s="245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143</v>
      </c>
      <c r="AU228" s="253" t="s">
        <v>88</v>
      </c>
      <c r="AV228" s="14" t="s">
        <v>86</v>
      </c>
      <c r="AW228" s="14" t="s">
        <v>35</v>
      </c>
      <c r="AX228" s="14" t="s">
        <v>78</v>
      </c>
      <c r="AY228" s="253" t="s">
        <v>134</v>
      </c>
    </row>
    <row r="229" s="13" customFormat="1">
      <c r="A229" s="13"/>
      <c r="B229" s="232"/>
      <c r="C229" s="233"/>
      <c r="D229" s="234" t="s">
        <v>143</v>
      </c>
      <c r="E229" s="235" t="s">
        <v>1</v>
      </c>
      <c r="F229" s="236" t="s">
        <v>516</v>
      </c>
      <c r="G229" s="233"/>
      <c r="H229" s="237">
        <v>1.197</v>
      </c>
      <c r="I229" s="238"/>
      <c r="J229" s="233"/>
      <c r="K229" s="233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143</v>
      </c>
      <c r="AU229" s="243" t="s">
        <v>88</v>
      </c>
      <c r="AV229" s="13" t="s">
        <v>88</v>
      </c>
      <c r="AW229" s="13" t="s">
        <v>35</v>
      </c>
      <c r="AX229" s="13" t="s">
        <v>78</v>
      </c>
      <c r="AY229" s="243" t="s">
        <v>134</v>
      </c>
    </row>
    <row r="230" s="13" customFormat="1">
      <c r="A230" s="13"/>
      <c r="B230" s="232"/>
      <c r="C230" s="233"/>
      <c r="D230" s="234" t="s">
        <v>143</v>
      </c>
      <c r="E230" s="235" t="s">
        <v>1</v>
      </c>
      <c r="F230" s="236" t="s">
        <v>517</v>
      </c>
      <c r="G230" s="233"/>
      <c r="H230" s="237">
        <v>3.4</v>
      </c>
      <c r="I230" s="238"/>
      <c r="J230" s="233"/>
      <c r="K230" s="233"/>
      <c r="L230" s="239"/>
      <c r="M230" s="240"/>
      <c r="N230" s="241"/>
      <c r="O230" s="241"/>
      <c r="P230" s="241"/>
      <c r="Q230" s="241"/>
      <c r="R230" s="241"/>
      <c r="S230" s="241"/>
      <c r="T230" s="24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3" t="s">
        <v>143</v>
      </c>
      <c r="AU230" s="243" t="s">
        <v>88</v>
      </c>
      <c r="AV230" s="13" t="s">
        <v>88</v>
      </c>
      <c r="AW230" s="13" t="s">
        <v>35</v>
      </c>
      <c r="AX230" s="13" t="s">
        <v>78</v>
      </c>
      <c r="AY230" s="243" t="s">
        <v>134</v>
      </c>
    </row>
    <row r="231" s="14" customFormat="1">
      <c r="A231" s="14"/>
      <c r="B231" s="244"/>
      <c r="C231" s="245"/>
      <c r="D231" s="234" t="s">
        <v>143</v>
      </c>
      <c r="E231" s="246" t="s">
        <v>1</v>
      </c>
      <c r="F231" s="247" t="s">
        <v>518</v>
      </c>
      <c r="G231" s="245"/>
      <c r="H231" s="246" t="s">
        <v>1</v>
      </c>
      <c r="I231" s="248"/>
      <c r="J231" s="245"/>
      <c r="K231" s="245"/>
      <c r="L231" s="249"/>
      <c r="M231" s="250"/>
      <c r="N231" s="251"/>
      <c r="O231" s="251"/>
      <c r="P231" s="251"/>
      <c r="Q231" s="251"/>
      <c r="R231" s="251"/>
      <c r="S231" s="251"/>
      <c r="T231" s="25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3" t="s">
        <v>143</v>
      </c>
      <c r="AU231" s="253" t="s">
        <v>88</v>
      </c>
      <c r="AV231" s="14" t="s">
        <v>86</v>
      </c>
      <c r="AW231" s="14" t="s">
        <v>35</v>
      </c>
      <c r="AX231" s="14" t="s">
        <v>78</v>
      </c>
      <c r="AY231" s="253" t="s">
        <v>134</v>
      </c>
    </row>
    <row r="232" s="13" customFormat="1">
      <c r="A232" s="13"/>
      <c r="B232" s="232"/>
      <c r="C232" s="233"/>
      <c r="D232" s="234" t="s">
        <v>143</v>
      </c>
      <c r="E232" s="235" t="s">
        <v>1</v>
      </c>
      <c r="F232" s="236" t="s">
        <v>519</v>
      </c>
      <c r="G232" s="233"/>
      <c r="H232" s="237">
        <v>0.97199999999999984</v>
      </c>
      <c r="I232" s="238"/>
      <c r="J232" s="233"/>
      <c r="K232" s="233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143</v>
      </c>
      <c r="AU232" s="243" t="s">
        <v>88</v>
      </c>
      <c r="AV232" s="13" t="s">
        <v>88</v>
      </c>
      <c r="AW232" s="13" t="s">
        <v>35</v>
      </c>
      <c r="AX232" s="13" t="s">
        <v>78</v>
      </c>
      <c r="AY232" s="243" t="s">
        <v>134</v>
      </c>
    </row>
    <row r="233" s="13" customFormat="1">
      <c r="A233" s="13"/>
      <c r="B233" s="232"/>
      <c r="C233" s="233"/>
      <c r="D233" s="234" t="s">
        <v>143</v>
      </c>
      <c r="E233" s="235" t="s">
        <v>1</v>
      </c>
      <c r="F233" s="236" t="s">
        <v>520</v>
      </c>
      <c r="G233" s="233"/>
      <c r="H233" s="237">
        <v>3</v>
      </c>
      <c r="I233" s="238"/>
      <c r="J233" s="233"/>
      <c r="K233" s="233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143</v>
      </c>
      <c r="AU233" s="243" t="s">
        <v>88</v>
      </c>
      <c r="AV233" s="13" t="s">
        <v>88</v>
      </c>
      <c r="AW233" s="13" t="s">
        <v>35</v>
      </c>
      <c r="AX233" s="13" t="s">
        <v>78</v>
      </c>
      <c r="AY233" s="243" t="s">
        <v>134</v>
      </c>
    </row>
    <row r="234" s="14" customFormat="1">
      <c r="A234" s="14"/>
      <c r="B234" s="244"/>
      <c r="C234" s="245"/>
      <c r="D234" s="234" t="s">
        <v>143</v>
      </c>
      <c r="E234" s="246" t="s">
        <v>1</v>
      </c>
      <c r="F234" s="247" t="s">
        <v>521</v>
      </c>
      <c r="G234" s="245"/>
      <c r="H234" s="246" t="s">
        <v>1</v>
      </c>
      <c r="I234" s="248"/>
      <c r="J234" s="245"/>
      <c r="K234" s="245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143</v>
      </c>
      <c r="AU234" s="253" t="s">
        <v>88</v>
      </c>
      <c r="AV234" s="14" t="s">
        <v>86</v>
      </c>
      <c r="AW234" s="14" t="s">
        <v>35</v>
      </c>
      <c r="AX234" s="14" t="s">
        <v>78</v>
      </c>
      <c r="AY234" s="253" t="s">
        <v>134</v>
      </c>
    </row>
    <row r="235" s="13" customFormat="1">
      <c r="A235" s="13"/>
      <c r="B235" s="232"/>
      <c r="C235" s="233"/>
      <c r="D235" s="234" t="s">
        <v>143</v>
      </c>
      <c r="E235" s="235" t="s">
        <v>1</v>
      </c>
      <c r="F235" s="236" t="s">
        <v>522</v>
      </c>
      <c r="G235" s="233"/>
      <c r="H235" s="237">
        <v>8.2739999999999984</v>
      </c>
      <c r="I235" s="238"/>
      <c r="J235" s="233"/>
      <c r="K235" s="233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143</v>
      </c>
      <c r="AU235" s="243" t="s">
        <v>88</v>
      </c>
      <c r="AV235" s="13" t="s">
        <v>88</v>
      </c>
      <c r="AW235" s="13" t="s">
        <v>35</v>
      </c>
      <c r="AX235" s="13" t="s">
        <v>78</v>
      </c>
      <c r="AY235" s="243" t="s">
        <v>134</v>
      </c>
    </row>
    <row r="236" s="16" customFormat="1">
      <c r="A236" s="16"/>
      <c r="B236" s="265"/>
      <c r="C236" s="266"/>
      <c r="D236" s="234" t="s">
        <v>143</v>
      </c>
      <c r="E236" s="267" t="s">
        <v>1</v>
      </c>
      <c r="F236" s="268" t="s">
        <v>162</v>
      </c>
      <c r="G236" s="266"/>
      <c r="H236" s="269">
        <v>17.416</v>
      </c>
      <c r="I236" s="270"/>
      <c r="J236" s="266"/>
      <c r="K236" s="266"/>
      <c r="L236" s="271"/>
      <c r="M236" s="272"/>
      <c r="N236" s="273"/>
      <c r="O236" s="273"/>
      <c r="P236" s="273"/>
      <c r="Q236" s="273"/>
      <c r="R236" s="273"/>
      <c r="S236" s="273"/>
      <c r="T236" s="274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T236" s="275" t="s">
        <v>143</v>
      </c>
      <c r="AU236" s="275" t="s">
        <v>88</v>
      </c>
      <c r="AV236" s="16" t="s">
        <v>141</v>
      </c>
      <c r="AW236" s="16" t="s">
        <v>35</v>
      </c>
      <c r="AX236" s="16" t="s">
        <v>86</v>
      </c>
      <c r="AY236" s="275" t="s">
        <v>134</v>
      </c>
    </row>
    <row r="237" s="12" customFormat="1" ht="22.8" customHeight="1">
      <c r="A237" s="12"/>
      <c r="B237" s="203"/>
      <c r="C237" s="204"/>
      <c r="D237" s="205" t="s">
        <v>77</v>
      </c>
      <c r="E237" s="217" t="s">
        <v>330</v>
      </c>
      <c r="F237" s="217" t="s">
        <v>523</v>
      </c>
      <c r="G237" s="204"/>
      <c r="H237" s="204"/>
      <c r="I237" s="207"/>
      <c r="J237" s="218">
        <f>BK237</f>
        <v>0</v>
      </c>
      <c r="K237" s="204"/>
      <c r="L237" s="209"/>
      <c r="M237" s="210"/>
      <c r="N237" s="211"/>
      <c r="O237" s="211"/>
      <c r="P237" s="212">
        <f>SUM(P238:P245)</f>
        <v>0</v>
      </c>
      <c r="Q237" s="211"/>
      <c r="R237" s="212">
        <f>SUM(R238:R245)</f>
        <v>2.8629000000000004</v>
      </c>
      <c r="S237" s="211"/>
      <c r="T237" s="213">
        <f>SUM(T238:T245)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4" t="s">
        <v>86</v>
      </c>
      <c r="AT237" s="215" t="s">
        <v>77</v>
      </c>
      <c r="AU237" s="215" t="s">
        <v>86</v>
      </c>
      <c r="AY237" s="214" t="s">
        <v>134</v>
      </c>
      <c r="BK237" s="216">
        <f>SUM(BK238:BK245)</f>
        <v>0</v>
      </c>
    </row>
    <row r="238" s="2" customFormat="1" ht="24.15" customHeight="1">
      <c r="A238" s="39"/>
      <c r="B238" s="40"/>
      <c r="C238" s="219" t="s">
        <v>302</v>
      </c>
      <c r="D238" s="219" t="s">
        <v>136</v>
      </c>
      <c r="E238" s="220" t="s">
        <v>524</v>
      </c>
      <c r="F238" s="221" t="s">
        <v>525</v>
      </c>
      <c r="G238" s="222" t="s">
        <v>526</v>
      </c>
      <c r="H238" s="223">
        <v>15</v>
      </c>
      <c r="I238" s="224"/>
      <c r="J238" s="225">
        <f>ROUND(I238*H238,2)</f>
        <v>0</v>
      </c>
      <c r="K238" s="221" t="s">
        <v>1</v>
      </c>
      <c r="L238" s="45"/>
      <c r="M238" s="226" t="s">
        <v>1</v>
      </c>
      <c r="N238" s="227" t="s">
        <v>43</v>
      </c>
      <c r="O238" s="92"/>
      <c r="P238" s="228">
        <f>O238*H238</f>
        <v>0</v>
      </c>
      <c r="Q238" s="228">
        <v>0.14737</v>
      </c>
      <c r="R238" s="228">
        <f>Q238*H238</f>
        <v>2.21055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141</v>
      </c>
      <c r="AT238" s="230" t="s">
        <v>136</v>
      </c>
      <c r="AU238" s="230" t="s">
        <v>88</v>
      </c>
      <c r="AY238" s="18" t="s">
        <v>134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86</v>
      </c>
      <c r="BK238" s="231">
        <f>ROUND(I238*H238,2)</f>
        <v>0</v>
      </c>
      <c r="BL238" s="18" t="s">
        <v>141</v>
      </c>
      <c r="BM238" s="230" t="s">
        <v>527</v>
      </c>
    </row>
    <row r="239" s="13" customFormat="1">
      <c r="A239" s="13"/>
      <c r="B239" s="232"/>
      <c r="C239" s="233"/>
      <c r="D239" s="234" t="s">
        <v>143</v>
      </c>
      <c r="E239" s="235" t="s">
        <v>1</v>
      </c>
      <c r="F239" s="236" t="s">
        <v>528</v>
      </c>
      <c r="G239" s="233"/>
      <c r="H239" s="237">
        <v>15</v>
      </c>
      <c r="I239" s="238"/>
      <c r="J239" s="233"/>
      <c r="K239" s="233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143</v>
      </c>
      <c r="AU239" s="243" t="s">
        <v>88</v>
      </c>
      <c r="AV239" s="13" t="s">
        <v>88</v>
      </c>
      <c r="AW239" s="13" t="s">
        <v>35</v>
      </c>
      <c r="AX239" s="13" t="s">
        <v>86</v>
      </c>
      <c r="AY239" s="243" t="s">
        <v>134</v>
      </c>
    </row>
    <row r="240" s="2" customFormat="1" ht="24.15" customHeight="1">
      <c r="A240" s="39"/>
      <c r="B240" s="40"/>
      <c r="C240" s="276" t="s">
        <v>306</v>
      </c>
      <c r="D240" s="276" t="s">
        <v>196</v>
      </c>
      <c r="E240" s="277" t="s">
        <v>529</v>
      </c>
      <c r="F240" s="278" t="s">
        <v>530</v>
      </c>
      <c r="G240" s="279" t="s">
        <v>256</v>
      </c>
      <c r="H240" s="280">
        <v>15.15</v>
      </c>
      <c r="I240" s="281"/>
      <c r="J240" s="282">
        <f>ROUND(I240*H240,2)</f>
        <v>0</v>
      </c>
      <c r="K240" s="278" t="s">
        <v>140</v>
      </c>
      <c r="L240" s="283"/>
      <c r="M240" s="284" t="s">
        <v>1</v>
      </c>
      <c r="N240" s="285" t="s">
        <v>43</v>
      </c>
      <c r="O240" s="92"/>
      <c r="P240" s="228">
        <f>O240*H240</f>
        <v>0</v>
      </c>
      <c r="Q240" s="228">
        <v>0.031</v>
      </c>
      <c r="R240" s="228">
        <f>Q240*H240</f>
        <v>0.46965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184</v>
      </c>
      <c r="AT240" s="230" t="s">
        <v>196</v>
      </c>
      <c r="AU240" s="230" t="s">
        <v>88</v>
      </c>
      <c r="AY240" s="18" t="s">
        <v>134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86</v>
      </c>
      <c r="BK240" s="231">
        <f>ROUND(I240*H240,2)</f>
        <v>0</v>
      </c>
      <c r="BL240" s="18" t="s">
        <v>141</v>
      </c>
      <c r="BM240" s="230" t="s">
        <v>531</v>
      </c>
    </row>
    <row r="241" s="13" customFormat="1">
      <c r="A241" s="13"/>
      <c r="B241" s="232"/>
      <c r="C241" s="233"/>
      <c r="D241" s="234" t="s">
        <v>143</v>
      </c>
      <c r="E241" s="235" t="s">
        <v>1</v>
      </c>
      <c r="F241" s="236" t="s">
        <v>532</v>
      </c>
      <c r="G241" s="233"/>
      <c r="H241" s="237">
        <v>15.15</v>
      </c>
      <c r="I241" s="238"/>
      <c r="J241" s="233"/>
      <c r="K241" s="233"/>
      <c r="L241" s="239"/>
      <c r="M241" s="240"/>
      <c r="N241" s="241"/>
      <c r="O241" s="241"/>
      <c r="P241" s="241"/>
      <c r="Q241" s="241"/>
      <c r="R241" s="241"/>
      <c r="S241" s="241"/>
      <c r="T241" s="24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3" t="s">
        <v>143</v>
      </c>
      <c r="AU241" s="243" t="s">
        <v>88</v>
      </c>
      <c r="AV241" s="13" t="s">
        <v>88</v>
      </c>
      <c r="AW241" s="13" t="s">
        <v>35</v>
      </c>
      <c r="AX241" s="13" t="s">
        <v>86</v>
      </c>
      <c r="AY241" s="243" t="s">
        <v>134</v>
      </c>
    </row>
    <row r="242" s="2" customFormat="1" ht="21.75" customHeight="1">
      <c r="A242" s="39"/>
      <c r="B242" s="40"/>
      <c r="C242" s="276" t="s">
        <v>310</v>
      </c>
      <c r="D242" s="276" t="s">
        <v>196</v>
      </c>
      <c r="E242" s="277" t="s">
        <v>533</v>
      </c>
      <c r="F242" s="278" t="s">
        <v>534</v>
      </c>
      <c r="G242" s="279" t="s">
        <v>526</v>
      </c>
      <c r="H242" s="280">
        <v>30.3</v>
      </c>
      <c r="I242" s="281"/>
      <c r="J242" s="282">
        <f>ROUND(I242*H242,2)</f>
        <v>0</v>
      </c>
      <c r="K242" s="278" t="s">
        <v>140</v>
      </c>
      <c r="L242" s="283"/>
      <c r="M242" s="284" t="s">
        <v>1</v>
      </c>
      <c r="N242" s="285" t="s">
        <v>43</v>
      </c>
      <c r="O242" s="92"/>
      <c r="P242" s="228">
        <f>O242*H242</f>
        <v>0</v>
      </c>
      <c r="Q242" s="228">
        <v>0.006</v>
      </c>
      <c r="R242" s="228">
        <f>Q242*H242</f>
        <v>0.18180000000000003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184</v>
      </c>
      <c r="AT242" s="230" t="s">
        <v>196</v>
      </c>
      <c r="AU242" s="230" t="s">
        <v>88</v>
      </c>
      <c r="AY242" s="18" t="s">
        <v>134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86</v>
      </c>
      <c r="BK242" s="231">
        <f>ROUND(I242*H242,2)</f>
        <v>0</v>
      </c>
      <c r="BL242" s="18" t="s">
        <v>141</v>
      </c>
      <c r="BM242" s="230" t="s">
        <v>535</v>
      </c>
    </row>
    <row r="243" s="13" customFormat="1">
      <c r="A243" s="13"/>
      <c r="B243" s="232"/>
      <c r="C243" s="233"/>
      <c r="D243" s="234" t="s">
        <v>143</v>
      </c>
      <c r="E243" s="235" t="s">
        <v>1</v>
      </c>
      <c r="F243" s="236" t="s">
        <v>536</v>
      </c>
      <c r="G243" s="233"/>
      <c r="H243" s="237">
        <v>30.3</v>
      </c>
      <c r="I243" s="238"/>
      <c r="J243" s="233"/>
      <c r="K243" s="233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143</v>
      </c>
      <c r="AU243" s="243" t="s">
        <v>88</v>
      </c>
      <c r="AV243" s="13" t="s">
        <v>88</v>
      </c>
      <c r="AW243" s="13" t="s">
        <v>35</v>
      </c>
      <c r="AX243" s="13" t="s">
        <v>86</v>
      </c>
      <c r="AY243" s="243" t="s">
        <v>134</v>
      </c>
    </row>
    <row r="244" s="2" customFormat="1" ht="16.5" customHeight="1">
      <c r="A244" s="39"/>
      <c r="B244" s="40"/>
      <c r="C244" s="219" t="s">
        <v>316</v>
      </c>
      <c r="D244" s="219" t="s">
        <v>136</v>
      </c>
      <c r="E244" s="220" t="s">
        <v>537</v>
      </c>
      <c r="F244" s="221" t="s">
        <v>538</v>
      </c>
      <c r="G244" s="222" t="s">
        <v>256</v>
      </c>
      <c r="H244" s="223">
        <v>15</v>
      </c>
      <c r="I244" s="224"/>
      <c r="J244" s="225">
        <f>ROUND(I244*H244,2)</f>
        <v>0</v>
      </c>
      <c r="K244" s="221" t="s">
        <v>1</v>
      </c>
      <c r="L244" s="45"/>
      <c r="M244" s="226" t="s">
        <v>1</v>
      </c>
      <c r="N244" s="227" t="s">
        <v>43</v>
      </c>
      <c r="O244" s="92"/>
      <c r="P244" s="228">
        <f>O244*H244</f>
        <v>0</v>
      </c>
      <c r="Q244" s="228">
        <v>6E-05</v>
      </c>
      <c r="R244" s="228">
        <f>Q244*H244</f>
        <v>0.0009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141</v>
      </c>
      <c r="AT244" s="230" t="s">
        <v>136</v>
      </c>
      <c r="AU244" s="230" t="s">
        <v>88</v>
      </c>
      <c r="AY244" s="18" t="s">
        <v>134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86</v>
      </c>
      <c r="BK244" s="231">
        <f>ROUND(I244*H244,2)</f>
        <v>0</v>
      </c>
      <c r="BL244" s="18" t="s">
        <v>141</v>
      </c>
      <c r="BM244" s="230" t="s">
        <v>539</v>
      </c>
    </row>
    <row r="245" s="13" customFormat="1">
      <c r="A245" s="13"/>
      <c r="B245" s="232"/>
      <c r="C245" s="233"/>
      <c r="D245" s="234" t="s">
        <v>143</v>
      </c>
      <c r="E245" s="235" t="s">
        <v>1</v>
      </c>
      <c r="F245" s="236" t="s">
        <v>540</v>
      </c>
      <c r="G245" s="233"/>
      <c r="H245" s="237">
        <v>15</v>
      </c>
      <c r="I245" s="238"/>
      <c r="J245" s="233"/>
      <c r="K245" s="233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143</v>
      </c>
      <c r="AU245" s="243" t="s">
        <v>88</v>
      </c>
      <c r="AV245" s="13" t="s">
        <v>88</v>
      </c>
      <c r="AW245" s="13" t="s">
        <v>35</v>
      </c>
      <c r="AX245" s="13" t="s">
        <v>86</v>
      </c>
      <c r="AY245" s="243" t="s">
        <v>134</v>
      </c>
    </row>
    <row r="246" s="12" customFormat="1" ht="22.8" customHeight="1">
      <c r="A246" s="12"/>
      <c r="B246" s="203"/>
      <c r="C246" s="204"/>
      <c r="D246" s="205" t="s">
        <v>77</v>
      </c>
      <c r="E246" s="217" t="s">
        <v>141</v>
      </c>
      <c r="F246" s="217" t="s">
        <v>541</v>
      </c>
      <c r="G246" s="204"/>
      <c r="H246" s="204"/>
      <c r="I246" s="207"/>
      <c r="J246" s="218">
        <f>BK246</f>
        <v>0</v>
      </c>
      <c r="K246" s="204"/>
      <c r="L246" s="209"/>
      <c r="M246" s="210"/>
      <c r="N246" s="211"/>
      <c r="O246" s="211"/>
      <c r="P246" s="212">
        <f>SUM(P247:P277)</f>
        <v>0</v>
      </c>
      <c r="Q246" s="211"/>
      <c r="R246" s="212">
        <f>SUM(R247:R277)</f>
        <v>48.85982744</v>
      </c>
      <c r="S246" s="211"/>
      <c r="T246" s="213">
        <f>SUM(T247:T277)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4" t="s">
        <v>86</v>
      </c>
      <c r="AT246" s="215" t="s">
        <v>77</v>
      </c>
      <c r="AU246" s="215" t="s">
        <v>86</v>
      </c>
      <c r="AY246" s="214" t="s">
        <v>134</v>
      </c>
      <c r="BK246" s="216">
        <f>SUM(BK247:BK277)</f>
        <v>0</v>
      </c>
    </row>
    <row r="247" s="2" customFormat="1" ht="33" customHeight="1">
      <c r="A247" s="39"/>
      <c r="B247" s="40"/>
      <c r="C247" s="219" t="s">
        <v>320</v>
      </c>
      <c r="D247" s="219" t="s">
        <v>136</v>
      </c>
      <c r="E247" s="220" t="s">
        <v>542</v>
      </c>
      <c r="F247" s="221" t="s">
        <v>543</v>
      </c>
      <c r="G247" s="222" t="s">
        <v>139</v>
      </c>
      <c r="H247" s="223">
        <v>15.982</v>
      </c>
      <c r="I247" s="224"/>
      <c r="J247" s="225">
        <f>ROUND(I247*H247,2)</f>
        <v>0</v>
      </c>
      <c r="K247" s="221" t="s">
        <v>140</v>
      </c>
      <c r="L247" s="45"/>
      <c r="M247" s="226" t="s">
        <v>1</v>
      </c>
      <c r="N247" s="227" t="s">
        <v>43</v>
      </c>
      <c r="O247" s="92"/>
      <c r="P247" s="228">
        <f>O247*H247</f>
        <v>0</v>
      </c>
      <c r="Q247" s="228">
        <v>1.8907700000000003</v>
      </c>
      <c r="R247" s="228">
        <f>Q247*H247</f>
        <v>30.21828614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141</v>
      </c>
      <c r="AT247" s="230" t="s">
        <v>136</v>
      </c>
      <c r="AU247" s="230" t="s">
        <v>88</v>
      </c>
      <c r="AY247" s="18" t="s">
        <v>134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86</v>
      </c>
      <c r="BK247" s="231">
        <f>ROUND(I247*H247,2)</f>
        <v>0</v>
      </c>
      <c r="BL247" s="18" t="s">
        <v>141</v>
      </c>
      <c r="BM247" s="230" t="s">
        <v>544</v>
      </c>
    </row>
    <row r="248" s="14" customFormat="1">
      <c r="A248" s="14"/>
      <c r="B248" s="244"/>
      <c r="C248" s="245"/>
      <c r="D248" s="234" t="s">
        <v>143</v>
      </c>
      <c r="E248" s="246" t="s">
        <v>1</v>
      </c>
      <c r="F248" s="247" t="s">
        <v>545</v>
      </c>
      <c r="G248" s="245"/>
      <c r="H248" s="246" t="s">
        <v>1</v>
      </c>
      <c r="I248" s="248"/>
      <c r="J248" s="245"/>
      <c r="K248" s="245"/>
      <c r="L248" s="249"/>
      <c r="M248" s="250"/>
      <c r="N248" s="251"/>
      <c r="O248" s="251"/>
      <c r="P248" s="251"/>
      <c r="Q248" s="251"/>
      <c r="R248" s="251"/>
      <c r="S248" s="251"/>
      <c r="T248" s="25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3" t="s">
        <v>143</v>
      </c>
      <c r="AU248" s="253" t="s">
        <v>88</v>
      </c>
      <c r="AV248" s="14" t="s">
        <v>86</v>
      </c>
      <c r="AW248" s="14" t="s">
        <v>35</v>
      </c>
      <c r="AX248" s="14" t="s">
        <v>78</v>
      </c>
      <c r="AY248" s="253" t="s">
        <v>134</v>
      </c>
    </row>
    <row r="249" s="13" customFormat="1">
      <c r="A249" s="13"/>
      <c r="B249" s="232"/>
      <c r="C249" s="233"/>
      <c r="D249" s="234" t="s">
        <v>143</v>
      </c>
      <c r="E249" s="235" t="s">
        <v>1</v>
      </c>
      <c r="F249" s="236" t="s">
        <v>546</v>
      </c>
      <c r="G249" s="233"/>
      <c r="H249" s="237">
        <v>13.388</v>
      </c>
      <c r="I249" s="238"/>
      <c r="J249" s="233"/>
      <c r="K249" s="233"/>
      <c r="L249" s="239"/>
      <c r="M249" s="240"/>
      <c r="N249" s="241"/>
      <c r="O249" s="241"/>
      <c r="P249" s="241"/>
      <c r="Q249" s="241"/>
      <c r="R249" s="241"/>
      <c r="S249" s="241"/>
      <c r="T249" s="24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3" t="s">
        <v>143</v>
      </c>
      <c r="AU249" s="243" t="s">
        <v>88</v>
      </c>
      <c r="AV249" s="13" t="s">
        <v>88</v>
      </c>
      <c r="AW249" s="13" t="s">
        <v>35</v>
      </c>
      <c r="AX249" s="13" t="s">
        <v>78</v>
      </c>
      <c r="AY249" s="243" t="s">
        <v>134</v>
      </c>
    </row>
    <row r="250" s="14" customFormat="1">
      <c r="A250" s="14"/>
      <c r="B250" s="244"/>
      <c r="C250" s="245"/>
      <c r="D250" s="234" t="s">
        <v>143</v>
      </c>
      <c r="E250" s="246" t="s">
        <v>1</v>
      </c>
      <c r="F250" s="247" t="s">
        <v>547</v>
      </c>
      <c r="G250" s="245"/>
      <c r="H250" s="246" t="s">
        <v>1</v>
      </c>
      <c r="I250" s="248"/>
      <c r="J250" s="245"/>
      <c r="K250" s="245"/>
      <c r="L250" s="249"/>
      <c r="M250" s="250"/>
      <c r="N250" s="251"/>
      <c r="O250" s="251"/>
      <c r="P250" s="251"/>
      <c r="Q250" s="251"/>
      <c r="R250" s="251"/>
      <c r="S250" s="251"/>
      <c r="T250" s="25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3" t="s">
        <v>143</v>
      </c>
      <c r="AU250" s="253" t="s">
        <v>88</v>
      </c>
      <c r="AV250" s="14" t="s">
        <v>86</v>
      </c>
      <c r="AW250" s="14" t="s">
        <v>35</v>
      </c>
      <c r="AX250" s="14" t="s">
        <v>78</v>
      </c>
      <c r="AY250" s="253" t="s">
        <v>134</v>
      </c>
    </row>
    <row r="251" s="13" customFormat="1">
      <c r="A251" s="13"/>
      <c r="B251" s="232"/>
      <c r="C251" s="233"/>
      <c r="D251" s="234" t="s">
        <v>143</v>
      </c>
      <c r="E251" s="235" t="s">
        <v>1</v>
      </c>
      <c r="F251" s="236" t="s">
        <v>548</v>
      </c>
      <c r="G251" s="233"/>
      <c r="H251" s="237">
        <v>1.15</v>
      </c>
      <c r="I251" s="238"/>
      <c r="J251" s="233"/>
      <c r="K251" s="233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143</v>
      </c>
      <c r="AU251" s="243" t="s">
        <v>88</v>
      </c>
      <c r="AV251" s="13" t="s">
        <v>88</v>
      </c>
      <c r="AW251" s="13" t="s">
        <v>35</v>
      </c>
      <c r="AX251" s="13" t="s">
        <v>78</v>
      </c>
      <c r="AY251" s="243" t="s">
        <v>134</v>
      </c>
    </row>
    <row r="252" s="14" customFormat="1">
      <c r="A252" s="14"/>
      <c r="B252" s="244"/>
      <c r="C252" s="245"/>
      <c r="D252" s="234" t="s">
        <v>143</v>
      </c>
      <c r="E252" s="246" t="s">
        <v>1</v>
      </c>
      <c r="F252" s="247" t="s">
        <v>549</v>
      </c>
      <c r="G252" s="245"/>
      <c r="H252" s="246" t="s">
        <v>1</v>
      </c>
      <c r="I252" s="248"/>
      <c r="J252" s="245"/>
      <c r="K252" s="245"/>
      <c r="L252" s="249"/>
      <c r="M252" s="250"/>
      <c r="N252" s="251"/>
      <c r="O252" s="251"/>
      <c r="P252" s="251"/>
      <c r="Q252" s="251"/>
      <c r="R252" s="251"/>
      <c r="S252" s="251"/>
      <c r="T252" s="25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3" t="s">
        <v>143</v>
      </c>
      <c r="AU252" s="253" t="s">
        <v>88</v>
      </c>
      <c r="AV252" s="14" t="s">
        <v>86</v>
      </c>
      <c r="AW252" s="14" t="s">
        <v>35</v>
      </c>
      <c r="AX252" s="14" t="s">
        <v>78</v>
      </c>
      <c r="AY252" s="253" t="s">
        <v>134</v>
      </c>
    </row>
    <row r="253" s="13" customFormat="1">
      <c r="A253" s="13"/>
      <c r="B253" s="232"/>
      <c r="C253" s="233"/>
      <c r="D253" s="234" t="s">
        <v>143</v>
      </c>
      <c r="E253" s="235" t="s">
        <v>1</v>
      </c>
      <c r="F253" s="236" t="s">
        <v>550</v>
      </c>
      <c r="G253" s="233"/>
      <c r="H253" s="237">
        <v>1.444</v>
      </c>
      <c r="I253" s="238"/>
      <c r="J253" s="233"/>
      <c r="K253" s="233"/>
      <c r="L253" s="239"/>
      <c r="M253" s="240"/>
      <c r="N253" s="241"/>
      <c r="O253" s="241"/>
      <c r="P253" s="241"/>
      <c r="Q253" s="241"/>
      <c r="R253" s="241"/>
      <c r="S253" s="241"/>
      <c r="T253" s="24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3" t="s">
        <v>143</v>
      </c>
      <c r="AU253" s="243" t="s">
        <v>88</v>
      </c>
      <c r="AV253" s="13" t="s">
        <v>88</v>
      </c>
      <c r="AW253" s="13" t="s">
        <v>35</v>
      </c>
      <c r="AX253" s="13" t="s">
        <v>78</v>
      </c>
      <c r="AY253" s="243" t="s">
        <v>134</v>
      </c>
    </row>
    <row r="254" s="16" customFormat="1">
      <c r="A254" s="16"/>
      <c r="B254" s="265"/>
      <c r="C254" s="266"/>
      <c r="D254" s="234" t="s">
        <v>143</v>
      </c>
      <c r="E254" s="267" t="s">
        <v>1</v>
      </c>
      <c r="F254" s="268" t="s">
        <v>162</v>
      </c>
      <c r="G254" s="266"/>
      <c r="H254" s="269">
        <v>15.982</v>
      </c>
      <c r="I254" s="270"/>
      <c r="J254" s="266"/>
      <c r="K254" s="266"/>
      <c r="L254" s="271"/>
      <c r="M254" s="272"/>
      <c r="N254" s="273"/>
      <c r="O254" s="273"/>
      <c r="P254" s="273"/>
      <c r="Q254" s="273"/>
      <c r="R254" s="273"/>
      <c r="S254" s="273"/>
      <c r="T254" s="274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T254" s="275" t="s">
        <v>143</v>
      </c>
      <c r="AU254" s="275" t="s">
        <v>88</v>
      </c>
      <c r="AV254" s="16" t="s">
        <v>141</v>
      </c>
      <c r="AW254" s="16" t="s">
        <v>35</v>
      </c>
      <c r="AX254" s="16" t="s">
        <v>86</v>
      </c>
      <c r="AY254" s="275" t="s">
        <v>134</v>
      </c>
    </row>
    <row r="255" s="2" customFormat="1" ht="33" customHeight="1">
      <c r="A255" s="39"/>
      <c r="B255" s="40"/>
      <c r="C255" s="219" t="s">
        <v>324</v>
      </c>
      <c r="D255" s="219" t="s">
        <v>136</v>
      </c>
      <c r="E255" s="220" t="s">
        <v>551</v>
      </c>
      <c r="F255" s="221" t="s">
        <v>552</v>
      </c>
      <c r="G255" s="222" t="s">
        <v>526</v>
      </c>
      <c r="H255" s="223">
        <v>2</v>
      </c>
      <c r="I255" s="224"/>
      <c r="J255" s="225">
        <f>ROUND(I255*H255,2)</f>
        <v>0</v>
      </c>
      <c r="K255" s="221" t="s">
        <v>140</v>
      </c>
      <c r="L255" s="45"/>
      <c r="M255" s="226" t="s">
        <v>1</v>
      </c>
      <c r="N255" s="227" t="s">
        <v>43</v>
      </c>
      <c r="O255" s="92"/>
      <c r="P255" s="228">
        <f>O255*H255</f>
        <v>0</v>
      </c>
      <c r="Q255" s="228">
        <v>0.087418</v>
      </c>
      <c r="R255" s="228">
        <f>Q255*H255</f>
        <v>0.174836</v>
      </c>
      <c r="S255" s="228">
        <v>0</v>
      </c>
      <c r="T255" s="22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0" t="s">
        <v>141</v>
      </c>
      <c r="AT255" s="230" t="s">
        <v>136</v>
      </c>
      <c r="AU255" s="230" t="s">
        <v>88</v>
      </c>
      <c r="AY255" s="18" t="s">
        <v>134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8" t="s">
        <v>86</v>
      </c>
      <c r="BK255" s="231">
        <f>ROUND(I255*H255,2)</f>
        <v>0</v>
      </c>
      <c r="BL255" s="18" t="s">
        <v>141</v>
      </c>
      <c r="BM255" s="230" t="s">
        <v>553</v>
      </c>
    </row>
    <row r="256" s="2" customFormat="1" ht="24.15" customHeight="1">
      <c r="A256" s="39"/>
      <c r="B256" s="40"/>
      <c r="C256" s="276" t="s">
        <v>330</v>
      </c>
      <c r="D256" s="276" t="s">
        <v>196</v>
      </c>
      <c r="E256" s="277" t="s">
        <v>554</v>
      </c>
      <c r="F256" s="278" t="s">
        <v>555</v>
      </c>
      <c r="G256" s="279" t="s">
        <v>526</v>
      </c>
      <c r="H256" s="280">
        <v>1.01</v>
      </c>
      <c r="I256" s="281"/>
      <c r="J256" s="282">
        <f>ROUND(I256*H256,2)</f>
        <v>0</v>
      </c>
      <c r="K256" s="278" t="s">
        <v>140</v>
      </c>
      <c r="L256" s="283"/>
      <c r="M256" s="284" t="s">
        <v>1</v>
      </c>
      <c r="N256" s="285" t="s">
        <v>43</v>
      </c>
      <c r="O256" s="92"/>
      <c r="P256" s="228">
        <f>O256*H256</f>
        <v>0</v>
      </c>
      <c r="Q256" s="228">
        <v>0.028000000000000004</v>
      </c>
      <c r="R256" s="228">
        <f>Q256*H256</f>
        <v>0.02828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184</v>
      </c>
      <c r="AT256" s="230" t="s">
        <v>196</v>
      </c>
      <c r="AU256" s="230" t="s">
        <v>88</v>
      </c>
      <c r="AY256" s="18" t="s">
        <v>134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86</v>
      </c>
      <c r="BK256" s="231">
        <f>ROUND(I256*H256,2)</f>
        <v>0</v>
      </c>
      <c r="BL256" s="18" t="s">
        <v>141</v>
      </c>
      <c r="BM256" s="230" t="s">
        <v>556</v>
      </c>
    </row>
    <row r="257" s="13" customFormat="1">
      <c r="A257" s="13"/>
      <c r="B257" s="232"/>
      <c r="C257" s="233"/>
      <c r="D257" s="234" t="s">
        <v>143</v>
      </c>
      <c r="E257" s="235" t="s">
        <v>1</v>
      </c>
      <c r="F257" s="236" t="s">
        <v>557</v>
      </c>
      <c r="G257" s="233"/>
      <c r="H257" s="237">
        <v>1.01</v>
      </c>
      <c r="I257" s="238"/>
      <c r="J257" s="233"/>
      <c r="K257" s="233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143</v>
      </c>
      <c r="AU257" s="243" t="s">
        <v>88</v>
      </c>
      <c r="AV257" s="13" t="s">
        <v>88</v>
      </c>
      <c r="AW257" s="13" t="s">
        <v>35</v>
      </c>
      <c r="AX257" s="13" t="s">
        <v>86</v>
      </c>
      <c r="AY257" s="243" t="s">
        <v>134</v>
      </c>
    </row>
    <row r="258" s="2" customFormat="1" ht="24.15" customHeight="1">
      <c r="A258" s="39"/>
      <c r="B258" s="40"/>
      <c r="C258" s="276" t="s">
        <v>335</v>
      </c>
      <c r="D258" s="276" t="s">
        <v>196</v>
      </c>
      <c r="E258" s="277" t="s">
        <v>558</v>
      </c>
      <c r="F258" s="278" t="s">
        <v>559</v>
      </c>
      <c r="G258" s="279" t="s">
        <v>526</v>
      </c>
      <c r="H258" s="280">
        <v>1.01</v>
      </c>
      <c r="I258" s="281"/>
      <c r="J258" s="282">
        <f>ROUND(I258*H258,2)</f>
        <v>0</v>
      </c>
      <c r="K258" s="278" t="s">
        <v>140</v>
      </c>
      <c r="L258" s="283"/>
      <c r="M258" s="284" t="s">
        <v>1</v>
      </c>
      <c r="N258" s="285" t="s">
        <v>43</v>
      </c>
      <c r="O258" s="92"/>
      <c r="P258" s="228">
        <f>O258*H258</f>
        <v>0</v>
      </c>
      <c r="Q258" s="228">
        <v>0.068000000000000008</v>
      </c>
      <c r="R258" s="228">
        <f>Q258*H258</f>
        <v>0.06868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184</v>
      </c>
      <c r="AT258" s="230" t="s">
        <v>196</v>
      </c>
      <c r="AU258" s="230" t="s">
        <v>88</v>
      </c>
      <c r="AY258" s="18" t="s">
        <v>134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86</v>
      </c>
      <c r="BK258" s="231">
        <f>ROUND(I258*H258,2)</f>
        <v>0</v>
      </c>
      <c r="BL258" s="18" t="s">
        <v>141</v>
      </c>
      <c r="BM258" s="230" t="s">
        <v>560</v>
      </c>
    </row>
    <row r="259" s="13" customFormat="1">
      <c r="A259" s="13"/>
      <c r="B259" s="232"/>
      <c r="C259" s="233"/>
      <c r="D259" s="234" t="s">
        <v>143</v>
      </c>
      <c r="E259" s="235" t="s">
        <v>1</v>
      </c>
      <c r="F259" s="236" t="s">
        <v>557</v>
      </c>
      <c r="G259" s="233"/>
      <c r="H259" s="237">
        <v>1.01</v>
      </c>
      <c r="I259" s="238"/>
      <c r="J259" s="233"/>
      <c r="K259" s="233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143</v>
      </c>
      <c r="AU259" s="243" t="s">
        <v>88</v>
      </c>
      <c r="AV259" s="13" t="s">
        <v>88</v>
      </c>
      <c r="AW259" s="13" t="s">
        <v>35</v>
      </c>
      <c r="AX259" s="13" t="s">
        <v>78</v>
      </c>
      <c r="AY259" s="243" t="s">
        <v>134</v>
      </c>
    </row>
    <row r="260" s="2" customFormat="1" ht="33" customHeight="1">
      <c r="A260" s="39"/>
      <c r="B260" s="40"/>
      <c r="C260" s="219" t="s">
        <v>340</v>
      </c>
      <c r="D260" s="219" t="s">
        <v>136</v>
      </c>
      <c r="E260" s="220" t="s">
        <v>561</v>
      </c>
      <c r="F260" s="221" t="s">
        <v>562</v>
      </c>
      <c r="G260" s="222" t="s">
        <v>526</v>
      </c>
      <c r="H260" s="223">
        <v>3</v>
      </c>
      <c r="I260" s="224"/>
      <c r="J260" s="225">
        <f>ROUND(I260*H260,2)</f>
        <v>0</v>
      </c>
      <c r="K260" s="221" t="s">
        <v>140</v>
      </c>
      <c r="L260" s="45"/>
      <c r="M260" s="226" t="s">
        <v>1</v>
      </c>
      <c r="N260" s="227" t="s">
        <v>43</v>
      </c>
      <c r="O260" s="92"/>
      <c r="P260" s="228">
        <f>O260*H260</f>
        <v>0</v>
      </c>
      <c r="Q260" s="228">
        <v>0.087418</v>
      </c>
      <c r="R260" s="228">
        <f>Q260*H260</f>
        <v>0.262254</v>
      </c>
      <c r="S260" s="228">
        <v>0</v>
      </c>
      <c r="T260" s="22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0" t="s">
        <v>141</v>
      </c>
      <c r="AT260" s="230" t="s">
        <v>136</v>
      </c>
      <c r="AU260" s="230" t="s">
        <v>88</v>
      </c>
      <c r="AY260" s="18" t="s">
        <v>134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8" t="s">
        <v>86</v>
      </c>
      <c r="BK260" s="231">
        <f>ROUND(I260*H260,2)</f>
        <v>0</v>
      </c>
      <c r="BL260" s="18" t="s">
        <v>141</v>
      </c>
      <c r="BM260" s="230" t="s">
        <v>563</v>
      </c>
    </row>
    <row r="261" s="2" customFormat="1" ht="24.15" customHeight="1">
      <c r="A261" s="39"/>
      <c r="B261" s="40"/>
      <c r="C261" s="276" t="s">
        <v>345</v>
      </c>
      <c r="D261" s="276" t="s">
        <v>196</v>
      </c>
      <c r="E261" s="277" t="s">
        <v>564</v>
      </c>
      <c r="F261" s="278" t="s">
        <v>565</v>
      </c>
      <c r="G261" s="279" t="s">
        <v>526</v>
      </c>
      <c r="H261" s="280">
        <v>3.03</v>
      </c>
      <c r="I261" s="281"/>
      <c r="J261" s="282">
        <f>ROUND(I261*H261,2)</f>
        <v>0</v>
      </c>
      <c r="K261" s="278" t="s">
        <v>140</v>
      </c>
      <c r="L261" s="283"/>
      <c r="M261" s="284" t="s">
        <v>1</v>
      </c>
      <c r="N261" s="285" t="s">
        <v>43</v>
      </c>
      <c r="O261" s="92"/>
      <c r="P261" s="228">
        <f>O261*H261</f>
        <v>0</v>
      </c>
      <c r="Q261" s="228">
        <v>0.081</v>
      </c>
      <c r="R261" s="228">
        <f>Q261*H261</f>
        <v>0.24543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184</v>
      </c>
      <c r="AT261" s="230" t="s">
        <v>196</v>
      </c>
      <c r="AU261" s="230" t="s">
        <v>88</v>
      </c>
      <c r="AY261" s="18" t="s">
        <v>134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86</v>
      </c>
      <c r="BK261" s="231">
        <f>ROUND(I261*H261,2)</f>
        <v>0</v>
      </c>
      <c r="BL261" s="18" t="s">
        <v>141</v>
      </c>
      <c r="BM261" s="230" t="s">
        <v>566</v>
      </c>
    </row>
    <row r="262" s="13" customFormat="1">
      <c r="A262" s="13"/>
      <c r="B262" s="232"/>
      <c r="C262" s="233"/>
      <c r="D262" s="234" t="s">
        <v>143</v>
      </c>
      <c r="E262" s="235" t="s">
        <v>1</v>
      </c>
      <c r="F262" s="236" t="s">
        <v>567</v>
      </c>
      <c r="G262" s="233"/>
      <c r="H262" s="237">
        <v>3.03</v>
      </c>
      <c r="I262" s="238"/>
      <c r="J262" s="233"/>
      <c r="K262" s="233"/>
      <c r="L262" s="239"/>
      <c r="M262" s="240"/>
      <c r="N262" s="241"/>
      <c r="O262" s="241"/>
      <c r="P262" s="241"/>
      <c r="Q262" s="241"/>
      <c r="R262" s="241"/>
      <c r="S262" s="241"/>
      <c r="T262" s="24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3" t="s">
        <v>143</v>
      </c>
      <c r="AU262" s="243" t="s">
        <v>88</v>
      </c>
      <c r="AV262" s="13" t="s">
        <v>88</v>
      </c>
      <c r="AW262" s="13" t="s">
        <v>35</v>
      </c>
      <c r="AX262" s="13" t="s">
        <v>78</v>
      </c>
      <c r="AY262" s="243" t="s">
        <v>134</v>
      </c>
    </row>
    <row r="263" s="2" customFormat="1" ht="49.05" customHeight="1">
      <c r="A263" s="39"/>
      <c r="B263" s="40"/>
      <c r="C263" s="219" t="s">
        <v>350</v>
      </c>
      <c r="D263" s="219" t="s">
        <v>136</v>
      </c>
      <c r="E263" s="220" t="s">
        <v>568</v>
      </c>
      <c r="F263" s="221" t="s">
        <v>569</v>
      </c>
      <c r="G263" s="222" t="s">
        <v>139</v>
      </c>
      <c r="H263" s="223">
        <v>7.755</v>
      </c>
      <c r="I263" s="224"/>
      <c r="J263" s="225">
        <f>ROUND(I263*H263,2)</f>
        <v>0</v>
      </c>
      <c r="K263" s="221" t="s">
        <v>140</v>
      </c>
      <c r="L263" s="45"/>
      <c r="M263" s="226" t="s">
        <v>1</v>
      </c>
      <c r="N263" s="227" t="s">
        <v>43</v>
      </c>
      <c r="O263" s="92"/>
      <c r="P263" s="228">
        <f>O263*H263</f>
        <v>0</v>
      </c>
      <c r="Q263" s="228">
        <v>2.30102</v>
      </c>
      <c r="R263" s="228">
        <f>Q263*H263</f>
        <v>17.844410099999998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141</v>
      </c>
      <c r="AT263" s="230" t="s">
        <v>136</v>
      </c>
      <c r="AU263" s="230" t="s">
        <v>88</v>
      </c>
      <c r="AY263" s="18" t="s">
        <v>134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86</v>
      </c>
      <c r="BK263" s="231">
        <f>ROUND(I263*H263,2)</f>
        <v>0</v>
      </c>
      <c r="BL263" s="18" t="s">
        <v>141</v>
      </c>
      <c r="BM263" s="230" t="s">
        <v>570</v>
      </c>
    </row>
    <row r="264" s="14" customFormat="1">
      <c r="A264" s="14"/>
      <c r="B264" s="244"/>
      <c r="C264" s="245"/>
      <c r="D264" s="234" t="s">
        <v>143</v>
      </c>
      <c r="E264" s="246" t="s">
        <v>1</v>
      </c>
      <c r="F264" s="247" t="s">
        <v>545</v>
      </c>
      <c r="G264" s="245"/>
      <c r="H264" s="246" t="s">
        <v>1</v>
      </c>
      <c r="I264" s="248"/>
      <c r="J264" s="245"/>
      <c r="K264" s="245"/>
      <c r="L264" s="249"/>
      <c r="M264" s="250"/>
      <c r="N264" s="251"/>
      <c r="O264" s="251"/>
      <c r="P264" s="251"/>
      <c r="Q264" s="251"/>
      <c r="R264" s="251"/>
      <c r="S264" s="251"/>
      <c r="T264" s="252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3" t="s">
        <v>143</v>
      </c>
      <c r="AU264" s="253" t="s">
        <v>88</v>
      </c>
      <c r="AV264" s="14" t="s">
        <v>86</v>
      </c>
      <c r="AW264" s="14" t="s">
        <v>35</v>
      </c>
      <c r="AX264" s="14" t="s">
        <v>78</v>
      </c>
      <c r="AY264" s="253" t="s">
        <v>134</v>
      </c>
    </row>
    <row r="265" s="13" customFormat="1">
      <c r="A265" s="13"/>
      <c r="B265" s="232"/>
      <c r="C265" s="233"/>
      <c r="D265" s="234" t="s">
        <v>143</v>
      </c>
      <c r="E265" s="235" t="s">
        <v>1</v>
      </c>
      <c r="F265" s="236" t="s">
        <v>571</v>
      </c>
      <c r="G265" s="233"/>
      <c r="H265" s="237">
        <v>6.694</v>
      </c>
      <c r="I265" s="238"/>
      <c r="J265" s="233"/>
      <c r="K265" s="233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143</v>
      </c>
      <c r="AU265" s="243" t="s">
        <v>88</v>
      </c>
      <c r="AV265" s="13" t="s">
        <v>88</v>
      </c>
      <c r="AW265" s="13" t="s">
        <v>35</v>
      </c>
      <c r="AX265" s="13" t="s">
        <v>78</v>
      </c>
      <c r="AY265" s="243" t="s">
        <v>134</v>
      </c>
    </row>
    <row r="266" s="14" customFormat="1">
      <c r="A266" s="14"/>
      <c r="B266" s="244"/>
      <c r="C266" s="245"/>
      <c r="D266" s="234" t="s">
        <v>143</v>
      </c>
      <c r="E266" s="246" t="s">
        <v>1</v>
      </c>
      <c r="F266" s="247" t="s">
        <v>547</v>
      </c>
      <c r="G266" s="245"/>
      <c r="H266" s="246" t="s">
        <v>1</v>
      </c>
      <c r="I266" s="248"/>
      <c r="J266" s="245"/>
      <c r="K266" s="245"/>
      <c r="L266" s="249"/>
      <c r="M266" s="250"/>
      <c r="N266" s="251"/>
      <c r="O266" s="251"/>
      <c r="P266" s="251"/>
      <c r="Q266" s="251"/>
      <c r="R266" s="251"/>
      <c r="S266" s="251"/>
      <c r="T266" s="252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3" t="s">
        <v>143</v>
      </c>
      <c r="AU266" s="253" t="s">
        <v>88</v>
      </c>
      <c r="AV266" s="14" t="s">
        <v>86</v>
      </c>
      <c r="AW266" s="14" t="s">
        <v>35</v>
      </c>
      <c r="AX266" s="14" t="s">
        <v>78</v>
      </c>
      <c r="AY266" s="253" t="s">
        <v>134</v>
      </c>
    </row>
    <row r="267" s="13" customFormat="1">
      <c r="A267" s="13"/>
      <c r="B267" s="232"/>
      <c r="C267" s="233"/>
      <c r="D267" s="234" t="s">
        <v>143</v>
      </c>
      <c r="E267" s="235" t="s">
        <v>1</v>
      </c>
      <c r="F267" s="236" t="s">
        <v>572</v>
      </c>
      <c r="G267" s="233"/>
      <c r="H267" s="237">
        <v>0.483</v>
      </c>
      <c r="I267" s="238"/>
      <c r="J267" s="233"/>
      <c r="K267" s="233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143</v>
      </c>
      <c r="AU267" s="243" t="s">
        <v>88</v>
      </c>
      <c r="AV267" s="13" t="s">
        <v>88</v>
      </c>
      <c r="AW267" s="13" t="s">
        <v>35</v>
      </c>
      <c r="AX267" s="13" t="s">
        <v>78</v>
      </c>
      <c r="AY267" s="243" t="s">
        <v>134</v>
      </c>
    </row>
    <row r="268" s="14" customFormat="1">
      <c r="A268" s="14"/>
      <c r="B268" s="244"/>
      <c r="C268" s="245"/>
      <c r="D268" s="234" t="s">
        <v>143</v>
      </c>
      <c r="E268" s="246" t="s">
        <v>1</v>
      </c>
      <c r="F268" s="247" t="s">
        <v>549</v>
      </c>
      <c r="G268" s="245"/>
      <c r="H268" s="246" t="s">
        <v>1</v>
      </c>
      <c r="I268" s="248"/>
      <c r="J268" s="245"/>
      <c r="K268" s="245"/>
      <c r="L268" s="249"/>
      <c r="M268" s="250"/>
      <c r="N268" s="251"/>
      <c r="O268" s="251"/>
      <c r="P268" s="251"/>
      <c r="Q268" s="251"/>
      <c r="R268" s="251"/>
      <c r="S268" s="251"/>
      <c r="T268" s="25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3" t="s">
        <v>143</v>
      </c>
      <c r="AU268" s="253" t="s">
        <v>88</v>
      </c>
      <c r="AV268" s="14" t="s">
        <v>86</v>
      </c>
      <c r="AW268" s="14" t="s">
        <v>35</v>
      </c>
      <c r="AX268" s="14" t="s">
        <v>78</v>
      </c>
      <c r="AY268" s="253" t="s">
        <v>134</v>
      </c>
    </row>
    <row r="269" s="13" customFormat="1">
      <c r="A269" s="13"/>
      <c r="B269" s="232"/>
      <c r="C269" s="233"/>
      <c r="D269" s="234" t="s">
        <v>143</v>
      </c>
      <c r="E269" s="235" t="s">
        <v>1</v>
      </c>
      <c r="F269" s="236" t="s">
        <v>573</v>
      </c>
      <c r="G269" s="233"/>
      <c r="H269" s="237">
        <v>0.57799999999999992</v>
      </c>
      <c r="I269" s="238"/>
      <c r="J269" s="233"/>
      <c r="K269" s="233"/>
      <c r="L269" s="239"/>
      <c r="M269" s="240"/>
      <c r="N269" s="241"/>
      <c r="O269" s="241"/>
      <c r="P269" s="241"/>
      <c r="Q269" s="241"/>
      <c r="R269" s="241"/>
      <c r="S269" s="241"/>
      <c r="T269" s="24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3" t="s">
        <v>143</v>
      </c>
      <c r="AU269" s="243" t="s">
        <v>88</v>
      </c>
      <c r="AV269" s="13" t="s">
        <v>88</v>
      </c>
      <c r="AW269" s="13" t="s">
        <v>35</v>
      </c>
      <c r="AX269" s="13" t="s">
        <v>78</v>
      </c>
      <c r="AY269" s="243" t="s">
        <v>134</v>
      </c>
    </row>
    <row r="270" s="16" customFormat="1">
      <c r="A270" s="16"/>
      <c r="B270" s="265"/>
      <c r="C270" s="266"/>
      <c r="D270" s="234" t="s">
        <v>143</v>
      </c>
      <c r="E270" s="267" t="s">
        <v>1</v>
      </c>
      <c r="F270" s="268" t="s">
        <v>162</v>
      </c>
      <c r="G270" s="266"/>
      <c r="H270" s="269">
        <v>7.755</v>
      </c>
      <c r="I270" s="270"/>
      <c r="J270" s="266"/>
      <c r="K270" s="266"/>
      <c r="L270" s="271"/>
      <c r="M270" s="272"/>
      <c r="N270" s="273"/>
      <c r="O270" s="273"/>
      <c r="P270" s="273"/>
      <c r="Q270" s="273"/>
      <c r="R270" s="273"/>
      <c r="S270" s="273"/>
      <c r="T270" s="274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T270" s="275" t="s">
        <v>143</v>
      </c>
      <c r="AU270" s="275" t="s">
        <v>88</v>
      </c>
      <c r="AV270" s="16" t="s">
        <v>141</v>
      </c>
      <c r="AW270" s="16" t="s">
        <v>35</v>
      </c>
      <c r="AX270" s="16" t="s">
        <v>86</v>
      </c>
      <c r="AY270" s="275" t="s">
        <v>134</v>
      </c>
    </row>
    <row r="271" s="2" customFormat="1" ht="37.8" customHeight="1">
      <c r="A271" s="39"/>
      <c r="B271" s="40"/>
      <c r="C271" s="219" t="s">
        <v>355</v>
      </c>
      <c r="D271" s="219" t="s">
        <v>136</v>
      </c>
      <c r="E271" s="220" t="s">
        <v>574</v>
      </c>
      <c r="F271" s="221" t="s">
        <v>575</v>
      </c>
      <c r="G271" s="222" t="s">
        <v>192</v>
      </c>
      <c r="H271" s="223">
        <v>2.2400000000000004</v>
      </c>
      <c r="I271" s="224"/>
      <c r="J271" s="225">
        <f>ROUND(I271*H271,2)</f>
        <v>0</v>
      </c>
      <c r="K271" s="221" t="s">
        <v>140</v>
      </c>
      <c r="L271" s="45"/>
      <c r="M271" s="226" t="s">
        <v>1</v>
      </c>
      <c r="N271" s="227" t="s">
        <v>43</v>
      </c>
      <c r="O271" s="92"/>
      <c r="P271" s="228">
        <f>O271*H271</f>
        <v>0</v>
      </c>
      <c r="Q271" s="228">
        <v>0.00788</v>
      </c>
      <c r="R271" s="228">
        <f>Q271*H271</f>
        <v>0.017651200000000002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141</v>
      </c>
      <c r="AT271" s="230" t="s">
        <v>136</v>
      </c>
      <c r="AU271" s="230" t="s">
        <v>88</v>
      </c>
      <c r="AY271" s="18" t="s">
        <v>134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86</v>
      </c>
      <c r="BK271" s="231">
        <f>ROUND(I271*H271,2)</f>
        <v>0</v>
      </c>
      <c r="BL271" s="18" t="s">
        <v>141</v>
      </c>
      <c r="BM271" s="230" t="s">
        <v>576</v>
      </c>
    </row>
    <row r="272" s="14" customFormat="1">
      <c r="A272" s="14"/>
      <c r="B272" s="244"/>
      <c r="C272" s="245"/>
      <c r="D272" s="234" t="s">
        <v>143</v>
      </c>
      <c r="E272" s="246" t="s">
        <v>1</v>
      </c>
      <c r="F272" s="247" t="s">
        <v>577</v>
      </c>
      <c r="G272" s="245"/>
      <c r="H272" s="246" t="s">
        <v>1</v>
      </c>
      <c r="I272" s="248"/>
      <c r="J272" s="245"/>
      <c r="K272" s="245"/>
      <c r="L272" s="249"/>
      <c r="M272" s="250"/>
      <c r="N272" s="251"/>
      <c r="O272" s="251"/>
      <c r="P272" s="251"/>
      <c r="Q272" s="251"/>
      <c r="R272" s="251"/>
      <c r="S272" s="251"/>
      <c r="T272" s="252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3" t="s">
        <v>143</v>
      </c>
      <c r="AU272" s="253" t="s">
        <v>88</v>
      </c>
      <c r="AV272" s="14" t="s">
        <v>86</v>
      </c>
      <c r="AW272" s="14" t="s">
        <v>35</v>
      </c>
      <c r="AX272" s="14" t="s">
        <v>78</v>
      </c>
      <c r="AY272" s="253" t="s">
        <v>134</v>
      </c>
    </row>
    <row r="273" s="13" customFormat="1">
      <c r="A273" s="13"/>
      <c r="B273" s="232"/>
      <c r="C273" s="233"/>
      <c r="D273" s="234" t="s">
        <v>143</v>
      </c>
      <c r="E273" s="235" t="s">
        <v>1</v>
      </c>
      <c r="F273" s="236" t="s">
        <v>578</v>
      </c>
      <c r="G273" s="233"/>
      <c r="H273" s="237">
        <v>0.88</v>
      </c>
      <c r="I273" s="238"/>
      <c r="J273" s="233"/>
      <c r="K273" s="233"/>
      <c r="L273" s="239"/>
      <c r="M273" s="240"/>
      <c r="N273" s="241"/>
      <c r="O273" s="241"/>
      <c r="P273" s="241"/>
      <c r="Q273" s="241"/>
      <c r="R273" s="241"/>
      <c r="S273" s="241"/>
      <c r="T273" s="24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3" t="s">
        <v>143</v>
      </c>
      <c r="AU273" s="243" t="s">
        <v>88</v>
      </c>
      <c r="AV273" s="13" t="s">
        <v>88</v>
      </c>
      <c r="AW273" s="13" t="s">
        <v>35</v>
      </c>
      <c r="AX273" s="13" t="s">
        <v>78</v>
      </c>
      <c r="AY273" s="243" t="s">
        <v>134</v>
      </c>
    </row>
    <row r="274" s="14" customFormat="1">
      <c r="A274" s="14"/>
      <c r="B274" s="244"/>
      <c r="C274" s="245"/>
      <c r="D274" s="234" t="s">
        <v>143</v>
      </c>
      <c r="E274" s="246" t="s">
        <v>1</v>
      </c>
      <c r="F274" s="247" t="s">
        <v>549</v>
      </c>
      <c r="G274" s="245"/>
      <c r="H274" s="246" t="s">
        <v>1</v>
      </c>
      <c r="I274" s="248"/>
      <c r="J274" s="245"/>
      <c r="K274" s="245"/>
      <c r="L274" s="249"/>
      <c r="M274" s="250"/>
      <c r="N274" s="251"/>
      <c r="O274" s="251"/>
      <c r="P274" s="251"/>
      <c r="Q274" s="251"/>
      <c r="R274" s="251"/>
      <c r="S274" s="251"/>
      <c r="T274" s="25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3" t="s">
        <v>143</v>
      </c>
      <c r="AU274" s="253" t="s">
        <v>88</v>
      </c>
      <c r="AV274" s="14" t="s">
        <v>86</v>
      </c>
      <c r="AW274" s="14" t="s">
        <v>35</v>
      </c>
      <c r="AX274" s="14" t="s">
        <v>78</v>
      </c>
      <c r="AY274" s="253" t="s">
        <v>134</v>
      </c>
    </row>
    <row r="275" s="13" customFormat="1">
      <c r="A275" s="13"/>
      <c r="B275" s="232"/>
      <c r="C275" s="233"/>
      <c r="D275" s="234" t="s">
        <v>143</v>
      </c>
      <c r="E275" s="235" t="s">
        <v>1</v>
      </c>
      <c r="F275" s="236" t="s">
        <v>579</v>
      </c>
      <c r="G275" s="233"/>
      <c r="H275" s="237">
        <v>1.3600000000000002</v>
      </c>
      <c r="I275" s="238"/>
      <c r="J275" s="233"/>
      <c r="K275" s="233"/>
      <c r="L275" s="239"/>
      <c r="M275" s="240"/>
      <c r="N275" s="241"/>
      <c r="O275" s="241"/>
      <c r="P275" s="241"/>
      <c r="Q275" s="241"/>
      <c r="R275" s="241"/>
      <c r="S275" s="241"/>
      <c r="T275" s="24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143</v>
      </c>
      <c r="AU275" s="243" t="s">
        <v>88</v>
      </c>
      <c r="AV275" s="13" t="s">
        <v>88</v>
      </c>
      <c r="AW275" s="13" t="s">
        <v>35</v>
      </c>
      <c r="AX275" s="13" t="s">
        <v>78</v>
      </c>
      <c r="AY275" s="243" t="s">
        <v>134</v>
      </c>
    </row>
    <row r="276" s="16" customFormat="1">
      <c r="A276" s="16"/>
      <c r="B276" s="265"/>
      <c r="C276" s="266"/>
      <c r="D276" s="234" t="s">
        <v>143</v>
      </c>
      <c r="E276" s="267" t="s">
        <v>1</v>
      </c>
      <c r="F276" s="268" t="s">
        <v>162</v>
      </c>
      <c r="G276" s="266"/>
      <c r="H276" s="269">
        <v>2.2400000000000004</v>
      </c>
      <c r="I276" s="270"/>
      <c r="J276" s="266"/>
      <c r="K276" s="266"/>
      <c r="L276" s="271"/>
      <c r="M276" s="272"/>
      <c r="N276" s="273"/>
      <c r="O276" s="273"/>
      <c r="P276" s="273"/>
      <c r="Q276" s="273"/>
      <c r="R276" s="273"/>
      <c r="S276" s="273"/>
      <c r="T276" s="274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T276" s="275" t="s">
        <v>143</v>
      </c>
      <c r="AU276" s="275" t="s">
        <v>88</v>
      </c>
      <c r="AV276" s="16" t="s">
        <v>141</v>
      </c>
      <c r="AW276" s="16" t="s">
        <v>35</v>
      </c>
      <c r="AX276" s="16" t="s">
        <v>86</v>
      </c>
      <c r="AY276" s="275" t="s">
        <v>134</v>
      </c>
    </row>
    <row r="277" s="2" customFormat="1" ht="37.8" customHeight="1">
      <c r="A277" s="39"/>
      <c r="B277" s="40"/>
      <c r="C277" s="219" t="s">
        <v>360</v>
      </c>
      <c r="D277" s="219" t="s">
        <v>136</v>
      </c>
      <c r="E277" s="220" t="s">
        <v>580</v>
      </c>
      <c r="F277" s="221" t="s">
        <v>581</v>
      </c>
      <c r="G277" s="222" t="s">
        <v>192</v>
      </c>
      <c r="H277" s="223">
        <v>2.2400000000000004</v>
      </c>
      <c r="I277" s="224"/>
      <c r="J277" s="225">
        <f>ROUND(I277*H277,2)</f>
        <v>0</v>
      </c>
      <c r="K277" s="221" t="s">
        <v>140</v>
      </c>
      <c r="L277" s="45"/>
      <c r="M277" s="226" t="s">
        <v>1</v>
      </c>
      <c r="N277" s="227" t="s">
        <v>43</v>
      </c>
      <c r="O277" s="92"/>
      <c r="P277" s="228">
        <f>O277*H277</f>
        <v>0</v>
      </c>
      <c r="Q277" s="228">
        <v>0</v>
      </c>
      <c r="R277" s="228">
        <f>Q277*H277</f>
        <v>0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141</v>
      </c>
      <c r="AT277" s="230" t="s">
        <v>136</v>
      </c>
      <c r="AU277" s="230" t="s">
        <v>88</v>
      </c>
      <c r="AY277" s="18" t="s">
        <v>134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86</v>
      </c>
      <c r="BK277" s="231">
        <f>ROUND(I277*H277,2)</f>
        <v>0</v>
      </c>
      <c r="BL277" s="18" t="s">
        <v>141</v>
      </c>
      <c r="BM277" s="230" t="s">
        <v>582</v>
      </c>
    </row>
    <row r="278" s="12" customFormat="1" ht="22.8" customHeight="1">
      <c r="A278" s="12"/>
      <c r="B278" s="203"/>
      <c r="C278" s="204"/>
      <c r="D278" s="205" t="s">
        <v>77</v>
      </c>
      <c r="E278" s="217" t="s">
        <v>171</v>
      </c>
      <c r="F278" s="217" t="s">
        <v>583</v>
      </c>
      <c r="G278" s="204"/>
      <c r="H278" s="204"/>
      <c r="I278" s="207"/>
      <c r="J278" s="218">
        <f>BK278</f>
        <v>0</v>
      </c>
      <c r="K278" s="204"/>
      <c r="L278" s="209"/>
      <c r="M278" s="210"/>
      <c r="N278" s="211"/>
      <c r="O278" s="211"/>
      <c r="P278" s="212">
        <f>SUM(P279:P298)</f>
        <v>0</v>
      </c>
      <c r="Q278" s="211"/>
      <c r="R278" s="212">
        <f>SUM(R279:R298)</f>
        <v>1.8984497</v>
      </c>
      <c r="S278" s="211"/>
      <c r="T278" s="213">
        <f>SUM(T279:T298)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14" t="s">
        <v>86</v>
      </c>
      <c r="AT278" s="215" t="s">
        <v>77</v>
      </c>
      <c r="AU278" s="215" t="s">
        <v>86</v>
      </c>
      <c r="AY278" s="214" t="s">
        <v>134</v>
      </c>
      <c r="BK278" s="216">
        <f>SUM(BK279:BK298)</f>
        <v>0</v>
      </c>
    </row>
    <row r="279" s="2" customFormat="1" ht="37.8" customHeight="1">
      <c r="A279" s="39"/>
      <c r="B279" s="40"/>
      <c r="C279" s="219" t="s">
        <v>366</v>
      </c>
      <c r="D279" s="219" t="s">
        <v>136</v>
      </c>
      <c r="E279" s="220" t="s">
        <v>584</v>
      </c>
      <c r="F279" s="221" t="s">
        <v>585</v>
      </c>
      <c r="G279" s="222" t="s">
        <v>192</v>
      </c>
      <c r="H279" s="223">
        <v>25.9</v>
      </c>
      <c r="I279" s="224"/>
      <c r="J279" s="225">
        <f>ROUND(I279*H279,2)</f>
        <v>0</v>
      </c>
      <c r="K279" s="221" t="s">
        <v>140</v>
      </c>
      <c r="L279" s="45"/>
      <c r="M279" s="226" t="s">
        <v>1</v>
      </c>
      <c r="N279" s="227" t="s">
        <v>43</v>
      </c>
      <c r="O279" s="92"/>
      <c r="P279" s="228">
        <f>O279*H279</f>
        <v>0</v>
      </c>
      <c r="Q279" s="228">
        <v>0.008</v>
      </c>
      <c r="R279" s="228">
        <f>Q279*H279</f>
        <v>0.2072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141</v>
      </c>
      <c r="AT279" s="230" t="s">
        <v>136</v>
      </c>
      <c r="AU279" s="230" t="s">
        <v>88</v>
      </c>
      <c r="AY279" s="18" t="s">
        <v>134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86</v>
      </c>
      <c r="BK279" s="231">
        <f>ROUND(I279*H279,2)</f>
        <v>0</v>
      </c>
      <c r="BL279" s="18" t="s">
        <v>141</v>
      </c>
      <c r="BM279" s="230" t="s">
        <v>586</v>
      </c>
    </row>
    <row r="280" s="14" customFormat="1">
      <c r="A280" s="14"/>
      <c r="B280" s="244"/>
      <c r="C280" s="245"/>
      <c r="D280" s="234" t="s">
        <v>143</v>
      </c>
      <c r="E280" s="246" t="s">
        <v>1</v>
      </c>
      <c r="F280" s="247" t="s">
        <v>515</v>
      </c>
      <c r="G280" s="245"/>
      <c r="H280" s="246" t="s">
        <v>1</v>
      </c>
      <c r="I280" s="248"/>
      <c r="J280" s="245"/>
      <c r="K280" s="245"/>
      <c r="L280" s="249"/>
      <c r="M280" s="250"/>
      <c r="N280" s="251"/>
      <c r="O280" s="251"/>
      <c r="P280" s="251"/>
      <c r="Q280" s="251"/>
      <c r="R280" s="251"/>
      <c r="S280" s="251"/>
      <c r="T280" s="25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3" t="s">
        <v>143</v>
      </c>
      <c r="AU280" s="253" t="s">
        <v>88</v>
      </c>
      <c r="AV280" s="14" t="s">
        <v>86</v>
      </c>
      <c r="AW280" s="14" t="s">
        <v>35</v>
      </c>
      <c r="AX280" s="14" t="s">
        <v>78</v>
      </c>
      <c r="AY280" s="253" t="s">
        <v>134</v>
      </c>
    </row>
    <row r="281" s="13" customFormat="1">
      <c r="A281" s="13"/>
      <c r="B281" s="232"/>
      <c r="C281" s="233"/>
      <c r="D281" s="234" t="s">
        <v>143</v>
      </c>
      <c r="E281" s="235" t="s">
        <v>1</v>
      </c>
      <c r="F281" s="236" t="s">
        <v>587</v>
      </c>
      <c r="G281" s="233"/>
      <c r="H281" s="237">
        <v>10.584</v>
      </c>
      <c r="I281" s="238"/>
      <c r="J281" s="233"/>
      <c r="K281" s="233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143</v>
      </c>
      <c r="AU281" s="243" t="s">
        <v>88</v>
      </c>
      <c r="AV281" s="13" t="s">
        <v>88</v>
      </c>
      <c r="AW281" s="13" t="s">
        <v>35</v>
      </c>
      <c r="AX281" s="13" t="s">
        <v>78</v>
      </c>
      <c r="AY281" s="243" t="s">
        <v>134</v>
      </c>
    </row>
    <row r="282" s="13" customFormat="1">
      <c r="A282" s="13"/>
      <c r="B282" s="232"/>
      <c r="C282" s="233"/>
      <c r="D282" s="234" t="s">
        <v>143</v>
      </c>
      <c r="E282" s="235" t="s">
        <v>1</v>
      </c>
      <c r="F282" s="236" t="s">
        <v>588</v>
      </c>
      <c r="G282" s="233"/>
      <c r="H282" s="237">
        <v>1.793</v>
      </c>
      <c r="I282" s="238"/>
      <c r="J282" s="233"/>
      <c r="K282" s="233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143</v>
      </c>
      <c r="AU282" s="243" t="s">
        <v>88</v>
      </c>
      <c r="AV282" s="13" t="s">
        <v>88</v>
      </c>
      <c r="AW282" s="13" t="s">
        <v>35</v>
      </c>
      <c r="AX282" s="13" t="s">
        <v>78</v>
      </c>
      <c r="AY282" s="243" t="s">
        <v>134</v>
      </c>
    </row>
    <row r="283" s="14" customFormat="1">
      <c r="A283" s="14"/>
      <c r="B283" s="244"/>
      <c r="C283" s="245"/>
      <c r="D283" s="234" t="s">
        <v>143</v>
      </c>
      <c r="E283" s="246" t="s">
        <v>1</v>
      </c>
      <c r="F283" s="247" t="s">
        <v>518</v>
      </c>
      <c r="G283" s="245"/>
      <c r="H283" s="246" t="s">
        <v>1</v>
      </c>
      <c r="I283" s="248"/>
      <c r="J283" s="245"/>
      <c r="K283" s="245"/>
      <c r="L283" s="249"/>
      <c r="M283" s="250"/>
      <c r="N283" s="251"/>
      <c r="O283" s="251"/>
      <c r="P283" s="251"/>
      <c r="Q283" s="251"/>
      <c r="R283" s="251"/>
      <c r="S283" s="251"/>
      <c r="T283" s="25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3" t="s">
        <v>143</v>
      </c>
      <c r="AU283" s="253" t="s">
        <v>88</v>
      </c>
      <c r="AV283" s="14" t="s">
        <v>86</v>
      </c>
      <c r="AW283" s="14" t="s">
        <v>35</v>
      </c>
      <c r="AX283" s="14" t="s">
        <v>78</v>
      </c>
      <c r="AY283" s="253" t="s">
        <v>134</v>
      </c>
    </row>
    <row r="284" s="13" customFormat="1">
      <c r="A284" s="13"/>
      <c r="B284" s="232"/>
      <c r="C284" s="233"/>
      <c r="D284" s="234" t="s">
        <v>143</v>
      </c>
      <c r="E284" s="235" t="s">
        <v>1</v>
      </c>
      <c r="F284" s="236" t="s">
        <v>589</v>
      </c>
      <c r="G284" s="233"/>
      <c r="H284" s="237">
        <v>12.24</v>
      </c>
      <c r="I284" s="238"/>
      <c r="J284" s="233"/>
      <c r="K284" s="233"/>
      <c r="L284" s="239"/>
      <c r="M284" s="240"/>
      <c r="N284" s="241"/>
      <c r="O284" s="241"/>
      <c r="P284" s="241"/>
      <c r="Q284" s="241"/>
      <c r="R284" s="241"/>
      <c r="S284" s="241"/>
      <c r="T284" s="24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3" t="s">
        <v>143</v>
      </c>
      <c r="AU284" s="243" t="s">
        <v>88</v>
      </c>
      <c r="AV284" s="13" t="s">
        <v>88</v>
      </c>
      <c r="AW284" s="13" t="s">
        <v>35</v>
      </c>
      <c r="AX284" s="13" t="s">
        <v>78</v>
      </c>
      <c r="AY284" s="243" t="s">
        <v>134</v>
      </c>
    </row>
    <row r="285" s="13" customFormat="1">
      <c r="A285" s="13"/>
      <c r="B285" s="232"/>
      <c r="C285" s="233"/>
      <c r="D285" s="234" t="s">
        <v>143</v>
      </c>
      <c r="E285" s="235" t="s">
        <v>1</v>
      </c>
      <c r="F285" s="236" t="s">
        <v>590</v>
      </c>
      <c r="G285" s="233"/>
      <c r="H285" s="237">
        <v>1.2829999999999998</v>
      </c>
      <c r="I285" s="238"/>
      <c r="J285" s="233"/>
      <c r="K285" s="233"/>
      <c r="L285" s="239"/>
      <c r="M285" s="240"/>
      <c r="N285" s="241"/>
      <c r="O285" s="241"/>
      <c r="P285" s="241"/>
      <c r="Q285" s="241"/>
      <c r="R285" s="241"/>
      <c r="S285" s="241"/>
      <c r="T285" s="24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3" t="s">
        <v>143</v>
      </c>
      <c r="AU285" s="243" t="s">
        <v>88</v>
      </c>
      <c r="AV285" s="13" t="s">
        <v>88</v>
      </c>
      <c r="AW285" s="13" t="s">
        <v>35</v>
      </c>
      <c r="AX285" s="13" t="s">
        <v>78</v>
      </c>
      <c r="AY285" s="243" t="s">
        <v>134</v>
      </c>
    </row>
    <row r="286" s="16" customFormat="1">
      <c r="A286" s="16"/>
      <c r="B286" s="265"/>
      <c r="C286" s="266"/>
      <c r="D286" s="234" t="s">
        <v>143</v>
      </c>
      <c r="E286" s="267" t="s">
        <v>1</v>
      </c>
      <c r="F286" s="268" t="s">
        <v>162</v>
      </c>
      <c r="G286" s="266"/>
      <c r="H286" s="269">
        <v>25.9</v>
      </c>
      <c r="I286" s="270"/>
      <c r="J286" s="266"/>
      <c r="K286" s="266"/>
      <c r="L286" s="271"/>
      <c r="M286" s="272"/>
      <c r="N286" s="273"/>
      <c r="O286" s="273"/>
      <c r="P286" s="273"/>
      <c r="Q286" s="273"/>
      <c r="R286" s="273"/>
      <c r="S286" s="273"/>
      <c r="T286" s="274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T286" s="275" t="s">
        <v>143</v>
      </c>
      <c r="AU286" s="275" t="s">
        <v>88</v>
      </c>
      <c r="AV286" s="16" t="s">
        <v>141</v>
      </c>
      <c r="AW286" s="16" t="s">
        <v>35</v>
      </c>
      <c r="AX286" s="16" t="s">
        <v>86</v>
      </c>
      <c r="AY286" s="275" t="s">
        <v>134</v>
      </c>
    </row>
    <row r="287" s="2" customFormat="1" ht="33" customHeight="1">
      <c r="A287" s="39"/>
      <c r="B287" s="40"/>
      <c r="C287" s="219" t="s">
        <v>591</v>
      </c>
      <c r="D287" s="219" t="s">
        <v>136</v>
      </c>
      <c r="E287" s="220" t="s">
        <v>592</v>
      </c>
      <c r="F287" s="221" t="s">
        <v>593</v>
      </c>
      <c r="G287" s="222" t="s">
        <v>139</v>
      </c>
      <c r="H287" s="223">
        <v>0.396</v>
      </c>
      <c r="I287" s="224"/>
      <c r="J287" s="225">
        <f>ROUND(I287*H287,2)</f>
        <v>0</v>
      </c>
      <c r="K287" s="221" t="s">
        <v>140</v>
      </c>
      <c r="L287" s="45"/>
      <c r="M287" s="226" t="s">
        <v>1</v>
      </c>
      <c r="N287" s="227" t="s">
        <v>43</v>
      </c>
      <c r="O287" s="92"/>
      <c r="P287" s="228">
        <f>O287*H287</f>
        <v>0</v>
      </c>
      <c r="Q287" s="228">
        <v>2.30102</v>
      </c>
      <c r="R287" s="228">
        <f>Q287*H287</f>
        <v>0.91120392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141</v>
      </c>
      <c r="AT287" s="230" t="s">
        <v>136</v>
      </c>
      <c r="AU287" s="230" t="s">
        <v>88</v>
      </c>
      <c r="AY287" s="18" t="s">
        <v>134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86</v>
      </c>
      <c r="BK287" s="231">
        <f>ROUND(I287*H287,2)</f>
        <v>0</v>
      </c>
      <c r="BL287" s="18" t="s">
        <v>141</v>
      </c>
      <c r="BM287" s="230" t="s">
        <v>594</v>
      </c>
    </row>
    <row r="288" s="14" customFormat="1">
      <c r="A288" s="14"/>
      <c r="B288" s="244"/>
      <c r="C288" s="245"/>
      <c r="D288" s="234" t="s">
        <v>143</v>
      </c>
      <c r="E288" s="246" t="s">
        <v>1</v>
      </c>
      <c r="F288" s="247" t="s">
        <v>595</v>
      </c>
      <c r="G288" s="245"/>
      <c r="H288" s="246" t="s">
        <v>1</v>
      </c>
      <c r="I288" s="248"/>
      <c r="J288" s="245"/>
      <c r="K288" s="245"/>
      <c r="L288" s="249"/>
      <c r="M288" s="250"/>
      <c r="N288" s="251"/>
      <c r="O288" s="251"/>
      <c r="P288" s="251"/>
      <c r="Q288" s="251"/>
      <c r="R288" s="251"/>
      <c r="S288" s="251"/>
      <c r="T288" s="252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3" t="s">
        <v>143</v>
      </c>
      <c r="AU288" s="253" t="s">
        <v>88</v>
      </c>
      <c r="AV288" s="14" t="s">
        <v>86</v>
      </c>
      <c r="AW288" s="14" t="s">
        <v>35</v>
      </c>
      <c r="AX288" s="14" t="s">
        <v>78</v>
      </c>
      <c r="AY288" s="253" t="s">
        <v>134</v>
      </c>
    </row>
    <row r="289" s="13" customFormat="1">
      <c r="A289" s="13"/>
      <c r="B289" s="232"/>
      <c r="C289" s="233"/>
      <c r="D289" s="234" t="s">
        <v>143</v>
      </c>
      <c r="E289" s="235" t="s">
        <v>1</v>
      </c>
      <c r="F289" s="236" t="s">
        <v>596</v>
      </c>
      <c r="G289" s="233"/>
      <c r="H289" s="237">
        <v>0.22400000000000003</v>
      </c>
      <c r="I289" s="238"/>
      <c r="J289" s="233"/>
      <c r="K289" s="233"/>
      <c r="L289" s="239"/>
      <c r="M289" s="240"/>
      <c r="N289" s="241"/>
      <c r="O289" s="241"/>
      <c r="P289" s="241"/>
      <c r="Q289" s="241"/>
      <c r="R289" s="241"/>
      <c r="S289" s="241"/>
      <c r="T289" s="24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3" t="s">
        <v>143</v>
      </c>
      <c r="AU289" s="243" t="s">
        <v>88</v>
      </c>
      <c r="AV289" s="13" t="s">
        <v>88</v>
      </c>
      <c r="AW289" s="13" t="s">
        <v>35</v>
      </c>
      <c r="AX289" s="13" t="s">
        <v>78</v>
      </c>
      <c r="AY289" s="243" t="s">
        <v>134</v>
      </c>
    </row>
    <row r="290" s="14" customFormat="1">
      <c r="A290" s="14"/>
      <c r="B290" s="244"/>
      <c r="C290" s="245"/>
      <c r="D290" s="234" t="s">
        <v>143</v>
      </c>
      <c r="E290" s="246" t="s">
        <v>1</v>
      </c>
      <c r="F290" s="247" t="s">
        <v>595</v>
      </c>
      <c r="G290" s="245"/>
      <c r="H290" s="246" t="s">
        <v>1</v>
      </c>
      <c r="I290" s="248"/>
      <c r="J290" s="245"/>
      <c r="K290" s="245"/>
      <c r="L290" s="249"/>
      <c r="M290" s="250"/>
      <c r="N290" s="251"/>
      <c r="O290" s="251"/>
      <c r="P290" s="251"/>
      <c r="Q290" s="251"/>
      <c r="R290" s="251"/>
      <c r="S290" s="251"/>
      <c r="T290" s="252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3" t="s">
        <v>143</v>
      </c>
      <c r="AU290" s="253" t="s">
        <v>88</v>
      </c>
      <c r="AV290" s="14" t="s">
        <v>86</v>
      </c>
      <c r="AW290" s="14" t="s">
        <v>35</v>
      </c>
      <c r="AX290" s="14" t="s">
        <v>78</v>
      </c>
      <c r="AY290" s="253" t="s">
        <v>134</v>
      </c>
    </row>
    <row r="291" s="13" customFormat="1">
      <c r="A291" s="13"/>
      <c r="B291" s="232"/>
      <c r="C291" s="233"/>
      <c r="D291" s="234" t="s">
        <v>143</v>
      </c>
      <c r="E291" s="235" t="s">
        <v>1</v>
      </c>
      <c r="F291" s="236" t="s">
        <v>597</v>
      </c>
      <c r="G291" s="233"/>
      <c r="H291" s="237">
        <v>0.172</v>
      </c>
      <c r="I291" s="238"/>
      <c r="J291" s="233"/>
      <c r="K291" s="233"/>
      <c r="L291" s="239"/>
      <c r="M291" s="240"/>
      <c r="N291" s="241"/>
      <c r="O291" s="241"/>
      <c r="P291" s="241"/>
      <c r="Q291" s="241"/>
      <c r="R291" s="241"/>
      <c r="S291" s="241"/>
      <c r="T291" s="24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3" t="s">
        <v>143</v>
      </c>
      <c r="AU291" s="243" t="s">
        <v>88</v>
      </c>
      <c r="AV291" s="13" t="s">
        <v>88</v>
      </c>
      <c r="AW291" s="13" t="s">
        <v>35</v>
      </c>
      <c r="AX291" s="13" t="s">
        <v>78</v>
      </c>
      <c r="AY291" s="243" t="s">
        <v>134</v>
      </c>
    </row>
    <row r="292" s="16" customFormat="1">
      <c r="A292" s="16"/>
      <c r="B292" s="265"/>
      <c r="C292" s="266"/>
      <c r="D292" s="234" t="s">
        <v>143</v>
      </c>
      <c r="E292" s="267" t="s">
        <v>1</v>
      </c>
      <c r="F292" s="268" t="s">
        <v>162</v>
      </c>
      <c r="G292" s="266"/>
      <c r="H292" s="269">
        <v>0.396</v>
      </c>
      <c r="I292" s="270"/>
      <c r="J292" s="266"/>
      <c r="K292" s="266"/>
      <c r="L292" s="271"/>
      <c r="M292" s="272"/>
      <c r="N292" s="273"/>
      <c r="O292" s="273"/>
      <c r="P292" s="273"/>
      <c r="Q292" s="273"/>
      <c r="R292" s="273"/>
      <c r="S292" s="273"/>
      <c r="T292" s="274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75" t="s">
        <v>143</v>
      </c>
      <c r="AU292" s="275" t="s">
        <v>88</v>
      </c>
      <c r="AV292" s="16" t="s">
        <v>141</v>
      </c>
      <c r="AW292" s="16" t="s">
        <v>35</v>
      </c>
      <c r="AX292" s="16" t="s">
        <v>86</v>
      </c>
      <c r="AY292" s="275" t="s">
        <v>134</v>
      </c>
    </row>
    <row r="293" s="2" customFormat="1" ht="33" customHeight="1">
      <c r="A293" s="39"/>
      <c r="B293" s="40"/>
      <c r="C293" s="219" t="s">
        <v>598</v>
      </c>
      <c r="D293" s="219" t="s">
        <v>136</v>
      </c>
      <c r="E293" s="220" t="s">
        <v>599</v>
      </c>
      <c r="F293" s="221" t="s">
        <v>600</v>
      </c>
      <c r="G293" s="222" t="s">
        <v>139</v>
      </c>
      <c r="H293" s="223">
        <v>0.339</v>
      </c>
      <c r="I293" s="224"/>
      <c r="J293" s="225">
        <f>ROUND(I293*H293,2)</f>
        <v>0</v>
      </c>
      <c r="K293" s="221" t="s">
        <v>140</v>
      </c>
      <c r="L293" s="45"/>
      <c r="M293" s="226" t="s">
        <v>1</v>
      </c>
      <c r="N293" s="227" t="s">
        <v>43</v>
      </c>
      <c r="O293" s="92"/>
      <c r="P293" s="228">
        <f>O293*H293</f>
        <v>0</v>
      </c>
      <c r="Q293" s="228">
        <v>2.30102</v>
      </c>
      <c r="R293" s="228">
        <f>Q293*H293</f>
        <v>0.78004578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141</v>
      </c>
      <c r="AT293" s="230" t="s">
        <v>136</v>
      </c>
      <c r="AU293" s="230" t="s">
        <v>88</v>
      </c>
      <c r="AY293" s="18" t="s">
        <v>134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86</v>
      </c>
      <c r="BK293" s="231">
        <f>ROUND(I293*H293,2)</f>
        <v>0</v>
      </c>
      <c r="BL293" s="18" t="s">
        <v>141</v>
      </c>
      <c r="BM293" s="230" t="s">
        <v>601</v>
      </c>
    </row>
    <row r="294" s="13" customFormat="1">
      <c r="A294" s="13"/>
      <c r="B294" s="232"/>
      <c r="C294" s="233"/>
      <c r="D294" s="234" t="s">
        <v>143</v>
      </c>
      <c r="E294" s="235" t="s">
        <v>1</v>
      </c>
      <c r="F294" s="236" t="s">
        <v>602</v>
      </c>
      <c r="G294" s="233"/>
      <c r="H294" s="237">
        <v>0.195</v>
      </c>
      <c r="I294" s="238"/>
      <c r="J294" s="233"/>
      <c r="K294" s="233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143</v>
      </c>
      <c r="AU294" s="243" t="s">
        <v>88</v>
      </c>
      <c r="AV294" s="13" t="s">
        <v>88</v>
      </c>
      <c r="AW294" s="13" t="s">
        <v>35</v>
      </c>
      <c r="AX294" s="13" t="s">
        <v>78</v>
      </c>
      <c r="AY294" s="243" t="s">
        <v>134</v>
      </c>
    </row>
    <row r="295" s="13" customFormat="1">
      <c r="A295" s="13"/>
      <c r="B295" s="232"/>
      <c r="C295" s="233"/>
      <c r="D295" s="234" t="s">
        <v>143</v>
      </c>
      <c r="E295" s="235" t="s">
        <v>1</v>
      </c>
      <c r="F295" s="236" t="s">
        <v>603</v>
      </c>
      <c r="G295" s="233"/>
      <c r="H295" s="237">
        <v>0.14399999999999998</v>
      </c>
      <c r="I295" s="238"/>
      <c r="J295" s="233"/>
      <c r="K295" s="233"/>
      <c r="L295" s="239"/>
      <c r="M295" s="240"/>
      <c r="N295" s="241"/>
      <c r="O295" s="241"/>
      <c r="P295" s="241"/>
      <c r="Q295" s="241"/>
      <c r="R295" s="241"/>
      <c r="S295" s="241"/>
      <c r="T295" s="24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3" t="s">
        <v>143</v>
      </c>
      <c r="AU295" s="243" t="s">
        <v>88</v>
      </c>
      <c r="AV295" s="13" t="s">
        <v>88</v>
      </c>
      <c r="AW295" s="13" t="s">
        <v>35</v>
      </c>
      <c r="AX295" s="13" t="s">
        <v>78</v>
      </c>
      <c r="AY295" s="243" t="s">
        <v>134</v>
      </c>
    </row>
    <row r="296" s="16" customFormat="1">
      <c r="A296" s="16"/>
      <c r="B296" s="265"/>
      <c r="C296" s="266"/>
      <c r="D296" s="234" t="s">
        <v>143</v>
      </c>
      <c r="E296" s="267" t="s">
        <v>1</v>
      </c>
      <c r="F296" s="268" t="s">
        <v>162</v>
      </c>
      <c r="G296" s="266"/>
      <c r="H296" s="269">
        <v>0.339</v>
      </c>
      <c r="I296" s="270"/>
      <c r="J296" s="266"/>
      <c r="K296" s="266"/>
      <c r="L296" s="271"/>
      <c r="M296" s="272"/>
      <c r="N296" s="273"/>
      <c r="O296" s="273"/>
      <c r="P296" s="273"/>
      <c r="Q296" s="273"/>
      <c r="R296" s="273"/>
      <c r="S296" s="273"/>
      <c r="T296" s="274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T296" s="275" t="s">
        <v>143</v>
      </c>
      <c r="AU296" s="275" t="s">
        <v>88</v>
      </c>
      <c r="AV296" s="16" t="s">
        <v>141</v>
      </c>
      <c r="AW296" s="16" t="s">
        <v>35</v>
      </c>
      <c r="AX296" s="16" t="s">
        <v>86</v>
      </c>
      <c r="AY296" s="275" t="s">
        <v>134</v>
      </c>
    </row>
    <row r="297" s="2" customFormat="1" ht="33" customHeight="1">
      <c r="A297" s="39"/>
      <c r="B297" s="40"/>
      <c r="C297" s="219" t="s">
        <v>604</v>
      </c>
      <c r="D297" s="219" t="s">
        <v>136</v>
      </c>
      <c r="E297" s="220" t="s">
        <v>605</v>
      </c>
      <c r="F297" s="221" t="s">
        <v>606</v>
      </c>
      <c r="G297" s="222" t="s">
        <v>139</v>
      </c>
      <c r="H297" s="223">
        <v>0.339</v>
      </c>
      <c r="I297" s="224"/>
      <c r="J297" s="225">
        <f>ROUND(I297*H297,2)</f>
        <v>0</v>
      </c>
      <c r="K297" s="221" t="s">
        <v>607</v>
      </c>
      <c r="L297" s="45"/>
      <c r="M297" s="226" t="s">
        <v>1</v>
      </c>
      <c r="N297" s="227" t="s">
        <v>43</v>
      </c>
      <c r="O297" s="92"/>
      <c r="P297" s="228">
        <f>O297*H297</f>
        <v>0</v>
      </c>
      <c r="Q297" s="228">
        <v>0</v>
      </c>
      <c r="R297" s="228">
        <f>Q297*H297</f>
        <v>0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141</v>
      </c>
      <c r="AT297" s="230" t="s">
        <v>136</v>
      </c>
      <c r="AU297" s="230" t="s">
        <v>88</v>
      </c>
      <c r="AY297" s="18" t="s">
        <v>134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86</v>
      </c>
      <c r="BK297" s="231">
        <f>ROUND(I297*H297,2)</f>
        <v>0</v>
      </c>
      <c r="BL297" s="18" t="s">
        <v>141</v>
      </c>
      <c r="BM297" s="230" t="s">
        <v>608</v>
      </c>
    </row>
    <row r="298" s="2" customFormat="1" ht="33" customHeight="1">
      <c r="A298" s="39"/>
      <c r="B298" s="40"/>
      <c r="C298" s="219" t="s">
        <v>609</v>
      </c>
      <c r="D298" s="219" t="s">
        <v>136</v>
      </c>
      <c r="E298" s="220" t="s">
        <v>610</v>
      </c>
      <c r="F298" s="221" t="s">
        <v>611</v>
      </c>
      <c r="G298" s="222" t="s">
        <v>139</v>
      </c>
      <c r="H298" s="223">
        <v>0.396</v>
      </c>
      <c r="I298" s="224"/>
      <c r="J298" s="225">
        <f>ROUND(I298*H298,2)</f>
        <v>0</v>
      </c>
      <c r="K298" s="221" t="s">
        <v>140</v>
      </c>
      <c r="L298" s="45"/>
      <c r="M298" s="226" t="s">
        <v>1</v>
      </c>
      <c r="N298" s="227" t="s">
        <v>43</v>
      </c>
      <c r="O298" s="92"/>
      <c r="P298" s="228">
        <f>O298*H298</f>
        <v>0</v>
      </c>
      <c r="Q298" s="228">
        <v>0</v>
      </c>
      <c r="R298" s="228">
        <f>Q298*H298</f>
        <v>0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141</v>
      </c>
      <c r="AT298" s="230" t="s">
        <v>136</v>
      </c>
      <c r="AU298" s="230" t="s">
        <v>88</v>
      </c>
      <c r="AY298" s="18" t="s">
        <v>134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86</v>
      </c>
      <c r="BK298" s="231">
        <f>ROUND(I298*H298,2)</f>
        <v>0</v>
      </c>
      <c r="BL298" s="18" t="s">
        <v>141</v>
      </c>
      <c r="BM298" s="230" t="s">
        <v>612</v>
      </c>
    </row>
    <row r="299" s="12" customFormat="1" ht="22.8" customHeight="1">
      <c r="A299" s="12"/>
      <c r="B299" s="203"/>
      <c r="C299" s="204"/>
      <c r="D299" s="205" t="s">
        <v>77</v>
      </c>
      <c r="E299" s="217" t="s">
        <v>184</v>
      </c>
      <c r="F299" s="217" t="s">
        <v>613</v>
      </c>
      <c r="G299" s="204"/>
      <c r="H299" s="204"/>
      <c r="I299" s="207"/>
      <c r="J299" s="218">
        <f>BK299</f>
        <v>0</v>
      </c>
      <c r="K299" s="204"/>
      <c r="L299" s="209"/>
      <c r="M299" s="210"/>
      <c r="N299" s="211"/>
      <c r="O299" s="211"/>
      <c r="P299" s="212">
        <f>P300+P304</f>
        <v>0</v>
      </c>
      <c r="Q299" s="211"/>
      <c r="R299" s="212">
        <f>R300+R304</f>
        <v>223.79578803992</v>
      </c>
      <c r="S299" s="211"/>
      <c r="T299" s="213">
        <f>T300+T304</f>
        <v>0.15200000000000003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14" t="s">
        <v>86</v>
      </c>
      <c r="AT299" s="215" t="s">
        <v>77</v>
      </c>
      <c r="AU299" s="215" t="s">
        <v>86</v>
      </c>
      <c r="AY299" s="214" t="s">
        <v>134</v>
      </c>
      <c r="BK299" s="216">
        <f>BK300+BK304</f>
        <v>0</v>
      </c>
    </row>
    <row r="300" s="12" customFormat="1" ht="20.88" customHeight="1">
      <c r="A300" s="12"/>
      <c r="B300" s="203"/>
      <c r="C300" s="204"/>
      <c r="D300" s="205" t="s">
        <v>77</v>
      </c>
      <c r="E300" s="217" t="s">
        <v>614</v>
      </c>
      <c r="F300" s="217" t="s">
        <v>615</v>
      </c>
      <c r="G300" s="204"/>
      <c r="H300" s="204"/>
      <c r="I300" s="207"/>
      <c r="J300" s="218">
        <f>BK300</f>
        <v>0</v>
      </c>
      <c r="K300" s="204"/>
      <c r="L300" s="209"/>
      <c r="M300" s="210"/>
      <c r="N300" s="211"/>
      <c r="O300" s="211"/>
      <c r="P300" s="212">
        <f>SUM(P301:P303)</f>
        <v>0</v>
      </c>
      <c r="Q300" s="211"/>
      <c r="R300" s="212">
        <f>SUM(R301:R303)</f>
        <v>33.686315000000008</v>
      </c>
      <c r="S300" s="211"/>
      <c r="T300" s="213">
        <f>SUM(T301:T303)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14" t="s">
        <v>86</v>
      </c>
      <c r="AT300" s="215" t="s">
        <v>77</v>
      </c>
      <c r="AU300" s="215" t="s">
        <v>88</v>
      </c>
      <c r="AY300" s="214" t="s">
        <v>134</v>
      </c>
      <c r="BK300" s="216">
        <f>SUM(BK301:BK303)</f>
        <v>0</v>
      </c>
    </row>
    <row r="301" s="2" customFormat="1" ht="44.25" customHeight="1">
      <c r="A301" s="39"/>
      <c r="B301" s="40"/>
      <c r="C301" s="219" t="s">
        <v>616</v>
      </c>
      <c r="D301" s="219" t="s">
        <v>136</v>
      </c>
      <c r="E301" s="220" t="s">
        <v>617</v>
      </c>
      <c r="F301" s="221" t="s">
        <v>618</v>
      </c>
      <c r="G301" s="222" t="s">
        <v>256</v>
      </c>
      <c r="H301" s="223">
        <v>42.1</v>
      </c>
      <c r="I301" s="224"/>
      <c r="J301" s="225">
        <f>ROUND(I301*H301,2)</f>
        <v>0</v>
      </c>
      <c r="K301" s="221" t="s">
        <v>140</v>
      </c>
      <c r="L301" s="45"/>
      <c r="M301" s="226" t="s">
        <v>1</v>
      </c>
      <c r="N301" s="227" t="s">
        <v>43</v>
      </c>
      <c r="O301" s="92"/>
      <c r="P301" s="228">
        <f>O301*H301</f>
        <v>0</v>
      </c>
      <c r="Q301" s="228">
        <v>0.00023</v>
      </c>
      <c r="R301" s="228">
        <f>Q301*H301</f>
        <v>0.009683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141</v>
      </c>
      <c r="AT301" s="230" t="s">
        <v>136</v>
      </c>
      <c r="AU301" s="230" t="s">
        <v>149</v>
      </c>
      <c r="AY301" s="18" t="s">
        <v>134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86</v>
      </c>
      <c r="BK301" s="231">
        <f>ROUND(I301*H301,2)</f>
        <v>0</v>
      </c>
      <c r="BL301" s="18" t="s">
        <v>141</v>
      </c>
      <c r="BM301" s="230" t="s">
        <v>619</v>
      </c>
    </row>
    <row r="302" s="2" customFormat="1" ht="24.15" customHeight="1">
      <c r="A302" s="39"/>
      <c r="B302" s="40"/>
      <c r="C302" s="276" t="s">
        <v>620</v>
      </c>
      <c r="D302" s="276" t="s">
        <v>196</v>
      </c>
      <c r="E302" s="277" t="s">
        <v>621</v>
      </c>
      <c r="F302" s="278" t="s">
        <v>622</v>
      </c>
      <c r="G302" s="279" t="s">
        <v>256</v>
      </c>
      <c r="H302" s="280">
        <v>42.521</v>
      </c>
      <c r="I302" s="281"/>
      <c r="J302" s="282">
        <f>ROUND(I302*H302,2)</f>
        <v>0</v>
      </c>
      <c r="K302" s="278" t="s">
        <v>140</v>
      </c>
      <c r="L302" s="283"/>
      <c r="M302" s="284" t="s">
        <v>1</v>
      </c>
      <c r="N302" s="285" t="s">
        <v>43</v>
      </c>
      <c r="O302" s="92"/>
      <c r="P302" s="228">
        <f>O302*H302</f>
        <v>0</v>
      </c>
      <c r="Q302" s="228">
        <v>0.792</v>
      </c>
      <c r="R302" s="228">
        <f>Q302*H302</f>
        <v>33.676632000000004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184</v>
      </c>
      <c r="AT302" s="230" t="s">
        <v>196</v>
      </c>
      <c r="AU302" s="230" t="s">
        <v>149</v>
      </c>
      <c r="AY302" s="18" t="s">
        <v>134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86</v>
      </c>
      <c r="BK302" s="231">
        <f>ROUND(I302*H302,2)</f>
        <v>0</v>
      </c>
      <c r="BL302" s="18" t="s">
        <v>141</v>
      </c>
      <c r="BM302" s="230" t="s">
        <v>623</v>
      </c>
    </row>
    <row r="303" s="13" customFormat="1">
      <c r="A303" s="13"/>
      <c r="B303" s="232"/>
      <c r="C303" s="233"/>
      <c r="D303" s="234" t="s">
        <v>143</v>
      </c>
      <c r="E303" s="235" t="s">
        <v>1</v>
      </c>
      <c r="F303" s="236" t="s">
        <v>624</v>
      </c>
      <c r="G303" s="233"/>
      <c r="H303" s="237">
        <v>42.521</v>
      </c>
      <c r="I303" s="238"/>
      <c r="J303" s="233"/>
      <c r="K303" s="233"/>
      <c r="L303" s="239"/>
      <c r="M303" s="240"/>
      <c r="N303" s="241"/>
      <c r="O303" s="241"/>
      <c r="P303" s="241"/>
      <c r="Q303" s="241"/>
      <c r="R303" s="241"/>
      <c r="S303" s="241"/>
      <c r="T303" s="24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3" t="s">
        <v>143</v>
      </c>
      <c r="AU303" s="243" t="s">
        <v>149</v>
      </c>
      <c r="AV303" s="13" t="s">
        <v>88</v>
      </c>
      <c r="AW303" s="13" t="s">
        <v>35</v>
      </c>
      <c r="AX303" s="13" t="s">
        <v>78</v>
      </c>
      <c r="AY303" s="243" t="s">
        <v>134</v>
      </c>
    </row>
    <row r="304" s="12" customFormat="1" ht="20.88" customHeight="1">
      <c r="A304" s="12"/>
      <c r="B304" s="203"/>
      <c r="C304" s="204"/>
      <c r="D304" s="205" t="s">
        <v>77</v>
      </c>
      <c r="E304" s="217" t="s">
        <v>625</v>
      </c>
      <c r="F304" s="217" t="s">
        <v>626</v>
      </c>
      <c r="G304" s="204"/>
      <c r="H304" s="204"/>
      <c r="I304" s="207"/>
      <c r="J304" s="218">
        <f>BK304</f>
        <v>0</v>
      </c>
      <c r="K304" s="204"/>
      <c r="L304" s="209"/>
      <c r="M304" s="210"/>
      <c r="N304" s="211"/>
      <c r="O304" s="211"/>
      <c r="P304" s="212">
        <f>SUM(P305:P390)</f>
        <v>0</v>
      </c>
      <c r="Q304" s="211"/>
      <c r="R304" s="212">
        <f>SUM(R305:R390)</f>
        <v>190.10947303992</v>
      </c>
      <c r="S304" s="211"/>
      <c r="T304" s="213">
        <f>SUM(T305:T390)</f>
        <v>0.15200000000000003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14" t="s">
        <v>86</v>
      </c>
      <c r="AT304" s="215" t="s">
        <v>77</v>
      </c>
      <c r="AU304" s="215" t="s">
        <v>88</v>
      </c>
      <c r="AY304" s="214" t="s">
        <v>134</v>
      </c>
      <c r="BK304" s="216">
        <f>SUM(BK305:BK390)</f>
        <v>0</v>
      </c>
    </row>
    <row r="305" s="2" customFormat="1" ht="24.15" customHeight="1">
      <c r="A305" s="39"/>
      <c r="B305" s="40"/>
      <c r="C305" s="219" t="s">
        <v>627</v>
      </c>
      <c r="D305" s="219" t="s">
        <v>136</v>
      </c>
      <c r="E305" s="220" t="s">
        <v>628</v>
      </c>
      <c r="F305" s="221" t="s">
        <v>629</v>
      </c>
      <c r="G305" s="222" t="s">
        <v>139</v>
      </c>
      <c r="H305" s="223">
        <v>0.097000000000000016</v>
      </c>
      <c r="I305" s="224"/>
      <c r="J305" s="225">
        <f>ROUND(I305*H305,2)</f>
        <v>0</v>
      </c>
      <c r="K305" s="221" t="s">
        <v>1</v>
      </c>
      <c r="L305" s="45"/>
      <c r="M305" s="226" t="s">
        <v>1</v>
      </c>
      <c r="N305" s="227" t="s">
        <v>43</v>
      </c>
      <c r="O305" s="92"/>
      <c r="P305" s="228">
        <f>O305*H305</f>
        <v>0</v>
      </c>
      <c r="Q305" s="228">
        <v>3.37525</v>
      </c>
      <c r="R305" s="228">
        <f>Q305*H305</f>
        <v>0.32739925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141</v>
      </c>
      <c r="AT305" s="230" t="s">
        <v>136</v>
      </c>
      <c r="AU305" s="230" t="s">
        <v>149</v>
      </c>
      <c r="AY305" s="18" t="s">
        <v>134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86</v>
      </c>
      <c r="BK305" s="231">
        <f>ROUND(I305*H305,2)</f>
        <v>0</v>
      </c>
      <c r="BL305" s="18" t="s">
        <v>141</v>
      </c>
      <c r="BM305" s="230" t="s">
        <v>630</v>
      </c>
    </row>
    <row r="306" s="14" customFormat="1">
      <c r="A306" s="14"/>
      <c r="B306" s="244"/>
      <c r="C306" s="245"/>
      <c r="D306" s="234" t="s">
        <v>143</v>
      </c>
      <c r="E306" s="246" t="s">
        <v>1</v>
      </c>
      <c r="F306" s="247" t="s">
        <v>515</v>
      </c>
      <c r="G306" s="245"/>
      <c r="H306" s="246" t="s">
        <v>1</v>
      </c>
      <c r="I306" s="248"/>
      <c r="J306" s="245"/>
      <c r="K306" s="245"/>
      <c r="L306" s="249"/>
      <c r="M306" s="250"/>
      <c r="N306" s="251"/>
      <c r="O306" s="251"/>
      <c r="P306" s="251"/>
      <c r="Q306" s="251"/>
      <c r="R306" s="251"/>
      <c r="S306" s="251"/>
      <c r="T306" s="252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3" t="s">
        <v>143</v>
      </c>
      <c r="AU306" s="253" t="s">
        <v>149</v>
      </c>
      <c r="AV306" s="14" t="s">
        <v>86</v>
      </c>
      <c r="AW306" s="14" t="s">
        <v>35</v>
      </c>
      <c r="AX306" s="14" t="s">
        <v>78</v>
      </c>
      <c r="AY306" s="253" t="s">
        <v>134</v>
      </c>
    </row>
    <row r="307" s="13" customFormat="1">
      <c r="A307" s="13"/>
      <c r="B307" s="232"/>
      <c r="C307" s="233"/>
      <c r="D307" s="234" t="s">
        <v>143</v>
      </c>
      <c r="E307" s="235" t="s">
        <v>1</v>
      </c>
      <c r="F307" s="236" t="s">
        <v>631</v>
      </c>
      <c r="G307" s="233"/>
      <c r="H307" s="237">
        <v>0.058000000000000008</v>
      </c>
      <c r="I307" s="238"/>
      <c r="J307" s="233"/>
      <c r="K307" s="233"/>
      <c r="L307" s="239"/>
      <c r="M307" s="240"/>
      <c r="N307" s="241"/>
      <c r="O307" s="241"/>
      <c r="P307" s="241"/>
      <c r="Q307" s="241"/>
      <c r="R307" s="241"/>
      <c r="S307" s="241"/>
      <c r="T307" s="24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3" t="s">
        <v>143</v>
      </c>
      <c r="AU307" s="243" t="s">
        <v>149</v>
      </c>
      <c r="AV307" s="13" t="s">
        <v>88</v>
      </c>
      <c r="AW307" s="13" t="s">
        <v>35</v>
      </c>
      <c r="AX307" s="13" t="s">
        <v>78</v>
      </c>
      <c r="AY307" s="243" t="s">
        <v>134</v>
      </c>
    </row>
    <row r="308" s="14" customFormat="1">
      <c r="A308" s="14"/>
      <c r="B308" s="244"/>
      <c r="C308" s="245"/>
      <c r="D308" s="234" t="s">
        <v>143</v>
      </c>
      <c r="E308" s="246" t="s">
        <v>1</v>
      </c>
      <c r="F308" s="247" t="s">
        <v>518</v>
      </c>
      <c r="G308" s="245"/>
      <c r="H308" s="246" t="s">
        <v>1</v>
      </c>
      <c r="I308" s="248"/>
      <c r="J308" s="245"/>
      <c r="K308" s="245"/>
      <c r="L308" s="249"/>
      <c r="M308" s="250"/>
      <c r="N308" s="251"/>
      <c r="O308" s="251"/>
      <c r="P308" s="251"/>
      <c r="Q308" s="251"/>
      <c r="R308" s="251"/>
      <c r="S308" s="251"/>
      <c r="T308" s="25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3" t="s">
        <v>143</v>
      </c>
      <c r="AU308" s="253" t="s">
        <v>149</v>
      </c>
      <c r="AV308" s="14" t="s">
        <v>86</v>
      </c>
      <c r="AW308" s="14" t="s">
        <v>35</v>
      </c>
      <c r="AX308" s="14" t="s">
        <v>78</v>
      </c>
      <c r="AY308" s="253" t="s">
        <v>134</v>
      </c>
    </row>
    <row r="309" s="13" customFormat="1">
      <c r="A309" s="13"/>
      <c r="B309" s="232"/>
      <c r="C309" s="233"/>
      <c r="D309" s="234" t="s">
        <v>143</v>
      </c>
      <c r="E309" s="235" t="s">
        <v>1</v>
      </c>
      <c r="F309" s="236" t="s">
        <v>632</v>
      </c>
      <c r="G309" s="233"/>
      <c r="H309" s="237">
        <v>0.039</v>
      </c>
      <c r="I309" s="238"/>
      <c r="J309" s="233"/>
      <c r="K309" s="233"/>
      <c r="L309" s="239"/>
      <c r="M309" s="240"/>
      <c r="N309" s="241"/>
      <c r="O309" s="241"/>
      <c r="P309" s="241"/>
      <c r="Q309" s="241"/>
      <c r="R309" s="241"/>
      <c r="S309" s="241"/>
      <c r="T309" s="24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3" t="s">
        <v>143</v>
      </c>
      <c r="AU309" s="243" t="s">
        <v>149</v>
      </c>
      <c r="AV309" s="13" t="s">
        <v>88</v>
      </c>
      <c r="AW309" s="13" t="s">
        <v>35</v>
      </c>
      <c r="AX309" s="13" t="s">
        <v>78</v>
      </c>
      <c r="AY309" s="243" t="s">
        <v>134</v>
      </c>
    </row>
    <row r="310" s="16" customFormat="1">
      <c r="A310" s="16"/>
      <c r="B310" s="265"/>
      <c r="C310" s="266"/>
      <c r="D310" s="234" t="s">
        <v>143</v>
      </c>
      <c r="E310" s="267" t="s">
        <v>1</v>
      </c>
      <c r="F310" s="268" t="s">
        <v>162</v>
      </c>
      <c r="G310" s="266"/>
      <c r="H310" s="269">
        <v>0.097000000000000016</v>
      </c>
      <c r="I310" s="270"/>
      <c r="J310" s="266"/>
      <c r="K310" s="266"/>
      <c r="L310" s="271"/>
      <c r="M310" s="272"/>
      <c r="N310" s="273"/>
      <c r="O310" s="273"/>
      <c r="P310" s="273"/>
      <c r="Q310" s="273"/>
      <c r="R310" s="273"/>
      <c r="S310" s="273"/>
      <c r="T310" s="274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T310" s="275" t="s">
        <v>143</v>
      </c>
      <c r="AU310" s="275" t="s">
        <v>149</v>
      </c>
      <c r="AV310" s="16" t="s">
        <v>141</v>
      </c>
      <c r="AW310" s="16" t="s">
        <v>35</v>
      </c>
      <c r="AX310" s="16" t="s">
        <v>86</v>
      </c>
      <c r="AY310" s="275" t="s">
        <v>134</v>
      </c>
    </row>
    <row r="311" s="2" customFormat="1" ht="21.75" customHeight="1">
      <c r="A311" s="39"/>
      <c r="B311" s="40"/>
      <c r="C311" s="276" t="s">
        <v>633</v>
      </c>
      <c r="D311" s="276" t="s">
        <v>196</v>
      </c>
      <c r="E311" s="277" t="s">
        <v>634</v>
      </c>
      <c r="F311" s="278" t="s">
        <v>635</v>
      </c>
      <c r="G311" s="279" t="s">
        <v>636</v>
      </c>
      <c r="H311" s="280">
        <v>1</v>
      </c>
      <c r="I311" s="281"/>
      <c r="J311" s="282">
        <f>ROUND(I311*H311,2)</f>
        <v>0</v>
      </c>
      <c r="K311" s="278" t="s">
        <v>1</v>
      </c>
      <c r="L311" s="283"/>
      <c r="M311" s="284" t="s">
        <v>1</v>
      </c>
      <c r="N311" s="285" t="s">
        <v>43</v>
      </c>
      <c r="O311" s="92"/>
      <c r="P311" s="228">
        <f>O311*H311</f>
        <v>0</v>
      </c>
      <c r="Q311" s="228">
        <v>0.048</v>
      </c>
      <c r="R311" s="228">
        <f>Q311*H311</f>
        <v>0.048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184</v>
      </c>
      <c r="AT311" s="230" t="s">
        <v>196</v>
      </c>
      <c r="AU311" s="230" t="s">
        <v>149</v>
      </c>
      <c r="AY311" s="18" t="s">
        <v>134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86</v>
      </c>
      <c r="BK311" s="231">
        <f>ROUND(I311*H311,2)</f>
        <v>0</v>
      </c>
      <c r="BL311" s="18" t="s">
        <v>141</v>
      </c>
      <c r="BM311" s="230" t="s">
        <v>637</v>
      </c>
    </row>
    <row r="312" s="2" customFormat="1" ht="24.15" customHeight="1">
      <c r="A312" s="39"/>
      <c r="B312" s="40"/>
      <c r="C312" s="276" t="s">
        <v>638</v>
      </c>
      <c r="D312" s="276" t="s">
        <v>196</v>
      </c>
      <c r="E312" s="277" t="s">
        <v>639</v>
      </c>
      <c r="F312" s="278" t="s">
        <v>640</v>
      </c>
      <c r="G312" s="279" t="s">
        <v>636</v>
      </c>
      <c r="H312" s="280">
        <v>1</v>
      </c>
      <c r="I312" s="281"/>
      <c r="J312" s="282">
        <f>ROUND(I312*H312,2)</f>
        <v>0</v>
      </c>
      <c r="K312" s="278" t="s">
        <v>1</v>
      </c>
      <c r="L312" s="283"/>
      <c r="M312" s="284" t="s">
        <v>1</v>
      </c>
      <c r="N312" s="285" t="s">
        <v>43</v>
      </c>
      <c r="O312" s="92"/>
      <c r="P312" s="228">
        <f>O312*H312</f>
        <v>0</v>
      </c>
      <c r="Q312" s="228">
        <v>0.048</v>
      </c>
      <c r="R312" s="228">
        <f>Q312*H312</f>
        <v>0.048</v>
      </c>
      <c r="S312" s="228">
        <v>0</v>
      </c>
      <c r="T312" s="22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184</v>
      </c>
      <c r="AT312" s="230" t="s">
        <v>196</v>
      </c>
      <c r="AU312" s="230" t="s">
        <v>149</v>
      </c>
      <c r="AY312" s="18" t="s">
        <v>134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86</v>
      </c>
      <c r="BK312" s="231">
        <f>ROUND(I312*H312,2)</f>
        <v>0</v>
      </c>
      <c r="BL312" s="18" t="s">
        <v>141</v>
      </c>
      <c r="BM312" s="230" t="s">
        <v>641</v>
      </c>
    </row>
    <row r="313" s="2" customFormat="1" ht="44.25" customHeight="1">
      <c r="A313" s="39"/>
      <c r="B313" s="40"/>
      <c r="C313" s="219" t="s">
        <v>642</v>
      </c>
      <c r="D313" s="219" t="s">
        <v>136</v>
      </c>
      <c r="E313" s="220" t="s">
        <v>643</v>
      </c>
      <c r="F313" s="221" t="s">
        <v>644</v>
      </c>
      <c r="G313" s="222" t="s">
        <v>139</v>
      </c>
      <c r="H313" s="223">
        <v>2.169</v>
      </c>
      <c r="I313" s="224"/>
      <c r="J313" s="225">
        <f>ROUND(I313*H313,2)</f>
        <v>0</v>
      </c>
      <c r="K313" s="221" t="s">
        <v>140</v>
      </c>
      <c r="L313" s="45"/>
      <c r="M313" s="226" t="s">
        <v>1</v>
      </c>
      <c r="N313" s="227" t="s">
        <v>43</v>
      </c>
      <c r="O313" s="92"/>
      <c r="P313" s="228">
        <f>O313*H313</f>
        <v>0</v>
      </c>
      <c r="Q313" s="228">
        <v>2.50187</v>
      </c>
      <c r="R313" s="228">
        <f>Q313*H313</f>
        <v>5.4265560299999992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141</v>
      </c>
      <c r="AT313" s="230" t="s">
        <v>136</v>
      </c>
      <c r="AU313" s="230" t="s">
        <v>149</v>
      </c>
      <c r="AY313" s="18" t="s">
        <v>134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86</v>
      </c>
      <c r="BK313" s="231">
        <f>ROUND(I313*H313,2)</f>
        <v>0</v>
      </c>
      <c r="BL313" s="18" t="s">
        <v>141</v>
      </c>
      <c r="BM313" s="230" t="s">
        <v>645</v>
      </c>
    </row>
    <row r="314" s="14" customFormat="1">
      <c r="A314" s="14"/>
      <c r="B314" s="244"/>
      <c r="C314" s="245"/>
      <c r="D314" s="234" t="s">
        <v>143</v>
      </c>
      <c r="E314" s="246" t="s">
        <v>1</v>
      </c>
      <c r="F314" s="247" t="s">
        <v>646</v>
      </c>
      <c r="G314" s="245"/>
      <c r="H314" s="246" t="s">
        <v>1</v>
      </c>
      <c r="I314" s="248"/>
      <c r="J314" s="245"/>
      <c r="K314" s="245"/>
      <c r="L314" s="249"/>
      <c r="M314" s="250"/>
      <c r="N314" s="251"/>
      <c r="O314" s="251"/>
      <c r="P314" s="251"/>
      <c r="Q314" s="251"/>
      <c r="R314" s="251"/>
      <c r="S314" s="251"/>
      <c r="T314" s="25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3" t="s">
        <v>143</v>
      </c>
      <c r="AU314" s="253" t="s">
        <v>149</v>
      </c>
      <c r="AV314" s="14" t="s">
        <v>86</v>
      </c>
      <c r="AW314" s="14" t="s">
        <v>35</v>
      </c>
      <c r="AX314" s="14" t="s">
        <v>78</v>
      </c>
      <c r="AY314" s="253" t="s">
        <v>134</v>
      </c>
    </row>
    <row r="315" s="14" customFormat="1">
      <c r="A315" s="14"/>
      <c r="B315" s="244"/>
      <c r="C315" s="245"/>
      <c r="D315" s="234" t="s">
        <v>143</v>
      </c>
      <c r="E315" s="246" t="s">
        <v>1</v>
      </c>
      <c r="F315" s="247" t="s">
        <v>515</v>
      </c>
      <c r="G315" s="245"/>
      <c r="H315" s="246" t="s">
        <v>1</v>
      </c>
      <c r="I315" s="248"/>
      <c r="J315" s="245"/>
      <c r="K315" s="245"/>
      <c r="L315" s="249"/>
      <c r="M315" s="250"/>
      <c r="N315" s="251"/>
      <c r="O315" s="251"/>
      <c r="P315" s="251"/>
      <c r="Q315" s="251"/>
      <c r="R315" s="251"/>
      <c r="S315" s="251"/>
      <c r="T315" s="252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3" t="s">
        <v>143</v>
      </c>
      <c r="AU315" s="253" t="s">
        <v>149</v>
      </c>
      <c r="AV315" s="14" t="s">
        <v>86</v>
      </c>
      <c r="AW315" s="14" t="s">
        <v>35</v>
      </c>
      <c r="AX315" s="14" t="s">
        <v>78</v>
      </c>
      <c r="AY315" s="253" t="s">
        <v>134</v>
      </c>
    </row>
    <row r="316" s="13" customFormat="1">
      <c r="A316" s="13"/>
      <c r="B316" s="232"/>
      <c r="C316" s="233"/>
      <c r="D316" s="234" t="s">
        <v>143</v>
      </c>
      <c r="E316" s="235" t="s">
        <v>1</v>
      </c>
      <c r="F316" s="236" t="s">
        <v>516</v>
      </c>
      <c r="G316" s="233"/>
      <c r="H316" s="237">
        <v>1.197</v>
      </c>
      <c r="I316" s="238"/>
      <c r="J316" s="233"/>
      <c r="K316" s="233"/>
      <c r="L316" s="239"/>
      <c r="M316" s="240"/>
      <c r="N316" s="241"/>
      <c r="O316" s="241"/>
      <c r="P316" s="241"/>
      <c r="Q316" s="241"/>
      <c r="R316" s="241"/>
      <c r="S316" s="241"/>
      <c r="T316" s="242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3" t="s">
        <v>143</v>
      </c>
      <c r="AU316" s="243" t="s">
        <v>149</v>
      </c>
      <c r="AV316" s="13" t="s">
        <v>88</v>
      </c>
      <c r="AW316" s="13" t="s">
        <v>35</v>
      </c>
      <c r="AX316" s="13" t="s">
        <v>78</v>
      </c>
      <c r="AY316" s="243" t="s">
        <v>134</v>
      </c>
    </row>
    <row r="317" s="14" customFormat="1">
      <c r="A317" s="14"/>
      <c r="B317" s="244"/>
      <c r="C317" s="245"/>
      <c r="D317" s="234" t="s">
        <v>143</v>
      </c>
      <c r="E317" s="246" t="s">
        <v>1</v>
      </c>
      <c r="F317" s="247" t="s">
        <v>518</v>
      </c>
      <c r="G317" s="245"/>
      <c r="H317" s="246" t="s">
        <v>1</v>
      </c>
      <c r="I317" s="248"/>
      <c r="J317" s="245"/>
      <c r="K317" s="245"/>
      <c r="L317" s="249"/>
      <c r="M317" s="250"/>
      <c r="N317" s="251"/>
      <c r="O317" s="251"/>
      <c r="P317" s="251"/>
      <c r="Q317" s="251"/>
      <c r="R317" s="251"/>
      <c r="S317" s="251"/>
      <c r="T317" s="252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3" t="s">
        <v>143</v>
      </c>
      <c r="AU317" s="253" t="s">
        <v>149</v>
      </c>
      <c r="AV317" s="14" t="s">
        <v>86</v>
      </c>
      <c r="AW317" s="14" t="s">
        <v>35</v>
      </c>
      <c r="AX317" s="14" t="s">
        <v>78</v>
      </c>
      <c r="AY317" s="253" t="s">
        <v>134</v>
      </c>
    </row>
    <row r="318" s="13" customFormat="1">
      <c r="A318" s="13"/>
      <c r="B318" s="232"/>
      <c r="C318" s="233"/>
      <c r="D318" s="234" t="s">
        <v>143</v>
      </c>
      <c r="E318" s="235" t="s">
        <v>1</v>
      </c>
      <c r="F318" s="236" t="s">
        <v>647</v>
      </c>
      <c r="G318" s="233"/>
      <c r="H318" s="237">
        <v>0.97199999999999984</v>
      </c>
      <c r="I318" s="238"/>
      <c r="J318" s="233"/>
      <c r="K318" s="233"/>
      <c r="L318" s="239"/>
      <c r="M318" s="240"/>
      <c r="N318" s="241"/>
      <c r="O318" s="241"/>
      <c r="P318" s="241"/>
      <c r="Q318" s="241"/>
      <c r="R318" s="241"/>
      <c r="S318" s="241"/>
      <c r="T318" s="24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3" t="s">
        <v>143</v>
      </c>
      <c r="AU318" s="243" t="s">
        <v>149</v>
      </c>
      <c r="AV318" s="13" t="s">
        <v>88</v>
      </c>
      <c r="AW318" s="13" t="s">
        <v>35</v>
      </c>
      <c r="AX318" s="13" t="s">
        <v>78</v>
      </c>
      <c r="AY318" s="243" t="s">
        <v>134</v>
      </c>
    </row>
    <row r="319" s="16" customFormat="1">
      <c r="A319" s="16"/>
      <c r="B319" s="265"/>
      <c r="C319" s="266"/>
      <c r="D319" s="234" t="s">
        <v>143</v>
      </c>
      <c r="E319" s="267" t="s">
        <v>1</v>
      </c>
      <c r="F319" s="268" t="s">
        <v>162</v>
      </c>
      <c r="G319" s="266"/>
      <c r="H319" s="269">
        <v>2.169</v>
      </c>
      <c r="I319" s="270"/>
      <c r="J319" s="266"/>
      <c r="K319" s="266"/>
      <c r="L319" s="271"/>
      <c r="M319" s="272"/>
      <c r="N319" s="273"/>
      <c r="O319" s="273"/>
      <c r="P319" s="273"/>
      <c r="Q319" s="273"/>
      <c r="R319" s="273"/>
      <c r="S319" s="273"/>
      <c r="T319" s="274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T319" s="275" t="s">
        <v>143</v>
      </c>
      <c r="AU319" s="275" t="s">
        <v>149</v>
      </c>
      <c r="AV319" s="16" t="s">
        <v>141</v>
      </c>
      <c r="AW319" s="16" t="s">
        <v>35</v>
      </c>
      <c r="AX319" s="16" t="s">
        <v>86</v>
      </c>
      <c r="AY319" s="275" t="s">
        <v>134</v>
      </c>
    </row>
    <row r="320" s="2" customFormat="1" ht="44.25" customHeight="1">
      <c r="A320" s="39"/>
      <c r="B320" s="40"/>
      <c r="C320" s="219" t="s">
        <v>648</v>
      </c>
      <c r="D320" s="219" t="s">
        <v>136</v>
      </c>
      <c r="E320" s="220" t="s">
        <v>649</v>
      </c>
      <c r="F320" s="221" t="s">
        <v>650</v>
      </c>
      <c r="G320" s="222" t="s">
        <v>139</v>
      </c>
      <c r="H320" s="223">
        <v>7.642</v>
      </c>
      <c r="I320" s="224"/>
      <c r="J320" s="225">
        <f>ROUND(I320*H320,2)</f>
        <v>0</v>
      </c>
      <c r="K320" s="221" t="s">
        <v>140</v>
      </c>
      <c r="L320" s="45"/>
      <c r="M320" s="226" t="s">
        <v>1</v>
      </c>
      <c r="N320" s="227" t="s">
        <v>43</v>
      </c>
      <c r="O320" s="92"/>
      <c r="P320" s="228">
        <f>O320*H320</f>
        <v>0</v>
      </c>
      <c r="Q320" s="228">
        <v>2.50187</v>
      </c>
      <c r="R320" s="228">
        <f>Q320*H320</f>
        <v>19.119290539999996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141</v>
      </c>
      <c r="AT320" s="230" t="s">
        <v>136</v>
      </c>
      <c r="AU320" s="230" t="s">
        <v>149</v>
      </c>
      <c r="AY320" s="18" t="s">
        <v>134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86</v>
      </c>
      <c r="BK320" s="231">
        <f>ROUND(I320*H320,2)</f>
        <v>0</v>
      </c>
      <c r="BL320" s="18" t="s">
        <v>141</v>
      </c>
      <c r="BM320" s="230" t="s">
        <v>651</v>
      </c>
    </row>
    <row r="321" s="14" customFormat="1">
      <c r="A321" s="14"/>
      <c r="B321" s="244"/>
      <c r="C321" s="245"/>
      <c r="D321" s="234" t="s">
        <v>143</v>
      </c>
      <c r="E321" s="246" t="s">
        <v>1</v>
      </c>
      <c r="F321" s="247" t="s">
        <v>646</v>
      </c>
      <c r="G321" s="245"/>
      <c r="H321" s="246" t="s">
        <v>1</v>
      </c>
      <c r="I321" s="248"/>
      <c r="J321" s="245"/>
      <c r="K321" s="245"/>
      <c r="L321" s="249"/>
      <c r="M321" s="250"/>
      <c r="N321" s="251"/>
      <c r="O321" s="251"/>
      <c r="P321" s="251"/>
      <c r="Q321" s="251"/>
      <c r="R321" s="251"/>
      <c r="S321" s="251"/>
      <c r="T321" s="252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3" t="s">
        <v>143</v>
      </c>
      <c r="AU321" s="253" t="s">
        <v>149</v>
      </c>
      <c r="AV321" s="14" t="s">
        <v>86</v>
      </c>
      <c r="AW321" s="14" t="s">
        <v>35</v>
      </c>
      <c r="AX321" s="14" t="s">
        <v>78</v>
      </c>
      <c r="AY321" s="253" t="s">
        <v>134</v>
      </c>
    </row>
    <row r="322" s="14" customFormat="1">
      <c r="A322" s="14"/>
      <c r="B322" s="244"/>
      <c r="C322" s="245"/>
      <c r="D322" s="234" t="s">
        <v>143</v>
      </c>
      <c r="E322" s="246" t="s">
        <v>1</v>
      </c>
      <c r="F322" s="247" t="s">
        <v>515</v>
      </c>
      <c r="G322" s="245"/>
      <c r="H322" s="246" t="s">
        <v>1</v>
      </c>
      <c r="I322" s="248"/>
      <c r="J322" s="245"/>
      <c r="K322" s="245"/>
      <c r="L322" s="249"/>
      <c r="M322" s="250"/>
      <c r="N322" s="251"/>
      <c r="O322" s="251"/>
      <c r="P322" s="251"/>
      <c r="Q322" s="251"/>
      <c r="R322" s="251"/>
      <c r="S322" s="251"/>
      <c r="T322" s="25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3" t="s">
        <v>143</v>
      </c>
      <c r="AU322" s="253" t="s">
        <v>149</v>
      </c>
      <c r="AV322" s="14" t="s">
        <v>86</v>
      </c>
      <c r="AW322" s="14" t="s">
        <v>35</v>
      </c>
      <c r="AX322" s="14" t="s">
        <v>78</v>
      </c>
      <c r="AY322" s="253" t="s">
        <v>134</v>
      </c>
    </row>
    <row r="323" s="13" customFormat="1">
      <c r="A323" s="13"/>
      <c r="B323" s="232"/>
      <c r="C323" s="233"/>
      <c r="D323" s="234" t="s">
        <v>143</v>
      </c>
      <c r="E323" s="235" t="s">
        <v>1</v>
      </c>
      <c r="F323" s="236" t="s">
        <v>652</v>
      </c>
      <c r="G323" s="233"/>
      <c r="H323" s="237">
        <v>4.06</v>
      </c>
      <c r="I323" s="238"/>
      <c r="J323" s="233"/>
      <c r="K323" s="233"/>
      <c r="L323" s="239"/>
      <c r="M323" s="240"/>
      <c r="N323" s="241"/>
      <c r="O323" s="241"/>
      <c r="P323" s="241"/>
      <c r="Q323" s="241"/>
      <c r="R323" s="241"/>
      <c r="S323" s="241"/>
      <c r="T323" s="24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3" t="s">
        <v>143</v>
      </c>
      <c r="AU323" s="243" t="s">
        <v>149</v>
      </c>
      <c r="AV323" s="13" t="s">
        <v>88</v>
      </c>
      <c r="AW323" s="13" t="s">
        <v>35</v>
      </c>
      <c r="AX323" s="13" t="s">
        <v>78</v>
      </c>
      <c r="AY323" s="243" t="s">
        <v>134</v>
      </c>
    </row>
    <row r="324" s="13" customFormat="1">
      <c r="A324" s="13"/>
      <c r="B324" s="232"/>
      <c r="C324" s="233"/>
      <c r="D324" s="234" t="s">
        <v>143</v>
      </c>
      <c r="E324" s="235" t="s">
        <v>1</v>
      </c>
      <c r="F324" s="236" t="s">
        <v>653</v>
      </c>
      <c r="G324" s="233"/>
      <c r="H324" s="237">
        <v>-0.28100000000000004</v>
      </c>
      <c r="I324" s="238"/>
      <c r="J324" s="233"/>
      <c r="K324" s="233"/>
      <c r="L324" s="239"/>
      <c r="M324" s="240"/>
      <c r="N324" s="241"/>
      <c r="O324" s="241"/>
      <c r="P324" s="241"/>
      <c r="Q324" s="241"/>
      <c r="R324" s="241"/>
      <c r="S324" s="241"/>
      <c r="T324" s="24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3" t="s">
        <v>143</v>
      </c>
      <c r="AU324" s="243" t="s">
        <v>149</v>
      </c>
      <c r="AV324" s="13" t="s">
        <v>88</v>
      </c>
      <c r="AW324" s="13" t="s">
        <v>35</v>
      </c>
      <c r="AX324" s="13" t="s">
        <v>78</v>
      </c>
      <c r="AY324" s="243" t="s">
        <v>134</v>
      </c>
    </row>
    <row r="325" s="14" customFormat="1">
      <c r="A325" s="14"/>
      <c r="B325" s="244"/>
      <c r="C325" s="245"/>
      <c r="D325" s="234" t="s">
        <v>143</v>
      </c>
      <c r="E325" s="246" t="s">
        <v>1</v>
      </c>
      <c r="F325" s="247" t="s">
        <v>518</v>
      </c>
      <c r="G325" s="245"/>
      <c r="H325" s="246" t="s">
        <v>1</v>
      </c>
      <c r="I325" s="248"/>
      <c r="J325" s="245"/>
      <c r="K325" s="245"/>
      <c r="L325" s="249"/>
      <c r="M325" s="250"/>
      <c r="N325" s="251"/>
      <c r="O325" s="251"/>
      <c r="P325" s="251"/>
      <c r="Q325" s="251"/>
      <c r="R325" s="251"/>
      <c r="S325" s="251"/>
      <c r="T325" s="252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3" t="s">
        <v>143</v>
      </c>
      <c r="AU325" s="253" t="s">
        <v>149</v>
      </c>
      <c r="AV325" s="14" t="s">
        <v>86</v>
      </c>
      <c r="AW325" s="14" t="s">
        <v>35</v>
      </c>
      <c r="AX325" s="14" t="s">
        <v>78</v>
      </c>
      <c r="AY325" s="253" t="s">
        <v>134</v>
      </c>
    </row>
    <row r="326" s="13" customFormat="1">
      <c r="A326" s="13"/>
      <c r="B326" s="232"/>
      <c r="C326" s="233"/>
      <c r="D326" s="234" t="s">
        <v>143</v>
      </c>
      <c r="E326" s="235" t="s">
        <v>1</v>
      </c>
      <c r="F326" s="236" t="s">
        <v>654</v>
      </c>
      <c r="G326" s="233"/>
      <c r="H326" s="237">
        <v>4.05</v>
      </c>
      <c r="I326" s="238"/>
      <c r="J326" s="233"/>
      <c r="K326" s="233"/>
      <c r="L326" s="239"/>
      <c r="M326" s="240"/>
      <c r="N326" s="241"/>
      <c r="O326" s="241"/>
      <c r="P326" s="241"/>
      <c r="Q326" s="241"/>
      <c r="R326" s="241"/>
      <c r="S326" s="241"/>
      <c r="T326" s="242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3" t="s">
        <v>143</v>
      </c>
      <c r="AU326" s="243" t="s">
        <v>149</v>
      </c>
      <c r="AV326" s="13" t="s">
        <v>88</v>
      </c>
      <c r="AW326" s="13" t="s">
        <v>35</v>
      </c>
      <c r="AX326" s="13" t="s">
        <v>78</v>
      </c>
      <c r="AY326" s="243" t="s">
        <v>134</v>
      </c>
    </row>
    <row r="327" s="13" customFormat="1">
      <c r="A327" s="13"/>
      <c r="B327" s="232"/>
      <c r="C327" s="233"/>
      <c r="D327" s="234" t="s">
        <v>143</v>
      </c>
      <c r="E327" s="235" t="s">
        <v>1</v>
      </c>
      <c r="F327" s="236" t="s">
        <v>655</v>
      </c>
      <c r="G327" s="233"/>
      <c r="H327" s="237">
        <v>-0.187</v>
      </c>
      <c r="I327" s="238"/>
      <c r="J327" s="233"/>
      <c r="K327" s="233"/>
      <c r="L327" s="239"/>
      <c r="M327" s="240"/>
      <c r="N327" s="241"/>
      <c r="O327" s="241"/>
      <c r="P327" s="241"/>
      <c r="Q327" s="241"/>
      <c r="R327" s="241"/>
      <c r="S327" s="241"/>
      <c r="T327" s="242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3" t="s">
        <v>143</v>
      </c>
      <c r="AU327" s="243" t="s">
        <v>149</v>
      </c>
      <c r="AV327" s="13" t="s">
        <v>88</v>
      </c>
      <c r="AW327" s="13" t="s">
        <v>35</v>
      </c>
      <c r="AX327" s="13" t="s">
        <v>78</v>
      </c>
      <c r="AY327" s="243" t="s">
        <v>134</v>
      </c>
    </row>
    <row r="328" s="16" customFormat="1">
      <c r="A328" s="16"/>
      <c r="B328" s="265"/>
      <c r="C328" s="266"/>
      <c r="D328" s="234" t="s">
        <v>143</v>
      </c>
      <c r="E328" s="267" t="s">
        <v>1</v>
      </c>
      <c r="F328" s="268" t="s">
        <v>162</v>
      </c>
      <c r="G328" s="266"/>
      <c r="H328" s="269">
        <v>7.642</v>
      </c>
      <c r="I328" s="270"/>
      <c r="J328" s="266"/>
      <c r="K328" s="266"/>
      <c r="L328" s="271"/>
      <c r="M328" s="272"/>
      <c r="N328" s="273"/>
      <c r="O328" s="273"/>
      <c r="P328" s="273"/>
      <c r="Q328" s="273"/>
      <c r="R328" s="273"/>
      <c r="S328" s="273"/>
      <c r="T328" s="274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T328" s="275" t="s">
        <v>143</v>
      </c>
      <c r="AU328" s="275" t="s">
        <v>149</v>
      </c>
      <c r="AV328" s="16" t="s">
        <v>141</v>
      </c>
      <c r="AW328" s="16" t="s">
        <v>35</v>
      </c>
      <c r="AX328" s="16" t="s">
        <v>86</v>
      </c>
      <c r="AY328" s="275" t="s">
        <v>134</v>
      </c>
    </row>
    <row r="329" s="2" customFormat="1" ht="44.25" customHeight="1">
      <c r="A329" s="39"/>
      <c r="B329" s="40"/>
      <c r="C329" s="219" t="s">
        <v>656</v>
      </c>
      <c r="D329" s="219" t="s">
        <v>136</v>
      </c>
      <c r="E329" s="220" t="s">
        <v>657</v>
      </c>
      <c r="F329" s="221" t="s">
        <v>658</v>
      </c>
      <c r="G329" s="222" t="s">
        <v>139</v>
      </c>
      <c r="H329" s="223">
        <v>1.1319999999999998</v>
      </c>
      <c r="I329" s="224"/>
      <c r="J329" s="225">
        <f>ROUND(I329*H329,2)</f>
        <v>0</v>
      </c>
      <c r="K329" s="221" t="s">
        <v>140</v>
      </c>
      <c r="L329" s="45"/>
      <c r="M329" s="226" t="s">
        <v>1</v>
      </c>
      <c r="N329" s="227" t="s">
        <v>43</v>
      </c>
      <c r="O329" s="92"/>
      <c r="P329" s="228">
        <f>O329*H329</f>
        <v>0</v>
      </c>
      <c r="Q329" s="228">
        <v>2.50187</v>
      </c>
      <c r="R329" s="228">
        <f>Q329*H329</f>
        <v>2.8321168399999996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141</v>
      </c>
      <c r="AT329" s="230" t="s">
        <v>136</v>
      </c>
      <c r="AU329" s="230" t="s">
        <v>149</v>
      </c>
      <c r="AY329" s="18" t="s">
        <v>134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86</v>
      </c>
      <c r="BK329" s="231">
        <f>ROUND(I329*H329,2)</f>
        <v>0</v>
      </c>
      <c r="BL329" s="18" t="s">
        <v>141</v>
      </c>
      <c r="BM329" s="230" t="s">
        <v>659</v>
      </c>
    </row>
    <row r="330" s="14" customFormat="1">
      <c r="A330" s="14"/>
      <c r="B330" s="244"/>
      <c r="C330" s="245"/>
      <c r="D330" s="234" t="s">
        <v>143</v>
      </c>
      <c r="E330" s="246" t="s">
        <v>1</v>
      </c>
      <c r="F330" s="247" t="s">
        <v>646</v>
      </c>
      <c r="G330" s="245"/>
      <c r="H330" s="246" t="s">
        <v>1</v>
      </c>
      <c r="I330" s="248"/>
      <c r="J330" s="245"/>
      <c r="K330" s="245"/>
      <c r="L330" s="249"/>
      <c r="M330" s="250"/>
      <c r="N330" s="251"/>
      <c r="O330" s="251"/>
      <c r="P330" s="251"/>
      <c r="Q330" s="251"/>
      <c r="R330" s="251"/>
      <c r="S330" s="251"/>
      <c r="T330" s="25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3" t="s">
        <v>143</v>
      </c>
      <c r="AU330" s="253" t="s">
        <v>149</v>
      </c>
      <c r="AV330" s="14" t="s">
        <v>86</v>
      </c>
      <c r="AW330" s="14" t="s">
        <v>35</v>
      </c>
      <c r="AX330" s="14" t="s">
        <v>78</v>
      </c>
      <c r="AY330" s="253" t="s">
        <v>134</v>
      </c>
    </row>
    <row r="331" s="14" customFormat="1">
      <c r="A331" s="14"/>
      <c r="B331" s="244"/>
      <c r="C331" s="245"/>
      <c r="D331" s="234" t="s">
        <v>143</v>
      </c>
      <c r="E331" s="246" t="s">
        <v>1</v>
      </c>
      <c r="F331" s="247" t="s">
        <v>515</v>
      </c>
      <c r="G331" s="245"/>
      <c r="H331" s="246" t="s">
        <v>1</v>
      </c>
      <c r="I331" s="248"/>
      <c r="J331" s="245"/>
      <c r="K331" s="245"/>
      <c r="L331" s="249"/>
      <c r="M331" s="250"/>
      <c r="N331" s="251"/>
      <c r="O331" s="251"/>
      <c r="P331" s="251"/>
      <c r="Q331" s="251"/>
      <c r="R331" s="251"/>
      <c r="S331" s="251"/>
      <c r="T331" s="252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3" t="s">
        <v>143</v>
      </c>
      <c r="AU331" s="253" t="s">
        <v>149</v>
      </c>
      <c r="AV331" s="14" t="s">
        <v>86</v>
      </c>
      <c r="AW331" s="14" t="s">
        <v>35</v>
      </c>
      <c r="AX331" s="14" t="s">
        <v>78</v>
      </c>
      <c r="AY331" s="253" t="s">
        <v>134</v>
      </c>
    </row>
    <row r="332" s="13" customFormat="1">
      <c r="A332" s="13"/>
      <c r="B332" s="232"/>
      <c r="C332" s="233"/>
      <c r="D332" s="234" t="s">
        <v>143</v>
      </c>
      <c r="E332" s="235" t="s">
        <v>1</v>
      </c>
      <c r="F332" s="236" t="s">
        <v>660</v>
      </c>
      <c r="G332" s="233"/>
      <c r="H332" s="237">
        <v>0.798</v>
      </c>
      <c r="I332" s="238"/>
      <c r="J332" s="233"/>
      <c r="K332" s="233"/>
      <c r="L332" s="239"/>
      <c r="M332" s="240"/>
      <c r="N332" s="241"/>
      <c r="O332" s="241"/>
      <c r="P332" s="241"/>
      <c r="Q332" s="241"/>
      <c r="R332" s="241"/>
      <c r="S332" s="241"/>
      <c r="T332" s="242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3" t="s">
        <v>143</v>
      </c>
      <c r="AU332" s="243" t="s">
        <v>149</v>
      </c>
      <c r="AV332" s="13" t="s">
        <v>88</v>
      </c>
      <c r="AW332" s="13" t="s">
        <v>35</v>
      </c>
      <c r="AX332" s="13" t="s">
        <v>78</v>
      </c>
      <c r="AY332" s="243" t="s">
        <v>134</v>
      </c>
    </row>
    <row r="333" s="13" customFormat="1">
      <c r="A333" s="13"/>
      <c r="B333" s="232"/>
      <c r="C333" s="233"/>
      <c r="D333" s="234" t="s">
        <v>143</v>
      </c>
      <c r="E333" s="235" t="s">
        <v>1</v>
      </c>
      <c r="F333" s="236" t="s">
        <v>661</v>
      </c>
      <c r="G333" s="233"/>
      <c r="H333" s="237">
        <v>-0.157</v>
      </c>
      <c r="I333" s="238"/>
      <c r="J333" s="233"/>
      <c r="K333" s="233"/>
      <c r="L333" s="239"/>
      <c r="M333" s="240"/>
      <c r="N333" s="241"/>
      <c r="O333" s="241"/>
      <c r="P333" s="241"/>
      <c r="Q333" s="241"/>
      <c r="R333" s="241"/>
      <c r="S333" s="241"/>
      <c r="T333" s="242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3" t="s">
        <v>143</v>
      </c>
      <c r="AU333" s="243" t="s">
        <v>149</v>
      </c>
      <c r="AV333" s="13" t="s">
        <v>88</v>
      </c>
      <c r="AW333" s="13" t="s">
        <v>35</v>
      </c>
      <c r="AX333" s="13" t="s">
        <v>78</v>
      </c>
      <c r="AY333" s="243" t="s">
        <v>134</v>
      </c>
    </row>
    <row r="334" s="14" customFormat="1">
      <c r="A334" s="14"/>
      <c r="B334" s="244"/>
      <c r="C334" s="245"/>
      <c r="D334" s="234" t="s">
        <v>143</v>
      </c>
      <c r="E334" s="246" t="s">
        <v>1</v>
      </c>
      <c r="F334" s="247" t="s">
        <v>518</v>
      </c>
      <c r="G334" s="245"/>
      <c r="H334" s="246" t="s">
        <v>1</v>
      </c>
      <c r="I334" s="248"/>
      <c r="J334" s="245"/>
      <c r="K334" s="245"/>
      <c r="L334" s="249"/>
      <c r="M334" s="250"/>
      <c r="N334" s="251"/>
      <c r="O334" s="251"/>
      <c r="P334" s="251"/>
      <c r="Q334" s="251"/>
      <c r="R334" s="251"/>
      <c r="S334" s="251"/>
      <c r="T334" s="25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3" t="s">
        <v>143</v>
      </c>
      <c r="AU334" s="253" t="s">
        <v>149</v>
      </c>
      <c r="AV334" s="14" t="s">
        <v>86</v>
      </c>
      <c r="AW334" s="14" t="s">
        <v>35</v>
      </c>
      <c r="AX334" s="14" t="s">
        <v>78</v>
      </c>
      <c r="AY334" s="253" t="s">
        <v>134</v>
      </c>
    </row>
    <row r="335" s="13" customFormat="1">
      <c r="A335" s="13"/>
      <c r="B335" s="232"/>
      <c r="C335" s="233"/>
      <c r="D335" s="234" t="s">
        <v>143</v>
      </c>
      <c r="E335" s="235" t="s">
        <v>1</v>
      </c>
      <c r="F335" s="236" t="s">
        <v>662</v>
      </c>
      <c r="G335" s="233"/>
      <c r="H335" s="237">
        <v>0.64800000000000008</v>
      </c>
      <c r="I335" s="238"/>
      <c r="J335" s="233"/>
      <c r="K335" s="233"/>
      <c r="L335" s="239"/>
      <c r="M335" s="240"/>
      <c r="N335" s="241"/>
      <c r="O335" s="241"/>
      <c r="P335" s="241"/>
      <c r="Q335" s="241"/>
      <c r="R335" s="241"/>
      <c r="S335" s="241"/>
      <c r="T335" s="24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3" t="s">
        <v>143</v>
      </c>
      <c r="AU335" s="243" t="s">
        <v>149</v>
      </c>
      <c r="AV335" s="13" t="s">
        <v>88</v>
      </c>
      <c r="AW335" s="13" t="s">
        <v>35</v>
      </c>
      <c r="AX335" s="13" t="s">
        <v>78</v>
      </c>
      <c r="AY335" s="243" t="s">
        <v>134</v>
      </c>
    </row>
    <row r="336" s="13" customFormat="1">
      <c r="A336" s="13"/>
      <c r="B336" s="232"/>
      <c r="C336" s="233"/>
      <c r="D336" s="234" t="s">
        <v>143</v>
      </c>
      <c r="E336" s="235" t="s">
        <v>1</v>
      </c>
      <c r="F336" s="236" t="s">
        <v>661</v>
      </c>
      <c r="G336" s="233"/>
      <c r="H336" s="237">
        <v>-0.157</v>
      </c>
      <c r="I336" s="238"/>
      <c r="J336" s="233"/>
      <c r="K336" s="233"/>
      <c r="L336" s="239"/>
      <c r="M336" s="240"/>
      <c r="N336" s="241"/>
      <c r="O336" s="241"/>
      <c r="P336" s="241"/>
      <c r="Q336" s="241"/>
      <c r="R336" s="241"/>
      <c r="S336" s="241"/>
      <c r="T336" s="24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3" t="s">
        <v>143</v>
      </c>
      <c r="AU336" s="243" t="s">
        <v>149</v>
      </c>
      <c r="AV336" s="13" t="s">
        <v>88</v>
      </c>
      <c r="AW336" s="13" t="s">
        <v>35</v>
      </c>
      <c r="AX336" s="13" t="s">
        <v>78</v>
      </c>
      <c r="AY336" s="243" t="s">
        <v>134</v>
      </c>
    </row>
    <row r="337" s="16" customFormat="1">
      <c r="A337" s="16"/>
      <c r="B337" s="265"/>
      <c r="C337" s="266"/>
      <c r="D337" s="234" t="s">
        <v>143</v>
      </c>
      <c r="E337" s="267" t="s">
        <v>1</v>
      </c>
      <c r="F337" s="268" t="s">
        <v>162</v>
      </c>
      <c r="G337" s="266"/>
      <c r="H337" s="269">
        <v>1.1319999999999998</v>
      </c>
      <c r="I337" s="270"/>
      <c r="J337" s="266"/>
      <c r="K337" s="266"/>
      <c r="L337" s="271"/>
      <c r="M337" s="272"/>
      <c r="N337" s="273"/>
      <c r="O337" s="273"/>
      <c r="P337" s="273"/>
      <c r="Q337" s="273"/>
      <c r="R337" s="273"/>
      <c r="S337" s="273"/>
      <c r="T337" s="274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T337" s="275" t="s">
        <v>143</v>
      </c>
      <c r="AU337" s="275" t="s">
        <v>149</v>
      </c>
      <c r="AV337" s="16" t="s">
        <v>141</v>
      </c>
      <c r="AW337" s="16" t="s">
        <v>35</v>
      </c>
      <c r="AX337" s="16" t="s">
        <v>86</v>
      </c>
      <c r="AY337" s="275" t="s">
        <v>134</v>
      </c>
    </row>
    <row r="338" s="2" customFormat="1" ht="24.15" customHeight="1">
      <c r="A338" s="39"/>
      <c r="B338" s="40"/>
      <c r="C338" s="219" t="s">
        <v>663</v>
      </c>
      <c r="D338" s="219" t="s">
        <v>136</v>
      </c>
      <c r="E338" s="220" t="s">
        <v>664</v>
      </c>
      <c r="F338" s="221" t="s">
        <v>665</v>
      </c>
      <c r="G338" s="222" t="s">
        <v>526</v>
      </c>
      <c r="H338" s="223">
        <v>2</v>
      </c>
      <c r="I338" s="224"/>
      <c r="J338" s="225">
        <f>ROUND(I338*H338,2)</f>
        <v>0</v>
      </c>
      <c r="K338" s="221" t="s">
        <v>140</v>
      </c>
      <c r="L338" s="45"/>
      <c r="M338" s="226" t="s">
        <v>1</v>
      </c>
      <c r="N338" s="227" t="s">
        <v>43</v>
      </c>
      <c r="O338" s="92"/>
      <c r="P338" s="228">
        <f>O338*H338</f>
        <v>0</v>
      </c>
      <c r="Q338" s="228">
        <v>0.010186</v>
      </c>
      <c r="R338" s="228">
        <f>Q338*H338</f>
        <v>0.020372000000000004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141</v>
      </c>
      <c r="AT338" s="230" t="s">
        <v>136</v>
      </c>
      <c r="AU338" s="230" t="s">
        <v>149</v>
      </c>
      <c r="AY338" s="18" t="s">
        <v>134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86</v>
      </c>
      <c r="BK338" s="231">
        <f>ROUND(I338*H338,2)</f>
        <v>0</v>
      </c>
      <c r="BL338" s="18" t="s">
        <v>141</v>
      </c>
      <c r="BM338" s="230" t="s">
        <v>666</v>
      </c>
    </row>
    <row r="339" s="13" customFormat="1">
      <c r="A339" s="13"/>
      <c r="B339" s="232"/>
      <c r="C339" s="233"/>
      <c r="D339" s="234" t="s">
        <v>143</v>
      </c>
      <c r="E339" s="235" t="s">
        <v>1</v>
      </c>
      <c r="F339" s="236" t="s">
        <v>667</v>
      </c>
      <c r="G339" s="233"/>
      <c r="H339" s="237">
        <v>2</v>
      </c>
      <c r="I339" s="238"/>
      <c r="J339" s="233"/>
      <c r="K339" s="233"/>
      <c r="L339" s="239"/>
      <c r="M339" s="240"/>
      <c r="N339" s="241"/>
      <c r="O339" s="241"/>
      <c r="P339" s="241"/>
      <c r="Q339" s="241"/>
      <c r="R339" s="241"/>
      <c r="S339" s="241"/>
      <c r="T339" s="24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3" t="s">
        <v>143</v>
      </c>
      <c r="AU339" s="243" t="s">
        <v>149</v>
      </c>
      <c r="AV339" s="13" t="s">
        <v>88</v>
      </c>
      <c r="AW339" s="13" t="s">
        <v>35</v>
      </c>
      <c r="AX339" s="13" t="s">
        <v>86</v>
      </c>
      <c r="AY339" s="243" t="s">
        <v>134</v>
      </c>
    </row>
    <row r="340" s="2" customFormat="1" ht="24.15" customHeight="1">
      <c r="A340" s="39"/>
      <c r="B340" s="40"/>
      <c r="C340" s="276" t="s">
        <v>668</v>
      </c>
      <c r="D340" s="276" t="s">
        <v>196</v>
      </c>
      <c r="E340" s="277" t="s">
        <v>669</v>
      </c>
      <c r="F340" s="278" t="s">
        <v>670</v>
      </c>
      <c r="G340" s="279" t="s">
        <v>526</v>
      </c>
      <c r="H340" s="280">
        <v>1.01</v>
      </c>
      <c r="I340" s="281"/>
      <c r="J340" s="282">
        <f>ROUND(I340*H340,2)</f>
        <v>0</v>
      </c>
      <c r="K340" s="278" t="s">
        <v>140</v>
      </c>
      <c r="L340" s="283"/>
      <c r="M340" s="284" t="s">
        <v>1</v>
      </c>
      <c r="N340" s="285" t="s">
        <v>43</v>
      </c>
      <c r="O340" s="92"/>
      <c r="P340" s="228">
        <f>O340*H340</f>
        <v>0</v>
      </c>
      <c r="Q340" s="228">
        <v>0.215</v>
      </c>
      <c r="R340" s="228">
        <f>Q340*H340</f>
        <v>0.21715</v>
      </c>
      <c r="S340" s="228">
        <v>0</v>
      </c>
      <c r="T340" s="22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0" t="s">
        <v>184</v>
      </c>
      <c r="AT340" s="230" t="s">
        <v>196</v>
      </c>
      <c r="AU340" s="230" t="s">
        <v>149</v>
      </c>
      <c r="AY340" s="18" t="s">
        <v>134</v>
      </c>
      <c r="BE340" s="231">
        <f>IF(N340="základní",J340,0)</f>
        <v>0</v>
      </c>
      <c r="BF340" s="231">
        <f>IF(N340="snížená",J340,0)</f>
        <v>0</v>
      </c>
      <c r="BG340" s="231">
        <f>IF(N340="zákl. přenesená",J340,0)</f>
        <v>0</v>
      </c>
      <c r="BH340" s="231">
        <f>IF(N340="sníž. přenesená",J340,0)</f>
        <v>0</v>
      </c>
      <c r="BI340" s="231">
        <f>IF(N340="nulová",J340,0)</f>
        <v>0</v>
      </c>
      <c r="BJ340" s="18" t="s">
        <v>86</v>
      </c>
      <c r="BK340" s="231">
        <f>ROUND(I340*H340,2)</f>
        <v>0</v>
      </c>
      <c r="BL340" s="18" t="s">
        <v>141</v>
      </c>
      <c r="BM340" s="230" t="s">
        <v>671</v>
      </c>
    </row>
    <row r="341" s="13" customFormat="1">
      <c r="A341" s="13"/>
      <c r="B341" s="232"/>
      <c r="C341" s="233"/>
      <c r="D341" s="234" t="s">
        <v>143</v>
      </c>
      <c r="E341" s="235" t="s">
        <v>1</v>
      </c>
      <c r="F341" s="236" t="s">
        <v>557</v>
      </c>
      <c r="G341" s="233"/>
      <c r="H341" s="237">
        <v>1.01</v>
      </c>
      <c r="I341" s="238"/>
      <c r="J341" s="233"/>
      <c r="K341" s="233"/>
      <c r="L341" s="239"/>
      <c r="M341" s="240"/>
      <c r="N341" s="241"/>
      <c r="O341" s="241"/>
      <c r="P341" s="241"/>
      <c r="Q341" s="241"/>
      <c r="R341" s="241"/>
      <c r="S341" s="241"/>
      <c r="T341" s="242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3" t="s">
        <v>143</v>
      </c>
      <c r="AU341" s="243" t="s">
        <v>149</v>
      </c>
      <c r="AV341" s="13" t="s">
        <v>88</v>
      </c>
      <c r="AW341" s="13" t="s">
        <v>35</v>
      </c>
      <c r="AX341" s="13" t="s">
        <v>78</v>
      </c>
      <c r="AY341" s="243" t="s">
        <v>134</v>
      </c>
    </row>
    <row r="342" s="2" customFormat="1" ht="24.15" customHeight="1">
      <c r="A342" s="39"/>
      <c r="B342" s="40"/>
      <c r="C342" s="276" t="s">
        <v>672</v>
      </c>
      <c r="D342" s="276" t="s">
        <v>196</v>
      </c>
      <c r="E342" s="277" t="s">
        <v>673</v>
      </c>
      <c r="F342" s="278" t="s">
        <v>674</v>
      </c>
      <c r="G342" s="279" t="s">
        <v>526</v>
      </c>
      <c r="H342" s="280">
        <v>1.01</v>
      </c>
      <c r="I342" s="281"/>
      <c r="J342" s="282">
        <f>ROUND(I342*H342,2)</f>
        <v>0</v>
      </c>
      <c r="K342" s="278" t="s">
        <v>140</v>
      </c>
      <c r="L342" s="283"/>
      <c r="M342" s="284" t="s">
        <v>1</v>
      </c>
      <c r="N342" s="285" t="s">
        <v>43</v>
      </c>
      <c r="O342" s="92"/>
      <c r="P342" s="228">
        <f>O342*H342</f>
        <v>0</v>
      </c>
      <c r="Q342" s="228">
        <v>0.43</v>
      </c>
      <c r="R342" s="228">
        <f>Q342*H342</f>
        <v>0.4343</v>
      </c>
      <c r="S342" s="228">
        <v>0</v>
      </c>
      <c r="T342" s="229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0" t="s">
        <v>184</v>
      </c>
      <c r="AT342" s="230" t="s">
        <v>196</v>
      </c>
      <c r="AU342" s="230" t="s">
        <v>149</v>
      </c>
      <c r="AY342" s="18" t="s">
        <v>134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8" t="s">
        <v>86</v>
      </c>
      <c r="BK342" s="231">
        <f>ROUND(I342*H342,2)</f>
        <v>0</v>
      </c>
      <c r="BL342" s="18" t="s">
        <v>141</v>
      </c>
      <c r="BM342" s="230" t="s">
        <v>675</v>
      </c>
    </row>
    <row r="343" s="13" customFormat="1">
      <c r="A343" s="13"/>
      <c r="B343" s="232"/>
      <c r="C343" s="233"/>
      <c r="D343" s="234" t="s">
        <v>143</v>
      </c>
      <c r="E343" s="235" t="s">
        <v>1</v>
      </c>
      <c r="F343" s="236" t="s">
        <v>557</v>
      </c>
      <c r="G343" s="233"/>
      <c r="H343" s="237">
        <v>1.01</v>
      </c>
      <c r="I343" s="238"/>
      <c r="J343" s="233"/>
      <c r="K343" s="233"/>
      <c r="L343" s="239"/>
      <c r="M343" s="240"/>
      <c r="N343" s="241"/>
      <c r="O343" s="241"/>
      <c r="P343" s="241"/>
      <c r="Q343" s="241"/>
      <c r="R343" s="241"/>
      <c r="S343" s="241"/>
      <c r="T343" s="24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3" t="s">
        <v>143</v>
      </c>
      <c r="AU343" s="243" t="s">
        <v>149</v>
      </c>
      <c r="AV343" s="13" t="s">
        <v>88</v>
      </c>
      <c r="AW343" s="13" t="s">
        <v>35</v>
      </c>
      <c r="AX343" s="13" t="s">
        <v>86</v>
      </c>
      <c r="AY343" s="243" t="s">
        <v>134</v>
      </c>
    </row>
    <row r="344" s="2" customFormat="1" ht="24.15" customHeight="1">
      <c r="A344" s="39"/>
      <c r="B344" s="40"/>
      <c r="C344" s="276" t="s">
        <v>676</v>
      </c>
      <c r="D344" s="276" t="s">
        <v>196</v>
      </c>
      <c r="E344" s="277" t="s">
        <v>677</v>
      </c>
      <c r="F344" s="278" t="s">
        <v>678</v>
      </c>
      <c r="G344" s="279" t="s">
        <v>526</v>
      </c>
      <c r="H344" s="280">
        <v>1</v>
      </c>
      <c r="I344" s="281"/>
      <c r="J344" s="282">
        <f>ROUND(I344*H344,2)</f>
        <v>0</v>
      </c>
      <c r="K344" s="278" t="s">
        <v>140</v>
      </c>
      <c r="L344" s="283"/>
      <c r="M344" s="284" t="s">
        <v>1</v>
      </c>
      <c r="N344" s="285" t="s">
        <v>43</v>
      </c>
      <c r="O344" s="92"/>
      <c r="P344" s="228">
        <f>O344*H344</f>
        <v>0</v>
      </c>
      <c r="Q344" s="228">
        <v>0.002</v>
      </c>
      <c r="R344" s="228">
        <f>Q344*H344</f>
        <v>0.002</v>
      </c>
      <c r="S344" s="228">
        <v>0</v>
      </c>
      <c r="T344" s="22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0" t="s">
        <v>184</v>
      </c>
      <c r="AT344" s="230" t="s">
        <v>196</v>
      </c>
      <c r="AU344" s="230" t="s">
        <v>149</v>
      </c>
      <c r="AY344" s="18" t="s">
        <v>134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8" t="s">
        <v>86</v>
      </c>
      <c r="BK344" s="231">
        <f>ROUND(I344*H344,2)</f>
        <v>0</v>
      </c>
      <c r="BL344" s="18" t="s">
        <v>141</v>
      </c>
      <c r="BM344" s="230" t="s">
        <v>679</v>
      </c>
    </row>
    <row r="345" s="2" customFormat="1" ht="24.15" customHeight="1">
      <c r="A345" s="39"/>
      <c r="B345" s="40"/>
      <c r="C345" s="219" t="s">
        <v>680</v>
      </c>
      <c r="D345" s="219" t="s">
        <v>136</v>
      </c>
      <c r="E345" s="220" t="s">
        <v>681</v>
      </c>
      <c r="F345" s="221" t="s">
        <v>682</v>
      </c>
      <c r="G345" s="222" t="s">
        <v>526</v>
      </c>
      <c r="H345" s="223">
        <v>3</v>
      </c>
      <c r="I345" s="224"/>
      <c r="J345" s="225">
        <f>ROUND(I345*H345,2)</f>
        <v>0</v>
      </c>
      <c r="K345" s="221" t="s">
        <v>140</v>
      </c>
      <c r="L345" s="45"/>
      <c r="M345" s="226" t="s">
        <v>1</v>
      </c>
      <c r="N345" s="227" t="s">
        <v>43</v>
      </c>
      <c r="O345" s="92"/>
      <c r="P345" s="228">
        <f>O345*H345</f>
        <v>0</v>
      </c>
      <c r="Q345" s="228">
        <v>0.01248</v>
      </c>
      <c r="R345" s="228">
        <f>Q345*H345</f>
        <v>0.03744</v>
      </c>
      <c r="S345" s="228">
        <v>0</v>
      </c>
      <c r="T345" s="22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0" t="s">
        <v>141</v>
      </c>
      <c r="AT345" s="230" t="s">
        <v>136</v>
      </c>
      <c r="AU345" s="230" t="s">
        <v>149</v>
      </c>
      <c r="AY345" s="18" t="s">
        <v>134</v>
      </c>
      <c r="BE345" s="231">
        <f>IF(N345="základní",J345,0)</f>
        <v>0</v>
      </c>
      <c r="BF345" s="231">
        <f>IF(N345="snížená",J345,0)</f>
        <v>0</v>
      </c>
      <c r="BG345" s="231">
        <f>IF(N345="zákl. přenesená",J345,0)</f>
        <v>0</v>
      </c>
      <c r="BH345" s="231">
        <f>IF(N345="sníž. přenesená",J345,0)</f>
        <v>0</v>
      </c>
      <c r="BI345" s="231">
        <f>IF(N345="nulová",J345,0)</f>
        <v>0</v>
      </c>
      <c r="BJ345" s="18" t="s">
        <v>86</v>
      </c>
      <c r="BK345" s="231">
        <f>ROUND(I345*H345,2)</f>
        <v>0</v>
      </c>
      <c r="BL345" s="18" t="s">
        <v>141</v>
      </c>
      <c r="BM345" s="230" t="s">
        <v>683</v>
      </c>
    </row>
    <row r="346" s="2" customFormat="1" ht="24.15" customHeight="1">
      <c r="A346" s="39"/>
      <c r="B346" s="40"/>
      <c r="C346" s="276" t="s">
        <v>684</v>
      </c>
      <c r="D346" s="276" t="s">
        <v>196</v>
      </c>
      <c r="E346" s="277" t="s">
        <v>685</v>
      </c>
      <c r="F346" s="278" t="s">
        <v>686</v>
      </c>
      <c r="G346" s="279" t="s">
        <v>526</v>
      </c>
      <c r="H346" s="280">
        <v>3.03</v>
      </c>
      <c r="I346" s="281"/>
      <c r="J346" s="282">
        <f>ROUND(I346*H346,2)</f>
        <v>0</v>
      </c>
      <c r="K346" s="278" t="s">
        <v>140</v>
      </c>
      <c r="L346" s="283"/>
      <c r="M346" s="284" t="s">
        <v>1</v>
      </c>
      <c r="N346" s="285" t="s">
        <v>43</v>
      </c>
      <c r="O346" s="92"/>
      <c r="P346" s="228">
        <f>O346*H346</f>
        <v>0</v>
      </c>
      <c r="Q346" s="228">
        <v>0.585</v>
      </c>
      <c r="R346" s="228">
        <f>Q346*H346</f>
        <v>1.7725499999999997</v>
      </c>
      <c r="S346" s="228">
        <v>0</v>
      </c>
      <c r="T346" s="229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0" t="s">
        <v>184</v>
      </c>
      <c r="AT346" s="230" t="s">
        <v>196</v>
      </c>
      <c r="AU346" s="230" t="s">
        <v>149</v>
      </c>
      <c r="AY346" s="18" t="s">
        <v>134</v>
      </c>
      <c r="BE346" s="231">
        <f>IF(N346="základní",J346,0)</f>
        <v>0</v>
      </c>
      <c r="BF346" s="231">
        <f>IF(N346="snížená",J346,0)</f>
        <v>0</v>
      </c>
      <c r="BG346" s="231">
        <f>IF(N346="zákl. přenesená",J346,0)</f>
        <v>0</v>
      </c>
      <c r="BH346" s="231">
        <f>IF(N346="sníž. přenesená",J346,0)</f>
        <v>0</v>
      </c>
      <c r="BI346" s="231">
        <f>IF(N346="nulová",J346,0)</f>
        <v>0</v>
      </c>
      <c r="BJ346" s="18" t="s">
        <v>86</v>
      </c>
      <c r="BK346" s="231">
        <f>ROUND(I346*H346,2)</f>
        <v>0</v>
      </c>
      <c r="BL346" s="18" t="s">
        <v>141</v>
      </c>
      <c r="BM346" s="230" t="s">
        <v>687</v>
      </c>
    </row>
    <row r="347" s="13" customFormat="1">
      <c r="A347" s="13"/>
      <c r="B347" s="232"/>
      <c r="C347" s="233"/>
      <c r="D347" s="234" t="s">
        <v>143</v>
      </c>
      <c r="E347" s="235" t="s">
        <v>1</v>
      </c>
      <c r="F347" s="236" t="s">
        <v>567</v>
      </c>
      <c r="G347" s="233"/>
      <c r="H347" s="237">
        <v>3.03</v>
      </c>
      <c r="I347" s="238"/>
      <c r="J347" s="233"/>
      <c r="K347" s="233"/>
      <c r="L347" s="239"/>
      <c r="M347" s="240"/>
      <c r="N347" s="241"/>
      <c r="O347" s="241"/>
      <c r="P347" s="241"/>
      <c r="Q347" s="241"/>
      <c r="R347" s="241"/>
      <c r="S347" s="241"/>
      <c r="T347" s="24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3" t="s">
        <v>143</v>
      </c>
      <c r="AU347" s="243" t="s">
        <v>149</v>
      </c>
      <c r="AV347" s="13" t="s">
        <v>88</v>
      </c>
      <c r="AW347" s="13" t="s">
        <v>35</v>
      </c>
      <c r="AX347" s="13" t="s">
        <v>78</v>
      </c>
      <c r="AY347" s="243" t="s">
        <v>134</v>
      </c>
    </row>
    <row r="348" s="2" customFormat="1" ht="24.15" customHeight="1">
      <c r="A348" s="39"/>
      <c r="B348" s="40"/>
      <c r="C348" s="219" t="s">
        <v>688</v>
      </c>
      <c r="D348" s="219" t="s">
        <v>136</v>
      </c>
      <c r="E348" s="220" t="s">
        <v>689</v>
      </c>
      <c r="F348" s="221" t="s">
        <v>690</v>
      </c>
      <c r="G348" s="222" t="s">
        <v>526</v>
      </c>
      <c r="H348" s="223">
        <v>1</v>
      </c>
      <c r="I348" s="224"/>
      <c r="J348" s="225">
        <f>ROUND(I348*H348,2)</f>
        <v>0</v>
      </c>
      <c r="K348" s="221" t="s">
        <v>140</v>
      </c>
      <c r="L348" s="45"/>
      <c r="M348" s="226" t="s">
        <v>1</v>
      </c>
      <c r="N348" s="227" t="s">
        <v>43</v>
      </c>
      <c r="O348" s="92"/>
      <c r="P348" s="228">
        <f>O348*H348</f>
        <v>0</v>
      </c>
      <c r="Q348" s="228">
        <v>0.028538</v>
      </c>
      <c r="R348" s="228">
        <f>Q348*H348</f>
        <v>0.028538</v>
      </c>
      <c r="S348" s="228">
        <v>0</v>
      </c>
      <c r="T348" s="22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0" t="s">
        <v>141</v>
      </c>
      <c r="AT348" s="230" t="s">
        <v>136</v>
      </c>
      <c r="AU348" s="230" t="s">
        <v>149</v>
      </c>
      <c r="AY348" s="18" t="s">
        <v>134</v>
      </c>
      <c r="BE348" s="231">
        <f>IF(N348="základní",J348,0)</f>
        <v>0</v>
      </c>
      <c r="BF348" s="231">
        <f>IF(N348="snížená",J348,0)</f>
        <v>0</v>
      </c>
      <c r="BG348" s="231">
        <f>IF(N348="zákl. přenesená",J348,0)</f>
        <v>0</v>
      </c>
      <c r="BH348" s="231">
        <f>IF(N348="sníž. přenesená",J348,0)</f>
        <v>0</v>
      </c>
      <c r="BI348" s="231">
        <f>IF(N348="nulová",J348,0)</f>
        <v>0</v>
      </c>
      <c r="BJ348" s="18" t="s">
        <v>86</v>
      </c>
      <c r="BK348" s="231">
        <f>ROUND(I348*H348,2)</f>
        <v>0</v>
      </c>
      <c r="BL348" s="18" t="s">
        <v>141</v>
      </c>
      <c r="BM348" s="230" t="s">
        <v>691</v>
      </c>
    </row>
    <row r="349" s="2" customFormat="1" ht="24.15" customHeight="1">
      <c r="A349" s="39"/>
      <c r="B349" s="40"/>
      <c r="C349" s="276" t="s">
        <v>692</v>
      </c>
      <c r="D349" s="276" t="s">
        <v>196</v>
      </c>
      <c r="E349" s="277" t="s">
        <v>693</v>
      </c>
      <c r="F349" s="278" t="s">
        <v>694</v>
      </c>
      <c r="G349" s="279" t="s">
        <v>526</v>
      </c>
      <c r="H349" s="280">
        <v>5.05</v>
      </c>
      <c r="I349" s="281"/>
      <c r="J349" s="282">
        <f>ROUND(I349*H349,2)</f>
        <v>0</v>
      </c>
      <c r="K349" s="278" t="s">
        <v>1</v>
      </c>
      <c r="L349" s="283"/>
      <c r="M349" s="284" t="s">
        <v>1</v>
      </c>
      <c r="N349" s="285" t="s">
        <v>43</v>
      </c>
      <c r="O349" s="92"/>
      <c r="P349" s="228">
        <f>O349*H349</f>
        <v>0</v>
      </c>
      <c r="Q349" s="228">
        <v>9.184</v>
      </c>
      <c r="R349" s="228">
        <f>Q349*H349</f>
        <v>46.3792</v>
      </c>
      <c r="S349" s="228">
        <v>0</v>
      </c>
      <c r="T349" s="229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0" t="s">
        <v>184</v>
      </c>
      <c r="AT349" s="230" t="s">
        <v>196</v>
      </c>
      <c r="AU349" s="230" t="s">
        <v>149</v>
      </c>
      <c r="AY349" s="18" t="s">
        <v>134</v>
      </c>
      <c r="BE349" s="231">
        <f>IF(N349="základní",J349,0)</f>
        <v>0</v>
      </c>
      <c r="BF349" s="231">
        <f>IF(N349="snížená",J349,0)</f>
        <v>0</v>
      </c>
      <c r="BG349" s="231">
        <f>IF(N349="zákl. přenesená",J349,0)</f>
        <v>0</v>
      </c>
      <c r="BH349" s="231">
        <f>IF(N349="sníž. přenesená",J349,0)</f>
        <v>0</v>
      </c>
      <c r="BI349" s="231">
        <f>IF(N349="nulová",J349,0)</f>
        <v>0</v>
      </c>
      <c r="BJ349" s="18" t="s">
        <v>86</v>
      </c>
      <c r="BK349" s="231">
        <f>ROUND(I349*H349,2)</f>
        <v>0</v>
      </c>
      <c r="BL349" s="18" t="s">
        <v>141</v>
      </c>
      <c r="BM349" s="230" t="s">
        <v>695</v>
      </c>
    </row>
    <row r="350" s="13" customFormat="1">
      <c r="A350" s="13"/>
      <c r="B350" s="232"/>
      <c r="C350" s="233"/>
      <c r="D350" s="234" t="s">
        <v>143</v>
      </c>
      <c r="E350" s="235" t="s">
        <v>1</v>
      </c>
      <c r="F350" s="236" t="s">
        <v>696</v>
      </c>
      <c r="G350" s="233"/>
      <c r="H350" s="237">
        <v>5.05</v>
      </c>
      <c r="I350" s="238"/>
      <c r="J350" s="233"/>
      <c r="K350" s="233"/>
      <c r="L350" s="239"/>
      <c r="M350" s="240"/>
      <c r="N350" s="241"/>
      <c r="O350" s="241"/>
      <c r="P350" s="241"/>
      <c r="Q350" s="241"/>
      <c r="R350" s="241"/>
      <c r="S350" s="241"/>
      <c r="T350" s="242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3" t="s">
        <v>143</v>
      </c>
      <c r="AU350" s="243" t="s">
        <v>149</v>
      </c>
      <c r="AV350" s="13" t="s">
        <v>88</v>
      </c>
      <c r="AW350" s="13" t="s">
        <v>35</v>
      </c>
      <c r="AX350" s="13" t="s">
        <v>78</v>
      </c>
      <c r="AY350" s="243" t="s">
        <v>134</v>
      </c>
    </row>
    <row r="351" s="2" customFormat="1" ht="24.15" customHeight="1">
      <c r="A351" s="39"/>
      <c r="B351" s="40"/>
      <c r="C351" s="276" t="s">
        <v>697</v>
      </c>
      <c r="D351" s="276" t="s">
        <v>196</v>
      </c>
      <c r="E351" s="277" t="s">
        <v>698</v>
      </c>
      <c r="F351" s="278" t="s">
        <v>699</v>
      </c>
      <c r="G351" s="279" t="s">
        <v>526</v>
      </c>
      <c r="H351" s="280">
        <v>1</v>
      </c>
      <c r="I351" s="281"/>
      <c r="J351" s="282">
        <f>ROUND(I351*H351,2)</f>
        <v>0</v>
      </c>
      <c r="K351" s="278" t="s">
        <v>140</v>
      </c>
      <c r="L351" s="283"/>
      <c r="M351" s="284" t="s">
        <v>1</v>
      </c>
      <c r="N351" s="285" t="s">
        <v>43</v>
      </c>
      <c r="O351" s="92"/>
      <c r="P351" s="228">
        <f>O351*H351</f>
        <v>0</v>
      </c>
      <c r="Q351" s="228">
        <v>0.003</v>
      </c>
      <c r="R351" s="228">
        <f>Q351*H351</f>
        <v>0.003</v>
      </c>
      <c r="S351" s="228">
        <v>0</v>
      </c>
      <c r="T351" s="22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0" t="s">
        <v>184</v>
      </c>
      <c r="AT351" s="230" t="s">
        <v>196</v>
      </c>
      <c r="AU351" s="230" t="s">
        <v>149</v>
      </c>
      <c r="AY351" s="18" t="s">
        <v>134</v>
      </c>
      <c r="BE351" s="231">
        <f>IF(N351="základní",J351,0)</f>
        <v>0</v>
      </c>
      <c r="BF351" s="231">
        <f>IF(N351="snížená",J351,0)</f>
        <v>0</v>
      </c>
      <c r="BG351" s="231">
        <f>IF(N351="zákl. přenesená",J351,0)</f>
        <v>0</v>
      </c>
      <c r="BH351" s="231">
        <f>IF(N351="sníž. přenesená",J351,0)</f>
        <v>0</v>
      </c>
      <c r="BI351" s="231">
        <f>IF(N351="nulová",J351,0)</f>
        <v>0</v>
      </c>
      <c r="BJ351" s="18" t="s">
        <v>86</v>
      </c>
      <c r="BK351" s="231">
        <f>ROUND(I351*H351,2)</f>
        <v>0</v>
      </c>
      <c r="BL351" s="18" t="s">
        <v>141</v>
      </c>
      <c r="BM351" s="230" t="s">
        <v>700</v>
      </c>
    </row>
    <row r="352" s="2" customFormat="1" ht="24.15" customHeight="1">
      <c r="A352" s="39"/>
      <c r="B352" s="40"/>
      <c r="C352" s="219" t="s">
        <v>701</v>
      </c>
      <c r="D352" s="219" t="s">
        <v>136</v>
      </c>
      <c r="E352" s="220" t="s">
        <v>702</v>
      </c>
      <c r="F352" s="221" t="s">
        <v>703</v>
      </c>
      <c r="G352" s="222" t="s">
        <v>526</v>
      </c>
      <c r="H352" s="223">
        <v>1</v>
      </c>
      <c r="I352" s="224"/>
      <c r="J352" s="225">
        <f>ROUND(I352*H352,2)</f>
        <v>0</v>
      </c>
      <c r="K352" s="221" t="s">
        <v>140</v>
      </c>
      <c r="L352" s="45"/>
      <c r="M352" s="226" t="s">
        <v>1</v>
      </c>
      <c r="N352" s="227" t="s">
        <v>43</v>
      </c>
      <c r="O352" s="92"/>
      <c r="P352" s="228">
        <f>O352*H352</f>
        <v>0</v>
      </c>
      <c r="Q352" s="228">
        <v>0.03927</v>
      </c>
      <c r="R352" s="228">
        <f>Q352*H352</f>
        <v>0.03927</v>
      </c>
      <c r="S352" s="228">
        <v>0</v>
      </c>
      <c r="T352" s="229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0" t="s">
        <v>141</v>
      </c>
      <c r="AT352" s="230" t="s">
        <v>136</v>
      </c>
      <c r="AU352" s="230" t="s">
        <v>149</v>
      </c>
      <c r="AY352" s="18" t="s">
        <v>134</v>
      </c>
      <c r="BE352" s="231">
        <f>IF(N352="základní",J352,0)</f>
        <v>0</v>
      </c>
      <c r="BF352" s="231">
        <f>IF(N352="snížená",J352,0)</f>
        <v>0</v>
      </c>
      <c r="BG352" s="231">
        <f>IF(N352="zákl. přenesená",J352,0)</f>
        <v>0</v>
      </c>
      <c r="BH352" s="231">
        <f>IF(N352="sníž. přenesená",J352,0)</f>
        <v>0</v>
      </c>
      <c r="BI352" s="231">
        <f>IF(N352="nulová",J352,0)</f>
        <v>0</v>
      </c>
      <c r="BJ352" s="18" t="s">
        <v>86</v>
      </c>
      <c r="BK352" s="231">
        <f>ROUND(I352*H352,2)</f>
        <v>0</v>
      </c>
      <c r="BL352" s="18" t="s">
        <v>141</v>
      </c>
      <c r="BM352" s="230" t="s">
        <v>704</v>
      </c>
    </row>
    <row r="353" s="2" customFormat="1" ht="24.15" customHeight="1">
      <c r="A353" s="39"/>
      <c r="B353" s="40"/>
      <c r="C353" s="276" t="s">
        <v>705</v>
      </c>
      <c r="D353" s="276" t="s">
        <v>196</v>
      </c>
      <c r="E353" s="277" t="s">
        <v>706</v>
      </c>
      <c r="F353" s="278" t="s">
        <v>707</v>
      </c>
      <c r="G353" s="279" t="s">
        <v>526</v>
      </c>
      <c r="H353" s="280">
        <v>5.05</v>
      </c>
      <c r="I353" s="281"/>
      <c r="J353" s="282">
        <f>ROUND(I353*H353,2)</f>
        <v>0</v>
      </c>
      <c r="K353" s="278" t="s">
        <v>1</v>
      </c>
      <c r="L353" s="283"/>
      <c r="M353" s="284" t="s">
        <v>1</v>
      </c>
      <c r="N353" s="285" t="s">
        <v>43</v>
      </c>
      <c r="O353" s="92"/>
      <c r="P353" s="228">
        <f>O353*H353</f>
        <v>0</v>
      </c>
      <c r="Q353" s="228">
        <v>1.09</v>
      </c>
      <c r="R353" s="228">
        <f>Q353*H353</f>
        <v>5.5045</v>
      </c>
      <c r="S353" s="228">
        <v>0</v>
      </c>
      <c r="T353" s="22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0" t="s">
        <v>184</v>
      </c>
      <c r="AT353" s="230" t="s">
        <v>196</v>
      </c>
      <c r="AU353" s="230" t="s">
        <v>149</v>
      </c>
      <c r="AY353" s="18" t="s">
        <v>134</v>
      </c>
      <c r="BE353" s="231">
        <f>IF(N353="základní",J353,0)</f>
        <v>0</v>
      </c>
      <c r="BF353" s="231">
        <f>IF(N353="snížená",J353,0)</f>
        <v>0</v>
      </c>
      <c r="BG353" s="231">
        <f>IF(N353="zákl. přenesená",J353,0)</f>
        <v>0</v>
      </c>
      <c r="BH353" s="231">
        <f>IF(N353="sníž. přenesená",J353,0)</f>
        <v>0</v>
      </c>
      <c r="BI353" s="231">
        <f>IF(N353="nulová",J353,0)</f>
        <v>0</v>
      </c>
      <c r="BJ353" s="18" t="s">
        <v>86</v>
      </c>
      <c r="BK353" s="231">
        <f>ROUND(I353*H353,2)</f>
        <v>0</v>
      </c>
      <c r="BL353" s="18" t="s">
        <v>141</v>
      </c>
      <c r="BM353" s="230" t="s">
        <v>708</v>
      </c>
    </row>
    <row r="354" s="13" customFormat="1">
      <c r="A354" s="13"/>
      <c r="B354" s="232"/>
      <c r="C354" s="233"/>
      <c r="D354" s="234" t="s">
        <v>143</v>
      </c>
      <c r="E354" s="235" t="s">
        <v>1</v>
      </c>
      <c r="F354" s="236" t="s">
        <v>696</v>
      </c>
      <c r="G354" s="233"/>
      <c r="H354" s="237">
        <v>5.05</v>
      </c>
      <c r="I354" s="238"/>
      <c r="J354" s="233"/>
      <c r="K354" s="233"/>
      <c r="L354" s="239"/>
      <c r="M354" s="240"/>
      <c r="N354" s="241"/>
      <c r="O354" s="241"/>
      <c r="P354" s="241"/>
      <c r="Q354" s="241"/>
      <c r="R354" s="241"/>
      <c r="S354" s="241"/>
      <c r="T354" s="24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3" t="s">
        <v>143</v>
      </c>
      <c r="AU354" s="243" t="s">
        <v>149</v>
      </c>
      <c r="AV354" s="13" t="s">
        <v>88</v>
      </c>
      <c r="AW354" s="13" t="s">
        <v>35</v>
      </c>
      <c r="AX354" s="13" t="s">
        <v>86</v>
      </c>
      <c r="AY354" s="243" t="s">
        <v>134</v>
      </c>
    </row>
    <row r="355" s="2" customFormat="1" ht="37.8" customHeight="1">
      <c r="A355" s="39"/>
      <c r="B355" s="40"/>
      <c r="C355" s="219" t="s">
        <v>709</v>
      </c>
      <c r="D355" s="219" t="s">
        <v>136</v>
      </c>
      <c r="E355" s="220" t="s">
        <v>710</v>
      </c>
      <c r="F355" s="221" t="s">
        <v>711</v>
      </c>
      <c r="G355" s="222" t="s">
        <v>192</v>
      </c>
      <c r="H355" s="223">
        <v>58.624</v>
      </c>
      <c r="I355" s="224"/>
      <c r="J355" s="225">
        <f>ROUND(I355*H355,2)</f>
        <v>0</v>
      </c>
      <c r="K355" s="221" t="s">
        <v>140</v>
      </c>
      <c r="L355" s="45"/>
      <c r="M355" s="226" t="s">
        <v>1</v>
      </c>
      <c r="N355" s="227" t="s">
        <v>43</v>
      </c>
      <c r="O355" s="92"/>
      <c r="P355" s="228">
        <f>O355*H355</f>
        <v>0</v>
      </c>
      <c r="Q355" s="228">
        <v>0.0054475799999999992</v>
      </c>
      <c r="R355" s="228">
        <f>Q355*H355</f>
        <v>0.31935892991999996</v>
      </c>
      <c r="S355" s="228">
        <v>0</v>
      </c>
      <c r="T355" s="229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0" t="s">
        <v>141</v>
      </c>
      <c r="AT355" s="230" t="s">
        <v>136</v>
      </c>
      <c r="AU355" s="230" t="s">
        <v>149</v>
      </c>
      <c r="AY355" s="18" t="s">
        <v>134</v>
      </c>
      <c r="BE355" s="231">
        <f>IF(N355="základní",J355,0)</f>
        <v>0</v>
      </c>
      <c r="BF355" s="231">
        <f>IF(N355="snížená",J355,0)</f>
        <v>0</v>
      </c>
      <c r="BG355" s="231">
        <f>IF(N355="zákl. přenesená",J355,0)</f>
        <v>0</v>
      </c>
      <c r="BH355" s="231">
        <f>IF(N355="sníž. přenesená",J355,0)</f>
        <v>0</v>
      </c>
      <c r="BI355" s="231">
        <f>IF(N355="nulová",J355,0)</f>
        <v>0</v>
      </c>
      <c r="BJ355" s="18" t="s">
        <v>86</v>
      </c>
      <c r="BK355" s="231">
        <f>ROUND(I355*H355,2)</f>
        <v>0</v>
      </c>
      <c r="BL355" s="18" t="s">
        <v>141</v>
      </c>
      <c r="BM355" s="230" t="s">
        <v>712</v>
      </c>
    </row>
    <row r="356" s="14" customFormat="1">
      <c r="A356" s="14"/>
      <c r="B356" s="244"/>
      <c r="C356" s="245"/>
      <c r="D356" s="234" t="s">
        <v>143</v>
      </c>
      <c r="E356" s="246" t="s">
        <v>1</v>
      </c>
      <c r="F356" s="247" t="s">
        <v>515</v>
      </c>
      <c r="G356" s="245"/>
      <c r="H356" s="246" t="s">
        <v>1</v>
      </c>
      <c r="I356" s="248"/>
      <c r="J356" s="245"/>
      <c r="K356" s="245"/>
      <c r="L356" s="249"/>
      <c r="M356" s="250"/>
      <c r="N356" s="251"/>
      <c r="O356" s="251"/>
      <c r="P356" s="251"/>
      <c r="Q356" s="251"/>
      <c r="R356" s="251"/>
      <c r="S356" s="251"/>
      <c r="T356" s="252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3" t="s">
        <v>143</v>
      </c>
      <c r="AU356" s="253" t="s">
        <v>149</v>
      </c>
      <c r="AV356" s="14" t="s">
        <v>86</v>
      </c>
      <c r="AW356" s="14" t="s">
        <v>35</v>
      </c>
      <c r="AX356" s="14" t="s">
        <v>78</v>
      </c>
      <c r="AY356" s="253" t="s">
        <v>134</v>
      </c>
    </row>
    <row r="357" s="13" customFormat="1">
      <c r="A357" s="13"/>
      <c r="B357" s="232"/>
      <c r="C357" s="233"/>
      <c r="D357" s="234" t="s">
        <v>143</v>
      </c>
      <c r="E357" s="235" t="s">
        <v>1</v>
      </c>
      <c r="F357" s="236" t="s">
        <v>713</v>
      </c>
      <c r="G357" s="233"/>
      <c r="H357" s="237">
        <v>29.464</v>
      </c>
      <c r="I357" s="238"/>
      <c r="J357" s="233"/>
      <c r="K357" s="233"/>
      <c r="L357" s="239"/>
      <c r="M357" s="240"/>
      <c r="N357" s="241"/>
      <c r="O357" s="241"/>
      <c r="P357" s="241"/>
      <c r="Q357" s="241"/>
      <c r="R357" s="241"/>
      <c r="S357" s="241"/>
      <c r="T357" s="242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3" t="s">
        <v>143</v>
      </c>
      <c r="AU357" s="243" t="s">
        <v>149</v>
      </c>
      <c r="AV357" s="13" t="s">
        <v>88</v>
      </c>
      <c r="AW357" s="13" t="s">
        <v>35</v>
      </c>
      <c r="AX357" s="13" t="s">
        <v>78</v>
      </c>
      <c r="AY357" s="243" t="s">
        <v>134</v>
      </c>
    </row>
    <row r="358" s="14" customFormat="1">
      <c r="A358" s="14"/>
      <c r="B358" s="244"/>
      <c r="C358" s="245"/>
      <c r="D358" s="234" t="s">
        <v>143</v>
      </c>
      <c r="E358" s="246" t="s">
        <v>1</v>
      </c>
      <c r="F358" s="247" t="s">
        <v>518</v>
      </c>
      <c r="G358" s="245"/>
      <c r="H358" s="246" t="s">
        <v>1</v>
      </c>
      <c r="I358" s="248"/>
      <c r="J358" s="245"/>
      <c r="K358" s="245"/>
      <c r="L358" s="249"/>
      <c r="M358" s="250"/>
      <c r="N358" s="251"/>
      <c r="O358" s="251"/>
      <c r="P358" s="251"/>
      <c r="Q358" s="251"/>
      <c r="R358" s="251"/>
      <c r="S358" s="251"/>
      <c r="T358" s="252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3" t="s">
        <v>143</v>
      </c>
      <c r="AU358" s="253" t="s">
        <v>149</v>
      </c>
      <c r="AV358" s="14" t="s">
        <v>86</v>
      </c>
      <c r="AW358" s="14" t="s">
        <v>35</v>
      </c>
      <c r="AX358" s="14" t="s">
        <v>78</v>
      </c>
      <c r="AY358" s="253" t="s">
        <v>134</v>
      </c>
    </row>
    <row r="359" s="13" customFormat="1">
      <c r="A359" s="13"/>
      <c r="B359" s="232"/>
      <c r="C359" s="233"/>
      <c r="D359" s="234" t="s">
        <v>143</v>
      </c>
      <c r="E359" s="235" t="s">
        <v>1</v>
      </c>
      <c r="F359" s="236" t="s">
        <v>714</v>
      </c>
      <c r="G359" s="233"/>
      <c r="H359" s="237">
        <v>29.16</v>
      </c>
      <c r="I359" s="238"/>
      <c r="J359" s="233"/>
      <c r="K359" s="233"/>
      <c r="L359" s="239"/>
      <c r="M359" s="240"/>
      <c r="N359" s="241"/>
      <c r="O359" s="241"/>
      <c r="P359" s="241"/>
      <c r="Q359" s="241"/>
      <c r="R359" s="241"/>
      <c r="S359" s="241"/>
      <c r="T359" s="242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3" t="s">
        <v>143</v>
      </c>
      <c r="AU359" s="243" t="s">
        <v>149</v>
      </c>
      <c r="AV359" s="13" t="s">
        <v>88</v>
      </c>
      <c r="AW359" s="13" t="s">
        <v>35</v>
      </c>
      <c r="AX359" s="13" t="s">
        <v>78</v>
      </c>
      <c r="AY359" s="243" t="s">
        <v>134</v>
      </c>
    </row>
    <row r="360" s="16" customFormat="1">
      <c r="A360" s="16"/>
      <c r="B360" s="265"/>
      <c r="C360" s="266"/>
      <c r="D360" s="234" t="s">
        <v>143</v>
      </c>
      <c r="E360" s="267" t="s">
        <v>1</v>
      </c>
      <c r="F360" s="268" t="s">
        <v>162</v>
      </c>
      <c r="G360" s="266"/>
      <c r="H360" s="269">
        <v>58.624</v>
      </c>
      <c r="I360" s="270"/>
      <c r="J360" s="266"/>
      <c r="K360" s="266"/>
      <c r="L360" s="271"/>
      <c r="M360" s="272"/>
      <c r="N360" s="273"/>
      <c r="O360" s="273"/>
      <c r="P360" s="273"/>
      <c r="Q360" s="273"/>
      <c r="R360" s="273"/>
      <c r="S360" s="273"/>
      <c r="T360" s="274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T360" s="275" t="s">
        <v>143</v>
      </c>
      <c r="AU360" s="275" t="s">
        <v>149</v>
      </c>
      <c r="AV360" s="16" t="s">
        <v>141</v>
      </c>
      <c r="AW360" s="16" t="s">
        <v>35</v>
      </c>
      <c r="AX360" s="16" t="s">
        <v>86</v>
      </c>
      <c r="AY360" s="275" t="s">
        <v>134</v>
      </c>
    </row>
    <row r="361" s="2" customFormat="1" ht="37.8" customHeight="1">
      <c r="A361" s="39"/>
      <c r="B361" s="40"/>
      <c r="C361" s="219" t="s">
        <v>715</v>
      </c>
      <c r="D361" s="219" t="s">
        <v>136</v>
      </c>
      <c r="E361" s="220" t="s">
        <v>716</v>
      </c>
      <c r="F361" s="221" t="s">
        <v>717</v>
      </c>
      <c r="G361" s="222" t="s">
        <v>192</v>
      </c>
      <c r="H361" s="223">
        <v>58.624</v>
      </c>
      <c r="I361" s="224"/>
      <c r="J361" s="225">
        <f>ROUND(I361*H361,2)</f>
        <v>0</v>
      </c>
      <c r="K361" s="221" t="s">
        <v>140</v>
      </c>
      <c r="L361" s="45"/>
      <c r="M361" s="226" t="s">
        <v>1</v>
      </c>
      <c r="N361" s="227" t="s">
        <v>43</v>
      </c>
      <c r="O361" s="92"/>
      <c r="P361" s="228">
        <f>O361*H361</f>
        <v>0</v>
      </c>
      <c r="Q361" s="228">
        <v>0</v>
      </c>
      <c r="R361" s="228">
        <f>Q361*H361</f>
        <v>0</v>
      </c>
      <c r="S361" s="228">
        <v>0</v>
      </c>
      <c r="T361" s="229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0" t="s">
        <v>141</v>
      </c>
      <c r="AT361" s="230" t="s">
        <v>136</v>
      </c>
      <c r="AU361" s="230" t="s">
        <v>149</v>
      </c>
      <c r="AY361" s="18" t="s">
        <v>134</v>
      </c>
      <c r="BE361" s="231">
        <f>IF(N361="základní",J361,0)</f>
        <v>0</v>
      </c>
      <c r="BF361" s="231">
        <f>IF(N361="snížená",J361,0)</f>
        <v>0</v>
      </c>
      <c r="BG361" s="231">
        <f>IF(N361="zákl. přenesená",J361,0)</f>
        <v>0</v>
      </c>
      <c r="BH361" s="231">
        <f>IF(N361="sníž. přenesená",J361,0)</f>
        <v>0</v>
      </c>
      <c r="BI361" s="231">
        <f>IF(N361="nulová",J361,0)</f>
        <v>0</v>
      </c>
      <c r="BJ361" s="18" t="s">
        <v>86</v>
      </c>
      <c r="BK361" s="231">
        <f>ROUND(I361*H361,2)</f>
        <v>0</v>
      </c>
      <c r="BL361" s="18" t="s">
        <v>141</v>
      </c>
      <c r="BM361" s="230" t="s">
        <v>718</v>
      </c>
    </row>
    <row r="362" s="2" customFormat="1" ht="24.15" customHeight="1">
      <c r="A362" s="39"/>
      <c r="B362" s="40"/>
      <c r="C362" s="219" t="s">
        <v>719</v>
      </c>
      <c r="D362" s="219" t="s">
        <v>136</v>
      </c>
      <c r="E362" s="220" t="s">
        <v>720</v>
      </c>
      <c r="F362" s="221" t="s">
        <v>721</v>
      </c>
      <c r="G362" s="222" t="s">
        <v>192</v>
      </c>
      <c r="H362" s="223">
        <v>9.486</v>
      </c>
      <c r="I362" s="224"/>
      <c r="J362" s="225">
        <f>ROUND(I362*H362,2)</f>
        <v>0</v>
      </c>
      <c r="K362" s="221" t="s">
        <v>140</v>
      </c>
      <c r="L362" s="45"/>
      <c r="M362" s="226" t="s">
        <v>1</v>
      </c>
      <c r="N362" s="227" t="s">
        <v>43</v>
      </c>
      <c r="O362" s="92"/>
      <c r="P362" s="228">
        <f>O362*H362</f>
        <v>0</v>
      </c>
      <c r="Q362" s="228">
        <v>0.00487</v>
      </c>
      <c r="R362" s="228">
        <f>Q362*H362</f>
        <v>0.046196820000000008</v>
      </c>
      <c r="S362" s="228">
        <v>0</v>
      </c>
      <c r="T362" s="229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30" t="s">
        <v>141</v>
      </c>
      <c r="AT362" s="230" t="s">
        <v>136</v>
      </c>
      <c r="AU362" s="230" t="s">
        <v>149</v>
      </c>
      <c r="AY362" s="18" t="s">
        <v>134</v>
      </c>
      <c r="BE362" s="231">
        <f>IF(N362="základní",J362,0)</f>
        <v>0</v>
      </c>
      <c r="BF362" s="231">
        <f>IF(N362="snížená",J362,0)</f>
        <v>0</v>
      </c>
      <c r="BG362" s="231">
        <f>IF(N362="zákl. přenesená",J362,0)</f>
        <v>0</v>
      </c>
      <c r="BH362" s="231">
        <f>IF(N362="sníž. přenesená",J362,0)</f>
        <v>0</v>
      </c>
      <c r="BI362" s="231">
        <f>IF(N362="nulová",J362,0)</f>
        <v>0</v>
      </c>
      <c r="BJ362" s="18" t="s">
        <v>86</v>
      </c>
      <c r="BK362" s="231">
        <f>ROUND(I362*H362,2)</f>
        <v>0</v>
      </c>
      <c r="BL362" s="18" t="s">
        <v>141</v>
      </c>
      <c r="BM362" s="230" t="s">
        <v>722</v>
      </c>
    </row>
    <row r="363" s="14" customFormat="1">
      <c r="A363" s="14"/>
      <c r="B363" s="244"/>
      <c r="C363" s="245"/>
      <c r="D363" s="234" t="s">
        <v>143</v>
      </c>
      <c r="E363" s="246" t="s">
        <v>1</v>
      </c>
      <c r="F363" s="247" t="s">
        <v>515</v>
      </c>
      <c r="G363" s="245"/>
      <c r="H363" s="246" t="s">
        <v>1</v>
      </c>
      <c r="I363" s="248"/>
      <c r="J363" s="245"/>
      <c r="K363" s="245"/>
      <c r="L363" s="249"/>
      <c r="M363" s="250"/>
      <c r="N363" s="251"/>
      <c r="O363" s="251"/>
      <c r="P363" s="251"/>
      <c r="Q363" s="251"/>
      <c r="R363" s="251"/>
      <c r="S363" s="251"/>
      <c r="T363" s="252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3" t="s">
        <v>143</v>
      </c>
      <c r="AU363" s="253" t="s">
        <v>149</v>
      </c>
      <c r="AV363" s="14" t="s">
        <v>86</v>
      </c>
      <c r="AW363" s="14" t="s">
        <v>35</v>
      </c>
      <c r="AX363" s="14" t="s">
        <v>78</v>
      </c>
      <c r="AY363" s="253" t="s">
        <v>134</v>
      </c>
    </row>
    <row r="364" s="13" customFormat="1">
      <c r="A364" s="13"/>
      <c r="B364" s="232"/>
      <c r="C364" s="233"/>
      <c r="D364" s="234" t="s">
        <v>143</v>
      </c>
      <c r="E364" s="235" t="s">
        <v>1</v>
      </c>
      <c r="F364" s="236" t="s">
        <v>723</v>
      </c>
      <c r="G364" s="233"/>
      <c r="H364" s="237">
        <v>4.178</v>
      </c>
      <c r="I364" s="238"/>
      <c r="J364" s="233"/>
      <c r="K364" s="233"/>
      <c r="L364" s="239"/>
      <c r="M364" s="240"/>
      <c r="N364" s="241"/>
      <c r="O364" s="241"/>
      <c r="P364" s="241"/>
      <c r="Q364" s="241"/>
      <c r="R364" s="241"/>
      <c r="S364" s="241"/>
      <c r="T364" s="24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3" t="s">
        <v>143</v>
      </c>
      <c r="AU364" s="243" t="s">
        <v>149</v>
      </c>
      <c r="AV364" s="13" t="s">
        <v>88</v>
      </c>
      <c r="AW364" s="13" t="s">
        <v>35</v>
      </c>
      <c r="AX364" s="13" t="s">
        <v>78</v>
      </c>
      <c r="AY364" s="243" t="s">
        <v>134</v>
      </c>
    </row>
    <row r="365" s="14" customFormat="1">
      <c r="A365" s="14"/>
      <c r="B365" s="244"/>
      <c r="C365" s="245"/>
      <c r="D365" s="234" t="s">
        <v>143</v>
      </c>
      <c r="E365" s="246" t="s">
        <v>1</v>
      </c>
      <c r="F365" s="247" t="s">
        <v>518</v>
      </c>
      <c r="G365" s="245"/>
      <c r="H365" s="246" t="s">
        <v>1</v>
      </c>
      <c r="I365" s="248"/>
      <c r="J365" s="245"/>
      <c r="K365" s="245"/>
      <c r="L365" s="249"/>
      <c r="M365" s="250"/>
      <c r="N365" s="251"/>
      <c r="O365" s="251"/>
      <c r="P365" s="251"/>
      <c r="Q365" s="251"/>
      <c r="R365" s="251"/>
      <c r="S365" s="251"/>
      <c r="T365" s="252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3" t="s">
        <v>143</v>
      </c>
      <c r="AU365" s="253" t="s">
        <v>149</v>
      </c>
      <c r="AV365" s="14" t="s">
        <v>86</v>
      </c>
      <c r="AW365" s="14" t="s">
        <v>35</v>
      </c>
      <c r="AX365" s="14" t="s">
        <v>78</v>
      </c>
      <c r="AY365" s="253" t="s">
        <v>134</v>
      </c>
    </row>
    <row r="366" s="13" customFormat="1">
      <c r="A366" s="13"/>
      <c r="B366" s="232"/>
      <c r="C366" s="233"/>
      <c r="D366" s="234" t="s">
        <v>143</v>
      </c>
      <c r="E366" s="235" t="s">
        <v>1</v>
      </c>
      <c r="F366" s="236" t="s">
        <v>724</v>
      </c>
      <c r="G366" s="233"/>
      <c r="H366" s="237">
        <v>5.308</v>
      </c>
      <c r="I366" s="238"/>
      <c r="J366" s="233"/>
      <c r="K366" s="233"/>
      <c r="L366" s="239"/>
      <c r="M366" s="240"/>
      <c r="N366" s="241"/>
      <c r="O366" s="241"/>
      <c r="P366" s="241"/>
      <c r="Q366" s="241"/>
      <c r="R366" s="241"/>
      <c r="S366" s="241"/>
      <c r="T366" s="242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3" t="s">
        <v>143</v>
      </c>
      <c r="AU366" s="243" t="s">
        <v>149</v>
      </c>
      <c r="AV366" s="13" t="s">
        <v>88</v>
      </c>
      <c r="AW366" s="13" t="s">
        <v>35</v>
      </c>
      <c r="AX366" s="13" t="s">
        <v>78</v>
      </c>
      <c r="AY366" s="243" t="s">
        <v>134</v>
      </c>
    </row>
    <row r="367" s="16" customFormat="1">
      <c r="A367" s="16"/>
      <c r="B367" s="265"/>
      <c r="C367" s="266"/>
      <c r="D367" s="234" t="s">
        <v>143</v>
      </c>
      <c r="E367" s="267" t="s">
        <v>1</v>
      </c>
      <c r="F367" s="268" t="s">
        <v>162</v>
      </c>
      <c r="G367" s="266"/>
      <c r="H367" s="269">
        <v>9.486</v>
      </c>
      <c r="I367" s="270"/>
      <c r="J367" s="266"/>
      <c r="K367" s="266"/>
      <c r="L367" s="271"/>
      <c r="M367" s="272"/>
      <c r="N367" s="273"/>
      <c r="O367" s="273"/>
      <c r="P367" s="273"/>
      <c r="Q367" s="273"/>
      <c r="R367" s="273"/>
      <c r="S367" s="273"/>
      <c r="T367" s="274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T367" s="275" t="s">
        <v>143</v>
      </c>
      <c r="AU367" s="275" t="s">
        <v>149</v>
      </c>
      <c r="AV367" s="16" t="s">
        <v>141</v>
      </c>
      <c r="AW367" s="16" t="s">
        <v>35</v>
      </c>
      <c r="AX367" s="16" t="s">
        <v>86</v>
      </c>
      <c r="AY367" s="275" t="s">
        <v>134</v>
      </c>
    </row>
    <row r="368" s="2" customFormat="1" ht="24.15" customHeight="1">
      <c r="A368" s="39"/>
      <c r="B368" s="40"/>
      <c r="C368" s="219" t="s">
        <v>725</v>
      </c>
      <c r="D368" s="219" t="s">
        <v>136</v>
      </c>
      <c r="E368" s="220" t="s">
        <v>726</v>
      </c>
      <c r="F368" s="221" t="s">
        <v>727</v>
      </c>
      <c r="G368" s="222" t="s">
        <v>192</v>
      </c>
      <c r="H368" s="223">
        <v>9.486</v>
      </c>
      <c r="I368" s="224"/>
      <c r="J368" s="225">
        <f>ROUND(I368*H368,2)</f>
        <v>0</v>
      </c>
      <c r="K368" s="221" t="s">
        <v>140</v>
      </c>
      <c r="L368" s="45"/>
      <c r="M368" s="226" t="s">
        <v>1</v>
      </c>
      <c r="N368" s="227" t="s">
        <v>43</v>
      </c>
      <c r="O368" s="92"/>
      <c r="P368" s="228">
        <f>O368*H368</f>
        <v>0</v>
      </c>
      <c r="Q368" s="228">
        <v>0</v>
      </c>
      <c r="R368" s="228">
        <f>Q368*H368</f>
        <v>0</v>
      </c>
      <c r="S368" s="228">
        <v>0</v>
      </c>
      <c r="T368" s="229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0" t="s">
        <v>141</v>
      </c>
      <c r="AT368" s="230" t="s">
        <v>136</v>
      </c>
      <c r="AU368" s="230" t="s">
        <v>149</v>
      </c>
      <c r="AY368" s="18" t="s">
        <v>134</v>
      </c>
      <c r="BE368" s="231">
        <f>IF(N368="základní",J368,0)</f>
        <v>0</v>
      </c>
      <c r="BF368" s="231">
        <f>IF(N368="snížená",J368,0)</f>
        <v>0</v>
      </c>
      <c r="BG368" s="231">
        <f>IF(N368="zákl. přenesená",J368,0)</f>
        <v>0</v>
      </c>
      <c r="BH368" s="231">
        <f>IF(N368="sníž. přenesená",J368,0)</f>
        <v>0</v>
      </c>
      <c r="BI368" s="231">
        <f>IF(N368="nulová",J368,0)</f>
        <v>0</v>
      </c>
      <c r="BJ368" s="18" t="s">
        <v>86</v>
      </c>
      <c r="BK368" s="231">
        <f>ROUND(I368*H368,2)</f>
        <v>0</v>
      </c>
      <c r="BL368" s="18" t="s">
        <v>141</v>
      </c>
      <c r="BM368" s="230" t="s">
        <v>728</v>
      </c>
    </row>
    <row r="369" s="2" customFormat="1" ht="24.15" customHeight="1">
      <c r="A369" s="39"/>
      <c r="B369" s="40"/>
      <c r="C369" s="219" t="s">
        <v>729</v>
      </c>
      <c r="D369" s="219" t="s">
        <v>136</v>
      </c>
      <c r="E369" s="220" t="s">
        <v>730</v>
      </c>
      <c r="F369" s="221" t="s">
        <v>731</v>
      </c>
      <c r="G369" s="222" t="s">
        <v>192</v>
      </c>
      <c r="H369" s="223">
        <v>7.23</v>
      </c>
      <c r="I369" s="224"/>
      <c r="J369" s="225">
        <f>ROUND(I369*H369,2)</f>
        <v>0</v>
      </c>
      <c r="K369" s="221" t="s">
        <v>140</v>
      </c>
      <c r="L369" s="45"/>
      <c r="M369" s="226" t="s">
        <v>1</v>
      </c>
      <c r="N369" s="227" t="s">
        <v>43</v>
      </c>
      <c r="O369" s="92"/>
      <c r="P369" s="228">
        <f>O369*H369</f>
        <v>0</v>
      </c>
      <c r="Q369" s="228">
        <v>0.0018</v>
      </c>
      <c r="R369" s="228">
        <f>Q369*H369</f>
        <v>0.013014000000000002</v>
      </c>
      <c r="S369" s="228">
        <v>0</v>
      </c>
      <c r="T369" s="229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0" t="s">
        <v>141</v>
      </c>
      <c r="AT369" s="230" t="s">
        <v>136</v>
      </c>
      <c r="AU369" s="230" t="s">
        <v>149</v>
      </c>
      <c r="AY369" s="18" t="s">
        <v>134</v>
      </c>
      <c r="BE369" s="231">
        <f>IF(N369="základní",J369,0)</f>
        <v>0</v>
      </c>
      <c r="BF369" s="231">
        <f>IF(N369="snížená",J369,0)</f>
        <v>0</v>
      </c>
      <c r="BG369" s="231">
        <f>IF(N369="zákl. přenesená",J369,0)</f>
        <v>0</v>
      </c>
      <c r="BH369" s="231">
        <f>IF(N369="sníž. přenesená",J369,0)</f>
        <v>0</v>
      </c>
      <c r="BI369" s="231">
        <f>IF(N369="nulová",J369,0)</f>
        <v>0</v>
      </c>
      <c r="BJ369" s="18" t="s">
        <v>86</v>
      </c>
      <c r="BK369" s="231">
        <f>ROUND(I369*H369,2)</f>
        <v>0</v>
      </c>
      <c r="BL369" s="18" t="s">
        <v>141</v>
      </c>
      <c r="BM369" s="230" t="s">
        <v>732</v>
      </c>
    </row>
    <row r="370" s="13" customFormat="1">
      <c r="A370" s="13"/>
      <c r="B370" s="232"/>
      <c r="C370" s="233"/>
      <c r="D370" s="234" t="s">
        <v>143</v>
      </c>
      <c r="E370" s="235" t="s">
        <v>1</v>
      </c>
      <c r="F370" s="236" t="s">
        <v>733</v>
      </c>
      <c r="G370" s="233"/>
      <c r="H370" s="237">
        <v>7.23</v>
      </c>
      <c r="I370" s="238"/>
      <c r="J370" s="233"/>
      <c r="K370" s="233"/>
      <c r="L370" s="239"/>
      <c r="M370" s="240"/>
      <c r="N370" s="241"/>
      <c r="O370" s="241"/>
      <c r="P370" s="241"/>
      <c r="Q370" s="241"/>
      <c r="R370" s="241"/>
      <c r="S370" s="241"/>
      <c r="T370" s="24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3" t="s">
        <v>143</v>
      </c>
      <c r="AU370" s="243" t="s">
        <v>149</v>
      </c>
      <c r="AV370" s="13" t="s">
        <v>88</v>
      </c>
      <c r="AW370" s="13" t="s">
        <v>35</v>
      </c>
      <c r="AX370" s="13" t="s">
        <v>86</v>
      </c>
      <c r="AY370" s="243" t="s">
        <v>134</v>
      </c>
    </row>
    <row r="371" s="2" customFormat="1" ht="24.15" customHeight="1">
      <c r="A371" s="39"/>
      <c r="B371" s="40"/>
      <c r="C371" s="219" t="s">
        <v>734</v>
      </c>
      <c r="D371" s="219" t="s">
        <v>136</v>
      </c>
      <c r="E371" s="220" t="s">
        <v>735</v>
      </c>
      <c r="F371" s="221" t="s">
        <v>736</v>
      </c>
      <c r="G371" s="222" t="s">
        <v>192</v>
      </c>
      <c r="H371" s="223">
        <v>7.23</v>
      </c>
      <c r="I371" s="224"/>
      <c r="J371" s="225">
        <f>ROUND(I371*H371,2)</f>
        <v>0</v>
      </c>
      <c r="K371" s="221" t="s">
        <v>140</v>
      </c>
      <c r="L371" s="45"/>
      <c r="M371" s="226" t="s">
        <v>1</v>
      </c>
      <c r="N371" s="227" t="s">
        <v>43</v>
      </c>
      <c r="O371" s="92"/>
      <c r="P371" s="228">
        <f>O371*H371</f>
        <v>0</v>
      </c>
      <c r="Q371" s="228">
        <v>0</v>
      </c>
      <c r="R371" s="228">
        <f>Q371*H371</f>
        <v>0</v>
      </c>
      <c r="S371" s="228">
        <v>0</v>
      </c>
      <c r="T371" s="229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0" t="s">
        <v>141</v>
      </c>
      <c r="AT371" s="230" t="s">
        <v>136</v>
      </c>
      <c r="AU371" s="230" t="s">
        <v>149</v>
      </c>
      <c r="AY371" s="18" t="s">
        <v>134</v>
      </c>
      <c r="BE371" s="231">
        <f>IF(N371="základní",J371,0)</f>
        <v>0</v>
      </c>
      <c r="BF371" s="231">
        <f>IF(N371="snížená",J371,0)</f>
        <v>0</v>
      </c>
      <c r="BG371" s="231">
        <f>IF(N371="zákl. přenesená",J371,0)</f>
        <v>0</v>
      </c>
      <c r="BH371" s="231">
        <f>IF(N371="sníž. přenesená",J371,0)</f>
        <v>0</v>
      </c>
      <c r="BI371" s="231">
        <f>IF(N371="nulová",J371,0)</f>
        <v>0</v>
      </c>
      <c r="BJ371" s="18" t="s">
        <v>86</v>
      </c>
      <c r="BK371" s="231">
        <f>ROUND(I371*H371,2)</f>
        <v>0</v>
      </c>
      <c r="BL371" s="18" t="s">
        <v>141</v>
      </c>
      <c r="BM371" s="230" t="s">
        <v>737</v>
      </c>
    </row>
    <row r="372" s="2" customFormat="1" ht="24.15" customHeight="1">
      <c r="A372" s="39"/>
      <c r="B372" s="40"/>
      <c r="C372" s="219" t="s">
        <v>738</v>
      </c>
      <c r="D372" s="219" t="s">
        <v>136</v>
      </c>
      <c r="E372" s="220" t="s">
        <v>739</v>
      </c>
      <c r="F372" s="221" t="s">
        <v>740</v>
      </c>
      <c r="G372" s="222" t="s">
        <v>174</v>
      </c>
      <c r="H372" s="223">
        <v>0.425</v>
      </c>
      <c r="I372" s="224"/>
      <c r="J372" s="225">
        <f>ROUND(I372*H372,2)</f>
        <v>0</v>
      </c>
      <c r="K372" s="221" t="s">
        <v>140</v>
      </c>
      <c r="L372" s="45"/>
      <c r="M372" s="226" t="s">
        <v>1</v>
      </c>
      <c r="N372" s="227" t="s">
        <v>43</v>
      </c>
      <c r="O372" s="92"/>
      <c r="P372" s="228">
        <f>O372*H372</f>
        <v>0</v>
      </c>
      <c r="Q372" s="228">
        <v>1.04232</v>
      </c>
      <c r="R372" s="228">
        <f>Q372*H372</f>
        <v>0.442986</v>
      </c>
      <c r="S372" s="228">
        <v>0</v>
      </c>
      <c r="T372" s="229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0" t="s">
        <v>141</v>
      </c>
      <c r="AT372" s="230" t="s">
        <v>136</v>
      </c>
      <c r="AU372" s="230" t="s">
        <v>149</v>
      </c>
      <c r="AY372" s="18" t="s">
        <v>134</v>
      </c>
      <c r="BE372" s="231">
        <f>IF(N372="základní",J372,0)</f>
        <v>0</v>
      </c>
      <c r="BF372" s="231">
        <f>IF(N372="snížená",J372,0)</f>
        <v>0</v>
      </c>
      <c r="BG372" s="231">
        <f>IF(N372="zákl. přenesená",J372,0)</f>
        <v>0</v>
      </c>
      <c r="BH372" s="231">
        <f>IF(N372="sníž. přenesená",J372,0)</f>
        <v>0</v>
      </c>
      <c r="BI372" s="231">
        <f>IF(N372="nulová",J372,0)</f>
        <v>0</v>
      </c>
      <c r="BJ372" s="18" t="s">
        <v>86</v>
      </c>
      <c r="BK372" s="231">
        <f>ROUND(I372*H372,2)</f>
        <v>0</v>
      </c>
      <c r="BL372" s="18" t="s">
        <v>141</v>
      </c>
      <c r="BM372" s="230" t="s">
        <v>741</v>
      </c>
    </row>
    <row r="373" s="13" customFormat="1">
      <c r="A373" s="13"/>
      <c r="B373" s="232"/>
      <c r="C373" s="233"/>
      <c r="D373" s="234" t="s">
        <v>143</v>
      </c>
      <c r="E373" s="235" t="s">
        <v>1</v>
      </c>
      <c r="F373" s="236" t="s">
        <v>742</v>
      </c>
      <c r="G373" s="233"/>
      <c r="H373" s="237">
        <v>0.425</v>
      </c>
      <c r="I373" s="238"/>
      <c r="J373" s="233"/>
      <c r="K373" s="233"/>
      <c r="L373" s="239"/>
      <c r="M373" s="240"/>
      <c r="N373" s="241"/>
      <c r="O373" s="241"/>
      <c r="P373" s="241"/>
      <c r="Q373" s="241"/>
      <c r="R373" s="241"/>
      <c r="S373" s="241"/>
      <c r="T373" s="24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3" t="s">
        <v>143</v>
      </c>
      <c r="AU373" s="243" t="s">
        <v>149</v>
      </c>
      <c r="AV373" s="13" t="s">
        <v>88</v>
      </c>
      <c r="AW373" s="13" t="s">
        <v>35</v>
      </c>
      <c r="AX373" s="13" t="s">
        <v>78</v>
      </c>
      <c r="AY373" s="243" t="s">
        <v>134</v>
      </c>
    </row>
    <row r="374" s="2" customFormat="1" ht="16.5" customHeight="1">
      <c r="A374" s="39"/>
      <c r="B374" s="40"/>
      <c r="C374" s="219" t="s">
        <v>743</v>
      </c>
      <c r="D374" s="219" t="s">
        <v>136</v>
      </c>
      <c r="E374" s="220" t="s">
        <v>744</v>
      </c>
      <c r="F374" s="221" t="s">
        <v>745</v>
      </c>
      <c r="G374" s="222" t="s">
        <v>174</v>
      </c>
      <c r="H374" s="223">
        <v>0.431</v>
      </c>
      <c r="I374" s="224"/>
      <c r="J374" s="225">
        <f>ROUND(I374*H374,2)</f>
        <v>0</v>
      </c>
      <c r="K374" s="221" t="s">
        <v>140</v>
      </c>
      <c r="L374" s="45"/>
      <c r="M374" s="226" t="s">
        <v>1</v>
      </c>
      <c r="N374" s="227" t="s">
        <v>43</v>
      </c>
      <c r="O374" s="92"/>
      <c r="P374" s="228">
        <f>O374*H374</f>
        <v>0</v>
      </c>
      <c r="Q374" s="228">
        <v>0.99735</v>
      </c>
      <c r="R374" s="228">
        <f>Q374*H374</f>
        <v>0.42985785</v>
      </c>
      <c r="S374" s="228">
        <v>0</v>
      </c>
      <c r="T374" s="229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0" t="s">
        <v>141</v>
      </c>
      <c r="AT374" s="230" t="s">
        <v>136</v>
      </c>
      <c r="AU374" s="230" t="s">
        <v>149</v>
      </c>
      <c r="AY374" s="18" t="s">
        <v>134</v>
      </c>
      <c r="BE374" s="231">
        <f>IF(N374="základní",J374,0)</f>
        <v>0</v>
      </c>
      <c r="BF374" s="231">
        <f>IF(N374="snížená",J374,0)</f>
        <v>0</v>
      </c>
      <c r="BG374" s="231">
        <f>IF(N374="zákl. přenesená",J374,0)</f>
        <v>0</v>
      </c>
      <c r="BH374" s="231">
        <f>IF(N374="sníž. přenesená",J374,0)</f>
        <v>0</v>
      </c>
      <c r="BI374" s="231">
        <f>IF(N374="nulová",J374,0)</f>
        <v>0</v>
      </c>
      <c r="BJ374" s="18" t="s">
        <v>86</v>
      </c>
      <c r="BK374" s="231">
        <f>ROUND(I374*H374,2)</f>
        <v>0</v>
      </c>
      <c r="BL374" s="18" t="s">
        <v>141</v>
      </c>
      <c r="BM374" s="230" t="s">
        <v>746</v>
      </c>
    </row>
    <row r="375" s="13" customFormat="1">
      <c r="A375" s="13"/>
      <c r="B375" s="232"/>
      <c r="C375" s="233"/>
      <c r="D375" s="234" t="s">
        <v>143</v>
      </c>
      <c r="E375" s="235" t="s">
        <v>1</v>
      </c>
      <c r="F375" s="236" t="s">
        <v>747</v>
      </c>
      <c r="G375" s="233"/>
      <c r="H375" s="237">
        <v>0.431</v>
      </c>
      <c r="I375" s="238"/>
      <c r="J375" s="233"/>
      <c r="K375" s="233"/>
      <c r="L375" s="239"/>
      <c r="M375" s="240"/>
      <c r="N375" s="241"/>
      <c r="O375" s="241"/>
      <c r="P375" s="241"/>
      <c r="Q375" s="241"/>
      <c r="R375" s="241"/>
      <c r="S375" s="241"/>
      <c r="T375" s="242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3" t="s">
        <v>143</v>
      </c>
      <c r="AU375" s="243" t="s">
        <v>149</v>
      </c>
      <c r="AV375" s="13" t="s">
        <v>88</v>
      </c>
      <c r="AW375" s="13" t="s">
        <v>35</v>
      </c>
      <c r="AX375" s="13" t="s">
        <v>78</v>
      </c>
      <c r="AY375" s="243" t="s">
        <v>134</v>
      </c>
    </row>
    <row r="376" s="2" customFormat="1" ht="37.8" customHeight="1">
      <c r="A376" s="39"/>
      <c r="B376" s="40"/>
      <c r="C376" s="219" t="s">
        <v>748</v>
      </c>
      <c r="D376" s="219" t="s">
        <v>136</v>
      </c>
      <c r="E376" s="220" t="s">
        <v>749</v>
      </c>
      <c r="F376" s="221" t="s">
        <v>750</v>
      </c>
      <c r="G376" s="222" t="s">
        <v>526</v>
      </c>
      <c r="H376" s="223">
        <v>3</v>
      </c>
      <c r="I376" s="224"/>
      <c r="J376" s="225">
        <f>ROUND(I376*H376,2)</f>
        <v>0</v>
      </c>
      <c r="K376" s="221" t="s">
        <v>140</v>
      </c>
      <c r="L376" s="45"/>
      <c r="M376" s="226" t="s">
        <v>1</v>
      </c>
      <c r="N376" s="227" t="s">
        <v>43</v>
      </c>
      <c r="O376" s="92"/>
      <c r="P376" s="228">
        <f>O376*H376</f>
        <v>0</v>
      </c>
      <c r="Q376" s="228">
        <v>0.09</v>
      </c>
      <c r="R376" s="228">
        <f>Q376*H376</f>
        <v>0.27</v>
      </c>
      <c r="S376" s="228">
        <v>0</v>
      </c>
      <c r="T376" s="229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0" t="s">
        <v>141</v>
      </c>
      <c r="AT376" s="230" t="s">
        <v>136</v>
      </c>
      <c r="AU376" s="230" t="s">
        <v>149</v>
      </c>
      <c r="AY376" s="18" t="s">
        <v>134</v>
      </c>
      <c r="BE376" s="231">
        <f>IF(N376="základní",J376,0)</f>
        <v>0</v>
      </c>
      <c r="BF376" s="231">
        <f>IF(N376="snížená",J376,0)</f>
        <v>0</v>
      </c>
      <c r="BG376" s="231">
        <f>IF(N376="zákl. přenesená",J376,0)</f>
        <v>0</v>
      </c>
      <c r="BH376" s="231">
        <f>IF(N376="sníž. přenesená",J376,0)</f>
        <v>0</v>
      </c>
      <c r="BI376" s="231">
        <f>IF(N376="nulová",J376,0)</f>
        <v>0</v>
      </c>
      <c r="BJ376" s="18" t="s">
        <v>86</v>
      </c>
      <c r="BK376" s="231">
        <f>ROUND(I376*H376,2)</f>
        <v>0</v>
      </c>
      <c r="BL376" s="18" t="s">
        <v>141</v>
      </c>
      <c r="BM376" s="230" t="s">
        <v>751</v>
      </c>
    </row>
    <row r="377" s="2" customFormat="1" ht="16.5" customHeight="1">
      <c r="A377" s="39"/>
      <c r="B377" s="40"/>
      <c r="C377" s="276" t="s">
        <v>752</v>
      </c>
      <c r="D377" s="276" t="s">
        <v>196</v>
      </c>
      <c r="E377" s="277" t="s">
        <v>753</v>
      </c>
      <c r="F377" s="278" t="s">
        <v>754</v>
      </c>
      <c r="G377" s="279" t="s">
        <v>526</v>
      </c>
      <c r="H377" s="280">
        <v>3</v>
      </c>
      <c r="I377" s="281"/>
      <c r="J377" s="282">
        <f>ROUND(I377*H377,2)</f>
        <v>0</v>
      </c>
      <c r="K377" s="278" t="s">
        <v>1</v>
      </c>
      <c r="L377" s="283"/>
      <c r="M377" s="284" t="s">
        <v>1</v>
      </c>
      <c r="N377" s="285" t="s">
        <v>43</v>
      </c>
      <c r="O377" s="92"/>
      <c r="P377" s="228">
        <f>O377*H377</f>
        <v>0</v>
      </c>
      <c r="Q377" s="228">
        <v>0.196</v>
      </c>
      <c r="R377" s="228">
        <f>Q377*H377</f>
        <v>0.58800000000000008</v>
      </c>
      <c r="S377" s="228">
        <v>0</v>
      </c>
      <c r="T377" s="229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0" t="s">
        <v>184</v>
      </c>
      <c r="AT377" s="230" t="s">
        <v>196</v>
      </c>
      <c r="AU377" s="230" t="s">
        <v>149</v>
      </c>
      <c r="AY377" s="18" t="s">
        <v>134</v>
      </c>
      <c r="BE377" s="231">
        <f>IF(N377="základní",J377,0)</f>
        <v>0</v>
      </c>
      <c r="BF377" s="231">
        <f>IF(N377="snížená",J377,0)</f>
        <v>0</v>
      </c>
      <c r="BG377" s="231">
        <f>IF(N377="zákl. přenesená",J377,0)</f>
        <v>0</v>
      </c>
      <c r="BH377" s="231">
        <f>IF(N377="sníž. přenesená",J377,0)</f>
        <v>0</v>
      </c>
      <c r="BI377" s="231">
        <f>IF(N377="nulová",J377,0)</f>
        <v>0</v>
      </c>
      <c r="BJ377" s="18" t="s">
        <v>86</v>
      </c>
      <c r="BK377" s="231">
        <f>ROUND(I377*H377,2)</f>
        <v>0</v>
      </c>
      <c r="BL377" s="18" t="s">
        <v>141</v>
      </c>
      <c r="BM377" s="230" t="s">
        <v>755</v>
      </c>
    </row>
    <row r="378" s="2" customFormat="1" ht="33" customHeight="1">
      <c r="A378" s="39"/>
      <c r="B378" s="40"/>
      <c r="C378" s="219" t="s">
        <v>756</v>
      </c>
      <c r="D378" s="219" t="s">
        <v>136</v>
      </c>
      <c r="E378" s="220" t="s">
        <v>757</v>
      </c>
      <c r="F378" s="221" t="s">
        <v>758</v>
      </c>
      <c r="G378" s="222" t="s">
        <v>526</v>
      </c>
      <c r="H378" s="223">
        <v>13</v>
      </c>
      <c r="I378" s="224"/>
      <c r="J378" s="225">
        <f>ROUND(I378*H378,2)</f>
        <v>0</v>
      </c>
      <c r="K378" s="221" t="s">
        <v>140</v>
      </c>
      <c r="L378" s="45"/>
      <c r="M378" s="226" t="s">
        <v>1</v>
      </c>
      <c r="N378" s="227" t="s">
        <v>43</v>
      </c>
      <c r="O378" s="92"/>
      <c r="P378" s="228">
        <f>O378*H378</f>
        <v>0</v>
      </c>
      <c r="Q378" s="228">
        <v>0.01299</v>
      </c>
      <c r="R378" s="228">
        <f>Q378*H378</f>
        <v>0.16887</v>
      </c>
      <c r="S378" s="228">
        <v>0.004</v>
      </c>
      <c r="T378" s="229">
        <f>S378*H378</f>
        <v>0.052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0" t="s">
        <v>141</v>
      </c>
      <c r="AT378" s="230" t="s">
        <v>136</v>
      </c>
      <c r="AU378" s="230" t="s">
        <v>149</v>
      </c>
      <c r="AY378" s="18" t="s">
        <v>134</v>
      </c>
      <c r="BE378" s="231">
        <f>IF(N378="základní",J378,0)</f>
        <v>0</v>
      </c>
      <c r="BF378" s="231">
        <f>IF(N378="snížená",J378,0)</f>
        <v>0</v>
      </c>
      <c r="BG378" s="231">
        <f>IF(N378="zákl. přenesená",J378,0)</f>
        <v>0</v>
      </c>
      <c r="BH378" s="231">
        <f>IF(N378="sníž. přenesená",J378,0)</f>
        <v>0</v>
      </c>
      <c r="BI378" s="231">
        <f>IF(N378="nulová",J378,0)</f>
        <v>0</v>
      </c>
      <c r="BJ378" s="18" t="s">
        <v>86</v>
      </c>
      <c r="BK378" s="231">
        <f>ROUND(I378*H378,2)</f>
        <v>0</v>
      </c>
      <c r="BL378" s="18" t="s">
        <v>141</v>
      </c>
      <c r="BM378" s="230" t="s">
        <v>759</v>
      </c>
    </row>
    <row r="379" s="2" customFormat="1" ht="33" customHeight="1">
      <c r="A379" s="39"/>
      <c r="B379" s="40"/>
      <c r="C379" s="219" t="s">
        <v>760</v>
      </c>
      <c r="D379" s="219" t="s">
        <v>136</v>
      </c>
      <c r="E379" s="220" t="s">
        <v>761</v>
      </c>
      <c r="F379" s="221" t="s">
        <v>762</v>
      </c>
      <c r="G379" s="222" t="s">
        <v>139</v>
      </c>
      <c r="H379" s="223">
        <v>45.889</v>
      </c>
      <c r="I379" s="224"/>
      <c r="J379" s="225">
        <f>ROUND(I379*H379,2)</f>
        <v>0</v>
      </c>
      <c r="K379" s="221" t="s">
        <v>140</v>
      </c>
      <c r="L379" s="45"/>
      <c r="M379" s="226" t="s">
        <v>1</v>
      </c>
      <c r="N379" s="227" t="s">
        <v>43</v>
      </c>
      <c r="O379" s="92"/>
      <c r="P379" s="228">
        <f>O379*H379</f>
        <v>0</v>
      </c>
      <c r="Q379" s="228">
        <v>2.30102</v>
      </c>
      <c r="R379" s="228">
        <f>Q379*H379</f>
        <v>105.59150678</v>
      </c>
      <c r="S379" s="228">
        <v>0</v>
      </c>
      <c r="T379" s="229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0" t="s">
        <v>141</v>
      </c>
      <c r="AT379" s="230" t="s">
        <v>136</v>
      </c>
      <c r="AU379" s="230" t="s">
        <v>149</v>
      </c>
      <c r="AY379" s="18" t="s">
        <v>134</v>
      </c>
      <c r="BE379" s="231">
        <f>IF(N379="základní",J379,0)</f>
        <v>0</v>
      </c>
      <c r="BF379" s="231">
        <f>IF(N379="snížená",J379,0)</f>
        <v>0</v>
      </c>
      <c r="BG379" s="231">
        <f>IF(N379="zákl. přenesená",J379,0)</f>
        <v>0</v>
      </c>
      <c r="BH379" s="231">
        <f>IF(N379="sníž. přenesená",J379,0)</f>
        <v>0</v>
      </c>
      <c r="BI379" s="231">
        <f>IF(N379="nulová",J379,0)</f>
        <v>0</v>
      </c>
      <c r="BJ379" s="18" t="s">
        <v>86</v>
      </c>
      <c r="BK379" s="231">
        <f>ROUND(I379*H379,2)</f>
        <v>0</v>
      </c>
      <c r="BL379" s="18" t="s">
        <v>141</v>
      </c>
      <c r="BM379" s="230" t="s">
        <v>763</v>
      </c>
    </row>
    <row r="380" s="14" customFormat="1">
      <c r="A380" s="14"/>
      <c r="B380" s="244"/>
      <c r="C380" s="245"/>
      <c r="D380" s="234" t="s">
        <v>143</v>
      </c>
      <c r="E380" s="246" t="s">
        <v>1</v>
      </c>
      <c r="F380" s="247" t="s">
        <v>764</v>
      </c>
      <c r="G380" s="245"/>
      <c r="H380" s="246" t="s">
        <v>1</v>
      </c>
      <c r="I380" s="248"/>
      <c r="J380" s="245"/>
      <c r="K380" s="245"/>
      <c r="L380" s="249"/>
      <c r="M380" s="250"/>
      <c r="N380" s="251"/>
      <c r="O380" s="251"/>
      <c r="P380" s="251"/>
      <c r="Q380" s="251"/>
      <c r="R380" s="251"/>
      <c r="S380" s="251"/>
      <c r="T380" s="252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3" t="s">
        <v>143</v>
      </c>
      <c r="AU380" s="253" t="s">
        <v>149</v>
      </c>
      <c r="AV380" s="14" t="s">
        <v>86</v>
      </c>
      <c r="AW380" s="14" t="s">
        <v>35</v>
      </c>
      <c r="AX380" s="14" t="s">
        <v>78</v>
      </c>
      <c r="AY380" s="253" t="s">
        <v>134</v>
      </c>
    </row>
    <row r="381" s="13" customFormat="1">
      <c r="A381" s="13"/>
      <c r="B381" s="232"/>
      <c r="C381" s="233"/>
      <c r="D381" s="234" t="s">
        <v>143</v>
      </c>
      <c r="E381" s="235" t="s">
        <v>1</v>
      </c>
      <c r="F381" s="236" t="s">
        <v>765</v>
      </c>
      <c r="G381" s="233"/>
      <c r="H381" s="237">
        <v>45.889</v>
      </c>
      <c r="I381" s="238"/>
      <c r="J381" s="233"/>
      <c r="K381" s="233"/>
      <c r="L381" s="239"/>
      <c r="M381" s="240"/>
      <c r="N381" s="241"/>
      <c r="O381" s="241"/>
      <c r="P381" s="241"/>
      <c r="Q381" s="241"/>
      <c r="R381" s="241"/>
      <c r="S381" s="241"/>
      <c r="T381" s="24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3" t="s">
        <v>143</v>
      </c>
      <c r="AU381" s="243" t="s">
        <v>149</v>
      </c>
      <c r="AV381" s="13" t="s">
        <v>88</v>
      </c>
      <c r="AW381" s="13" t="s">
        <v>35</v>
      </c>
      <c r="AX381" s="13" t="s">
        <v>86</v>
      </c>
      <c r="AY381" s="243" t="s">
        <v>134</v>
      </c>
    </row>
    <row r="382" s="2" customFormat="1" ht="16.5" customHeight="1">
      <c r="A382" s="39"/>
      <c r="B382" s="40"/>
      <c r="C382" s="219" t="s">
        <v>766</v>
      </c>
      <c r="D382" s="219" t="s">
        <v>136</v>
      </c>
      <c r="E382" s="220" t="s">
        <v>767</v>
      </c>
      <c r="F382" s="221" t="s">
        <v>768</v>
      </c>
      <c r="G382" s="222" t="s">
        <v>256</v>
      </c>
      <c r="H382" s="223">
        <v>10.210000000000002</v>
      </c>
      <c r="I382" s="224"/>
      <c r="J382" s="225">
        <f>ROUND(I382*H382,2)</f>
        <v>0</v>
      </c>
      <c r="K382" s="221" t="s">
        <v>1</v>
      </c>
      <c r="L382" s="45"/>
      <c r="M382" s="226" t="s">
        <v>1</v>
      </c>
      <c r="N382" s="227" t="s">
        <v>43</v>
      </c>
      <c r="O382" s="92"/>
      <c r="P382" s="228">
        <f>O382*H382</f>
        <v>0</v>
      </c>
      <c r="Q382" s="228">
        <v>0</v>
      </c>
      <c r="R382" s="228">
        <f>Q382*H382</f>
        <v>0</v>
      </c>
      <c r="S382" s="228">
        <v>0</v>
      </c>
      <c r="T382" s="229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0" t="s">
        <v>141</v>
      </c>
      <c r="AT382" s="230" t="s">
        <v>136</v>
      </c>
      <c r="AU382" s="230" t="s">
        <v>149</v>
      </c>
      <c r="AY382" s="18" t="s">
        <v>134</v>
      </c>
      <c r="BE382" s="231">
        <f>IF(N382="základní",J382,0)</f>
        <v>0</v>
      </c>
      <c r="BF382" s="231">
        <f>IF(N382="snížená",J382,0)</f>
        <v>0</v>
      </c>
      <c r="BG382" s="231">
        <f>IF(N382="zákl. přenesená",J382,0)</f>
        <v>0</v>
      </c>
      <c r="BH382" s="231">
        <f>IF(N382="sníž. přenesená",J382,0)</f>
        <v>0</v>
      </c>
      <c r="BI382" s="231">
        <f>IF(N382="nulová",J382,0)</f>
        <v>0</v>
      </c>
      <c r="BJ382" s="18" t="s">
        <v>86</v>
      </c>
      <c r="BK382" s="231">
        <f>ROUND(I382*H382,2)</f>
        <v>0</v>
      </c>
      <c r="BL382" s="18" t="s">
        <v>141</v>
      </c>
      <c r="BM382" s="230" t="s">
        <v>769</v>
      </c>
    </row>
    <row r="383" s="13" customFormat="1">
      <c r="A383" s="13"/>
      <c r="B383" s="232"/>
      <c r="C383" s="233"/>
      <c r="D383" s="234" t="s">
        <v>143</v>
      </c>
      <c r="E383" s="235" t="s">
        <v>1</v>
      </c>
      <c r="F383" s="236" t="s">
        <v>770</v>
      </c>
      <c r="G383" s="233"/>
      <c r="H383" s="237">
        <v>10.210000000000002</v>
      </c>
      <c r="I383" s="238"/>
      <c r="J383" s="233"/>
      <c r="K383" s="233"/>
      <c r="L383" s="239"/>
      <c r="M383" s="240"/>
      <c r="N383" s="241"/>
      <c r="O383" s="241"/>
      <c r="P383" s="241"/>
      <c r="Q383" s="241"/>
      <c r="R383" s="241"/>
      <c r="S383" s="241"/>
      <c r="T383" s="242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3" t="s">
        <v>143</v>
      </c>
      <c r="AU383" s="243" t="s">
        <v>149</v>
      </c>
      <c r="AV383" s="13" t="s">
        <v>88</v>
      </c>
      <c r="AW383" s="13" t="s">
        <v>35</v>
      </c>
      <c r="AX383" s="13" t="s">
        <v>86</v>
      </c>
      <c r="AY383" s="243" t="s">
        <v>134</v>
      </c>
    </row>
    <row r="384" s="2" customFormat="1" ht="24.15" customHeight="1">
      <c r="A384" s="39"/>
      <c r="B384" s="40"/>
      <c r="C384" s="219" t="s">
        <v>614</v>
      </c>
      <c r="D384" s="219" t="s">
        <v>136</v>
      </c>
      <c r="E384" s="220" t="s">
        <v>771</v>
      </c>
      <c r="F384" s="221" t="s">
        <v>772</v>
      </c>
      <c r="G384" s="222" t="s">
        <v>256</v>
      </c>
      <c r="H384" s="223">
        <v>12.8</v>
      </c>
      <c r="I384" s="224"/>
      <c r="J384" s="225">
        <f>ROUND(I384*H384,2)</f>
        <v>0</v>
      </c>
      <c r="K384" s="221" t="s">
        <v>1</v>
      </c>
      <c r="L384" s="45"/>
      <c r="M384" s="226" t="s">
        <v>1</v>
      </c>
      <c r="N384" s="227" t="s">
        <v>43</v>
      </c>
      <c r="O384" s="92"/>
      <c r="P384" s="228">
        <f>O384*H384</f>
        <v>0</v>
      </c>
      <c r="Q384" s="228">
        <v>0</v>
      </c>
      <c r="R384" s="228">
        <f>Q384*H384</f>
        <v>0</v>
      </c>
      <c r="S384" s="228">
        <v>0</v>
      </c>
      <c r="T384" s="229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0" t="s">
        <v>141</v>
      </c>
      <c r="AT384" s="230" t="s">
        <v>136</v>
      </c>
      <c r="AU384" s="230" t="s">
        <v>149</v>
      </c>
      <c r="AY384" s="18" t="s">
        <v>134</v>
      </c>
      <c r="BE384" s="231">
        <f>IF(N384="základní",J384,0)</f>
        <v>0</v>
      </c>
      <c r="BF384" s="231">
        <f>IF(N384="snížená",J384,0)</f>
        <v>0</v>
      </c>
      <c r="BG384" s="231">
        <f>IF(N384="zákl. přenesená",J384,0)</f>
        <v>0</v>
      </c>
      <c r="BH384" s="231">
        <f>IF(N384="sníž. přenesená",J384,0)</f>
        <v>0</v>
      </c>
      <c r="BI384" s="231">
        <f>IF(N384="nulová",J384,0)</f>
        <v>0</v>
      </c>
      <c r="BJ384" s="18" t="s">
        <v>86</v>
      </c>
      <c r="BK384" s="231">
        <f>ROUND(I384*H384,2)</f>
        <v>0</v>
      </c>
      <c r="BL384" s="18" t="s">
        <v>141</v>
      </c>
      <c r="BM384" s="230" t="s">
        <v>773</v>
      </c>
    </row>
    <row r="385" s="13" customFormat="1">
      <c r="A385" s="13"/>
      <c r="B385" s="232"/>
      <c r="C385" s="233"/>
      <c r="D385" s="234" t="s">
        <v>143</v>
      </c>
      <c r="E385" s="235" t="s">
        <v>1</v>
      </c>
      <c r="F385" s="236" t="s">
        <v>774</v>
      </c>
      <c r="G385" s="233"/>
      <c r="H385" s="237">
        <v>6.8</v>
      </c>
      <c r="I385" s="238"/>
      <c r="J385" s="233"/>
      <c r="K385" s="233"/>
      <c r="L385" s="239"/>
      <c r="M385" s="240"/>
      <c r="N385" s="241"/>
      <c r="O385" s="241"/>
      <c r="P385" s="241"/>
      <c r="Q385" s="241"/>
      <c r="R385" s="241"/>
      <c r="S385" s="241"/>
      <c r="T385" s="24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3" t="s">
        <v>143</v>
      </c>
      <c r="AU385" s="243" t="s">
        <v>149</v>
      </c>
      <c r="AV385" s="13" t="s">
        <v>88</v>
      </c>
      <c r="AW385" s="13" t="s">
        <v>35</v>
      </c>
      <c r="AX385" s="13" t="s">
        <v>78</v>
      </c>
      <c r="AY385" s="243" t="s">
        <v>134</v>
      </c>
    </row>
    <row r="386" s="13" customFormat="1">
      <c r="A386" s="13"/>
      <c r="B386" s="232"/>
      <c r="C386" s="233"/>
      <c r="D386" s="234" t="s">
        <v>143</v>
      </c>
      <c r="E386" s="235" t="s">
        <v>1</v>
      </c>
      <c r="F386" s="236" t="s">
        <v>775</v>
      </c>
      <c r="G386" s="233"/>
      <c r="H386" s="237">
        <v>6</v>
      </c>
      <c r="I386" s="238"/>
      <c r="J386" s="233"/>
      <c r="K386" s="233"/>
      <c r="L386" s="239"/>
      <c r="M386" s="240"/>
      <c r="N386" s="241"/>
      <c r="O386" s="241"/>
      <c r="P386" s="241"/>
      <c r="Q386" s="241"/>
      <c r="R386" s="241"/>
      <c r="S386" s="241"/>
      <c r="T386" s="24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3" t="s">
        <v>143</v>
      </c>
      <c r="AU386" s="243" t="s">
        <v>149</v>
      </c>
      <c r="AV386" s="13" t="s">
        <v>88</v>
      </c>
      <c r="AW386" s="13" t="s">
        <v>35</v>
      </c>
      <c r="AX386" s="13" t="s">
        <v>78</v>
      </c>
      <c r="AY386" s="243" t="s">
        <v>134</v>
      </c>
    </row>
    <row r="387" s="16" customFormat="1">
      <c r="A387" s="16"/>
      <c r="B387" s="265"/>
      <c r="C387" s="266"/>
      <c r="D387" s="234" t="s">
        <v>143</v>
      </c>
      <c r="E387" s="267" t="s">
        <v>1</v>
      </c>
      <c r="F387" s="268" t="s">
        <v>162</v>
      </c>
      <c r="G387" s="266"/>
      <c r="H387" s="269">
        <v>12.8</v>
      </c>
      <c r="I387" s="270"/>
      <c r="J387" s="266"/>
      <c r="K387" s="266"/>
      <c r="L387" s="271"/>
      <c r="M387" s="272"/>
      <c r="N387" s="273"/>
      <c r="O387" s="273"/>
      <c r="P387" s="273"/>
      <c r="Q387" s="273"/>
      <c r="R387" s="273"/>
      <c r="S387" s="273"/>
      <c r="T387" s="274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T387" s="275" t="s">
        <v>143</v>
      </c>
      <c r="AU387" s="275" t="s">
        <v>149</v>
      </c>
      <c r="AV387" s="16" t="s">
        <v>141</v>
      </c>
      <c r="AW387" s="16" t="s">
        <v>35</v>
      </c>
      <c r="AX387" s="16" t="s">
        <v>86</v>
      </c>
      <c r="AY387" s="275" t="s">
        <v>134</v>
      </c>
    </row>
    <row r="388" s="2" customFormat="1" ht="24.15" customHeight="1">
      <c r="A388" s="39"/>
      <c r="B388" s="40"/>
      <c r="C388" s="219" t="s">
        <v>776</v>
      </c>
      <c r="D388" s="219" t="s">
        <v>136</v>
      </c>
      <c r="E388" s="220" t="s">
        <v>777</v>
      </c>
      <c r="F388" s="221" t="s">
        <v>778</v>
      </c>
      <c r="G388" s="222" t="s">
        <v>256</v>
      </c>
      <c r="H388" s="223">
        <v>12.566</v>
      </c>
      <c r="I388" s="224"/>
      <c r="J388" s="225">
        <f>ROUND(I388*H388,2)</f>
        <v>0</v>
      </c>
      <c r="K388" s="221" t="s">
        <v>1</v>
      </c>
      <c r="L388" s="45"/>
      <c r="M388" s="226" t="s">
        <v>1</v>
      </c>
      <c r="N388" s="227" t="s">
        <v>43</v>
      </c>
      <c r="O388" s="92"/>
      <c r="P388" s="228">
        <f>O388*H388</f>
        <v>0</v>
      </c>
      <c r="Q388" s="228">
        <v>0</v>
      </c>
      <c r="R388" s="228">
        <f>Q388*H388</f>
        <v>0</v>
      </c>
      <c r="S388" s="228">
        <v>0</v>
      </c>
      <c r="T388" s="229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0" t="s">
        <v>141</v>
      </c>
      <c r="AT388" s="230" t="s">
        <v>136</v>
      </c>
      <c r="AU388" s="230" t="s">
        <v>149</v>
      </c>
      <c r="AY388" s="18" t="s">
        <v>134</v>
      </c>
      <c r="BE388" s="231">
        <f>IF(N388="základní",J388,0)</f>
        <v>0</v>
      </c>
      <c r="BF388" s="231">
        <f>IF(N388="snížená",J388,0)</f>
        <v>0</v>
      </c>
      <c r="BG388" s="231">
        <f>IF(N388="zákl. přenesená",J388,0)</f>
        <v>0</v>
      </c>
      <c r="BH388" s="231">
        <f>IF(N388="sníž. přenesená",J388,0)</f>
        <v>0</v>
      </c>
      <c r="BI388" s="231">
        <f>IF(N388="nulová",J388,0)</f>
        <v>0</v>
      </c>
      <c r="BJ388" s="18" t="s">
        <v>86</v>
      </c>
      <c r="BK388" s="231">
        <f>ROUND(I388*H388,2)</f>
        <v>0</v>
      </c>
      <c r="BL388" s="18" t="s">
        <v>141</v>
      </c>
      <c r="BM388" s="230" t="s">
        <v>779</v>
      </c>
    </row>
    <row r="389" s="13" customFormat="1">
      <c r="A389" s="13"/>
      <c r="B389" s="232"/>
      <c r="C389" s="233"/>
      <c r="D389" s="234" t="s">
        <v>143</v>
      </c>
      <c r="E389" s="235" t="s">
        <v>1</v>
      </c>
      <c r="F389" s="236" t="s">
        <v>780</v>
      </c>
      <c r="G389" s="233"/>
      <c r="H389" s="237">
        <v>12.566</v>
      </c>
      <c r="I389" s="238"/>
      <c r="J389" s="233"/>
      <c r="K389" s="233"/>
      <c r="L389" s="239"/>
      <c r="M389" s="240"/>
      <c r="N389" s="241"/>
      <c r="O389" s="241"/>
      <c r="P389" s="241"/>
      <c r="Q389" s="241"/>
      <c r="R389" s="241"/>
      <c r="S389" s="241"/>
      <c r="T389" s="242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3" t="s">
        <v>143</v>
      </c>
      <c r="AU389" s="243" t="s">
        <v>149</v>
      </c>
      <c r="AV389" s="13" t="s">
        <v>88</v>
      </c>
      <c r="AW389" s="13" t="s">
        <v>35</v>
      </c>
      <c r="AX389" s="13" t="s">
        <v>86</v>
      </c>
      <c r="AY389" s="243" t="s">
        <v>134</v>
      </c>
    </row>
    <row r="390" s="2" customFormat="1" ht="24.15" customHeight="1">
      <c r="A390" s="39"/>
      <c r="B390" s="40"/>
      <c r="C390" s="219" t="s">
        <v>781</v>
      </c>
      <c r="D390" s="219" t="s">
        <v>136</v>
      </c>
      <c r="E390" s="220" t="s">
        <v>782</v>
      </c>
      <c r="F390" s="221" t="s">
        <v>783</v>
      </c>
      <c r="G390" s="222" t="s">
        <v>526</v>
      </c>
      <c r="H390" s="223">
        <v>2</v>
      </c>
      <c r="I390" s="224"/>
      <c r="J390" s="225">
        <f>ROUND(I390*H390,2)</f>
        <v>0</v>
      </c>
      <c r="K390" s="221" t="s">
        <v>140</v>
      </c>
      <c r="L390" s="45"/>
      <c r="M390" s="226" t="s">
        <v>1</v>
      </c>
      <c r="N390" s="227" t="s">
        <v>43</v>
      </c>
      <c r="O390" s="92"/>
      <c r="P390" s="228">
        <f>O390*H390</f>
        <v>0</v>
      </c>
      <c r="Q390" s="228">
        <v>0</v>
      </c>
      <c r="R390" s="228">
        <f>Q390*H390</f>
        <v>0</v>
      </c>
      <c r="S390" s="228">
        <v>0.05</v>
      </c>
      <c r="T390" s="229">
        <f>S390*H390</f>
        <v>0.1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30" t="s">
        <v>141</v>
      </c>
      <c r="AT390" s="230" t="s">
        <v>136</v>
      </c>
      <c r="AU390" s="230" t="s">
        <v>149</v>
      </c>
      <c r="AY390" s="18" t="s">
        <v>134</v>
      </c>
      <c r="BE390" s="231">
        <f>IF(N390="základní",J390,0)</f>
        <v>0</v>
      </c>
      <c r="BF390" s="231">
        <f>IF(N390="snížená",J390,0)</f>
        <v>0</v>
      </c>
      <c r="BG390" s="231">
        <f>IF(N390="zákl. přenesená",J390,0)</f>
        <v>0</v>
      </c>
      <c r="BH390" s="231">
        <f>IF(N390="sníž. přenesená",J390,0)</f>
        <v>0</v>
      </c>
      <c r="BI390" s="231">
        <f>IF(N390="nulová",J390,0)</f>
        <v>0</v>
      </c>
      <c r="BJ390" s="18" t="s">
        <v>86</v>
      </c>
      <c r="BK390" s="231">
        <f>ROUND(I390*H390,2)</f>
        <v>0</v>
      </c>
      <c r="BL390" s="18" t="s">
        <v>141</v>
      </c>
      <c r="BM390" s="230" t="s">
        <v>784</v>
      </c>
    </row>
    <row r="391" s="12" customFormat="1" ht="22.8" customHeight="1">
      <c r="A391" s="12"/>
      <c r="B391" s="203"/>
      <c r="C391" s="204"/>
      <c r="D391" s="205" t="s">
        <v>77</v>
      </c>
      <c r="E391" s="217" t="s">
        <v>189</v>
      </c>
      <c r="F391" s="217" t="s">
        <v>785</v>
      </c>
      <c r="G391" s="204"/>
      <c r="H391" s="204"/>
      <c r="I391" s="207"/>
      <c r="J391" s="218">
        <f>BK391</f>
        <v>0</v>
      </c>
      <c r="K391" s="204"/>
      <c r="L391" s="209"/>
      <c r="M391" s="210"/>
      <c r="N391" s="211"/>
      <c r="O391" s="211"/>
      <c r="P391" s="212">
        <f>P392+P407</f>
        <v>0</v>
      </c>
      <c r="Q391" s="211"/>
      <c r="R391" s="212">
        <f>R392+R407</f>
        <v>0</v>
      </c>
      <c r="S391" s="211"/>
      <c r="T391" s="213">
        <f>T392+T407</f>
        <v>0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214" t="s">
        <v>86</v>
      </c>
      <c r="AT391" s="215" t="s">
        <v>77</v>
      </c>
      <c r="AU391" s="215" t="s">
        <v>86</v>
      </c>
      <c r="AY391" s="214" t="s">
        <v>134</v>
      </c>
      <c r="BK391" s="216">
        <f>BK392+BK407</f>
        <v>0</v>
      </c>
    </row>
    <row r="392" s="12" customFormat="1" ht="20.88" customHeight="1">
      <c r="A392" s="12"/>
      <c r="B392" s="203"/>
      <c r="C392" s="204"/>
      <c r="D392" s="205" t="s">
        <v>77</v>
      </c>
      <c r="E392" s="217" t="s">
        <v>328</v>
      </c>
      <c r="F392" s="217" t="s">
        <v>786</v>
      </c>
      <c r="G392" s="204"/>
      <c r="H392" s="204"/>
      <c r="I392" s="207"/>
      <c r="J392" s="218">
        <f>BK392</f>
        <v>0</v>
      </c>
      <c r="K392" s="204"/>
      <c r="L392" s="209"/>
      <c r="M392" s="210"/>
      <c r="N392" s="211"/>
      <c r="O392" s="211"/>
      <c r="P392" s="212">
        <f>SUM(P393:P406)</f>
        <v>0</v>
      </c>
      <c r="Q392" s="211"/>
      <c r="R392" s="212">
        <f>SUM(R393:R406)</f>
        <v>0</v>
      </c>
      <c r="S392" s="211"/>
      <c r="T392" s="213">
        <f>SUM(T393:T406)</f>
        <v>0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R392" s="214" t="s">
        <v>86</v>
      </c>
      <c r="AT392" s="215" t="s">
        <v>77</v>
      </c>
      <c r="AU392" s="215" t="s">
        <v>88</v>
      </c>
      <c r="AY392" s="214" t="s">
        <v>134</v>
      </c>
      <c r="BK392" s="216">
        <f>SUM(BK393:BK406)</f>
        <v>0</v>
      </c>
    </row>
    <row r="393" s="2" customFormat="1" ht="37.8" customHeight="1">
      <c r="A393" s="39"/>
      <c r="B393" s="40"/>
      <c r="C393" s="219" t="s">
        <v>787</v>
      </c>
      <c r="D393" s="219" t="s">
        <v>136</v>
      </c>
      <c r="E393" s="220" t="s">
        <v>331</v>
      </c>
      <c r="F393" s="221" t="s">
        <v>332</v>
      </c>
      <c r="G393" s="222" t="s">
        <v>174</v>
      </c>
      <c r="H393" s="223">
        <v>118.055</v>
      </c>
      <c r="I393" s="224"/>
      <c r="J393" s="225">
        <f>ROUND(I393*H393,2)</f>
        <v>0</v>
      </c>
      <c r="K393" s="221" t="s">
        <v>140</v>
      </c>
      <c r="L393" s="45"/>
      <c r="M393" s="226" t="s">
        <v>1</v>
      </c>
      <c r="N393" s="227" t="s">
        <v>43</v>
      </c>
      <c r="O393" s="92"/>
      <c r="P393" s="228">
        <f>O393*H393</f>
        <v>0</v>
      </c>
      <c r="Q393" s="228">
        <v>0</v>
      </c>
      <c r="R393" s="228">
        <f>Q393*H393</f>
        <v>0</v>
      </c>
      <c r="S393" s="228">
        <v>0</v>
      </c>
      <c r="T393" s="229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0" t="s">
        <v>141</v>
      </c>
      <c r="AT393" s="230" t="s">
        <v>136</v>
      </c>
      <c r="AU393" s="230" t="s">
        <v>149</v>
      </c>
      <c r="AY393" s="18" t="s">
        <v>134</v>
      </c>
      <c r="BE393" s="231">
        <f>IF(N393="základní",J393,0)</f>
        <v>0</v>
      </c>
      <c r="BF393" s="231">
        <f>IF(N393="snížená",J393,0)</f>
        <v>0</v>
      </c>
      <c r="BG393" s="231">
        <f>IF(N393="zákl. přenesená",J393,0)</f>
        <v>0</v>
      </c>
      <c r="BH393" s="231">
        <f>IF(N393="sníž. přenesená",J393,0)</f>
        <v>0</v>
      </c>
      <c r="BI393" s="231">
        <f>IF(N393="nulová",J393,0)</f>
        <v>0</v>
      </c>
      <c r="BJ393" s="18" t="s">
        <v>86</v>
      </c>
      <c r="BK393" s="231">
        <f>ROUND(I393*H393,2)</f>
        <v>0</v>
      </c>
      <c r="BL393" s="18" t="s">
        <v>141</v>
      </c>
      <c r="BM393" s="230" t="s">
        <v>788</v>
      </c>
    </row>
    <row r="394" s="2" customFormat="1" ht="49.05" customHeight="1">
      <c r="A394" s="39"/>
      <c r="B394" s="40"/>
      <c r="C394" s="219" t="s">
        <v>789</v>
      </c>
      <c r="D394" s="219" t="s">
        <v>136</v>
      </c>
      <c r="E394" s="220" t="s">
        <v>336</v>
      </c>
      <c r="F394" s="221" t="s">
        <v>337</v>
      </c>
      <c r="G394" s="222" t="s">
        <v>174</v>
      </c>
      <c r="H394" s="223">
        <v>590.275</v>
      </c>
      <c r="I394" s="224"/>
      <c r="J394" s="225">
        <f>ROUND(I394*H394,2)</f>
        <v>0</v>
      </c>
      <c r="K394" s="221" t="s">
        <v>140</v>
      </c>
      <c r="L394" s="45"/>
      <c r="M394" s="226" t="s">
        <v>1</v>
      </c>
      <c r="N394" s="227" t="s">
        <v>43</v>
      </c>
      <c r="O394" s="92"/>
      <c r="P394" s="228">
        <f>O394*H394</f>
        <v>0</v>
      </c>
      <c r="Q394" s="228">
        <v>0</v>
      </c>
      <c r="R394" s="228">
        <f>Q394*H394</f>
        <v>0</v>
      </c>
      <c r="S394" s="228">
        <v>0</v>
      </c>
      <c r="T394" s="229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30" t="s">
        <v>141</v>
      </c>
      <c r="AT394" s="230" t="s">
        <v>136</v>
      </c>
      <c r="AU394" s="230" t="s">
        <v>149</v>
      </c>
      <c r="AY394" s="18" t="s">
        <v>134</v>
      </c>
      <c r="BE394" s="231">
        <f>IF(N394="základní",J394,0)</f>
        <v>0</v>
      </c>
      <c r="BF394" s="231">
        <f>IF(N394="snížená",J394,0)</f>
        <v>0</v>
      </c>
      <c r="BG394" s="231">
        <f>IF(N394="zákl. přenesená",J394,0)</f>
        <v>0</v>
      </c>
      <c r="BH394" s="231">
        <f>IF(N394="sníž. přenesená",J394,0)</f>
        <v>0</v>
      </c>
      <c r="BI394" s="231">
        <f>IF(N394="nulová",J394,0)</f>
        <v>0</v>
      </c>
      <c r="BJ394" s="18" t="s">
        <v>86</v>
      </c>
      <c r="BK394" s="231">
        <f>ROUND(I394*H394,2)</f>
        <v>0</v>
      </c>
      <c r="BL394" s="18" t="s">
        <v>141</v>
      </c>
      <c r="BM394" s="230" t="s">
        <v>790</v>
      </c>
    </row>
    <row r="395" s="13" customFormat="1">
      <c r="A395" s="13"/>
      <c r="B395" s="232"/>
      <c r="C395" s="233"/>
      <c r="D395" s="234" t="s">
        <v>143</v>
      </c>
      <c r="E395" s="233"/>
      <c r="F395" s="236" t="s">
        <v>791</v>
      </c>
      <c r="G395" s="233"/>
      <c r="H395" s="237">
        <v>590.275</v>
      </c>
      <c r="I395" s="238"/>
      <c r="J395" s="233"/>
      <c r="K395" s="233"/>
      <c r="L395" s="239"/>
      <c r="M395" s="240"/>
      <c r="N395" s="241"/>
      <c r="O395" s="241"/>
      <c r="P395" s="241"/>
      <c r="Q395" s="241"/>
      <c r="R395" s="241"/>
      <c r="S395" s="241"/>
      <c r="T395" s="242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3" t="s">
        <v>143</v>
      </c>
      <c r="AU395" s="243" t="s">
        <v>149</v>
      </c>
      <c r="AV395" s="13" t="s">
        <v>88</v>
      </c>
      <c r="AW395" s="13" t="s">
        <v>4</v>
      </c>
      <c r="AX395" s="13" t="s">
        <v>86</v>
      </c>
      <c r="AY395" s="243" t="s">
        <v>134</v>
      </c>
    </row>
    <row r="396" s="2" customFormat="1" ht="44.25" customHeight="1">
      <c r="A396" s="39"/>
      <c r="B396" s="40"/>
      <c r="C396" s="219" t="s">
        <v>792</v>
      </c>
      <c r="D396" s="219" t="s">
        <v>136</v>
      </c>
      <c r="E396" s="220" t="s">
        <v>356</v>
      </c>
      <c r="F396" s="221" t="s">
        <v>357</v>
      </c>
      <c r="G396" s="222" t="s">
        <v>174</v>
      </c>
      <c r="H396" s="223">
        <v>2.074</v>
      </c>
      <c r="I396" s="224"/>
      <c r="J396" s="225">
        <f>ROUND(I396*H396,2)</f>
        <v>0</v>
      </c>
      <c r="K396" s="221" t="s">
        <v>140</v>
      </c>
      <c r="L396" s="45"/>
      <c r="M396" s="226" t="s">
        <v>1</v>
      </c>
      <c r="N396" s="227" t="s">
        <v>43</v>
      </c>
      <c r="O396" s="92"/>
      <c r="P396" s="228">
        <f>O396*H396</f>
        <v>0</v>
      </c>
      <c r="Q396" s="228">
        <v>0</v>
      </c>
      <c r="R396" s="228">
        <f>Q396*H396</f>
        <v>0</v>
      </c>
      <c r="S396" s="228">
        <v>0</v>
      </c>
      <c r="T396" s="229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30" t="s">
        <v>141</v>
      </c>
      <c r="AT396" s="230" t="s">
        <v>136</v>
      </c>
      <c r="AU396" s="230" t="s">
        <v>149</v>
      </c>
      <c r="AY396" s="18" t="s">
        <v>134</v>
      </c>
      <c r="BE396" s="231">
        <f>IF(N396="základní",J396,0)</f>
        <v>0</v>
      </c>
      <c r="BF396" s="231">
        <f>IF(N396="snížená",J396,0)</f>
        <v>0</v>
      </c>
      <c r="BG396" s="231">
        <f>IF(N396="zákl. přenesená",J396,0)</f>
        <v>0</v>
      </c>
      <c r="BH396" s="231">
        <f>IF(N396="sníž. přenesená",J396,0)</f>
        <v>0</v>
      </c>
      <c r="BI396" s="231">
        <f>IF(N396="nulová",J396,0)</f>
        <v>0</v>
      </c>
      <c r="BJ396" s="18" t="s">
        <v>86</v>
      </c>
      <c r="BK396" s="231">
        <f>ROUND(I396*H396,2)</f>
        <v>0</v>
      </c>
      <c r="BL396" s="18" t="s">
        <v>141</v>
      </c>
      <c r="BM396" s="230" t="s">
        <v>793</v>
      </c>
    </row>
    <row r="397" s="14" customFormat="1">
      <c r="A397" s="14"/>
      <c r="B397" s="244"/>
      <c r="C397" s="245"/>
      <c r="D397" s="234" t="s">
        <v>143</v>
      </c>
      <c r="E397" s="246" t="s">
        <v>1</v>
      </c>
      <c r="F397" s="247" t="s">
        <v>794</v>
      </c>
      <c r="G397" s="245"/>
      <c r="H397" s="246" t="s">
        <v>1</v>
      </c>
      <c r="I397" s="248"/>
      <c r="J397" s="245"/>
      <c r="K397" s="245"/>
      <c r="L397" s="249"/>
      <c r="M397" s="250"/>
      <c r="N397" s="251"/>
      <c r="O397" s="251"/>
      <c r="P397" s="251"/>
      <c r="Q397" s="251"/>
      <c r="R397" s="251"/>
      <c r="S397" s="251"/>
      <c r="T397" s="252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3" t="s">
        <v>143</v>
      </c>
      <c r="AU397" s="253" t="s">
        <v>149</v>
      </c>
      <c r="AV397" s="14" t="s">
        <v>86</v>
      </c>
      <c r="AW397" s="14" t="s">
        <v>35</v>
      </c>
      <c r="AX397" s="14" t="s">
        <v>78</v>
      </c>
      <c r="AY397" s="253" t="s">
        <v>134</v>
      </c>
    </row>
    <row r="398" s="13" customFormat="1">
      <c r="A398" s="13"/>
      <c r="B398" s="232"/>
      <c r="C398" s="233"/>
      <c r="D398" s="234" t="s">
        <v>143</v>
      </c>
      <c r="E398" s="235" t="s">
        <v>1</v>
      </c>
      <c r="F398" s="236" t="s">
        <v>795</v>
      </c>
      <c r="G398" s="233"/>
      <c r="H398" s="237">
        <v>2.074</v>
      </c>
      <c r="I398" s="238"/>
      <c r="J398" s="233"/>
      <c r="K398" s="233"/>
      <c r="L398" s="239"/>
      <c r="M398" s="240"/>
      <c r="N398" s="241"/>
      <c r="O398" s="241"/>
      <c r="P398" s="241"/>
      <c r="Q398" s="241"/>
      <c r="R398" s="241"/>
      <c r="S398" s="241"/>
      <c r="T398" s="242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3" t="s">
        <v>143</v>
      </c>
      <c r="AU398" s="243" t="s">
        <v>149</v>
      </c>
      <c r="AV398" s="13" t="s">
        <v>88</v>
      </c>
      <c r="AW398" s="13" t="s">
        <v>35</v>
      </c>
      <c r="AX398" s="13" t="s">
        <v>86</v>
      </c>
      <c r="AY398" s="243" t="s">
        <v>134</v>
      </c>
    </row>
    <row r="399" s="2" customFormat="1" ht="24.15" customHeight="1">
      <c r="A399" s="39"/>
      <c r="B399" s="40"/>
      <c r="C399" s="219" t="s">
        <v>796</v>
      </c>
      <c r="D399" s="219" t="s">
        <v>136</v>
      </c>
      <c r="E399" s="220" t="s">
        <v>361</v>
      </c>
      <c r="F399" s="221" t="s">
        <v>362</v>
      </c>
      <c r="G399" s="222" t="s">
        <v>174</v>
      </c>
      <c r="H399" s="223">
        <v>115.981</v>
      </c>
      <c r="I399" s="224"/>
      <c r="J399" s="225">
        <f>ROUND(I399*H399,2)</f>
        <v>0</v>
      </c>
      <c r="K399" s="221" t="s">
        <v>1</v>
      </c>
      <c r="L399" s="45"/>
      <c r="M399" s="226" t="s">
        <v>1</v>
      </c>
      <c r="N399" s="227" t="s">
        <v>43</v>
      </c>
      <c r="O399" s="92"/>
      <c r="P399" s="228">
        <f>O399*H399</f>
        <v>0</v>
      </c>
      <c r="Q399" s="228">
        <v>0</v>
      </c>
      <c r="R399" s="228">
        <f>Q399*H399</f>
        <v>0</v>
      </c>
      <c r="S399" s="228">
        <v>0</v>
      </c>
      <c r="T399" s="229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30" t="s">
        <v>141</v>
      </c>
      <c r="AT399" s="230" t="s">
        <v>136</v>
      </c>
      <c r="AU399" s="230" t="s">
        <v>149</v>
      </c>
      <c r="AY399" s="18" t="s">
        <v>134</v>
      </c>
      <c r="BE399" s="231">
        <f>IF(N399="základní",J399,0)</f>
        <v>0</v>
      </c>
      <c r="BF399" s="231">
        <f>IF(N399="snížená",J399,0)</f>
        <v>0</v>
      </c>
      <c r="BG399" s="231">
        <f>IF(N399="zákl. přenesená",J399,0)</f>
        <v>0</v>
      </c>
      <c r="BH399" s="231">
        <f>IF(N399="sníž. přenesená",J399,0)</f>
        <v>0</v>
      </c>
      <c r="BI399" s="231">
        <f>IF(N399="nulová",J399,0)</f>
        <v>0</v>
      </c>
      <c r="BJ399" s="18" t="s">
        <v>86</v>
      </c>
      <c r="BK399" s="231">
        <f>ROUND(I399*H399,2)</f>
        <v>0</v>
      </c>
      <c r="BL399" s="18" t="s">
        <v>141</v>
      </c>
      <c r="BM399" s="230" t="s">
        <v>797</v>
      </c>
    </row>
    <row r="400" s="14" customFormat="1">
      <c r="A400" s="14"/>
      <c r="B400" s="244"/>
      <c r="C400" s="245"/>
      <c r="D400" s="234" t="s">
        <v>143</v>
      </c>
      <c r="E400" s="246" t="s">
        <v>1</v>
      </c>
      <c r="F400" s="247" t="s">
        <v>798</v>
      </c>
      <c r="G400" s="245"/>
      <c r="H400" s="246" t="s">
        <v>1</v>
      </c>
      <c r="I400" s="248"/>
      <c r="J400" s="245"/>
      <c r="K400" s="245"/>
      <c r="L400" s="249"/>
      <c r="M400" s="250"/>
      <c r="N400" s="251"/>
      <c r="O400" s="251"/>
      <c r="P400" s="251"/>
      <c r="Q400" s="251"/>
      <c r="R400" s="251"/>
      <c r="S400" s="251"/>
      <c r="T400" s="252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3" t="s">
        <v>143</v>
      </c>
      <c r="AU400" s="253" t="s">
        <v>149</v>
      </c>
      <c r="AV400" s="14" t="s">
        <v>86</v>
      </c>
      <c r="AW400" s="14" t="s">
        <v>35</v>
      </c>
      <c r="AX400" s="14" t="s">
        <v>78</v>
      </c>
      <c r="AY400" s="253" t="s">
        <v>134</v>
      </c>
    </row>
    <row r="401" s="13" customFormat="1">
      <c r="A401" s="13"/>
      <c r="B401" s="232"/>
      <c r="C401" s="233"/>
      <c r="D401" s="234" t="s">
        <v>143</v>
      </c>
      <c r="E401" s="235" t="s">
        <v>1</v>
      </c>
      <c r="F401" s="236" t="s">
        <v>799</v>
      </c>
      <c r="G401" s="233"/>
      <c r="H401" s="237">
        <v>2.938</v>
      </c>
      <c r="I401" s="238"/>
      <c r="J401" s="233"/>
      <c r="K401" s="233"/>
      <c r="L401" s="239"/>
      <c r="M401" s="240"/>
      <c r="N401" s="241"/>
      <c r="O401" s="241"/>
      <c r="P401" s="241"/>
      <c r="Q401" s="241"/>
      <c r="R401" s="241"/>
      <c r="S401" s="241"/>
      <c r="T401" s="242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3" t="s">
        <v>143</v>
      </c>
      <c r="AU401" s="243" t="s">
        <v>149</v>
      </c>
      <c r="AV401" s="13" t="s">
        <v>88</v>
      </c>
      <c r="AW401" s="13" t="s">
        <v>35</v>
      </c>
      <c r="AX401" s="13" t="s">
        <v>78</v>
      </c>
      <c r="AY401" s="243" t="s">
        <v>134</v>
      </c>
    </row>
    <row r="402" s="14" customFormat="1">
      <c r="A402" s="14"/>
      <c r="B402" s="244"/>
      <c r="C402" s="245"/>
      <c r="D402" s="234" t="s">
        <v>143</v>
      </c>
      <c r="E402" s="246" t="s">
        <v>1</v>
      </c>
      <c r="F402" s="247" t="s">
        <v>800</v>
      </c>
      <c r="G402" s="245"/>
      <c r="H402" s="246" t="s">
        <v>1</v>
      </c>
      <c r="I402" s="248"/>
      <c r="J402" s="245"/>
      <c r="K402" s="245"/>
      <c r="L402" s="249"/>
      <c r="M402" s="250"/>
      <c r="N402" s="251"/>
      <c r="O402" s="251"/>
      <c r="P402" s="251"/>
      <c r="Q402" s="251"/>
      <c r="R402" s="251"/>
      <c r="S402" s="251"/>
      <c r="T402" s="252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3" t="s">
        <v>143</v>
      </c>
      <c r="AU402" s="253" t="s">
        <v>149</v>
      </c>
      <c r="AV402" s="14" t="s">
        <v>86</v>
      </c>
      <c r="AW402" s="14" t="s">
        <v>35</v>
      </c>
      <c r="AX402" s="14" t="s">
        <v>78</v>
      </c>
      <c r="AY402" s="253" t="s">
        <v>134</v>
      </c>
    </row>
    <row r="403" s="13" customFormat="1">
      <c r="A403" s="13"/>
      <c r="B403" s="232"/>
      <c r="C403" s="233"/>
      <c r="D403" s="234" t="s">
        <v>143</v>
      </c>
      <c r="E403" s="235" t="s">
        <v>1</v>
      </c>
      <c r="F403" s="236" t="s">
        <v>801</v>
      </c>
      <c r="G403" s="233"/>
      <c r="H403" s="237">
        <v>112.891</v>
      </c>
      <c r="I403" s="238"/>
      <c r="J403" s="233"/>
      <c r="K403" s="233"/>
      <c r="L403" s="239"/>
      <c r="M403" s="240"/>
      <c r="N403" s="241"/>
      <c r="O403" s="241"/>
      <c r="P403" s="241"/>
      <c r="Q403" s="241"/>
      <c r="R403" s="241"/>
      <c r="S403" s="241"/>
      <c r="T403" s="242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3" t="s">
        <v>143</v>
      </c>
      <c r="AU403" s="243" t="s">
        <v>149</v>
      </c>
      <c r="AV403" s="13" t="s">
        <v>88</v>
      </c>
      <c r="AW403" s="13" t="s">
        <v>35</v>
      </c>
      <c r="AX403" s="13" t="s">
        <v>78</v>
      </c>
      <c r="AY403" s="243" t="s">
        <v>134</v>
      </c>
    </row>
    <row r="404" s="14" customFormat="1">
      <c r="A404" s="14"/>
      <c r="B404" s="244"/>
      <c r="C404" s="245"/>
      <c r="D404" s="234" t="s">
        <v>143</v>
      </c>
      <c r="E404" s="246" t="s">
        <v>1</v>
      </c>
      <c r="F404" s="247" t="s">
        <v>802</v>
      </c>
      <c r="G404" s="245"/>
      <c r="H404" s="246" t="s">
        <v>1</v>
      </c>
      <c r="I404" s="248"/>
      <c r="J404" s="245"/>
      <c r="K404" s="245"/>
      <c r="L404" s="249"/>
      <c r="M404" s="250"/>
      <c r="N404" s="251"/>
      <c r="O404" s="251"/>
      <c r="P404" s="251"/>
      <c r="Q404" s="251"/>
      <c r="R404" s="251"/>
      <c r="S404" s="251"/>
      <c r="T404" s="252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3" t="s">
        <v>143</v>
      </c>
      <c r="AU404" s="253" t="s">
        <v>149</v>
      </c>
      <c r="AV404" s="14" t="s">
        <v>86</v>
      </c>
      <c r="AW404" s="14" t="s">
        <v>35</v>
      </c>
      <c r="AX404" s="14" t="s">
        <v>78</v>
      </c>
      <c r="AY404" s="253" t="s">
        <v>134</v>
      </c>
    </row>
    <row r="405" s="13" customFormat="1">
      <c r="A405" s="13"/>
      <c r="B405" s="232"/>
      <c r="C405" s="233"/>
      <c r="D405" s="234" t="s">
        <v>143</v>
      </c>
      <c r="E405" s="235" t="s">
        <v>1</v>
      </c>
      <c r="F405" s="236" t="s">
        <v>803</v>
      </c>
      <c r="G405" s="233"/>
      <c r="H405" s="237">
        <v>0.152</v>
      </c>
      <c r="I405" s="238"/>
      <c r="J405" s="233"/>
      <c r="K405" s="233"/>
      <c r="L405" s="239"/>
      <c r="M405" s="240"/>
      <c r="N405" s="241"/>
      <c r="O405" s="241"/>
      <c r="P405" s="241"/>
      <c r="Q405" s="241"/>
      <c r="R405" s="241"/>
      <c r="S405" s="241"/>
      <c r="T405" s="24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3" t="s">
        <v>143</v>
      </c>
      <c r="AU405" s="243" t="s">
        <v>149</v>
      </c>
      <c r="AV405" s="13" t="s">
        <v>88</v>
      </c>
      <c r="AW405" s="13" t="s">
        <v>35</v>
      </c>
      <c r="AX405" s="13" t="s">
        <v>78</v>
      </c>
      <c r="AY405" s="243" t="s">
        <v>134</v>
      </c>
    </row>
    <row r="406" s="16" customFormat="1">
      <c r="A406" s="16"/>
      <c r="B406" s="265"/>
      <c r="C406" s="266"/>
      <c r="D406" s="234" t="s">
        <v>143</v>
      </c>
      <c r="E406" s="267" t="s">
        <v>1</v>
      </c>
      <c r="F406" s="268" t="s">
        <v>162</v>
      </c>
      <c r="G406" s="266"/>
      <c r="H406" s="269">
        <v>115.981</v>
      </c>
      <c r="I406" s="270"/>
      <c r="J406" s="266"/>
      <c r="K406" s="266"/>
      <c r="L406" s="271"/>
      <c r="M406" s="272"/>
      <c r="N406" s="273"/>
      <c r="O406" s="273"/>
      <c r="P406" s="273"/>
      <c r="Q406" s="273"/>
      <c r="R406" s="273"/>
      <c r="S406" s="273"/>
      <c r="T406" s="274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T406" s="275" t="s">
        <v>143</v>
      </c>
      <c r="AU406" s="275" t="s">
        <v>149</v>
      </c>
      <c r="AV406" s="16" t="s">
        <v>141</v>
      </c>
      <c r="AW406" s="16" t="s">
        <v>35</v>
      </c>
      <c r="AX406" s="16" t="s">
        <v>86</v>
      </c>
      <c r="AY406" s="275" t="s">
        <v>134</v>
      </c>
    </row>
    <row r="407" s="12" customFormat="1" ht="20.88" customHeight="1">
      <c r="A407" s="12"/>
      <c r="B407" s="203"/>
      <c r="C407" s="204"/>
      <c r="D407" s="205" t="s">
        <v>77</v>
      </c>
      <c r="E407" s="217" t="s">
        <v>364</v>
      </c>
      <c r="F407" s="217" t="s">
        <v>804</v>
      </c>
      <c r="G407" s="204"/>
      <c r="H407" s="204"/>
      <c r="I407" s="207"/>
      <c r="J407" s="218">
        <f>BK407</f>
        <v>0</v>
      </c>
      <c r="K407" s="204"/>
      <c r="L407" s="209"/>
      <c r="M407" s="210"/>
      <c r="N407" s="211"/>
      <c r="O407" s="211"/>
      <c r="P407" s="212">
        <f>P408</f>
        <v>0</v>
      </c>
      <c r="Q407" s="211"/>
      <c r="R407" s="212">
        <f>R408</f>
        <v>0</v>
      </c>
      <c r="S407" s="211"/>
      <c r="T407" s="213">
        <f>T408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214" t="s">
        <v>86</v>
      </c>
      <c r="AT407" s="215" t="s">
        <v>77</v>
      </c>
      <c r="AU407" s="215" t="s">
        <v>88</v>
      </c>
      <c r="AY407" s="214" t="s">
        <v>134</v>
      </c>
      <c r="BK407" s="216">
        <f>BK408</f>
        <v>0</v>
      </c>
    </row>
    <row r="408" s="2" customFormat="1" ht="49.05" customHeight="1">
      <c r="A408" s="39"/>
      <c r="B408" s="40"/>
      <c r="C408" s="219" t="s">
        <v>625</v>
      </c>
      <c r="D408" s="219" t="s">
        <v>136</v>
      </c>
      <c r="E408" s="220" t="s">
        <v>805</v>
      </c>
      <c r="F408" s="221" t="s">
        <v>806</v>
      </c>
      <c r="G408" s="222" t="s">
        <v>174</v>
      </c>
      <c r="H408" s="223">
        <v>287.08499999999996</v>
      </c>
      <c r="I408" s="224"/>
      <c r="J408" s="225">
        <f>ROUND(I408*H408,2)</f>
        <v>0</v>
      </c>
      <c r="K408" s="221" t="s">
        <v>140</v>
      </c>
      <c r="L408" s="45"/>
      <c r="M408" s="286" t="s">
        <v>1</v>
      </c>
      <c r="N408" s="287" t="s">
        <v>43</v>
      </c>
      <c r="O408" s="288"/>
      <c r="P408" s="289">
        <f>O408*H408</f>
        <v>0</v>
      </c>
      <c r="Q408" s="289">
        <v>0</v>
      </c>
      <c r="R408" s="289">
        <f>Q408*H408</f>
        <v>0</v>
      </c>
      <c r="S408" s="289">
        <v>0</v>
      </c>
      <c r="T408" s="290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30" t="s">
        <v>141</v>
      </c>
      <c r="AT408" s="230" t="s">
        <v>136</v>
      </c>
      <c r="AU408" s="230" t="s">
        <v>149</v>
      </c>
      <c r="AY408" s="18" t="s">
        <v>134</v>
      </c>
      <c r="BE408" s="231">
        <f>IF(N408="základní",J408,0)</f>
        <v>0</v>
      </c>
      <c r="BF408" s="231">
        <f>IF(N408="snížená",J408,0)</f>
        <v>0</v>
      </c>
      <c r="BG408" s="231">
        <f>IF(N408="zákl. přenesená",J408,0)</f>
        <v>0</v>
      </c>
      <c r="BH408" s="231">
        <f>IF(N408="sníž. přenesená",J408,0)</f>
        <v>0</v>
      </c>
      <c r="BI408" s="231">
        <f>IF(N408="nulová",J408,0)</f>
        <v>0</v>
      </c>
      <c r="BJ408" s="18" t="s">
        <v>86</v>
      </c>
      <c r="BK408" s="231">
        <f>ROUND(I408*H408,2)</f>
        <v>0</v>
      </c>
      <c r="BL408" s="18" t="s">
        <v>141</v>
      </c>
      <c r="BM408" s="230" t="s">
        <v>807</v>
      </c>
    </row>
    <row r="409" s="2" customFormat="1" ht="6.96" customHeight="1">
      <c r="A409" s="39"/>
      <c r="B409" s="67"/>
      <c r="C409" s="68"/>
      <c r="D409" s="68"/>
      <c r="E409" s="68"/>
      <c r="F409" s="68"/>
      <c r="G409" s="68"/>
      <c r="H409" s="68"/>
      <c r="I409" s="68"/>
      <c r="J409" s="68"/>
      <c r="K409" s="68"/>
      <c r="L409" s="45"/>
      <c r="M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</row>
  </sheetData>
  <sheetProtection sheet="1" autoFilter="0" formatColumns="0" formatRows="0" objects="1" scenarios="1" spinCount="100000" saltValue="ha8GhTUZDoh8jDwmraR0Yx00G8jQ6YK+O/fSp3eC1RosQCTyFtTtf7Cy4NVSoeV1scZpTn9nf7Z2XX9w4NYRuA==" hashValue="pg8vMsODPtDWi7+9Dp7DrYfhUhRx5dp+QW+B8rpuC8YqqEZJhwvXylBbs/BZurta4Zu+YQvmLfgcDJXsROL07w==" algorithmName="SHA-512" password="A8D3"/>
  <autoFilter ref="C128:K408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88</v>
      </c>
    </row>
    <row r="4" s="1" customFormat="1" ht="24.96" customHeight="1">
      <c r="B4" s="21"/>
      <c r="D4" s="139" t="s">
        <v>104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 xml:space="preserve">BRNO, LEITNEROVA III, REKONSTRUKCE KANALIZACE A VODOVODU  ÚSEK KŘÍDLOVICKÁ -  LEITNEROVÁ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105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808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16. 11. 2025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>44992785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Statutární město Brno</v>
      </c>
      <c r="F15" s="39"/>
      <c r="G15" s="39"/>
      <c r="H15" s="39"/>
      <c r="I15" s="141" t="s">
        <v>28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29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31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>44012900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PROVO, spol. s r.o.</v>
      </c>
      <c r="F21" s="39"/>
      <c r="G21" s="39"/>
      <c r="H21" s="39"/>
      <c r="I21" s="141" t="s">
        <v>28</v>
      </c>
      <c r="J21" s="144" t="str">
        <f>IF('Rekapitulace stavby'!AN17="","",'Rekapitulace stavby'!AN17)</f>
        <v>CZ44012900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36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28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ROUND(J129,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ROUND((SUM(BE129:BE378)),  2)</f>
        <v>0</v>
      </c>
      <c r="G33" s="39"/>
      <c r="H33" s="39"/>
      <c r="I33" s="156">
        <v>0.21</v>
      </c>
      <c r="J33" s="155">
        <f>ROUND(((SUM(BE129:BE378))*I33),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ROUND((SUM(BF129:BF378)),  2)</f>
        <v>0</v>
      </c>
      <c r="G34" s="39"/>
      <c r="H34" s="39"/>
      <c r="I34" s="156">
        <v>0.12</v>
      </c>
      <c r="J34" s="155">
        <f>ROUND(((SUM(BF129:BF378))*I34),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ROUND((SUM(BG129:BG378)),  2)</f>
        <v>0</v>
      </c>
      <c r="G35" s="39"/>
      <c r="H35" s="39"/>
      <c r="I35" s="156">
        <v>0.21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ROUND((SUM(BH129:BH378)),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ROUND((SUM(BI129:BI378)),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 xml:space="preserve">BRNO, LEITNEROVA III, REKONSTRUKCE KANALIZACE A VODOVODU  ÚSEK KŘÍDLOVICKÁ -  LEITNEROVÁ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105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330 - Vodovodní řad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16. 11. 2025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Statutární město Brno</v>
      </c>
      <c r="G91" s="41"/>
      <c r="H91" s="41"/>
      <c r="I91" s="33" t="s">
        <v>31</v>
      </c>
      <c r="J91" s="37" t="str">
        <f>E21</f>
        <v>PROVO, spol. s 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108</v>
      </c>
      <c r="D94" s="177"/>
      <c r="E94" s="177"/>
      <c r="F94" s="177"/>
      <c r="G94" s="177"/>
      <c r="H94" s="177"/>
      <c r="I94" s="177"/>
      <c r="J94" s="178" t="s">
        <v>109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110</v>
      </c>
      <c r="D96" s="41"/>
      <c r="E96" s="41"/>
      <c r="F96" s="41"/>
      <c r="G96" s="41"/>
      <c r="H96" s="41"/>
      <c r="I96" s="41"/>
      <c r="J96" s="111">
        <f>J129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111</v>
      </c>
    </row>
    <row r="97" s="9" customFormat="1" ht="24.96" customHeight="1">
      <c r="A97" s="9"/>
      <c r="B97" s="180"/>
      <c r="C97" s="181"/>
      <c r="D97" s="182" t="s">
        <v>112</v>
      </c>
      <c r="E97" s="183"/>
      <c r="F97" s="183"/>
      <c r="G97" s="183"/>
      <c r="H97" s="183"/>
      <c r="I97" s="183"/>
      <c r="J97" s="184">
        <f>J130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113</v>
      </c>
      <c r="E98" s="189"/>
      <c r="F98" s="189"/>
      <c r="G98" s="189"/>
      <c r="H98" s="189"/>
      <c r="I98" s="189"/>
      <c r="J98" s="190">
        <f>J131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371</v>
      </c>
      <c r="E99" s="189"/>
      <c r="F99" s="189"/>
      <c r="G99" s="189"/>
      <c r="H99" s="189"/>
      <c r="I99" s="189"/>
      <c r="J99" s="190">
        <f>J229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373</v>
      </c>
      <c r="E100" s="189"/>
      <c r="F100" s="189"/>
      <c r="G100" s="189"/>
      <c r="H100" s="189"/>
      <c r="I100" s="189"/>
      <c r="J100" s="190">
        <f>J231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374</v>
      </c>
      <c r="E101" s="189"/>
      <c r="F101" s="189"/>
      <c r="G101" s="189"/>
      <c r="H101" s="189"/>
      <c r="I101" s="189"/>
      <c r="J101" s="190">
        <f>J249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376</v>
      </c>
      <c r="E102" s="189"/>
      <c r="F102" s="189"/>
      <c r="G102" s="189"/>
      <c r="H102" s="189"/>
      <c r="I102" s="189"/>
      <c r="J102" s="190">
        <f>J261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86"/>
      <c r="C103" s="187"/>
      <c r="D103" s="188" t="s">
        <v>809</v>
      </c>
      <c r="E103" s="189"/>
      <c r="F103" s="189"/>
      <c r="G103" s="189"/>
      <c r="H103" s="189"/>
      <c r="I103" s="189"/>
      <c r="J103" s="190">
        <f>J265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86"/>
      <c r="C104" s="187"/>
      <c r="D104" s="188" t="s">
        <v>810</v>
      </c>
      <c r="E104" s="189"/>
      <c r="F104" s="189"/>
      <c r="G104" s="189"/>
      <c r="H104" s="189"/>
      <c r="I104" s="189"/>
      <c r="J104" s="190">
        <f>J305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811</v>
      </c>
      <c r="E105" s="189"/>
      <c r="F105" s="189"/>
      <c r="G105" s="189"/>
      <c r="H105" s="189"/>
      <c r="I105" s="189"/>
      <c r="J105" s="190">
        <f>J336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812</v>
      </c>
      <c r="E106" s="189"/>
      <c r="F106" s="189"/>
      <c r="G106" s="189"/>
      <c r="H106" s="189"/>
      <c r="I106" s="189"/>
      <c r="J106" s="190">
        <f>J356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86"/>
      <c r="C107" s="187"/>
      <c r="D107" s="188" t="s">
        <v>813</v>
      </c>
      <c r="E107" s="189"/>
      <c r="F107" s="189"/>
      <c r="G107" s="189"/>
      <c r="H107" s="189"/>
      <c r="I107" s="189"/>
      <c r="J107" s="190">
        <f>J357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86"/>
      <c r="C108" s="187"/>
      <c r="D108" s="188" t="s">
        <v>380</v>
      </c>
      <c r="E108" s="189"/>
      <c r="F108" s="189"/>
      <c r="G108" s="189"/>
      <c r="H108" s="189"/>
      <c r="I108" s="189"/>
      <c r="J108" s="190">
        <f>J367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86"/>
      <c r="C109" s="187"/>
      <c r="D109" s="188" t="s">
        <v>381</v>
      </c>
      <c r="E109" s="189"/>
      <c r="F109" s="189"/>
      <c r="G109" s="189"/>
      <c r="H109" s="189"/>
      <c r="I109" s="189"/>
      <c r="J109" s="190">
        <f>J377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119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6.25" customHeight="1">
      <c r="A119" s="39"/>
      <c r="B119" s="40"/>
      <c r="C119" s="41"/>
      <c r="D119" s="41"/>
      <c r="E119" s="175" t="str">
        <f>E7</f>
        <v xml:space="preserve">BRNO, LEITNEROVA III, REKONSTRUKCE KANALIZACE A VODOVODU  ÚSEK KŘÍDLOVICKÁ -  LEITNEROVÁ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105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E9</f>
        <v>SO 330 - Vodovodní řad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F12</f>
        <v xml:space="preserve"> </v>
      </c>
      <c r="G123" s="41"/>
      <c r="H123" s="41"/>
      <c r="I123" s="33" t="s">
        <v>22</v>
      </c>
      <c r="J123" s="80" t="str">
        <f>IF(J12="","",J12)</f>
        <v>16. 11. 2025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E15</f>
        <v>Statutární město Brno</v>
      </c>
      <c r="G125" s="41"/>
      <c r="H125" s="41"/>
      <c r="I125" s="33" t="s">
        <v>31</v>
      </c>
      <c r="J125" s="37" t="str">
        <f>E21</f>
        <v>PROVO, spol. s 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29</v>
      </c>
      <c r="D126" s="41"/>
      <c r="E126" s="41"/>
      <c r="F126" s="28" t="str">
        <f>IF(E18="","",E18)</f>
        <v>Vyplň údaj</v>
      </c>
      <c r="G126" s="41"/>
      <c r="H126" s="41"/>
      <c r="I126" s="33" t="s">
        <v>36</v>
      </c>
      <c r="J126" s="37" t="str">
        <f>E24</f>
        <v xml:space="preserve"> 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192"/>
      <c r="B128" s="193"/>
      <c r="C128" s="194" t="s">
        <v>120</v>
      </c>
      <c r="D128" s="195" t="s">
        <v>63</v>
      </c>
      <c r="E128" s="195" t="s">
        <v>59</v>
      </c>
      <c r="F128" s="195" t="s">
        <v>60</v>
      </c>
      <c r="G128" s="195" t="s">
        <v>121</v>
      </c>
      <c r="H128" s="195" t="s">
        <v>122</v>
      </c>
      <c r="I128" s="195" t="s">
        <v>123</v>
      </c>
      <c r="J128" s="195" t="s">
        <v>109</v>
      </c>
      <c r="K128" s="196" t="s">
        <v>124</v>
      </c>
      <c r="L128" s="197"/>
      <c r="M128" s="101" t="s">
        <v>1</v>
      </c>
      <c r="N128" s="102" t="s">
        <v>42</v>
      </c>
      <c r="O128" s="102" t="s">
        <v>125</v>
      </c>
      <c r="P128" s="102" t="s">
        <v>126</v>
      </c>
      <c r="Q128" s="102" t="s">
        <v>127</v>
      </c>
      <c r="R128" s="102" t="s">
        <v>128</v>
      </c>
      <c r="S128" s="102" t="s">
        <v>129</v>
      </c>
      <c r="T128" s="103" t="s">
        <v>130</v>
      </c>
      <c r="U128" s="192"/>
      <c r="V128" s="192"/>
      <c r="W128" s="192"/>
      <c r="X128" s="192"/>
      <c r="Y128" s="192"/>
      <c r="Z128" s="192"/>
      <c r="AA128" s="192"/>
      <c r="AB128" s="192"/>
      <c r="AC128" s="192"/>
      <c r="AD128" s="192"/>
      <c r="AE128" s="192"/>
    </row>
    <row r="129" s="2" customFormat="1" ht="22.8" customHeight="1">
      <c r="A129" s="39"/>
      <c r="B129" s="40"/>
      <c r="C129" s="108" t="s">
        <v>131</v>
      </c>
      <c r="D129" s="41"/>
      <c r="E129" s="41"/>
      <c r="F129" s="41"/>
      <c r="G129" s="41"/>
      <c r="H129" s="41"/>
      <c r="I129" s="41"/>
      <c r="J129" s="198">
        <f>BK129</f>
        <v>0</v>
      </c>
      <c r="K129" s="41"/>
      <c r="L129" s="45"/>
      <c r="M129" s="104"/>
      <c r="N129" s="199"/>
      <c r="O129" s="105"/>
      <c r="P129" s="200">
        <f>P130</f>
        <v>0</v>
      </c>
      <c r="Q129" s="105"/>
      <c r="R129" s="200">
        <f>R130</f>
        <v>79.636292074</v>
      </c>
      <c r="S129" s="105"/>
      <c r="T129" s="201">
        <f>T130</f>
        <v>6.8807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77</v>
      </c>
      <c r="AU129" s="18" t="s">
        <v>111</v>
      </c>
      <c r="BK129" s="202">
        <f>BK130</f>
        <v>0</v>
      </c>
    </row>
    <row r="130" s="12" customFormat="1" ht="25.92" customHeight="1">
      <c r="A130" s="12"/>
      <c r="B130" s="203"/>
      <c r="C130" s="204"/>
      <c r="D130" s="205" t="s">
        <v>77</v>
      </c>
      <c r="E130" s="206" t="s">
        <v>132</v>
      </c>
      <c r="F130" s="206" t="s">
        <v>133</v>
      </c>
      <c r="G130" s="204"/>
      <c r="H130" s="204"/>
      <c r="I130" s="207"/>
      <c r="J130" s="208">
        <f>BK130</f>
        <v>0</v>
      </c>
      <c r="K130" s="204"/>
      <c r="L130" s="209"/>
      <c r="M130" s="210"/>
      <c r="N130" s="211"/>
      <c r="O130" s="211"/>
      <c r="P130" s="212">
        <f>P131+P229+P231+P249+P261+P336+P356</f>
        <v>0</v>
      </c>
      <c r="Q130" s="211"/>
      <c r="R130" s="212">
        <f>R131+R229+R231+R249+R261+R336+R356</f>
        <v>79.636292074</v>
      </c>
      <c r="S130" s="211"/>
      <c r="T130" s="213">
        <f>T131+T229+T231+T249+T261+T336+T356</f>
        <v>6.8807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86</v>
      </c>
      <c r="AT130" s="215" t="s">
        <v>77</v>
      </c>
      <c r="AU130" s="215" t="s">
        <v>78</v>
      </c>
      <c r="AY130" s="214" t="s">
        <v>134</v>
      </c>
      <c r="BK130" s="216">
        <f>BK131+BK229+BK231+BK249+BK261+BK336+BK356</f>
        <v>0</v>
      </c>
    </row>
    <row r="131" s="12" customFormat="1" ht="22.8" customHeight="1">
      <c r="A131" s="12"/>
      <c r="B131" s="203"/>
      <c r="C131" s="204"/>
      <c r="D131" s="205" t="s">
        <v>77</v>
      </c>
      <c r="E131" s="217" t="s">
        <v>86</v>
      </c>
      <c r="F131" s="217" t="s">
        <v>135</v>
      </c>
      <c r="G131" s="204"/>
      <c r="H131" s="204"/>
      <c r="I131" s="207"/>
      <c r="J131" s="218">
        <f>BK131</f>
        <v>0</v>
      </c>
      <c r="K131" s="204"/>
      <c r="L131" s="209"/>
      <c r="M131" s="210"/>
      <c r="N131" s="211"/>
      <c r="O131" s="211"/>
      <c r="P131" s="212">
        <f>SUM(P132:P228)</f>
        <v>0</v>
      </c>
      <c r="Q131" s="211"/>
      <c r="R131" s="212">
        <f>SUM(R132:R228)</f>
        <v>43.61500531</v>
      </c>
      <c r="S131" s="211"/>
      <c r="T131" s="213">
        <f>SUM(T132:T228)</f>
        <v>6.8307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86</v>
      </c>
      <c r="AT131" s="215" t="s">
        <v>77</v>
      </c>
      <c r="AU131" s="215" t="s">
        <v>86</v>
      </c>
      <c r="AY131" s="214" t="s">
        <v>134</v>
      </c>
      <c r="BK131" s="216">
        <f>SUM(BK132:BK228)</f>
        <v>0</v>
      </c>
    </row>
    <row r="132" s="2" customFormat="1" ht="66.75" customHeight="1">
      <c r="A132" s="39"/>
      <c r="B132" s="40"/>
      <c r="C132" s="219" t="s">
        <v>86</v>
      </c>
      <c r="D132" s="219" t="s">
        <v>136</v>
      </c>
      <c r="E132" s="220" t="s">
        <v>814</v>
      </c>
      <c r="F132" s="221" t="s">
        <v>815</v>
      </c>
      <c r="G132" s="222" t="s">
        <v>192</v>
      </c>
      <c r="H132" s="223">
        <v>8.98</v>
      </c>
      <c r="I132" s="224"/>
      <c r="J132" s="225">
        <f>ROUND(I132*H132,2)</f>
        <v>0</v>
      </c>
      <c r="K132" s="221" t="s">
        <v>140</v>
      </c>
      <c r="L132" s="45"/>
      <c r="M132" s="226" t="s">
        <v>1</v>
      </c>
      <c r="N132" s="227" t="s">
        <v>43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0.235</v>
      </c>
      <c r="T132" s="229">
        <f>S132*H132</f>
        <v>2.1103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141</v>
      </c>
      <c r="AT132" s="230" t="s">
        <v>136</v>
      </c>
      <c r="AU132" s="230" t="s">
        <v>88</v>
      </c>
      <c r="AY132" s="18" t="s">
        <v>134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86</v>
      </c>
      <c r="BK132" s="231">
        <f>ROUND(I132*H132,2)</f>
        <v>0</v>
      </c>
      <c r="BL132" s="18" t="s">
        <v>141</v>
      </c>
      <c r="BM132" s="230" t="s">
        <v>816</v>
      </c>
    </row>
    <row r="133" s="14" customFormat="1">
      <c r="A133" s="14"/>
      <c r="B133" s="244"/>
      <c r="C133" s="245"/>
      <c r="D133" s="234" t="s">
        <v>143</v>
      </c>
      <c r="E133" s="246" t="s">
        <v>1</v>
      </c>
      <c r="F133" s="247" t="s">
        <v>383</v>
      </c>
      <c r="G133" s="245"/>
      <c r="H133" s="246" t="s">
        <v>1</v>
      </c>
      <c r="I133" s="248"/>
      <c r="J133" s="245"/>
      <c r="K133" s="245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143</v>
      </c>
      <c r="AU133" s="253" t="s">
        <v>88</v>
      </c>
      <c r="AV133" s="14" t="s">
        <v>86</v>
      </c>
      <c r="AW133" s="14" t="s">
        <v>35</v>
      </c>
      <c r="AX133" s="14" t="s">
        <v>78</v>
      </c>
      <c r="AY133" s="253" t="s">
        <v>134</v>
      </c>
    </row>
    <row r="134" s="13" customFormat="1">
      <c r="A134" s="13"/>
      <c r="B134" s="232"/>
      <c r="C134" s="233"/>
      <c r="D134" s="234" t="s">
        <v>143</v>
      </c>
      <c r="E134" s="235" t="s">
        <v>1</v>
      </c>
      <c r="F134" s="236" t="s">
        <v>817</v>
      </c>
      <c r="G134" s="233"/>
      <c r="H134" s="237">
        <v>4.8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143</v>
      </c>
      <c r="AU134" s="243" t="s">
        <v>88</v>
      </c>
      <c r="AV134" s="13" t="s">
        <v>88</v>
      </c>
      <c r="AW134" s="13" t="s">
        <v>35</v>
      </c>
      <c r="AX134" s="13" t="s">
        <v>78</v>
      </c>
      <c r="AY134" s="243" t="s">
        <v>134</v>
      </c>
    </row>
    <row r="135" s="13" customFormat="1">
      <c r="A135" s="13"/>
      <c r="B135" s="232"/>
      <c r="C135" s="233"/>
      <c r="D135" s="234" t="s">
        <v>143</v>
      </c>
      <c r="E135" s="235" t="s">
        <v>1</v>
      </c>
      <c r="F135" s="236" t="s">
        <v>818</v>
      </c>
      <c r="G135" s="233"/>
      <c r="H135" s="237">
        <v>4.18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143</v>
      </c>
      <c r="AU135" s="243" t="s">
        <v>88</v>
      </c>
      <c r="AV135" s="13" t="s">
        <v>88</v>
      </c>
      <c r="AW135" s="13" t="s">
        <v>35</v>
      </c>
      <c r="AX135" s="13" t="s">
        <v>78</v>
      </c>
      <c r="AY135" s="243" t="s">
        <v>134</v>
      </c>
    </row>
    <row r="136" s="16" customFormat="1">
      <c r="A136" s="16"/>
      <c r="B136" s="265"/>
      <c r="C136" s="266"/>
      <c r="D136" s="234" t="s">
        <v>143</v>
      </c>
      <c r="E136" s="267" t="s">
        <v>1</v>
      </c>
      <c r="F136" s="268" t="s">
        <v>162</v>
      </c>
      <c r="G136" s="266"/>
      <c r="H136" s="269">
        <v>8.98</v>
      </c>
      <c r="I136" s="270"/>
      <c r="J136" s="266"/>
      <c r="K136" s="266"/>
      <c r="L136" s="271"/>
      <c r="M136" s="272"/>
      <c r="N136" s="273"/>
      <c r="O136" s="273"/>
      <c r="P136" s="273"/>
      <c r="Q136" s="273"/>
      <c r="R136" s="273"/>
      <c r="S136" s="273"/>
      <c r="T136" s="274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T136" s="275" t="s">
        <v>143</v>
      </c>
      <c r="AU136" s="275" t="s">
        <v>88</v>
      </c>
      <c r="AV136" s="16" t="s">
        <v>141</v>
      </c>
      <c r="AW136" s="16" t="s">
        <v>35</v>
      </c>
      <c r="AX136" s="16" t="s">
        <v>86</v>
      </c>
      <c r="AY136" s="275" t="s">
        <v>134</v>
      </c>
    </row>
    <row r="137" s="2" customFormat="1" ht="62.7" customHeight="1">
      <c r="A137" s="39"/>
      <c r="B137" s="40"/>
      <c r="C137" s="219" t="s">
        <v>88</v>
      </c>
      <c r="D137" s="219" t="s">
        <v>136</v>
      </c>
      <c r="E137" s="220" t="s">
        <v>819</v>
      </c>
      <c r="F137" s="221" t="s">
        <v>820</v>
      </c>
      <c r="G137" s="222" t="s">
        <v>192</v>
      </c>
      <c r="H137" s="223">
        <v>8.98</v>
      </c>
      <c r="I137" s="224"/>
      <c r="J137" s="225">
        <f>ROUND(I137*H137,2)</f>
        <v>0</v>
      </c>
      <c r="K137" s="221" t="s">
        <v>140</v>
      </c>
      <c r="L137" s="45"/>
      <c r="M137" s="226" t="s">
        <v>1</v>
      </c>
      <c r="N137" s="227" t="s">
        <v>43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0.19</v>
      </c>
      <c r="T137" s="229">
        <f>S137*H137</f>
        <v>1.7062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141</v>
      </c>
      <c r="AT137" s="230" t="s">
        <v>136</v>
      </c>
      <c r="AU137" s="230" t="s">
        <v>88</v>
      </c>
      <c r="AY137" s="18" t="s">
        <v>134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86</v>
      </c>
      <c r="BK137" s="231">
        <f>ROUND(I137*H137,2)</f>
        <v>0</v>
      </c>
      <c r="BL137" s="18" t="s">
        <v>141</v>
      </c>
      <c r="BM137" s="230" t="s">
        <v>821</v>
      </c>
    </row>
    <row r="138" s="2" customFormat="1" ht="62.7" customHeight="1">
      <c r="A138" s="39"/>
      <c r="B138" s="40"/>
      <c r="C138" s="219" t="s">
        <v>149</v>
      </c>
      <c r="D138" s="219" t="s">
        <v>136</v>
      </c>
      <c r="E138" s="220" t="s">
        <v>822</v>
      </c>
      <c r="F138" s="221" t="s">
        <v>823</v>
      </c>
      <c r="G138" s="222" t="s">
        <v>192</v>
      </c>
      <c r="H138" s="223">
        <v>8.98</v>
      </c>
      <c r="I138" s="224"/>
      <c r="J138" s="225">
        <f>ROUND(I138*H138,2)</f>
        <v>0</v>
      </c>
      <c r="K138" s="221" t="s">
        <v>140</v>
      </c>
      <c r="L138" s="45"/>
      <c r="M138" s="226" t="s">
        <v>1</v>
      </c>
      <c r="N138" s="227" t="s">
        <v>43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0.29</v>
      </c>
      <c r="T138" s="229">
        <f>S138*H138</f>
        <v>2.6042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141</v>
      </c>
      <c r="AT138" s="230" t="s">
        <v>136</v>
      </c>
      <c r="AU138" s="230" t="s">
        <v>88</v>
      </c>
      <c r="AY138" s="18" t="s">
        <v>134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86</v>
      </c>
      <c r="BK138" s="231">
        <f>ROUND(I138*H138,2)</f>
        <v>0</v>
      </c>
      <c r="BL138" s="18" t="s">
        <v>141</v>
      </c>
      <c r="BM138" s="230" t="s">
        <v>824</v>
      </c>
    </row>
    <row r="139" s="2" customFormat="1" ht="49.05" customHeight="1">
      <c r="A139" s="39"/>
      <c r="B139" s="40"/>
      <c r="C139" s="219" t="s">
        <v>141</v>
      </c>
      <c r="D139" s="219" t="s">
        <v>136</v>
      </c>
      <c r="E139" s="220" t="s">
        <v>254</v>
      </c>
      <c r="F139" s="221" t="s">
        <v>255</v>
      </c>
      <c r="G139" s="222" t="s">
        <v>256</v>
      </c>
      <c r="H139" s="223">
        <v>2</v>
      </c>
      <c r="I139" s="224"/>
      <c r="J139" s="225">
        <f>ROUND(I139*H139,2)</f>
        <v>0</v>
      </c>
      <c r="K139" s="221" t="s">
        <v>140</v>
      </c>
      <c r="L139" s="45"/>
      <c r="M139" s="226" t="s">
        <v>1</v>
      </c>
      <c r="N139" s="227" t="s">
        <v>43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0.205</v>
      </c>
      <c r="T139" s="229">
        <f>S139*H139</f>
        <v>0.41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141</v>
      </c>
      <c r="AT139" s="230" t="s">
        <v>136</v>
      </c>
      <c r="AU139" s="230" t="s">
        <v>88</v>
      </c>
      <c r="AY139" s="18" t="s">
        <v>134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86</v>
      </c>
      <c r="BK139" s="231">
        <f>ROUND(I139*H139,2)</f>
        <v>0</v>
      </c>
      <c r="BL139" s="18" t="s">
        <v>141</v>
      </c>
      <c r="BM139" s="230" t="s">
        <v>825</v>
      </c>
    </row>
    <row r="140" s="2" customFormat="1" ht="24.15" customHeight="1">
      <c r="A140" s="39"/>
      <c r="B140" s="40"/>
      <c r="C140" s="219" t="s">
        <v>167</v>
      </c>
      <c r="D140" s="219" t="s">
        <v>136</v>
      </c>
      <c r="E140" s="220" t="s">
        <v>388</v>
      </c>
      <c r="F140" s="221" t="s">
        <v>389</v>
      </c>
      <c r="G140" s="222" t="s">
        <v>390</v>
      </c>
      <c r="H140" s="223">
        <v>50</v>
      </c>
      <c r="I140" s="224"/>
      <c r="J140" s="225">
        <f>ROUND(I140*H140,2)</f>
        <v>0</v>
      </c>
      <c r="K140" s="221" t="s">
        <v>140</v>
      </c>
      <c r="L140" s="45"/>
      <c r="M140" s="226" t="s">
        <v>1</v>
      </c>
      <c r="N140" s="227" t="s">
        <v>43</v>
      </c>
      <c r="O140" s="92"/>
      <c r="P140" s="228">
        <f>O140*H140</f>
        <v>0</v>
      </c>
      <c r="Q140" s="228">
        <v>3.2634E-05</v>
      </c>
      <c r="R140" s="228">
        <f>Q140*H140</f>
        <v>0.0016317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141</v>
      </c>
      <c r="AT140" s="230" t="s">
        <v>136</v>
      </c>
      <c r="AU140" s="230" t="s">
        <v>88</v>
      </c>
      <c r="AY140" s="18" t="s">
        <v>134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86</v>
      </c>
      <c r="BK140" s="231">
        <f>ROUND(I140*H140,2)</f>
        <v>0</v>
      </c>
      <c r="BL140" s="18" t="s">
        <v>141</v>
      </c>
      <c r="BM140" s="230" t="s">
        <v>826</v>
      </c>
    </row>
    <row r="141" s="2" customFormat="1" ht="37.8" customHeight="1">
      <c r="A141" s="39"/>
      <c r="B141" s="40"/>
      <c r="C141" s="219" t="s">
        <v>171</v>
      </c>
      <c r="D141" s="219" t="s">
        <v>136</v>
      </c>
      <c r="E141" s="220" t="s">
        <v>394</v>
      </c>
      <c r="F141" s="221" t="s">
        <v>395</v>
      </c>
      <c r="G141" s="222" t="s">
        <v>396</v>
      </c>
      <c r="H141" s="223">
        <v>5</v>
      </c>
      <c r="I141" s="224"/>
      <c r="J141" s="225">
        <f>ROUND(I141*H141,2)</f>
        <v>0</v>
      </c>
      <c r="K141" s="221" t="s">
        <v>140</v>
      </c>
      <c r="L141" s="45"/>
      <c r="M141" s="226" t="s">
        <v>1</v>
      </c>
      <c r="N141" s="227" t="s">
        <v>43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141</v>
      </c>
      <c r="AT141" s="230" t="s">
        <v>136</v>
      </c>
      <c r="AU141" s="230" t="s">
        <v>88</v>
      </c>
      <c r="AY141" s="18" t="s">
        <v>134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86</v>
      </c>
      <c r="BK141" s="231">
        <f>ROUND(I141*H141,2)</f>
        <v>0</v>
      </c>
      <c r="BL141" s="18" t="s">
        <v>141</v>
      </c>
      <c r="BM141" s="230" t="s">
        <v>827</v>
      </c>
    </row>
    <row r="142" s="2" customFormat="1" ht="101.25" customHeight="1">
      <c r="A142" s="39"/>
      <c r="B142" s="40"/>
      <c r="C142" s="219" t="s">
        <v>178</v>
      </c>
      <c r="D142" s="219" t="s">
        <v>136</v>
      </c>
      <c r="E142" s="220" t="s">
        <v>828</v>
      </c>
      <c r="F142" s="221" t="s">
        <v>829</v>
      </c>
      <c r="G142" s="222" t="s">
        <v>256</v>
      </c>
      <c r="H142" s="223">
        <v>1.1</v>
      </c>
      <c r="I142" s="224"/>
      <c r="J142" s="225">
        <f>ROUND(I142*H142,2)</f>
        <v>0</v>
      </c>
      <c r="K142" s="221" t="s">
        <v>140</v>
      </c>
      <c r="L142" s="45"/>
      <c r="M142" s="226" t="s">
        <v>1</v>
      </c>
      <c r="N142" s="227" t="s">
        <v>43</v>
      </c>
      <c r="O142" s="92"/>
      <c r="P142" s="228">
        <f>O142*H142</f>
        <v>0</v>
      </c>
      <c r="Q142" s="228">
        <v>0.01269</v>
      </c>
      <c r="R142" s="228">
        <f>Q142*H142</f>
        <v>0.013959000000000002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141</v>
      </c>
      <c r="AT142" s="230" t="s">
        <v>136</v>
      </c>
      <c r="AU142" s="230" t="s">
        <v>88</v>
      </c>
      <c r="AY142" s="18" t="s">
        <v>134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86</v>
      </c>
      <c r="BK142" s="231">
        <f>ROUND(I142*H142,2)</f>
        <v>0</v>
      </c>
      <c r="BL142" s="18" t="s">
        <v>141</v>
      </c>
      <c r="BM142" s="230" t="s">
        <v>830</v>
      </c>
    </row>
    <row r="143" s="13" customFormat="1">
      <c r="A143" s="13"/>
      <c r="B143" s="232"/>
      <c r="C143" s="233"/>
      <c r="D143" s="234" t="s">
        <v>143</v>
      </c>
      <c r="E143" s="235" t="s">
        <v>1</v>
      </c>
      <c r="F143" s="236" t="s">
        <v>831</v>
      </c>
      <c r="G143" s="233"/>
      <c r="H143" s="237">
        <v>1.1</v>
      </c>
      <c r="I143" s="238"/>
      <c r="J143" s="233"/>
      <c r="K143" s="233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143</v>
      </c>
      <c r="AU143" s="243" t="s">
        <v>88</v>
      </c>
      <c r="AV143" s="13" t="s">
        <v>88</v>
      </c>
      <c r="AW143" s="13" t="s">
        <v>35</v>
      </c>
      <c r="AX143" s="13" t="s">
        <v>78</v>
      </c>
      <c r="AY143" s="243" t="s">
        <v>134</v>
      </c>
    </row>
    <row r="144" s="2" customFormat="1" ht="90" customHeight="1">
      <c r="A144" s="39"/>
      <c r="B144" s="40"/>
      <c r="C144" s="219" t="s">
        <v>184</v>
      </c>
      <c r="D144" s="219" t="s">
        <v>136</v>
      </c>
      <c r="E144" s="220" t="s">
        <v>407</v>
      </c>
      <c r="F144" s="221" t="s">
        <v>408</v>
      </c>
      <c r="G144" s="222" t="s">
        <v>256</v>
      </c>
      <c r="H144" s="223">
        <v>5.5</v>
      </c>
      <c r="I144" s="224"/>
      <c r="J144" s="225">
        <f>ROUND(I144*H144,2)</f>
        <v>0</v>
      </c>
      <c r="K144" s="221" t="s">
        <v>140</v>
      </c>
      <c r="L144" s="45"/>
      <c r="M144" s="226" t="s">
        <v>1</v>
      </c>
      <c r="N144" s="227" t="s">
        <v>43</v>
      </c>
      <c r="O144" s="92"/>
      <c r="P144" s="228">
        <f>O144*H144</f>
        <v>0</v>
      </c>
      <c r="Q144" s="228">
        <v>0.0369043</v>
      </c>
      <c r="R144" s="228">
        <f>Q144*H144</f>
        <v>0.20297365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141</v>
      </c>
      <c r="AT144" s="230" t="s">
        <v>136</v>
      </c>
      <c r="AU144" s="230" t="s">
        <v>88</v>
      </c>
      <c r="AY144" s="18" t="s">
        <v>134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86</v>
      </c>
      <c r="BK144" s="231">
        <f>ROUND(I144*H144,2)</f>
        <v>0</v>
      </c>
      <c r="BL144" s="18" t="s">
        <v>141</v>
      </c>
      <c r="BM144" s="230" t="s">
        <v>832</v>
      </c>
    </row>
    <row r="145" s="13" customFormat="1">
      <c r="A145" s="13"/>
      <c r="B145" s="232"/>
      <c r="C145" s="233"/>
      <c r="D145" s="234" t="s">
        <v>143</v>
      </c>
      <c r="E145" s="235" t="s">
        <v>1</v>
      </c>
      <c r="F145" s="236" t="s">
        <v>833</v>
      </c>
      <c r="G145" s="233"/>
      <c r="H145" s="237">
        <v>5.5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143</v>
      </c>
      <c r="AU145" s="243" t="s">
        <v>88</v>
      </c>
      <c r="AV145" s="13" t="s">
        <v>88</v>
      </c>
      <c r="AW145" s="13" t="s">
        <v>35</v>
      </c>
      <c r="AX145" s="13" t="s">
        <v>86</v>
      </c>
      <c r="AY145" s="243" t="s">
        <v>134</v>
      </c>
    </row>
    <row r="146" s="2" customFormat="1" ht="24.15" customHeight="1">
      <c r="A146" s="39"/>
      <c r="B146" s="40"/>
      <c r="C146" s="219" t="s">
        <v>189</v>
      </c>
      <c r="D146" s="219" t="s">
        <v>136</v>
      </c>
      <c r="E146" s="220" t="s">
        <v>834</v>
      </c>
      <c r="F146" s="221" t="s">
        <v>835</v>
      </c>
      <c r="G146" s="222" t="s">
        <v>192</v>
      </c>
      <c r="H146" s="223">
        <v>55.46</v>
      </c>
      <c r="I146" s="224"/>
      <c r="J146" s="225">
        <f>ROUND(I146*H146,2)</f>
        <v>0</v>
      </c>
      <c r="K146" s="221" t="s">
        <v>140</v>
      </c>
      <c r="L146" s="45"/>
      <c r="M146" s="226" t="s">
        <v>1</v>
      </c>
      <c r="N146" s="227" t="s">
        <v>43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141</v>
      </c>
      <c r="AT146" s="230" t="s">
        <v>136</v>
      </c>
      <c r="AU146" s="230" t="s">
        <v>88</v>
      </c>
      <c r="AY146" s="18" t="s">
        <v>134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86</v>
      </c>
      <c r="BK146" s="231">
        <f>ROUND(I146*H146,2)</f>
        <v>0</v>
      </c>
      <c r="BL146" s="18" t="s">
        <v>141</v>
      </c>
      <c r="BM146" s="230" t="s">
        <v>836</v>
      </c>
    </row>
    <row r="147" s="14" customFormat="1">
      <c r="A147" s="14"/>
      <c r="B147" s="244"/>
      <c r="C147" s="245"/>
      <c r="D147" s="234" t="s">
        <v>143</v>
      </c>
      <c r="E147" s="246" t="s">
        <v>1</v>
      </c>
      <c r="F147" s="247" t="s">
        <v>414</v>
      </c>
      <c r="G147" s="245"/>
      <c r="H147" s="246" t="s">
        <v>1</v>
      </c>
      <c r="I147" s="248"/>
      <c r="J147" s="245"/>
      <c r="K147" s="245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143</v>
      </c>
      <c r="AU147" s="253" t="s">
        <v>88</v>
      </c>
      <c r="AV147" s="14" t="s">
        <v>86</v>
      </c>
      <c r="AW147" s="14" t="s">
        <v>35</v>
      </c>
      <c r="AX147" s="14" t="s">
        <v>78</v>
      </c>
      <c r="AY147" s="253" t="s">
        <v>134</v>
      </c>
    </row>
    <row r="148" s="13" customFormat="1">
      <c r="A148" s="13"/>
      <c r="B148" s="232"/>
      <c r="C148" s="233"/>
      <c r="D148" s="234" t="s">
        <v>143</v>
      </c>
      <c r="E148" s="235" t="s">
        <v>1</v>
      </c>
      <c r="F148" s="236" t="s">
        <v>837</v>
      </c>
      <c r="G148" s="233"/>
      <c r="H148" s="237">
        <v>53.46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143</v>
      </c>
      <c r="AU148" s="243" t="s">
        <v>88</v>
      </c>
      <c r="AV148" s="13" t="s">
        <v>88</v>
      </c>
      <c r="AW148" s="13" t="s">
        <v>35</v>
      </c>
      <c r="AX148" s="13" t="s">
        <v>78</v>
      </c>
      <c r="AY148" s="243" t="s">
        <v>134</v>
      </c>
    </row>
    <row r="149" s="13" customFormat="1">
      <c r="A149" s="13"/>
      <c r="B149" s="232"/>
      <c r="C149" s="233"/>
      <c r="D149" s="234" t="s">
        <v>143</v>
      </c>
      <c r="E149" s="235" t="s">
        <v>1</v>
      </c>
      <c r="F149" s="236" t="s">
        <v>838</v>
      </c>
      <c r="G149" s="233"/>
      <c r="H149" s="237">
        <v>2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143</v>
      </c>
      <c r="AU149" s="243" t="s">
        <v>88</v>
      </c>
      <c r="AV149" s="13" t="s">
        <v>88</v>
      </c>
      <c r="AW149" s="13" t="s">
        <v>35</v>
      </c>
      <c r="AX149" s="13" t="s">
        <v>78</v>
      </c>
      <c r="AY149" s="243" t="s">
        <v>134</v>
      </c>
    </row>
    <row r="150" s="16" customFormat="1">
      <c r="A150" s="16"/>
      <c r="B150" s="265"/>
      <c r="C150" s="266"/>
      <c r="D150" s="234" t="s">
        <v>143</v>
      </c>
      <c r="E150" s="267" t="s">
        <v>1</v>
      </c>
      <c r="F150" s="268" t="s">
        <v>162</v>
      </c>
      <c r="G150" s="266"/>
      <c r="H150" s="269">
        <v>55.46</v>
      </c>
      <c r="I150" s="270"/>
      <c r="J150" s="266"/>
      <c r="K150" s="266"/>
      <c r="L150" s="271"/>
      <c r="M150" s="272"/>
      <c r="N150" s="273"/>
      <c r="O150" s="273"/>
      <c r="P150" s="273"/>
      <c r="Q150" s="273"/>
      <c r="R150" s="273"/>
      <c r="S150" s="273"/>
      <c r="T150" s="274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75" t="s">
        <v>143</v>
      </c>
      <c r="AU150" s="275" t="s">
        <v>88</v>
      </c>
      <c r="AV150" s="16" t="s">
        <v>141</v>
      </c>
      <c r="AW150" s="16" t="s">
        <v>35</v>
      </c>
      <c r="AX150" s="16" t="s">
        <v>86</v>
      </c>
      <c r="AY150" s="275" t="s">
        <v>134</v>
      </c>
    </row>
    <row r="151" s="2" customFormat="1" ht="44.25" customHeight="1">
      <c r="A151" s="39"/>
      <c r="B151" s="40"/>
      <c r="C151" s="219" t="s">
        <v>195</v>
      </c>
      <c r="D151" s="219" t="s">
        <v>136</v>
      </c>
      <c r="E151" s="220" t="s">
        <v>416</v>
      </c>
      <c r="F151" s="221" t="s">
        <v>417</v>
      </c>
      <c r="G151" s="222" t="s">
        <v>139</v>
      </c>
      <c r="H151" s="223">
        <v>1.264</v>
      </c>
      <c r="I151" s="224"/>
      <c r="J151" s="225">
        <f>ROUND(I151*H151,2)</f>
        <v>0</v>
      </c>
      <c r="K151" s="221" t="s">
        <v>140</v>
      </c>
      <c r="L151" s="45"/>
      <c r="M151" s="226" t="s">
        <v>1</v>
      </c>
      <c r="N151" s="227" t="s">
        <v>43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141</v>
      </c>
      <c r="AT151" s="230" t="s">
        <v>136</v>
      </c>
      <c r="AU151" s="230" t="s">
        <v>88</v>
      </c>
      <c r="AY151" s="18" t="s">
        <v>134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86</v>
      </c>
      <c r="BK151" s="231">
        <f>ROUND(I151*H151,2)</f>
        <v>0</v>
      </c>
      <c r="BL151" s="18" t="s">
        <v>141</v>
      </c>
      <c r="BM151" s="230" t="s">
        <v>839</v>
      </c>
    </row>
    <row r="152" s="13" customFormat="1">
      <c r="A152" s="13"/>
      <c r="B152" s="232"/>
      <c r="C152" s="233"/>
      <c r="D152" s="234" t="s">
        <v>143</v>
      </c>
      <c r="E152" s="235" t="s">
        <v>1</v>
      </c>
      <c r="F152" s="236" t="s">
        <v>840</v>
      </c>
      <c r="G152" s="233"/>
      <c r="H152" s="237">
        <v>1.2636000000000002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143</v>
      </c>
      <c r="AU152" s="243" t="s">
        <v>88</v>
      </c>
      <c r="AV152" s="13" t="s">
        <v>88</v>
      </c>
      <c r="AW152" s="13" t="s">
        <v>35</v>
      </c>
      <c r="AX152" s="13" t="s">
        <v>78</v>
      </c>
      <c r="AY152" s="243" t="s">
        <v>134</v>
      </c>
    </row>
    <row r="153" s="2" customFormat="1" ht="49.05" customHeight="1">
      <c r="A153" s="39"/>
      <c r="B153" s="40"/>
      <c r="C153" s="219" t="s">
        <v>201</v>
      </c>
      <c r="D153" s="219" t="s">
        <v>136</v>
      </c>
      <c r="E153" s="220" t="s">
        <v>841</v>
      </c>
      <c r="F153" s="221" t="s">
        <v>842</v>
      </c>
      <c r="G153" s="222" t="s">
        <v>139</v>
      </c>
      <c r="H153" s="223">
        <v>56.744</v>
      </c>
      <c r="I153" s="224"/>
      <c r="J153" s="225">
        <f>ROUND(I153*H153,2)</f>
        <v>0</v>
      </c>
      <c r="K153" s="221" t="s">
        <v>140</v>
      </c>
      <c r="L153" s="45"/>
      <c r="M153" s="226" t="s">
        <v>1</v>
      </c>
      <c r="N153" s="227" t="s">
        <v>43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141</v>
      </c>
      <c r="AT153" s="230" t="s">
        <v>136</v>
      </c>
      <c r="AU153" s="230" t="s">
        <v>88</v>
      </c>
      <c r="AY153" s="18" t="s">
        <v>134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86</v>
      </c>
      <c r="BK153" s="231">
        <f>ROUND(I153*H153,2)</f>
        <v>0</v>
      </c>
      <c r="BL153" s="18" t="s">
        <v>141</v>
      </c>
      <c r="BM153" s="230" t="s">
        <v>843</v>
      </c>
    </row>
    <row r="154" s="13" customFormat="1">
      <c r="A154" s="13"/>
      <c r="B154" s="232"/>
      <c r="C154" s="233"/>
      <c r="D154" s="234" t="s">
        <v>143</v>
      </c>
      <c r="E154" s="235" t="s">
        <v>1</v>
      </c>
      <c r="F154" s="236" t="s">
        <v>844</v>
      </c>
      <c r="G154" s="233"/>
      <c r="H154" s="237">
        <v>56.7437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143</v>
      </c>
      <c r="AU154" s="243" t="s">
        <v>88</v>
      </c>
      <c r="AV154" s="13" t="s">
        <v>88</v>
      </c>
      <c r="AW154" s="13" t="s">
        <v>35</v>
      </c>
      <c r="AX154" s="13" t="s">
        <v>78</v>
      </c>
      <c r="AY154" s="243" t="s">
        <v>134</v>
      </c>
    </row>
    <row r="155" s="2" customFormat="1" ht="44.25" customHeight="1">
      <c r="A155" s="39"/>
      <c r="B155" s="40"/>
      <c r="C155" s="219" t="s">
        <v>8</v>
      </c>
      <c r="D155" s="219" t="s">
        <v>136</v>
      </c>
      <c r="E155" s="220" t="s">
        <v>424</v>
      </c>
      <c r="F155" s="221" t="s">
        <v>425</v>
      </c>
      <c r="G155" s="222" t="s">
        <v>139</v>
      </c>
      <c r="H155" s="223">
        <v>0.68000000000000008</v>
      </c>
      <c r="I155" s="224"/>
      <c r="J155" s="225">
        <f>ROUND(I155*H155,2)</f>
        <v>0</v>
      </c>
      <c r="K155" s="221" t="s">
        <v>140</v>
      </c>
      <c r="L155" s="45"/>
      <c r="M155" s="226" t="s">
        <v>1</v>
      </c>
      <c r="N155" s="227" t="s">
        <v>43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141</v>
      </c>
      <c r="AT155" s="230" t="s">
        <v>136</v>
      </c>
      <c r="AU155" s="230" t="s">
        <v>88</v>
      </c>
      <c r="AY155" s="18" t="s">
        <v>134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86</v>
      </c>
      <c r="BK155" s="231">
        <f>ROUND(I155*H155,2)</f>
        <v>0</v>
      </c>
      <c r="BL155" s="18" t="s">
        <v>141</v>
      </c>
      <c r="BM155" s="230" t="s">
        <v>845</v>
      </c>
    </row>
    <row r="156" s="13" customFormat="1">
      <c r="A156" s="13"/>
      <c r="B156" s="232"/>
      <c r="C156" s="233"/>
      <c r="D156" s="234" t="s">
        <v>143</v>
      </c>
      <c r="E156" s="235" t="s">
        <v>1</v>
      </c>
      <c r="F156" s="236" t="s">
        <v>846</v>
      </c>
      <c r="G156" s="233"/>
      <c r="H156" s="237">
        <v>0.6804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143</v>
      </c>
      <c r="AU156" s="243" t="s">
        <v>88</v>
      </c>
      <c r="AV156" s="13" t="s">
        <v>88</v>
      </c>
      <c r="AW156" s="13" t="s">
        <v>35</v>
      </c>
      <c r="AX156" s="13" t="s">
        <v>78</v>
      </c>
      <c r="AY156" s="243" t="s">
        <v>134</v>
      </c>
    </row>
    <row r="157" s="2" customFormat="1" ht="49.05" customHeight="1">
      <c r="A157" s="39"/>
      <c r="B157" s="40"/>
      <c r="C157" s="219" t="s">
        <v>210</v>
      </c>
      <c r="D157" s="219" t="s">
        <v>136</v>
      </c>
      <c r="E157" s="220" t="s">
        <v>847</v>
      </c>
      <c r="F157" s="221" t="s">
        <v>848</v>
      </c>
      <c r="G157" s="222" t="s">
        <v>139</v>
      </c>
      <c r="H157" s="223">
        <v>30.554</v>
      </c>
      <c r="I157" s="224"/>
      <c r="J157" s="225">
        <f>ROUND(I157*H157,2)</f>
        <v>0</v>
      </c>
      <c r="K157" s="221" t="s">
        <v>140</v>
      </c>
      <c r="L157" s="45"/>
      <c r="M157" s="226" t="s">
        <v>1</v>
      </c>
      <c r="N157" s="227" t="s">
        <v>43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141</v>
      </c>
      <c r="AT157" s="230" t="s">
        <v>136</v>
      </c>
      <c r="AU157" s="230" t="s">
        <v>88</v>
      </c>
      <c r="AY157" s="18" t="s">
        <v>134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86</v>
      </c>
      <c r="BK157" s="231">
        <f>ROUND(I157*H157,2)</f>
        <v>0</v>
      </c>
      <c r="BL157" s="18" t="s">
        <v>141</v>
      </c>
      <c r="BM157" s="230" t="s">
        <v>849</v>
      </c>
    </row>
    <row r="158" s="14" customFormat="1">
      <c r="A158" s="14"/>
      <c r="B158" s="244"/>
      <c r="C158" s="245"/>
      <c r="D158" s="234" t="s">
        <v>143</v>
      </c>
      <c r="E158" s="246" t="s">
        <v>1</v>
      </c>
      <c r="F158" s="247" t="s">
        <v>850</v>
      </c>
      <c r="G158" s="245"/>
      <c r="H158" s="246" t="s">
        <v>1</v>
      </c>
      <c r="I158" s="248"/>
      <c r="J158" s="245"/>
      <c r="K158" s="245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143</v>
      </c>
      <c r="AU158" s="253" t="s">
        <v>88</v>
      </c>
      <c r="AV158" s="14" t="s">
        <v>86</v>
      </c>
      <c r="AW158" s="14" t="s">
        <v>35</v>
      </c>
      <c r="AX158" s="14" t="s">
        <v>78</v>
      </c>
      <c r="AY158" s="253" t="s">
        <v>134</v>
      </c>
    </row>
    <row r="159" s="13" customFormat="1">
      <c r="A159" s="13"/>
      <c r="B159" s="232"/>
      <c r="C159" s="233"/>
      <c r="D159" s="234" t="s">
        <v>143</v>
      </c>
      <c r="E159" s="235" t="s">
        <v>1</v>
      </c>
      <c r="F159" s="236" t="s">
        <v>851</v>
      </c>
      <c r="G159" s="233"/>
      <c r="H159" s="237">
        <v>30.5543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143</v>
      </c>
      <c r="AU159" s="243" t="s">
        <v>88</v>
      </c>
      <c r="AV159" s="13" t="s">
        <v>88</v>
      </c>
      <c r="AW159" s="13" t="s">
        <v>35</v>
      </c>
      <c r="AX159" s="13" t="s">
        <v>86</v>
      </c>
      <c r="AY159" s="243" t="s">
        <v>134</v>
      </c>
    </row>
    <row r="160" s="2" customFormat="1" ht="37.8" customHeight="1">
      <c r="A160" s="39"/>
      <c r="B160" s="40"/>
      <c r="C160" s="219" t="s">
        <v>214</v>
      </c>
      <c r="D160" s="219" t="s">
        <v>136</v>
      </c>
      <c r="E160" s="220" t="s">
        <v>852</v>
      </c>
      <c r="F160" s="221" t="s">
        <v>853</v>
      </c>
      <c r="G160" s="222" t="s">
        <v>139</v>
      </c>
      <c r="H160" s="223">
        <v>16.771999999999998</v>
      </c>
      <c r="I160" s="224"/>
      <c r="J160" s="225">
        <f>ROUND(I160*H160,2)</f>
        <v>0</v>
      </c>
      <c r="K160" s="221" t="s">
        <v>140</v>
      </c>
      <c r="L160" s="45"/>
      <c r="M160" s="226" t="s">
        <v>1</v>
      </c>
      <c r="N160" s="227" t="s">
        <v>43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141</v>
      </c>
      <c r="AT160" s="230" t="s">
        <v>136</v>
      </c>
      <c r="AU160" s="230" t="s">
        <v>88</v>
      </c>
      <c r="AY160" s="18" t="s">
        <v>134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86</v>
      </c>
      <c r="BK160" s="231">
        <f>ROUND(I160*H160,2)</f>
        <v>0</v>
      </c>
      <c r="BL160" s="18" t="s">
        <v>141</v>
      </c>
      <c r="BM160" s="230" t="s">
        <v>854</v>
      </c>
    </row>
    <row r="161" s="13" customFormat="1">
      <c r="A161" s="13"/>
      <c r="B161" s="232"/>
      <c r="C161" s="233"/>
      <c r="D161" s="234" t="s">
        <v>143</v>
      </c>
      <c r="E161" s="235" t="s">
        <v>1</v>
      </c>
      <c r="F161" s="236" t="s">
        <v>855</v>
      </c>
      <c r="G161" s="233"/>
      <c r="H161" s="237">
        <v>5.9722</v>
      </c>
      <c r="I161" s="238"/>
      <c r="J161" s="233"/>
      <c r="K161" s="233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143</v>
      </c>
      <c r="AU161" s="243" t="s">
        <v>88</v>
      </c>
      <c r="AV161" s="13" t="s">
        <v>88</v>
      </c>
      <c r="AW161" s="13" t="s">
        <v>35</v>
      </c>
      <c r="AX161" s="13" t="s">
        <v>78</v>
      </c>
      <c r="AY161" s="243" t="s">
        <v>134</v>
      </c>
    </row>
    <row r="162" s="13" customFormat="1">
      <c r="A162" s="13"/>
      <c r="B162" s="232"/>
      <c r="C162" s="233"/>
      <c r="D162" s="234" t="s">
        <v>143</v>
      </c>
      <c r="E162" s="235" t="s">
        <v>1</v>
      </c>
      <c r="F162" s="236" t="s">
        <v>856</v>
      </c>
      <c r="G162" s="233"/>
      <c r="H162" s="237">
        <v>4.8</v>
      </c>
      <c r="I162" s="238"/>
      <c r="J162" s="233"/>
      <c r="K162" s="233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143</v>
      </c>
      <c r="AU162" s="243" t="s">
        <v>88</v>
      </c>
      <c r="AV162" s="13" t="s">
        <v>88</v>
      </c>
      <c r="AW162" s="13" t="s">
        <v>35</v>
      </c>
      <c r="AX162" s="13" t="s">
        <v>78</v>
      </c>
      <c r="AY162" s="243" t="s">
        <v>134</v>
      </c>
    </row>
    <row r="163" s="13" customFormat="1">
      <c r="A163" s="13"/>
      <c r="B163" s="232"/>
      <c r="C163" s="233"/>
      <c r="D163" s="234" t="s">
        <v>143</v>
      </c>
      <c r="E163" s="235" t="s">
        <v>1</v>
      </c>
      <c r="F163" s="236" t="s">
        <v>857</v>
      </c>
      <c r="G163" s="233"/>
      <c r="H163" s="237">
        <v>6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143</v>
      </c>
      <c r="AU163" s="243" t="s">
        <v>88</v>
      </c>
      <c r="AV163" s="13" t="s">
        <v>88</v>
      </c>
      <c r="AW163" s="13" t="s">
        <v>35</v>
      </c>
      <c r="AX163" s="13" t="s">
        <v>78</v>
      </c>
      <c r="AY163" s="243" t="s">
        <v>134</v>
      </c>
    </row>
    <row r="164" s="2" customFormat="1" ht="37.8" customHeight="1">
      <c r="A164" s="39"/>
      <c r="B164" s="40"/>
      <c r="C164" s="219" t="s">
        <v>220</v>
      </c>
      <c r="D164" s="219" t="s">
        <v>136</v>
      </c>
      <c r="E164" s="220" t="s">
        <v>858</v>
      </c>
      <c r="F164" s="221" t="s">
        <v>859</v>
      </c>
      <c r="G164" s="222" t="s">
        <v>139</v>
      </c>
      <c r="H164" s="223">
        <v>3.216</v>
      </c>
      <c r="I164" s="224"/>
      <c r="J164" s="225">
        <f>ROUND(I164*H164,2)</f>
        <v>0</v>
      </c>
      <c r="K164" s="221" t="s">
        <v>140</v>
      </c>
      <c r="L164" s="45"/>
      <c r="M164" s="226" t="s">
        <v>1</v>
      </c>
      <c r="N164" s="227" t="s">
        <v>43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141</v>
      </c>
      <c r="AT164" s="230" t="s">
        <v>136</v>
      </c>
      <c r="AU164" s="230" t="s">
        <v>88</v>
      </c>
      <c r="AY164" s="18" t="s">
        <v>134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86</v>
      </c>
      <c r="BK164" s="231">
        <f>ROUND(I164*H164,2)</f>
        <v>0</v>
      </c>
      <c r="BL164" s="18" t="s">
        <v>141</v>
      </c>
      <c r="BM164" s="230" t="s">
        <v>860</v>
      </c>
    </row>
    <row r="165" s="13" customFormat="1">
      <c r="A165" s="13"/>
      <c r="B165" s="232"/>
      <c r="C165" s="233"/>
      <c r="D165" s="234" t="s">
        <v>143</v>
      </c>
      <c r="E165" s="235" t="s">
        <v>1</v>
      </c>
      <c r="F165" s="236" t="s">
        <v>861</v>
      </c>
      <c r="G165" s="233"/>
      <c r="H165" s="237">
        <v>3.2158000000000004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143</v>
      </c>
      <c r="AU165" s="243" t="s">
        <v>88</v>
      </c>
      <c r="AV165" s="13" t="s">
        <v>88</v>
      </c>
      <c r="AW165" s="13" t="s">
        <v>35</v>
      </c>
      <c r="AX165" s="13" t="s">
        <v>78</v>
      </c>
      <c r="AY165" s="243" t="s">
        <v>134</v>
      </c>
    </row>
    <row r="166" s="2" customFormat="1" ht="37.8" customHeight="1">
      <c r="A166" s="39"/>
      <c r="B166" s="40"/>
      <c r="C166" s="219" t="s">
        <v>228</v>
      </c>
      <c r="D166" s="219" t="s">
        <v>136</v>
      </c>
      <c r="E166" s="220" t="s">
        <v>862</v>
      </c>
      <c r="F166" s="221" t="s">
        <v>863</v>
      </c>
      <c r="G166" s="222" t="s">
        <v>192</v>
      </c>
      <c r="H166" s="223">
        <v>178.544</v>
      </c>
      <c r="I166" s="224"/>
      <c r="J166" s="225">
        <f>ROUND(I166*H166,2)</f>
        <v>0</v>
      </c>
      <c r="K166" s="221" t="s">
        <v>140</v>
      </c>
      <c r="L166" s="45"/>
      <c r="M166" s="226" t="s">
        <v>1</v>
      </c>
      <c r="N166" s="227" t="s">
        <v>43</v>
      </c>
      <c r="O166" s="92"/>
      <c r="P166" s="228">
        <f>O166*H166</f>
        <v>0</v>
      </c>
      <c r="Q166" s="228">
        <v>0.00084</v>
      </c>
      <c r="R166" s="228">
        <f>Q166*H166</f>
        <v>0.14997696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141</v>
      </c>
      <c r="AT166" s="230" t="s">
        <v>136</v>
      </c>
      <c r="AU166" s="230" t="s">
        <v>88</v>
      </c>
      <c r="AY166" s="18" t="s">
        <v>134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86</v>
      </c>
      <c r="BK166" s="231">
        <f>ROUND(I166*H166,2)</f>
        <v>0</v>
      </c>
      <c r="BL166" s="18" t="s">
        <v>141</v>
      </c>
      <c r="BM166" s="230" t="s">
        <v>864</v>
      </c>
    </row>
    <row r="167" s="14" customFormat="1">
      <c r="A167" s="14"/>
      <c r="B167" s="244"/>
      <c r="C167" s="245"/>
      <c r="D167" s="234" t="s">
        <v>143</v>
      </c>
      <c r="E167" s="246" t="s">
        <v>1</v>
      </c>
      <c r="F167" s="247" t="s">
        <v>438</v>
      </c>
      <c r="G167" s="245"/>
      <c r="H167" s="246" t="s">
        <v>1</v>
      </c>
      <c r="I167" s="248"/>
      <c r="J167" s="245"/>
      <c r="K167" s="245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143</v>
      </c>
      <c r="AU167" s="253" t="s">
        <v>88</v>
      </c>
      <c r="AV167" s="14" t="s">
        <v>86</v>
      </c>
      <c r="AW167" s="14" t="s">
        <v>35</v>
      </c>
      <c r="AX167" s="14" t="s">
        <v>78</v>
      </c>
      <c r="AY167" s="253" t="s">
        <v>134</v>
      </c>
    </row>
    <row r="168" s="13" customFormat="1">
      <c r="A168" s="13"/>
      <c r="B168" s="232"/>
      <c r="C168" s="233"/>
      <c r="D168" s="234" t="s">
        <v>143</v>
      </c>
      <c r="E168" s="235" t="s">
        <v>1</v>
      </c>
      <c r="F168" s="236" t="s">
        <v>865</v>
      </c>
      <c r="G168" s="233"/>
      <c r="H168" s="237">
        <v>164.864</v>
      </c>
      <c r="I168" s="238"/>
      <c r="J168" s="233"/>
      <c r="K168" s="233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143</v>
      </c>
      <c r="AU168" s="243" t="s">
        <v>88</v>
      </c>
      <c r="AV168" s="13" t="s">
        <v>88</v>
      </c>
      <c r="AW168" s="13" t="s">
        <v>35</v>
      </c>
      <c r="AX168" s="13" t="s">
        <v>78</v>
      </c>
      <c r="AY168" s="243" t="s">
        <v>134</v>
      </c>
    </row>
    <row r="169" s="14" customFormat="1">
      <c r="A169" s="14"/>
      <c r="B169" s="244"/>
      <c r="C169" s="245"/>
      <c r="D169" s="234" t="s">
        <v>143</v>
      </c>
      <c r="E169" s="246" t="s">
        <v>1</v>
      </c>
      <c r="F169" s="247" t="s">
        <v>866</v>
      </c>
      <c r="G169" s="245"/>
      <c r="H169" s="246" t="s">
        <v>1</v>
      </c>
      <c r="I169" s="248"/>
      <c r="J169" s="245"/>
      <c r="K169" s="245"/>
      <c r="L169" s="249"/>
      <c r="M169" s="250"/>
      <c r="N169" s="251"/>
      <c r="O169" s="251"/>
      <c r="P169" s="251"/>
      <c r="Q169" s="251"/>
      <c r="R169" s="251"/>
      <c r="S169" s="251"/>
      <c r="T169" s="25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3" t="s">
        <v>143</v>
      </c>
      <c r="AU169" s="253" t="s">
        <v>88</v>
      </c>
      <c r="AV169" s="14" t="s">
        <v>86</v>
      </c>
      <c r="AW169" s="14" t="s">
        <v>35</v>
      </c>
      <c r="AX169" s="14" t="s">
        <v>78</v>
      </c>
      <c r="AY169" s="253" t="s">
        <v>134</v>
      </c>
    </row>
    <row r="170" s="13" customFormat="1">
      <c r="A170" s="13"/>
      <c r="B170" s="232"/>
      <c r="C170" s="233"/>
      <c r="D170" s="234" t="s">
        <v>143</v>
      </c>
      <c r="E170" s="235" t="s">
        <v>1</v>
      </c>
      <c r="F170" s="236" t="s">
        <v>867</v>
      </c>
      <c r="G170" s="233"/>
      <c r="H170" s="237">
        <v>13.68</v>
      </c>
      <c r="I170" s="238"/>
      <c r="J170" s="233"/>
      <c r="K170" s="233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143</v>
      </c>
      <c r="AU170" s="243" t="s">
        <v>88</v>
      </c>
      <c r="AV170" s="13" t="s">
        <v>88</v>
      </c>
      <c r="AW170" s="13" t="s">
        <v>35</v>
      </c>
      <c r="AX170" s="13" t="s">
        <v>78</v>
      </c>
      <c r="AY170" s="243" t="s">
        <v>134</v>
      </c>
    </row>
    <row r="171" s="16" customFormat="1">
      <c r="A171" s="16"/>
      <c r="B171" s="265"/>
      <c r="C171" s="266"/>
      <c r="D171" s="234" t="s">
        <v>143</v>
      </c>
      <c r="E171" s="267" t="s">
        <v>1</v>
      </c>
      <c r="F171" s="268" t="s">
        <v>162</v>
      </c>
      <c r="G171" s="266"/>
      <c r="H171" s="269">
        <v>178.544</v>
      </c>
      <c r="I171" s="270"/>
      <c r="J171" s="266"/>
      <c r="K171" s="266"/>
      <c r="L171" s="271"/>
      <c r="M171" s="272"/>
      <c r="N171" s="273"/>
      <c r="O171" s="273"/>
      <c r="P171" s="273"/>
      <c r="Q171" s="273"/>
      <c r="R171" s="273"/>
      <c r="S171" s="273"/>
      <c r="T171" s="274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T171" s="275" t="s">
        <v>143</v>
      </c>
      <c r="AU171" s="275" t="s">
        <v>88</v>
      </c>
      <c r="AV171" s="16" t="s">
        <v>141</v>
      </c>
      <c r="AW171" s="16" t="s">
        <v>35</v>
      </c>
      <c r="AX171" s="16" t="s">
        <v>86</v>
      </c>
      <c r="AY171" s="275" t="s">
        <v>134</v>
      </c>
    </row>
    <row r="172" s="2" customFormat="1" ht="44.25" customHeight="1">
      <c r="A172" s="39"/>
      <c r="B172" s="40"/>
      <c r="C172" s="219" t="s">
        <v>232</v>
      </c>
      <c r="D172" s="219" t="s">
        <v>136</v>
      </c>
      <c r="E172" s="220" t="s">
        <v>868</v>
      </c>
      <c r="F172" s="221" t="s">
        <v>869</v>
      </c>
      <c r="G172" s="222" t="s">
        <v>192</v>
      </c>
      <c r="H172" s="223">
        <v>178.544</v>
      </c>
      <c r="I172" s="224"/>
      <c r="J172" s="225">
        <f>ROUND(I172*H172,2)</f>
        <v>0</v>
      </c>
      <c r="K172" s="221" t="s">
        <v>140</v>
      </c>
      <c r="L172" s="45"/>
      <c r="M172" s="226" t="s">
        <v>1</v>
      </c>
      <c r="N172" s="227" t="s">
        <v>43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141</v>
      </c>
      <c r="AT172" s="230" t="s">
        <v>136</v>
      </c>
      <c r="AU172" s="230" t="s">
        <v>88</v>
      </c>
      <c r="AY172" s="18" t="s">
        <v>134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86</v>
      </c>
      <c r="BK172" s="231">
        <f>ROUND(I172*H172,2)</f>
        <v>0</v>
      </c>
      <c r="BL172" s="18" t="s">
        <v>141</v>
      </c>
      <c r="BM172" s="230" t="s">
        <v>870</v>
      </c>
    </row>
    <row r="173" s="2" customFormat="1" ht="37.8" customHeight="1">
      <c r="A173" s="39"/>
      <c r="B173" s="40"/>
      <c r="C173" s="219" t="s">
        <v>236</v>
      </c>
      <c r="D173" s="219" t="s">
        <v>136</v>
      </c>
      <c r="E173" s="220" t="s">
        <v>871</v>
      </c>
      <c r="F173" s="221" t="s">
        <v>872</v>
      </c>
      <c r="G173" s="222" t="s">
        <v>192</v>
      </c>
      <c r="H173" s="223">
        <v>57.6</v>
      </c>
      <c r="I173" s="224"/>
      <c r="J173" s="225">
        <f>ROUND(I173*H173,2)</f>
        <v>0</v>
      </c>
      <c r="K173" s="221" t="s">
        <v>140</v>
      </c>
      <c r="L173" s="45"/>
      <c r="M173" s="226" t="s">
        <v>1</v>
      </c>
      <c r="N173" s="227" t="s">
        <v>43</v>
      </c>
      <c r="O173" s="92"/>
      <c r="P173" s="228">
        <f>O173*H173</f>
        <v>0</v>
      </c>
      <c r="Q173" s="228">
        <v>0.002265</v>
      </c>
      <c r="R173" s="228">
        <f>Q173*H173</f>
        <v>0.130464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141</v>
      </c>
      <c r="AT173" s="230" t="s">
        <v>136</v>
      </c>
      <c r="AU173" s="230" t="s">
        <v>88</v>
      </c>
      <c r="AY173" s="18" t="s">
        <v>134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86</v>
      </c>
      <c r="BK173" s="231">
        <f>ROUND(I173*H173,2)</f>
        <v>0</v>
      </c>
      <c r="BL173" s="18" t="s">
        <v>141</v>
      </c>
      <c r="BM173" s="230" t="s">
        <v>873</v>
      </c>
    </row>
    <row r="174" s="13" customFormat="1">
      <c r="A174" s="13"/>
      <c r="B174" s="232"/>
      <c r="C174" s="233"/>
      <c r="D174" s="234" t="s">
        <v>143</v>
      </c>
      <c r="E174" s="235" t="s">
        <v>1</v>
      </c>
      <c r="F174" s="236" t="s">
        <v>874</v>
      </c>
      <c r="G174" s="233"/>
      <c r="H174" s="237">
        <v>57.6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143</v>
      </c>
      <c r="AU174" s="243" t="s">
        <v>88</v>
      </c>
      <c r="AV174" s="13" t="s">
        <v>88</v>
      </c>
      <c r="AW174" s="13" t="s">
        <v>35</v>
      </c>
      <c r="AX174" s="13" t="s">
        <v>78</v>
      </c>
      <c r="AY174" s="243" t="s">
        <v>134</v>
      </c>
    </row>
    <row r="175" s="2" customFormat="1" ht="55.5" customHeight="1">
      <c r="A175" s="39"/>
      <c r="B175" s="40"/>
      <c r="C175" s="219" t="s">
        <v>242</v>
      </c>
      <c r="D175" s="219" t="s">
        <v>136</v>
      </c>
      <c r="E175" s="220" t="s">
        <v>875</v>
      </c>
      <c r="F175" s="221" t="s">
        <v>876</v>
      </c>
      <c r="G175" s="222" t="s">
        <v>192</v>
      </c>
      <c r="H175" s="223">
        <v>57.6</v>
      </c>
      <c r="I175" s="224"/>
      <c r="J175" s="225">
        <f>ROUND(I175*H175,2)</f>
        <v>0</v>
      </c>
      <c r="K175" s="221" t="s">
        <v>140</v>
      </c>
      <c r="L175" s="45"/>
      <c r="M175" s="226" t="s">
        <v>1</v>
      </c>
      <c r="N175" s="227" t="s">
        <v>43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141</v>
      </c>
      <c r="AT175" s="230" t="s">
        <v>136</v>
      </c>
      <c r="AU175" s="230" t="s">
        <v>88</v>
      </c>
      <c r="AY175" s="18" t="s">
        <v>134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86</v>
      </c>
      <c r="BK175" s="231">
        <f>ROUND(I175*H175,2)</f>
        <v>0</v>
      </c>
      <c r="BL175" s="18" t="s">
        <v>141</v>
      </c>
      <c r="BM175" s="230" t="s">
        <v>877</v>
      </c>
    </row>
    <row r="176" s="2" customFormat="1" ht="24.15" customHeight="1">
      <c r="A176" s="39"/>
      <c r="B176" s="40"/>
      <c r="C176" s="219" t="s">
        <v>250</v>
      </c>
      <c r="D176" s="219" t="s">
        <v>136</v>
      </c>
      <c r="E176" s="220" t="s">
        <v>444</v>
      </c>
      <c r="F176" s="221" t="s">
        <v>445</v>
      </c>
      <c r="G176" s="222" t="s">
        <v>139</v>
      </c>
      <c r="H176" s="223">
        <v>23.55</v>
      </c>
      <c r="I176" s="224"/>
      <c r="J176" s="225">
        <f>ROUND(I176*H176,2)</f>
        <v>0</v>
      </c>
      <c r="K176" s="221" t="s">
        <v>1</v>
      </c>
      <c r="L176" s="45"/>
      <c r="M176" s="226" t="s">
        <v>1</v>
      </c>
      <c r="N176" s="227" t="s">
        <v>43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141</v>
      </c>
      <c r="AT176" s="230" t="s">
        <v>136</v>
      </c>
      <c r="AU176" s="230" t="s">
        <v>88</v>
      </c>
      <c r="AY176" s="18" t="s">
        <v>134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86</v>
      </c>
      <c r="BK176" s="231">
        <f>ROUND(I176*H176,2)</f>
        <v>0</v>
      </c>
      <c r="BL176" s="18" t="s">
        <v>141</v>
      </c>
      <c r="BM176" s="230" t="s">
        <v>878</v>
      </c>
    </row>
    <row r="177" s="14" customFormat="1">
      <c r="A177" s="14"/>
      <c r="B177" s="244"/>
      <c r="C177" s="245"/>
      <c r="D177" s="234" t="s">
        <v>143</v>
      </c>
      <c r="E177" s="246" t="s">
        <v>1</v>
      </c>
      <c r="F177" s="247" t="s">
        <v>447</v>
      </c>
      <c r="G177" s="245"/>
      <c r="H177" s="246" t="s">
        <v>1</v>
      </c>
      <c r="I177" s="248"/>
      <c r="J177" s="245"/>
      <c r="K177" s="245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143</v>
      </c>
      <c r="AU177" s="253" t="s">
        <v>88</v>
      </c>
      <c r="AV177" s="14" t="s">
        <v>86</v>
      </c>
      <c r="AW177" s="14" t="s">
        <v>35</v>
      </c>
      <c r="AX177" s="14" t="s">
        <v>78</v>
      </c>
      <c r="AY177" s="253" t="s">
        <v>134</v>
      </c>
    </row>
    <row r="178" s="13" customFormat="1">
      <c r="A178" s="13"/>
      <c r="B178" s="232"/>
      <c r="C178" s="233"/>
      <c r="D178" s="234" t="s">
        <v>143</v>
      </c>
      <c r="E178" s="235" t="s">
        <v>1</v>
      </c>
      <c r="F178" s="236" t="s">
        <v>879</v>
      </c>
      <c r="G178" s="233"/>
      <c r="H178" s="237">
        <v>23.55</v>
      </c>
      <c r="I178" s="238"/>
      <c r="J178" s="233"/>
      <c r="K178" s="233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143</v>
      </c>
      <c r="AU178" s="243" t="s">
        <v>88</v>
      </c>
      <c r="AV178" s="13" t="s">
        <v>88</v>
      </c>
      <c r="AW178" s="13" t="s">
        <v>35</v>
      </c>
      <c r="AX178" s="13" t="s">
        <v>86</v>
      </c>
      <c r="AY178" s="243" t="s">
        <v>134</v>
      </c>
    </row>
    <row r="179" s="2" customFormat="1" ht="62.7" customHeight="1">
      <c r="A179" s="39"/>
      <c r="B179" s="40"/>
      <c r="C179" s="219" t="s">
        <v>7</v>
      </c>
      <c r="D179" s="219" t="s">
        <v>136</v>
      </c>
      <c r="E179" s="220" t="s">
        <v>449</v>
      </c>
      <c r="F179" s="221" t="s">
        <v>450</v>
      </c>
      <c r="G179" s="222" t="s">
        <v>139</v>
      </c>
      <c r="H179" s="223">
        <v>102.701</v>
      </c>
      <c r="I179" s="224"/>
      <c r="J179" s="225">
        <f>ROUND(I179*H179,2)</f>
        <v>0</v>
      </c>
      <c r="K179" s="221" t="s">
        <v>140</v>
      </c>
      <c r="L179" s="45"/>
      <c r="M179" s="226" t="s">
        <v>1</v>
      </c>
      <c r="N179" s="227" t="s">
        <v>43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141</v>
      </c>
      <c r="AT179" s="230" t="s">
        <v>136</v>
      </c>
      <c r="AU179" s="230" t="s">
        <v>88</v>
      </c>
      <c r="AY179" s="18" t="s">
        <v>134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86</v>
      </c>
      <c r="BK179" s="231">
        <f>ROUND(I179*H179,2)</f>
        <v>0</v>
      </c>
      <c r="BL179" s="18" t="s">
        <v>141</v>
      </c>
      <c r="BM179" s="230" t="s">
        <v>880</v>
      </c>
    </row>
    <row r="180" s="14" customFormat="1">
      <c r="A180" s="14"/>
      <c r="B180" s="244"/>
      <c r="C180" s="245"/>
      <c r="D180" s="234" t="s">
        <v>143</v>
      </c>
      <c r="E180" s="246" t="s">
        <v>1</v>
      </c>
      <c r="F180" s="247" t="s">
        <v>452</v>
      </c>
      <c r="G180" s="245"/>
      <c r="H180" s="246" t="s">
        <v>1</v>
      </c>
      <c r="I180" s="248"/>
      <c r="J180" s="245"/>
      <c r="K180" s="245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143</v>
      </c>
      <c r="AU180" s="253" t="s">
        <v>88</v>
      </c>
      <c r="AV180" s="14" t="s">
        <v>86</v>
      </c>
      <c r="AW180" s="14" t="s">
        <v>35</v>
      </c>
      <c r="AX180" s="14" t="s">
        <v>78</v>
      </c>
      <c r="AY180" s="253" t="s">
        <v>134</v>
      </c>
    </row>
    <row r="181" s="13" customFormat="1">
      <c r="A181" s="13"/>
      <c r="B181" s="232"/>
      <c r="C181" s="233"/>
      <c r="D181" s="234" t="s">
        <v>143</v>
      </c>
      <c r="E181" s="235" t="s">
        <v>1</v>
      </c>
      <c r="F181" s="236" t="s">
        <v>881</v>
      </c>
      <c r="G181" s="233"/>
      <c r="H181" s="237">
        <v>81.10095</v>
      </c>
      <c r="I181" s="238"/>
      <c r="J181" s="233"/>
      <c r="K181" s="233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143</v>
      </c>
      <c r="AU181" s="243" t="s">
        <v>88</v>
      </c>
      <c r="AV181" s="13" t="s">
        <v>88</v>
      </c>
      <c r="AW181" s="13" t="s">
        <v>35</v>
      </c>
      <c r="AX181" s="13" t="s">
        <v>78</v>
      </c>
      <c r="AY181" s="243" t="s">
        <v>134</v>
      </c>
    </row>
    <row r="182" s="14" customFormat="1">
      <c r="A182" s="14"/>
      <c r="B182" s="244"/>
      <c r="C182" s="245"/>
      <c r="D182" s="234" t="s">
        <v>143</v>
      </c>
      <c r="E182" s="246" t="s">
        <v>1</v>
      </c>
      <c r="F182" s="247" t="s">
        <v>882</v>
      </c>
      <c r="G182" s="245"/>
      <c r="H182" s="246" t="s">
        <v>1</v>
      </c>
      <c r="I182" s="248"/>
      <c r="J182" s="245"/>
      <c r="K182" s="245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143</v>
      </c>
      <c r="AU182" s="253" t="s">
        <v>88</v>
      </c>
      <c r="AV182" s="14" t="s">
        <v>86</v>
      </c>
      <c r="AW182" s="14" t="s">
        <v>35</v>
      </c>
      <c r="AX182" s="14" t="s">
        <v>78</v>
      </c>
      <c r="AY182" s="253" t="s">
        <v>134</v>
      </c>
    </row>
    <row r="183" s="13" customFormat="1">
      <c r="A183" s="13"/>
      <c r="B183" s="232"/>
      <c r="C183" s="233"/>
      <c r="D183" s="234" t="s">
        <v>143</v>
      </c>
      <c r="E183" s="235" t="s">
        <v>1</v>
      </c>
      <c r="F183" s="236" t="s">
        <v>883</v>
      </c>
      <c r="G183" s="233"/>
      <c r="H183" s="237">
        <v>21.6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143</v>
      </c>
      <c r="AU183" s="243" t="s">
        <v>88</v>
      </c>
      <c r="AV183" s="13" t="s">
        <v>88</v>
      </c>
      <c r="AW183" s="13" t="s">
        <v>35</v>
      </c>
      <c r="AX183" s="13" t="s">
        <v>78</v>
      </c>
      <c r="AY183" s="243" t="s">
        <v>134</v>
      </c>
    </row>
    <row r="184" s="16" customFormat="1">
      <c r="A184" s="16"/>
      <c r="B184" s="265"/>
      <c r="C184" s="266"/>
      <c r="D184" s="234" t="s">
        <v>143</v>
      </c>
      <c r="E184" s="267" t="s">
        <v>1</v>
      </c>
      <c r="F184" s="268" t="s">
        <v>162</v>
      </c>
      <c r="G184" s="266"/>
      <c r="H184" s="269">
        <v>102.70095</v>
      </c>
      <c r="I184" s="270"/>
      <c r="J184" s="266"/>
      <c r="K184" s="266"/>
      <c r="L184" s="271"/>
      <c r="M184" s="272"/>
      <c r="N184" s="273"/>
      <c r="O184" s="273"/>
      <c r="P184" s="273"/>
      <c r="Q184" s="273"/>
      <c r="R184" s="273"/>
      <c r="S184" s="273"/>
      <c r="T184" s="274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T184" s="275" t="s">
        <v>143</v>
      </c>
      <c r="AU184" s="275" t="s">
        <v>88</v>
      </c>
      <c r="AV184" s="16" t="s">
        <v>141</v>
      </c>
      <c r="AW184" s="16" t="s">
        <v>35</v>
      </c>
      <c r="AX184" s="16" t="s">
        <v>86</v>
      </c>
      <c r="AY184" s="275" t="s">
        <v>134</v>
      </c>
    </row>
    <row r="185" s="2" customFormat="1" ht="62.7" customHeight="1">
      <c r="A185" s="39"/>
      <c r="B185" s="40"/>
      <c r="C185" s="219" t="s">
        <v>258</v>
      </c>
      <c r="D185" s="219" t="s">
        <v>136</v>
      </c>
      <c r="E185" s="220" t="s">
        <v>163</v>
      </c>
      <c r="F185" s="221" t="s">
        <v>164</v>
      </c>
      <c r="G185" s="222" t="s">
        <v>139</v>
      </c>
      <c r="H185" s="223">
        <v>74.73</v>
      </c>
      <c r="I185" s="224"/>
      <c r="J185" s="225">
        <f>ROUND(I185*H185,2)</f>
        <v>0</v>
      </c>
      <c r="K185" s="221" t="s">
        <v>140</v>
      </c>
      <c r="L185" s="45"/>
      <c r="M185" s="226" t="s">
        <v>1</v>
      </c>
      <c r="N185" s="227" t="s">
        <v>43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141</v>
      </c>
      <c r="AT185" s="230" t="s">
        <v>136</v>
      </c>
      <c r="AU185" s="230" t="s">
        <v>88</v>
      </c>
      <c r="AY185" s="18" t="s">
        <v>134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86</v>
      </c>
      <c r="BK185" s="231">
        <f>ROUND(I185*H185,2)</f>
        <v>0</v>
      </c>
      <c r="BL185" s="18" t="s">
        <v>141</v>
      </c>
      <c r="BM185" s="230" t="s">
        <v>884</v>
      </c>
    </row>
    <row r="186" s="13" customFormat="1">
      <c r="A186" s="13"/>
      <c r="B186" s="232"/>
      <c r="C186" s="233"/>
      <c r="D186" s="234" t="s">
        <v>143</v>
      </c>
      <c r="E186" s="235" t="s">
        <v>1</v>
      </c>
      <c r="F186" s="236" t="s">
        <v>885</v>
      </c>
      <c r="G186" s="233"/>
      <c r="H186" s="237">
        <v>74.73</v>
      </c>
      <c r="I186" s="238"/>
      <c r="J186" s="233"/>
      <c r="K186" s="233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143</v>
      </c>
      <c r="AU186" s="243" t="s">
        <v>88</v>
      </c>
      <c r="AV186" s="13" t="s">
        <v>88</v>
      </c>
      <c r="AW186" s="13" t="s">
        <v>35</v>
      </c>
      <c r="AX186" s="13" t="s">
        <v>78</v>
      </c>
      <c r="AY186" s="243" t="s">
        <v>134</v>
      </c>
    </row>
    <row r="187" s="2" customFormat="1" ht="62.7" customHeight="1">
      <c r="A187" s="39"/>
      <c r="B187" s="40"/>
      <c r="C187" s="219" t="s">
        <v>264</v>
      </c>
      <c r="D187" s="219" t="s">
        <v>136</v>
      </c>
      <c r="E187" s="220" t="s">
        <v>168</v>
      </c>
      <c r="F187" s="221" t="s">
        <v>169</v>
      </c>
      <c r="G187" s="222" t="s">
        <v>139</v>
      </c>
      <c r="H187" s="223">
        <v>34.450000000000004</v>
      </c>
      <c r="I187" s="224"/>
      <c r="J187" s="225">
        <f>ROUND(I187*H187,2)</f>
        <v>0</v>
      </c>
      <c r="K187" s="221" t="s">
        <v>140</v>
      </c>
      <c r="L187" s="45"/>
      <c r="M187" s="226" t="s">
        <v>1</v>
      </c>
      <c r="N187" s="227" t="s">
        <v>43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141</v>
      </c>
      <c r="AT187" s="230" t="s">
        <v>136</v>
      </c>
      <c r="AU187" s="230" t="s">
        <v>88</v>
      </c>
      <c r="AY187" s="18" t="s">
        <v>134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86</v>
      </c>
      <c r="BK187" s="231">
        <f>ROUND(I187*H187,2)</f>
        <v>0</v>
      </c>
      <c r="BL187" s="18" t="s">
        <v>141</v>
      </c>
      <c r="BM187" s="230" t="s">
        <v>886</v>
      </c>
    </row>
    <row r="188" s="13" customFormat="1">
      <c r="A188" s="13"/>
      <c r="B188" s="232"/>
      <c r="C188" s="233"/>
      <c r="D188" s="234" t="s">
        <v>143</v>
      </c>
      <c r="E188" s="235" t="s">
        <v>1</v>
      </c>
      <c r="F188" s="236" t="s">
        <v>887</v>
      </c>
      <c r="G188" s="233"/>
      <c r="H188" s="237">
        <v>34.450000000000004</v>
      </c>
      <c r="I188" s="238"/>
      <c r="J188" s="233"/>
      <c r="K188" s="233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143</v>
      </c>
      <c r="AU188" s="243" t="s">
        <v>88</v>
      </c>
      <c r="AV188" s="13" t="s">
        <v>88</v>
      </c>
      <c r="AW188" s="13" t="s">
        <v>35</v>
      </c>
      <c r="AX188" s="13" t="s">
        <v>78</v>
      </c>
      <c r="AY188" s="243" t="s">
        <v>134</v>
      </c>
    </row>
    <row r="189" s="2" customFormat="1" ht="44.25" customHeight="1">
      <c r="A189" s="39"/>
      <c r="B189" s="40"/>
      <c r="C189" s="219" t="s">
        <v>268</v>
      </c>
      <c r="D189" s="219" t="s">
        <v>136</v>
      </c>
      <c r="E189" s="220" t="s">
        <v>458</v>
      </c>
      <c r="F189" s="221" t="s">
        <v>459</v>
      </c>
      <c r="G189" s="222" t="s">
        <v>139</v>
      </c>
      <c r="H189" s="223">
        <v>81.777</v>
      </c>
      <c r="I189" s="224"/>
      <c r="J189" s="225">
        <f>ROUND(I189*H189,2)</f>
        <v>0</v>
      </c>
      <c r="K189" s="221" t="s">
        <v>140</v>
      </c>
      <c r="L189" s="45"/>
      <c r="M189" s="226" t="s">
        <v>1</v>
      </c>
      <c r="N189" s="227" t="s">
        <v>43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141</v>
      </c>
      <c r="AT189" s="230" t="s">
        <v>136</v>
      </c>
      <c r="AU189" s="230" t="s">
        <v>88</v>
      </c>
      <c r="AY189" s="18" t="s">
        <v>134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86</v>
      </c>
      <c r="BK189" s="231">
        <f>ROUND(I189*H189,2)</f>
        <v>0</v>
      </c>
      <c r="BL189" s="18" t="s">
        <v>141</v>
      </c>
      <c r="BM189" s="230" t="s">
        <v>888</v>
      </c>
    </row>
    <row r="190" s="14" customFormat="1">
      <c r="A190" s="14"/>
      <c r="B190" s="244"/>
      <c r="C190" s="245"/>
      <c r="D190" s="234" t="s">
        <v>143</v>
      </c>
      <c r="E190" s="246" t="s">
        <v>1</v>
      </c>
      <c r="F190" s="247" t="s">
        <v>452</v>
      </c>
      <c r="G190" s="245"/>
      <c r="H190" s="246" t="s">
        <v>1</v>
      </c>
      <c r="I190" s="248"/>
      <c r="J190" s="245"/>
      <c r="K190" s="245"/>
      <c r="L190" s="249"/>
      <c r="M190" s="250"/>
      <c r="N190" s="251"/>
      <c r="O190" s="251"/>
      <c r="P190" s="251"/>
      <c r="Q190" s="251"/>
      <c r="R190" s="251"/>
      <c r="S190" s="251"/>
      <c r="T190" s="25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143</v>
      </c>
      <c r="AU190" s="253" t="s">
        <v>88</v>
      </c>
      <c r="AV190" s="14" t="s">
        <v>86</v>
      </c>
      <c r="AW190" s="14" t="s">
        <v>35</v>
      </c>
      <c r="AX190" s="14" t="s">
        <v>78</v>
      </c>
      <c r="AY190" s="253" t="s">
        <v>134</v>
      </c>
    </row>
    <row r="191" s="13" customFormat="1">
      <c r="A191" s="13"/>
      <c r="B191" s="232"/>
      <c r="C191" s="233"/>
      <c r="D191" s="234" t="s">
        <v>143</v>
      </c>
      <c r="E191" s="235" t="s">
        <v>1</v>
      </c>
      <c r="F191" s="236" t="s">
        <v>889</v>
      </c>
      <c r="G191" s="233"/>
      <c r="H191" s="237">
        <v>70.43715</v>
      </c>
      <c r="I191" s="238"/>
      <c r="J191" s="233"/>
      <c r="K191" s="233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143</v>
      </c>
      <c r="AU191" s="243" t="s">
        <v>88</v>
      </c>
      <c r="AV191" s="13" t="s">
        <v>88</v>
      </c>
      <c r="AW191" s="13" t="s">
        <v>35</v>
      </c>
      <c r="AX191" s="13" t="s">
        <v>78</v>
      </c>
      <c r="AY191" s="243" t="s">
        <v>134</v>
      </c>
    </row>
    <row r="192" s="14" customFormat="1">
      <c r="A192" s="14"/>
      <c r="B192" s="244"/>
      <c r="C192" s="245"/>
      <c r="D192" s="234" t="s">
        <v>143</v>
      </c>
      <c r="E192" s="246" t="s">
        <v>1</v>
      </c>
      <c r="F192" s="247" t="s">
        <v>882</v>
      </c>
      <c r="G192" s="245"/>
      <c r="H192" s="246" t="s">
        <v>1</v>
      </c>
      <c r="I192" s="248"/>
      <c r="J192" s="245"/>
      <c r="K192" s="245"/>
      <c r="L192" s="249"/>
      <c r="M192" s="250"/>
      <c r="N192" s="251"/>
      <c r="O192" s="251"/>
      <c r="P192" s="251"/>
      <c r="Q192" s="251"/>
      <c r="R192" s="251"/>
      <c r="S192" s="251"/>
      <c r="T192" s="25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3" t="s">
        <v>143</v>
      </c>
      <c r="AU192" s="253" t="s">
        <v>88</v>
      </c>
      <c r="AV192" s="14" t="s">
        <v>86</v>
      </c>
      <c r="AW192" s="14" t="s">
        <v>35</v>
      </c>
      <c r="AX192" s="14" t="s">
        <v>78</v>
      </c>
      <c r="AY192" s="253" t="s">
        <v>134</v>
      </c>
    </row>
    <row r="193" s="13" customFormat="1">
      <c r="A193" s="13"/>
      <c r="B193" s="232"/>
      <c r="C193" s="233"/>
      <c r="D193" s="234" t="s">
        <v>143</v>
      </c>
      <c r="E193" s="235" t="s">
        <v>1</v>
      </c>
      <c r="F193" s="236" t="s">
        <v>890</v>
      </c>
      <c r="G193" s="233"/>
      <c r="H193" s="237">
        <v>11.34</v>
      </c>
      <c r="I193" s="238"/>
      <c r="J193" s="233"/>
      <c r="K193" s="233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143</v>
      </c>
      <c r="AU193" s="243" t="s">
        <v>88</v>
      </c>
      <c r="AV193" s="13" t="s">
        <v>88</v>
      </c>
      <c r="AW193" s="13" t="s">
        <v>35</v>
      </c>
      <c r="AX193" s="13" t="s">
        <v>78</v>
      </c>
      <c r="AY193" s="243" t="s">
        <v>134</v>
      </c>
    </row>
    <row r="194" s="16" customFormat="1">
      <c r="A194" s="16"/>
      <c r="B194" s="265"/>
      <c r="C194" s="266"/>
      <c r="D194" s="234" t="s">
        <v>143</v>
      </c>
      <c r="E194" s="267" t="s">
        <v>1</v>
      </c>
      <c r="F194" s="268" t="s">
        <v>162</v>
      </c>
      <c r="G194" s="266"/>
      <c r="H194" s="269">
        <v>81.77715</v>
      </c>
      <c r="I194" s="270"/>
      <c r="J194" s="266"/>
      <c r="K194" s="266"/>
      <c r="L194" s="271"/>
      <c r="M194" s="272"/>
      <c r="N194" s="273"/>
      <c r="O194" s="273"/>
      <c r="P194" s="273"/>
      <c r="Q194" s="273"/>
      <c r="R194" s="273"/>
      <c r="S194" s="273"/>
      <c r="T194" s="274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T194" s="275" t="s">
        <v>143</v>
      </c>
      <c r="AU194" s="275" t="s">
        <v>88</v>
      </c>
      <c r="AV194" s="16" t="s">
        <v>141</v>
      </c>
      <c r="AW194" s="16" t="s">
        <v>35</v>
      </c>
      <c r="AX194" s="16" t="s">
        <v>86</v>
      </c>
      <c r="AY194" s="275" t="s">
        <v>134</v>
      </c>
    </row>
    <row r="195" s="2" customFormat="1" ht="44.25" customHeight="1">
      <c r="A195" s="39"/>
      <c r="B195" s="40"/>
      <c r="C195" s="219" t="s">
        <v>274</v>
      </c>
      <c r="D195" s="219" t="s">
        <v>136</v>
      </c>
      <c r="E195" s="220" t="s">
        <v>172</v>
      </c>
      <c r="F195" s="221" t="s">
        <v>173</v>
      </c>
      <c r="G195" s="222" t="s">
        <v>174</v>
      </c>
      <c r="H195" s="223">
        <v>127.631</v>
      </c>
      <c r="I195" s="224"/>
      <c r="J195" s="225">
        <f>ROUND(I195*H195,2)</f>
        <v>0</v>
      </c>
      <c r="K195" s="221" t="s">
        <v>140</v>
      </c>
      <c r="L195" s="45"/>
      <c r="M195" s="226" t="s">
        <v>1</v>
      </c>
      <c r="N195" s="227" t="s">
        <v>43</v>
      </c>
      <c r="O195" s="92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141</v>
      </c>
      <c r="AT195" s="230" t="s">
        <v>136</v>
      </c>
      <c r="AU195" s="230" t="s">
        <v>88</v>
      </c>
      <c r="AY195" s="18" t="s">
        <v>134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86</v>
      </c>
      <c r="BK195" s="231">
        <f>ROUND(I195*H195,2)</f>
        <v>0</v>
      </c>
      <c r="BL195" s="18" t="s">
        <v>141</v>
      </c>
      <c r="BM195" s="230" t="s">
        <v>891</v>
      </c>
    </row>
    <row r="196" s="14" customFormat="1">
      <c r="A196" s="14"/>
      <c r="B196" s="244"/>
      <c r="C196" s="245"/>
      <c r="D196" s="234" t="s">
        <v>143</v>
      </c>
      <c r="E196" s="246" t="s">
        <v>1</v>
      </c>
      <c r="F196" s="247" t="s">
        <v>176</v>
      </c>
      <c r="G196" s="245"/>
      <c r="H196" s="246" t="s">
        <v>1</v>
      </c>
      <c r="I196" s="248"/>
      <c r="J196" s="245"/>
      <c r="K196" s="245"/>
      <c r="L196" s="249"/>
      <c r="M196" s="250"/>
      <c r="N196" s="251"/>
      <c r="O196" s="251"/>
      <c r="P196" s="251"/>
      <c r="Q196" s="251"/>
      <c r="R196" s="251"/>
      <c r="S196" s="251"/>
      <c r="T196" s="25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3" t="s">
        <v>143</v>
      </c>
      <c r="AU196" s="253" t="s">
        <v>88</v>
      </c>
      <c r="AV196" s="14" t="s">
        <v>86</v>
      </c>
      <c r="AW196" s="14" t="s">
        <v>35</v>
      </c>
      <c r="AX196" s="14" t="s">
        <v>78</v>
      </c>
      <c r="AY196" s="253" t="s">
        <v>134</v>
      </c>
    </row>
    <row r="197" s="13" customFormat="1">
      <c r="A197" s="13"/>
      <c r="B197" s="232"/>
      <c r="C197" s="233"/>
      <c r="D197" s="234" t="s">
        <v>143</v>
      </c>
      <c r="E197" s="235" t="s">
        <v>1</v>
      </c>
      <c r="F197" s="236" t="s">
        <v>892</v>
      </c>
      <c r="G197" s="233"/>
      <c r="H197" s="237">
        <v>127.631</v>
      </c>
      <c r="I197" s="238"/>
      <c r="J197" s="233"/>
      <c r="K197" s="233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143</v>
      </c>
      <c r="AU197" s="243" t="s">
        <v>88</v>
      </c>
      <c r="AV197" s="13" t="s">
        <v>88</v>
      </c>
      <c r="AW197" s="13" t="s">
        <v>35</v>
      </c>
      <c r="AX197" s="13" t="s">
        <v>86</v>
      </c>
      <c r="AY197" s="243" t="s">
        <v>134</v>
      </c>
    </row>
    <row r="198" s="2" customFormat="1" ht="16.5" customHeight="1">
      <c r="A198" s="39"/>
      <c r="B198" s="40"/>
      <c r="C198" s="219" t="s">
        <v>278</v>
      </c>
      <c r="D198" s="219" t="s">
        <v>136</v>
      </c>
      <c r="E198" s="220" t="s">
        <v>179</v>
      </c>
      <c r="F198" s="221" t="s">
        <v>180</v>
      </c>
      <c r="G198" s="222" t="s">
        <v>174</v>
      </c>
      <c r="H198" s="223">
        <v>54.699</v>
      </c>
      <c r="I198" s="224"/>
      <c r="J198" s="225">
        <f>ROUND(I198*H198,2)</f>
        <v>0</v>
      </c>
      <c r="K198" s="221" t="s">
        <v>1</v>
      </c>
      <c r="L198" s="45"/>
      <c r="M198" s="226" t="s">
        <v>1</v>
      </c>
      <c r="N198" s="227" t="s">
        <v>43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141</v>
      </c>
      <c r="AT198" s="230" t="s">
        <v>136</v>
      </c>
      <c r="AU198" s="230" t="s">
        <v>88</v>
      </c>
      <c r="AY198" s="18" t="s">
        <v>134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86</v>
      </c>
      <c r="BK198" s="231">
        <f>ROUND(I198*H198,2)</f>
        <v>0</v>
      </c>
      <c r="BL198" s="18" t="s">
        <v>141</v>
      </c>
      <c r="BM198" s="230" t="s">
        <v>893</v>
      </c>
    </row>
    <row r="199" s="14" customFormat="1">
      <c r="A199" s="14"/>
      <c r="B199" s="244"/>
      <c r="C199" s="245"/>
      <c r="D199" s="234" t="s">
        <v>143</v>
      </c>
      <c r="E199" s="246" t="s">
        <v>1</v>
      </c>
      <c r="F199" s="247" t="s">
        <v>182</v>
      </c>
      <c r="G199" s="245"/>
      <c r="H199" s="246" t="s">
        <v>1</v>
      </c>
      <c r="I199" s="248"/>
      <c r="J199" s="245"/>
      <c r="K199" s="245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143</v>
      </c>
      <c r="AU199" s="253" t="s">
        <v>88</v>
      </c>
      <c r="AV199" s="14" t="s">
        <v>86</v>
      </c>
      <c r="AW199" s="14" t="s">
        <v>35</v>
      </c>
      <c r="AX199" s="14" t="s">
        <v>78</v>
      </c>
      <c r="AY199" s="253" t="s">
        <v>134</v>
      </c>
    </row>
    <row r="200" s="13" customFormat="1">
      <c r="A200" s="13"/>
      <c r="B200" s="232"/>
      <c r="C200" s="233"/>
      <c r="D200" s="234" t="s">
        <v>143</v>
      </c>
      <c r="E200" s="235" t="s">
        <v>1</v>
      </c>
      <c r="F200" s="236" t="s">
        <v>894</v>
      </c>
      <c r="G200" s="233"/>
      <c r="H200" s="237">
        <v>54.699</v>
      </c>
      <c r="I200" s="238"/>
      <c r="J200" s="233"/>
      <c r="K200" s="233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143</v>
      </c>
      <c r="AU200" s="243" t="s">
        <v>88</v>
      </c>
      <c r="AV200" s="13" t="s">
        <v>88</v>
      </c>
      <c r="AW200" s="13" t="s">
        <v>35</v>
      </c>
      <c r="AX200" s="13" t="s">
        <v>86</v>
      </c>
      <c r="AY200" s="243" t="s">
        <v>134</v>
      </c>
    </row>
    <row r="201" s="2" customFormat="1" ht="37.8" customHeight="1">
      <c r="A201" s="39"/>
      <c r="B201" s="40"/>
      <c r="C201" s="219" t="s">
        <v>282</v>
      </c>
      <c r="D201" s="219" t="s">
        <v>136</v>
      </c>
      <c r="E201" s="220" t="s">
        <v>185</v>
      </c>
      <c r="F201" s="221" t="s">
        <v>186</v>
      </c>
      <c r="G201" s="222" t="s">
        <v>139</v>
      </c>
      <c r="H201" s="223">
        <v>109.18</v>
      </c>
      <c r="I201" s="224"/>
      <c r="J201" s="225">
        <f>ROUND(I201*H201,2)</f>
        <v>0</v>
      </c>
      <c r="K201" s="221" t="s">
        <v>140</v>
      </c>
      <c r="L201" s="45"/>
      <c r="M201" s="226" t="s">
        <v>1</v>
      </c>
      <c r="N201" s="227" t="s">
        <v>43</v>
      </c>
      <c r="O201" s="92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141</v>
      </c>
      <c r="AT201" s="230" t="s">
        <v>136</v>
      </c>
      <c r="AU201" s="230" t="s">
        <v>88</v>
      </c>
      <c r="AY201" s="18" t="s">
        <v>134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86</v>
      </c>
      <c r="BK201" s="231">
        <f>ROUND(I201*H201,2)</f>
        <v>0</v>
      </c>
      <c r="BL201" s="18" t="s">
        <v>141</v>
      </c>
      <c r="BM201" s="230" t="s">
        <v>895</v>
      </c>
    </row>
    <row r="202" s="13" customFormat="1">
      <c r="A202" s="13"/>
      <c r="B202" s="232"/>
      <c r="C202" s="233"/>
      <c r="D202" s="234" t="s">
        <v>143</v>
      </c>
      <c r="E202" s="235" t="s">
        <v>1</v>
      </c>
      <c r="F202" s="236" t="s">
        <v>896</v>
      </c>
      <c r="G202" s="233"/>
      <c r="H202" s="237">
        <v>109.18</v>
      </c>
      <c r="I202" s="238"/>
      <c r="J202" s="233"/>
      <c r="K202" s="233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143</v>
      </c>
      <c r="AU202" s="243" t="s">
        <v>88</v>
      </c>
      <c r="AV202" s="13" t="s">
        <v>88</v>
      </c>
      <c r="AW202" s="13" t="s">
        <v>35</v>
      </c>
      <c r="AX202" s="13" t="s">
        <v>78</v>
      </c>
      <c r="AY202" s="243" t="s">
        <v>134</v>
      </c>
    </row>
    <row r="203" s="2" customFormat="1" ht="44.25" customHeight="1">
      <c r="A203" s="39"/>
      <c r="B203" s="40"/>
      <c r="C203" s="219" t="s">
        <v>286</v>
      </c>
      <c r="D203" s="219" t="s">
        <v>136</v>
      </c>
      <c r="E203" s="220" t="s">
        <v>466</v>
      </c>
      <c r="F203" s="221" t="s">
        <v>467</v>
      </c>
      <c r="G203" s="222" t="s">
        <v>139</v>
      </c>
      <c r="H203" s="223">
        <v>88.039</v>
      </c>
      <c r="I203" s="224"/>
      <c r="J203" s="225">
        <f>ROUND(I203*H203,2)</f>
        <v>0</v>
      </c>
      <c r="K203" s="221" t="s">
        <v>140</v>
      </c>
      <c r="L203" s="45"/>
      <c r="M203" s="226" t="s">
        <v>1</v>
      </c>
      <c r="N203" s="227" t="s">
        <v>43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141</v>
      </c>
      <c r="AT203" s="230" t="s">
        <v>136</v>
      </c>
      <c r="AU203" s="230" t="s">
        <v>88</v>
      </c>
      <c r="AY203" s="18" t="s">
        <v>134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86</v>
      </c>
      <c r="BK203" s="231">
        <f>ROUND(I203*H203,2)</f>
        <v>0</v>
      </c>
      <c r="BL203" s="18" t="s">
        <v>141</v>
      </c>
      <c r="BM203" s="230" t="s">
        <v>897</v>
      </c>
    </row>
    <row r="204" s="14" customFormat="1">
      <c r="A204" s="14"/>
      <c r="B204" s="244"/>
      <c r="C204" s="245"/>
      <c r="D204" s="234" t="s">
        <v>143</v>
      </c>
      <c r="E204" s="246" t="s">
        <v>1</v>
      </c>
      <c r="F204" s="247" t="s">
        <v>898</v>
      </c>
      <c r="G204" s="245"/>
      <c r="H204" s="246" t="s">
        <v>1</v>
      </c>
      <c r="I204" s="248"/>
      <c r="J204" s="245"/>
      <c r="K204" s="245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143</v>
      </c>
      <c r="AU204" s="253" t="s">
        <v>88</v>
      </c>
      <c r="AV204" s="14" t="s">
        <v>86</v>
      </c>
      <c r="AW204" s="14" t="s">
        <v>35</v>
      </c>
      <c r="AX204" s="14" t="s">
        <v>78</v>
      </c>
      <c r="AY204" s="253" t="s">
        <v>134</v>
      </c>
    </row>
    <row r="205" s="14" customFormat="1">
      <c r="A205" s="14"/>
      <c r="B205" s="244"/>
      <c r="C205" s="245"/>
      <c r="D205" s="234" t="s">
        <v>143</v>
      </c>
      <c r="E205" s="246" t="s">
        <v>1</v>
      </c>
      <c r="F205" s="247" t="s">
        <v>438</v>
      </c>
      <c r="G205" s="245"/>
      <c r="H205" s="246" t="s">
        <v>1</v>
      </c>
      <c r="I205" s="248"/>
      <c r="J205" s="245"/>
      <c r="K205" s="245"/>
      <c r="L205" s="249"/>
      <c r="M205" s="250"/>
      <c r="N205" s="251"/>
      <c r="O205" s="251"/>
      <c r="P205" s="251"/>
      <c r="Q205" s="251"/>
      <c r="R205" s="251"/>
      <c r="S205" s="251"/>
      <c r="T205" s="25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3" t="s">
        <v>143</v>
      </c>
      <c r="AU205" s="253" t="s">
        <v>88</v>
      </c>
      <c r="AV205" s="14" t="s">
        <v>86</v>
      </c>
      <c r="AW205" s="14" t="s">
        <v>35</v>
      </c>
      <c r="AX205" s="14" t="s">
        <v>78</v>
      </c>
      <c r="AY205" s="253" t="s">
        <v>134</v>
      </c>
    </row>
    <row r="206" s="13" customFormat="1">
      <c r="A206" s="13"/>
      <c r="B206" s="232"/>
      <c r="C206" s="233"/>
      <c r="D206" s="234" t="s">
        <v>143</v>
      </c>
      <c r="E206" s="235" t="s">
        <v>1</v>
      </c>
      <c r="F206" s="236" t="s">
        <v>899</v>
      </c>
      <c r="G206" s="233"/>
      <c r="H206" s="237">
        <v>90.6752</v>
      </c>
      <c r="I206" s="238"/>
      <c r="J206" s="233"/>
      <c r="K206" s="233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143</v>
      </c>
      <c r="AU206" s="243" t="s">
        <v>88</v>
      </c>
      <c r="AV206" s="13" t="s">
        <v>88</v>
      </c>
      <c r="AW206" s="13" t="s">
        <v>35</v>
      </c>
      <c r="AX206" s="13" t="s">
        <v>78</v>
      </c>
      <c r="AY206" s="243" t="s">
        <v>134</v>
      </c>
    </row>
    <row r="207" s="14" customFormat="1">
      <c r="A207" s="14"/>
      <c r="B207" s="244"/>
      <c r="C207" s="245"/>
      <c r="D207" s="234" t="s">
        <v>143</v>
      </c>
      <c r="E207" s="246" t="s">
        <v>1</v>
      </c>
      <c r="F207" s="247" t="s">
        <v>383</v>
      </c>
      <c r="G207" s="245"/>
      <c r="H207" s="246" t="s">
        <v>1</v>
      </c>
      <c r="I207" s="248"/>
      <c r="J207" s="245"/>
      <c r="K207" s="245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143</v>
      </c>
      <c r="AU207" s="253" t="s">
        <v>88</v>
      </c>
      <c r="AV207" s="14" t="s">
        <v>86</v>
      </c>
      <c r="AW207" s="14" t="s">
        <v>35</v>
      </c>
      <c r="AX207" s="14" t="s">
        <v>78</v>
      </c>
      <c r="AY207" s="253" t="s">
        <v>134</v>
      </c>
    </row>
    <row r="208" s="13" customFormat="1">
      <c r="A208" s="13"/>
      <c r="B208" s="232"/>
      <c r="C208" s="233"/>
      <c r="D208" s="234" t="s">
        <v>143</v>
      </c>
      <c r="E208" s="235" t="s">
        <v>1</v>
      </c>
      <c r="F208" s="236" t="s">
        <v>900</v>
      </c>
      <c r="G208" s="233"/>
      <c r="H208" s="237">
        <v>6.479</v>
      </c>
      <c r="I208" s="238"/>
      <c r="J208" s="233"/>
      <c r="K208" s="233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143</v>
      </c>
      <c r="AU208" s="243" t="s">
        <v>88</v>
      </c>
      <c r="AV208" s="13" t="s">
        <v>88</v>
      </c>
      <c r="AW208" s="13" t="s">
        <v>35</v>
      </c>
      <c r="AX208" s="13" t="s">
        <v>78</v>
      </c>
      <c r="AY208" s="243" t="s">
        <v>134</v>
      </c>
    </row>
    <row r="209" s="14" customFormat="1">
      <c r="A209" s="14"/>
      <c r="B209" s="244"/>
      <c r="C209" s="245"/>
      <c r="D209" s="234" t="s">
        <v>143</v>
      </c>
      <c r="E209" s="246" t="s">
        <v>1</v>
      </c>
      <c r="F209" s="247" t="s">
        <v>901</v>
      </c>
      <c r="G209" s="245"/>
      <c r="H209" s="246" t="s">
        <v>1</v>
      </c>
      <c r="I209" s="248"/>
      <c r="J209" s="245"/>
      <c r="K209" s="245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143</v>
      </c>
      <c r="AU209" s="253" t="s">
        <v>88</v>
      </c>
      <c r="AV209" s="14" t="s">
        <v>86</v>
      </c>
      <c r="AW209" s="14" t="s">
        <v>35</v>
      </c>
      <c r="AX209" s="14" t="s">
        <v>78</v>
      </c>
      <c r="AY209" s="253" t="s">
        <v>134</v>
      </c>
    </row>
    <row r="210" s="13" customFormat="1">
      <c r="A210" s="13"/>
      <c r="B210" s="232"/>
      <c r="C210" s="233"/>
      <c r="D210" s="234" t="s">
        <v>143</v>
      </c>
      <c r="E210" s="235" t="s">
        <v>1</v>
      </c>
      <c r="F210" s="236" t="s">
        <v>902</v>
      </c>
      <c r="G210" s="233"/>
      <c r="H210" s="237">
        <v>2.4</v>
      </c>
      <c r="I210" s="238"/>
      <c r="J210" s="233"/>
      <c r="K210" s="233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143</v>
      </c>
      <c r="AU210" s="243" t="s">
        <v>88</v>
      </c>
      <c r="AV210" s="13" t="s">
        <v>88</v>
      </c>
      <c r="AW210" s="13" t="s">
        <v>35</v>
      </c>
      <c r="AX210" s="13" t="s">
        <v>78</v>
      </c>
      <c r="AY210" s="243" t="s">
        <v>134</v>
      </c>
    </row>
    <row r="211" s="13" customFormat="1">
      <c r="A211" s="13"/>
      <c r="B211" s="232"/>
      <c r="C211" s="233"/>
      <c r="D211" s="234" t="s">
        <v>143</v>
      </c>
      <c r="E211" s="235" t="s">
        <v>1</v>
      </c>
      <c r="F211" s="236" t="s">
        <v>903</v>
      </c>
      <c r="G211" s="233"/>
      <c r="H211" s="237">
        <v>1.35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143</v>
      </c>
      <c r="AU211" s="243" t="s">
        <v>88</v>
      </c>
      <c r="AV211" s="13" t="s">
        <v>88</v>
      </c>
      <c r="AW211" s="13" t="s">
        <v>35</v>
      </c>
      <c r="AX211" s="13" t="s">
        <v>78</v>
      </c>
      <c r="AY211" s="243" t="s">
        <v>134</v>
      </c>
    </row>
    <row r="212" s="13" customFormat="1">
      <c r="A212" s="13"/>
      <c r="B212" s="232"/>
      <c r="C212" s="233"/>
      <c r="D212" s="234" t="s">
        <v>143</v>
      </c>
      <c r="E212" s="235" t="s">
        <v>1</v>
      </c>
      <c r="F212" s="236" t="s">
        <v>904</v>
      </c>
      <c r="G212" s="233"/>
      <c r="H212" s="237">
        <v>0.675</v>
      </c>
      <c r="I212" s="238"/>
      <c r="J212" s="233"/>
      <c r="K212" s="233"/>
      <c r="L212" s="239"/>
      <c r="M212" s="240"/>
      <c r="N212" s="241"/>
      <c r="O212" s="241"/>
      <c r="P212" s="241"/>
      <c r="Q212" s="241"/>
      <c r="R212" s="241"/>
      <c r="S212" s="241"/>
      <c r="T212" s="24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3" t="s">
        <v>143</v>
      </c>
      <c r="AU212" s="243" t="s">
        <v>88</v>
      </c>
      <c r="AV212" s="13" t="s">
        <v>88</v>
      </c>
      <c r="AW212" s="13" t="s">
        <v>35</v>
      </c>
      <c r="AX212" s="13" t="s">
        <v>78</v>
      </c>
      <c r="AY212" s="243" t="s">
        <v>134</v>
      </c>
    </row>
    <row r="213" s="13" customFormat="1">
      <c r="A213" s="13"/>
      <c r="B213" s="232"/>
      <c r="C213" s="233"/>
      <c r="D213" s="234" t="s">
        <v>143</v>
      </c>
      <c r="E213" s="235" t="s">
        <v>1</v>
      </c>
      <c r="F213" s="236" t="s">
        <v>905</v>
      </c>
      <c r="G213" s="233"/>
      <c r="H213" s="237">
        <v>5.0625</v>
      </c>
      <c r="I213" s="238"/>
      <c r="J213" s="233"/>
      <c r="K213" s="233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143</v>
      </c>
      <c r="AU213" s="243" t="s">
        <v>88</v>
      </c>
      <c r="AV213" s="13" t="s">
        <v>88</v>
      </c>
      <c r="AW213" s="13" t="s">
        <v>35</v>
      </c>
      <c r="AX213" s="13" t="s">
        <v>78</v>
      </c>
      <c r="AY213" s="243" t="s">
        <v>134</v>
      </c>
    </row>
    <row r="214" s="13" customFormat="1">
      <c r="A214" s="13"/>
      <c r="B214" s="232"/>
      <c r="C214" s="233"/>
      <c r="D214" s="234" t="s">
        <v>143</v>
      </c>
      <c r="E214" s="235" t="s">
        <v>1</v>
      </c>
      <c r="F214" s="236" t="s">
        <v>906</v>
      </c>
      <c r="G214" s="233"/>
      <c r="H214" s="237">
        <v>-5.346</v>
      </c>
      <c r="I214" s="238"/>
      <c r="J214" s="233"/>
      <c r="K214" s="233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143</v>
      </c>
      <c r="AU214" s="243" t="s">
        <v>88</v>
      </c>
      <c r="AV214" s="13" t="s">
        <v>88</v>
      </c>
      <c r="AW214" s="13" t="s">
        <v>35</v>
      </c>
      <c r="AX214" s="13" t="s">
        <v>78</v>
      </c>
      <c r="AY214" s="243" t="s">
        <v>134</v>
      </c>
    </row>
    <row r="215" s="13" customFormat="1">
      <c r="A215" s="13"/>
      <c r="B215" s="232"/>
      <c r="C215" s="233"/>
      <c r="D215" s="234" t="s">
        <v>143</v>
      </c>
      <c r="E215" s="235" t="s">
        <v>1</v>
      </c>
      <c r="F215" s="236" t="s">
        <v>907</v>
      </c>
      <c r="G215" s="233"/>
      <c r="H215" s="237">
        <v>-24.057</v>
      </c>
      <c r="I215" s="238"/>
      <c r="J215" s="233"/>
      <c r="K215" s="233"/>
      <c r="L215" s="239"/>
      <c r="M215" s="240"/>
      <c r="N215" s="241"/>
      <c r="O215" s="241"/>
      <c r="P215" s="241"/>
      <c r="Q215" s="241"/>
      <c r="R215" s="241"/>
      <c r="S215" s="241"/>
      <c r="T215" s="24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3" t="s">
        <v>143</v>
      </c>
      <c r="AU215" s="243" t="s">
        <v>88</v>
      </c>
      <c r="AV215" s="13" t="s">
        <v>88</v>
      </c>
      <c r="AW215" s="13" t="s">
        <v>35</v>
      </c>
      <c r="AX215" s="13" t="s">
        <v>78</v>
      </c>
      <c r="AY215" s="243" t="s">
        <v>134</v>
      </c>
    </row>
    <row r="216" s="15" customFormat="1">
      <c r="A216" s="15"/>
      <c r="B216" s="254"/>
      <c r="C216" s="255"/>
      <c r="D216" s="234" t="s">
        <v>143</v>
      </c>
      <c r="E216" s="256" t="s">
        <v>1</v>
      </c>
      <c r="F216" s="257" t="s">
        <v>156</v>
      </c>
      <c r="G216" s="255"/>
      <c r="H216" s="258">
        <v>77.2387</v>
      </c>
      <c r="I216" s="259"/>
      <c r="J216" s="255"/>
      <c r="K216" s="255"/>
      <c r="L216" s="260"/>
      <c r="M216" s="261"/>
      <c r="N216" s="262"/>
      <c r="O216" s="262"/>
      <c r="P216" s="262"/>
      <c r="Q216" s="262"/>
      <c r="R216" s="262"/>
      <c r="S216" s="262"/>
      <c r="T216" s="263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4" t="s">
        <v>143</v>
      </c>
      <c r="AU216" s="264" t="s">
        <v>88</v>
      </c>
      <c r="AV216" s="15" t="s">
        <v>149</v>
      </c>
      <c r="AW216" s="15" t="s">
        <v>35</v>
      </c>
      <c r="AX216" s="15" t="s">
        <v>78</v>
      </c>
      <c r="AY216" s="264" t="s">
        <v>134</v>
      </c>
    </row>
    <row r="217" s="14" customFormat="1">
      <c r="A217" s="14"/>
      <c r="B217" s="244"/>
      <c r="C217" s="245"/>
      <c r="D217" s="234" t="s">
        <v>143</v>
      </c>
      <c r="E217" s="246" t="s">
        <v>1</v>
      </c>
      <c r="F217" s="247" t="s">
        <v>908</v>
      </c>
      <c r="G217" s="245"/>
      <c r="H217" s="246" t="s">
        <v>1</v>
      </c>
      <c r="I217" s="248"/>
      <c r="J217" s="245"/>
      <c r="K217" s="245"/>
      <c r="L217" s="249"/>
      <c r="M217" s="250"/>
      <c r="N217" s="251"/>
      <c r="O217" s="251"/>
      <c r="P217" s="251"/>
      <c r="Q217" s="251"/>
      <c r="R217" s="251"/>
      <c r="S217" s="251"/>
      <c r="T217" s="25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3" t="s">
        <v>143</v>
      </c>
      <c r="AU217" s="253" t="s">
        <v>88</v>
      </c>
      <c r="AV217" s="14" t="s">
        <v>86</v>
      </c>
      <c r="AW217" s="14" t="s">
        <v>35</v>
      </c>
      <c r="AX217" s="14" t="s">
        <v>78</v>
      </c>
      <c r="AY217" s="253" t="s">
        <v>134</v>
      </c>
    </row>
    <row r="218" s="14" customFormat="1">
      <c r="A218" s="14"/>
      <c r="B218" s="244"/>
      <c r="C218" s="245"/>
      <c r="D218" s="234" t="s">
        <v>143</v>
      </c>
      <c r="E218" s="246" t="s">
        <v>1</v>
      </c>
      <c r="F218" s="247" t="s">
        <v>901</v>
      </c>
      <c r="G218" s="245"/>
      <c r="H218" s="246" t="s">
        <v>1</v>
      </c>
      <c r="I218" s="248"/>
      <c r="J218" s="245"/>
      <c r="K218" s="245"/>
      <c r="L218" s="249"/>
      <c r="M218" s="250"/>
      <c r="N218" s="251"/>
      <c r="O218" s="251"/>
      <c r="P218" s="251"/>
      <c r="Q218" s="251"/>
      <c r="R218" s="251"/>
      <c r="S218" s="251"/>
      <c r="T218" s="25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3" t="s">
        <v>143</v>
      </c>
      <c r="AU218" s="253" t="s">
        <v>88</v>
      </c>
      <c r="AV218" s="14" t="s">
        <v>86</v>
      </c>
      <c r="AW218" s="14" t="s">
        <v>35</v>
      </c>
      <c r="AX218" s="14" t="s">
        <v>78</v>
      </c>
      <c r="AY218" s="253" t="s">
        <v>134</v>
      </c>
    </row>
    <row r="219" s="13" customFormat="1">
      <c r="A219" s="13"/>
      <c r="B219" s="232"/>
      <c r="C219" s="233"/>
      <c r="D219" s="234" t="s">
        <v>143</v>
      </c>
      <c r="E219" s="235" t="s">
        <v>1</v>
      </c>
      <c r="F219" s="236" t="s">
        <v>856</v>
      </c>
      <c r="G219" s="233"/>
      <c r="H219" s="237">
        <v>4.8</v>
      </c>
      <c r="I219" s="238"/>
      <c r="J219" s="233"/>
      <c r="K219" s="233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143</v>
      </c>
      <c r="AU219" s="243" t="s">
        <v>88</v>
      </c>
      <c r="AV219" s="13" t="s">
        <v>88</v>
      </c>
      <c r="AW219" s="13" t="s">
        <v>35</v>
      </c>
      <c r="AX219" s="13" t="s">
        <v>78</v>
      </c>
      <c r="AY219" s="243" t="s">
        <v>134</v>
      </c>
    </row>
    <row r="220" s="13" customFormat="1">
      <c r="A220" s="13"/>
      <c r="B220" s="232"/>
      <c r="C220" s="233"/>
      <c r="D220" s="234" t="s">
        <v>143</v>
      </c>
      <c r="E220" s="235" t="s">
        <v>1</v>
      </c>
      <c r="F220" s="236" t="s">
        <v>857</v>
      </c>
      <c r="G220" s="233"/>
      <c r="H220" s="237">
        <v>6</v>
      </c>
      <c r="I220" s="238"/>
      <c r="J220" s="233"/>
      <c r="K220" s="233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143</v>
      </c>
      <c r="AU220" s="243" t="s">
        <v>88</v>
      </c>
      <c r="AV220" s="13" t="s">
        <v>88</v>
      </c>
      <c r="AW220" s="13" t="s">
        <v>35</v>
      </c>
      <c r="AX220" s="13" t="s">
        <v>78</v>
      </c>
      <c r="AY220" s="243" t="s">
        <v>134</v>
      </c>
    </row>
    <row r="221" s="15" customFormat="1">
      <c r="A221" s="15"/>
      <c r="B221" s="254"/>
      <c r="C221" s="255"/>
      <c r="D221" s="234" t="s">
        <v>143</v>
      </c>
      <c r="E221" s="256" t="s">
        <v>1</v>
      </c>
      <c r="F221" s="257" t="s">
        <v>156</v>
      </c>
      <c r="G221" s="255"/>
      <c r="H221" s="258">
        <v>10.8</v>
      </c>
      <c r="I221" s="259"/>
      <c r="J221" s="255"/>
      <c r="K221" s="255"/>
      <c r="L221" s="260"/>
      <c r="M221" s="261"/>
      <c r="N221" s="262"/>
      <c r="O221" s="262"/>
      <c r="P221" s="262"/>
      <c r="Q221" s="262"/>
      <c r="R221" s="262"/>
      <c r="S221" s="262"/>
      <c r="T221" s="263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4" t="s">
        <v>143</v>
      </c>
      <c r="AU221" s="264" t="s">
        <v>88</v>
      </c>
      <c r="AV221" s="15" t="s">
        <v>149</v>
      </c>
      <c r="AW221" s="15" t="s">
        <v>35</v>
      </c>
      <c r="AX221" s="15" t="s">
        <v>78</v>
      </c>
      <c r="AY221" s="264" t="s">
        <v>134</v>
      </c>
    </row>
    <row r="222" s="16" customFormat="1">
      <c r="A222" s="16"/>
      <c r="B222" s="265"/>
      <c r="C222" s="266"/>
      <c r="D222" s="234" t="s">
        <v>143</v>
      </c>
      <c r="E222" s="267" t="s">
        <v>1</v>
      </c>
      <c r="F222" s="268" t="s">
        <v>477</v>
      </c>
      <c r="G222" s="266"/>
      <c r="H222" s="269">
        <v>88.0387</v>
      </c>
      <c r="I222" s="270"/>
      <c r="J222" s="266"/>
      <c r="K222" s="266"/>
      <c r="L222" s="271"/>
      <c r="M222" s="272"/>
      <c r="N222" s="273"/>
      <c r="O222" s="273"/>
      <c r="P222" s="273"/>
      <c r="Q222" s="273"/>
      <c r="R222" s="273"/>
      <c r="S222" s="273"/>
      <c r="T222" s="274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T222" s="275" t="s">
        <v>143</v>
      </c>
      <c r="AU222" s="275" t="s">
        <v>88</v>
      </c>
      <c r="AV222" s="16" t="s">
        <v>141</v>
      </c>
      <c r="AW222" s="16" t="s">
        <v>35</v>
      </c>
      <c r="AX222" s="16" t="s">
        <v>86</v>
      </c>
      <c r="AY222" s="275" t="s">
        <v>134</v>
      </c>
    </row>
    <row r="223" s="2" customFormat="1" ht="16.5" customHeight="1">
      <c r="A223" s="39"/>
      <c r="B223" s="40"/>
      <c r="C223" s="276" t="s">
        <v>290</v>
      </c>
      <c r="D223" s="276" t="s">
        <v>196</v>
      </c>
      <c r="E223" s="277" t="s">
        <v>478</v>
      </c>
      <c r="F223" s="278" t="s">
        <v>479</v>
      </c>
      <c r="G223" s="279" t="s">
        <v>174</v>
      </c>
      <c r="H223" s="280">
        <v>138.43100000000002</v>
      </c>
      <c r="I223" s="281"/>
      <c r="J223" s="282">
        <f>ROUND(I223*H223,2)</f>
        <v>0</v>
      </c>
      <c r="K223" s="278" t="s">
        <v>1</v>
      </c>
      <c r="L223" s="283"/>
      <c r="M223" s="284" t="s">
        <v>1</v>
      </c>
      <c r="N223" s="285" t="s">
        <v>43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184</v>
      </c>
      <c r="AT223" s="230" t="s">
        <v>196</v>
      </c>
      <c r="AU223" s="230" t="s">
        <v>88</v>
      </c>
      <c r="AY223" s="18" t="s">
        <v>134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86</v>
      </c>
      <c r="BK223" s="231">
        <f>ROUND(I223*H223,2)</f>
        <v>0</v>
      </c>
      <c r="BL223" s="18" t="s">
        <v>141</v>
      </c>
      <c r="BM223" s="230" t="s">
        <v>909</v>
      </c>
    </row>
    <row r="224" s="13" customFormat="1">
      <c r="A224" s="13"/>
      <c r="B224" s="232"/>
      <c r="C224" s="233"/>
      <c r="D224" s="234" t="s">
        <v>143</v>
      </c>
      <c r="E224" s="235" t="s">
        <v>1</v>
      </c>
      <c r="F224" s="236" t="s">
        <v>910</v>
      </c>
      <c r="G224" s="233"/>
      <c r="H224" s="237">
        <v>138.431211555</v>
      </c>
      <c r="I224" s="238"/>
      <c r="J224" s="233"/>
      <c r="K224" s="233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143</v>
      </c>
      <c r="AU224" s="243" t="s">
        <v>88</v>
      </c>
      <c r="AV224" s="13" t="s">
        <v>88</v>
      </c>
      <c r="AW224" s="13" t="s">
        <v>35</v>
      </c>
      <c r="AX224" s="13" t="s">
        <v>78</v>
      </c>
      <c r="AY224" s="243" t="s">
        <v>134</v>
      </c>
    </row>
    <row r="225" s="2" customFormat="1" ht="66.75" customHeight="1">
      <c r="A225" s="39"/>
      <c r="B225" s="40"/>
      <c r="C225" s="219" t="s">
        <v>294</v>
      </c>
      <c r="D225" s="219" t="s">
        <v>136</v>
      </c>
      <c r="E225" s="220" t="s">
        <v>911</v>
      </c>
      <c r="F225" s="221" t="s">
        <v>912</v>
      </c>
      <c r="G225" s="222" t="s">
        <v>139</v>
      </c>
      <c r="H225" s="223">
        <v>24.057</v>
      </c>
      <c r="I225" s="224"/>
      <c r="J225" s="225">
        <f>ROUND(I225*H225,2)</f>
        <v>0</v>
      </c>
      <c r="K225" s="221" t="s">
        <v>140</v>
      </c>
      <c r="L225" s="45"/>
      <c r="M225" s="226" t="s">
        <v>1</v>
      </c>
      <c r="N225" s="227" t="s">
        <v>43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141</v>
      </c>
      <c r="AT225" s="230" t="s">
        <v>136</v>
      </c>
      <c r="AU225" s="230" t="s">
        <v>88</v>
      </c>
      <c r="AY225" s="18" t="s">
        <v>134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86</v>
      </c>
      <c r="BK225" s="231">
        <f>ROUND(I225*H225,2)</f>
        <v>0</v>
      </c>
      <c r="BL225" s="18" t="s">
        <v>141</v>
      </c>
      <c r="BM225" s="230" t="s">
        <v>913</v>
      </c>
    </row>
    <row r="226" s="13" customFormat="1">
      <c r="A226" s="13"/>
      <c r="B226" s="232"/>
      <c r="C226" s="233"/>
      <c r="D226" s="234" t="s">
        <v>143</v>
      </c>
      <c r="E226" s="235" t="s">
        <v>1</v>
      </c>
      <c r="F226" s="236" t="s">
        <v>914</v>
      </c>
      <c r="G226" s="233"/>
      <c r="H226" s="237">
        <v>24.057</v>
      </c>
      <c r="I226" s="238"/>
      <c r="J226" s="233"/>
      <c r="K226" s="233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143</v>
      </c>
      <c r="AU226" s="243" t="s">
        <v>88</v>
      </c>
      <c r="AV226" s="13" t="s">
        <v>88</v>
      </c>
      <c r="AW226" s="13" t="s">
        <v>35</v>
      </c>
      <c r="AX226" s="13" t="s">
        <v>78</v>
      </c>
      <c r="AY226" s="243" t="s">
        <v>134</v>
      </c>
    </row>
    <row r="227" s="2" customFormat="1" ht="16.5" customHeight="1">
      <c r="A227" s="39"/>
      <c r="B227" s="40"/>
      <c r="C227" s="276" t="s">
        <v>298</v>
      </c>
      <c r="D227" s="276" t="s">
        <v>196</v>
      </c>
      <c r="E227" s="277" t="s">
        <v>915</v>
      </c>
      <c r="F227" s="278" t="s">
        <v>916</v>
      </c>
      <c r="G227" s="279" t="s">
        <v>174</v>
      </c>
      <c r="H227" s="280">
        <v>43.116</v>
      </c>
      <c r="I227" s="281"/>
      <c r="J227" s="282">
        <f>ROUND(I227*H227,2)</f>
        <v>0</v>
      </c>
      <c r="K227" s="278" t="s">
        <v>140</v>
      </c>
      <c r="L227" s="283"/>
      <c r="M227" s="284" t="s">
        <v>1</v>
      </c>
      <c r="N227" s="285" t="s">
        <v>43</v>
      </c>
      <c r="O227" s="92"/>
      <c r="P227" s="228">
        <f>O227*H227</f>
        <v>0</v>
      </c>
      <c r="Q227" s="228">
        <v>1</v>
      </c>
      <c r="R227" s="228">
        <f>Q227*H227</f>
        <v>43.116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184</v>
      </c>
      <c r="AT227" s="230" t="s">
        <v>196</v>
      </c>
      <c r="AU227" s="230" t="s">
        <v>88</v>
      </c>
      <c r="AY227" s="18" t="s">
        <v>134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86</v>
      </c>
      <c r="BK227" s="231">
        <f>ROUND(I227*H227,2)</f>
        <v>0</v>
      </c>
      <c r="BL227" s="18" t="s">
        <v>141</v>
      </c>
      <c r="BM227" s="230" t="s">
        <v>917</v>
      </c>
    </row>
    <row r="228" s="13" customFormat="1">
      <c r="A228" s="13"/>
      <c r="B228" s="232"/>
      <c r="C228" s="233"/>
      <c r="D228" s="234" t="s">
        <v>143</v>
      </c>
      <c r="E228" s="235" t="s">
        <v>1</v>
      </c>
      <c r="F228" s="236" t="s">
        <v>918</v>
      </c>
      <c r="G228" s="233"/>
      <c r="H228" s="237">
        <v>43.116037965</v>
      </c>
      <c r="I228" s="238"/>
      <c r="J228" s="233"/>
      <c r="K228" s="233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143</v>
      </c>
      <c r="AU228" s="243" t="s">
        <v>88</v>
      </c>
      <c r="AV228" s="13" t="s">
        <v>88</v>
      </c>
      <c r="AW228" s="13" t="s">
        <v>35</v>
      </c>
      <c r="AX228" s="13" t="s">
        <v>86</v>
      </c>
      <c r="AY228" s="243" t="s">
        <v>134</v>
      </c>
    </row>
    <row r="229" s="12" customFormat="1" ht="22.8" customHeight="1">
      <c r="A229" s="12"/>
      <c r="B229" s="203"/>
      <c r="C229" s="204"/>
      <c r="D229" s="205" t="s">
        <v>77</v>
      </c>
      <c r="E229" s="217" t="s">
        <v>88</v>
      </c>
      <c r="F229" s="217" t="s">
        <v>491</v>
      </c>
      <c r="G229" s="204"/>
      <c r="H229" s="204"/>
      <c r="I229" s="207"/>
      <c r="J229" s="218">
        <f>BK229</f>
        <v>0</v>
      </c>
      <c r="K229" s="204"/>
      <c r="L229" s="209"/>
      <c r="M229" s="210"/>
      <c r="N229" s="211"/>
      <c r="O229" s="211"/>
      <c r="P229" s="212">
        <f>P230</f>
        <v>0</v>
      </c>
      <c r="Q229" s="211"/>
      <c r="R229" s="212">
        <f>R230</f>
        <v>9.947934</v>
      </c>
      <c r="S229" s="211"/>
      <c r="T229" s="213">
        <f>T230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4" t="s">
        <v>86</v>
      </c>
      <c r="AT229" s="215" t="s">
        <v>77</v>
      </c>
      <c r="AU229" s="215" t="s">
        <v>86</v>
      </c>
      <c r="AY229" s="214" t="s">
        <v>134</v>
      </c>
      <c r="BK229" s="216">
        <f>BK230</f>
        <v>0</v>
      </c>
    </row>
    <row r="230" s="2" customFormat="1" ht="55.5" customHeight="1">
      <c r="A230" s="39"/>
      <c r="B230" s="40"/>
      <c r="C230" s="219" t="s">
        <v>302</v>
      </c>
      <c r="D230" s="219" t="s">
        <v>136</v>
      </c>
      <c r="E230" s="220" t="s">
        <v>492</v>
      </c>
      <c r="F230" s="221" t="s">
        <v>493</v>
      </c>
      <c r="G230" s="222" t="s">
        <v>256</v>
      </c>
      <c r="H230" s="223">
        <v>48.6</v>
      </c>
      <c r="I230" s="224"/>
      <c r="J230" s="225">
        <f>ROUND(I230*H230,2)</f>
        <v>0</v>
      </c>
      <c r="K230" s="221" t="s">
        <v>140</v>
      </c>
      <c r="L230" s="45"/>
      <c r="M230" s="226" t="s">
        <v>1</v>
      </c>
      <c r="N230" s="227" t="s">
        <v>43</v>
      </c>
      <c r="O230" s="92"/>
      <c r="P230" s="228">
        <f>O230*H230</f>
        <v>0</v>
      </c>
      <c r="Q230" s="228">
        <v>0.20469</v>
      </c>
      <c r="R230" s="228">
        <f>Q230*H230</f>
        <v>9.947934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141</v>
      </c>
      <c r="AT230" s="230" t="s">
        <v>136</v>
      </c>
      <c r="AU230" s="230" t="s">
        <v>88</v>
      </c>
      <c r="AY230" s="18" t="s">
        <v>134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86</v>
      </c>
      <c r="BK230" s="231">
        <f>ROUND(I230*H230,2)</f>
        <v>0</v>
      </c>
      <c r="BL230" s="18" t="s">
        <v>141</v>
      </c>
      <c r="BM230" s="230" t="s">
        <v>919</v>
      </c>
    </row>
    <row r="231" s="12" customFormat="1" ht="22.8" customHeight="1">
      <c r="A231" s="12"/>
      <c r="B231" s="203"/>
      <c r="C231" s="204"/>
      <c r="D231" s="205" t="s">
        <v>77</v>
      </c>
      <c r="E231" s="217" t="s">
        <v>330</v>
      </c>
      <c r="F231" s="217" t="s">
        <v>523</v>
      </c>
      <c r="G231" s="204"/>
      <c r="H231" s="204"/>
      <c r="I231" s="207"/>
      <c r="J231" s="218">
        <f>BK231</f>
        <v>0</v>
      </c>
      <c r="K231" s="204"/>
      <c r="L231" s="209"/>
      <c r="M231" s="210"/>
      <c r="N231" s="211"/>
      <c r="O231" s="211"/>
      <c r="P231" s="212">
        <f>SUM(P232:P248)</f>
        <v>0</v>
      </c>
      <c r="Q231" s="211"/>
      <c r="R231" s="212">
        <f>SUM(R232:R248)</f>
        <v>13.6201</v>
      </c>
      <c r="S231" s="211"/>
      <c r="T231" s="213">
        <f>SUM(T232:T248)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4" t="s">
        <v>86</v>
      </c>
      <c r="AT231" s="215" t="s">
        <v>77</v>
      </c>
      <c r="AU231" s="215" t="s">
        <v>86</v>
      </c>
      <c r="AY231" s="214" t="s">
        <v>134</v>
      </c>
      <c r="BK231" s="216">
        <f>SUM(BK232:BK248)</f>
        <v>0</v>
      </c>
    </row>
    <row r="232" s="2" customFormat="1" ht="24.15" customHeight="1">
      <c r="A232" s="39"/>
      <c r="B232" s="40"/>
      <c r="C232" s="219" t="s">
        <v>306</v>
      </c>
      <c r="D232" s="219" t="s">
        <v>136</v>
      </c>
      <c r="E232" s="220" t="s">
        <v>524</v>
      </c>
      <c r="F232" s="221" t="s">
        <v>525</v>
      </c>
      <c r="G232" s="222" t="s">
        <v>526</v>
      </c>
      <c r="H232" s="223">
        <v>60</v>
      </c>
      <c r="I232" s="224"/>
      <c r="J232" s="225">
        <f>ROUND(I232*H232,2)</f>
        <v>0</v>
      </c>
      <c r="K232" s="221" t="s">
        <v>1</v>
      </c>
      <c r="L232" s="45"/>
      <c r="M232" s="226" t="s">
        <v>1</v>
      </c>
      <c r="N232" s="227" t="s">
        <v>43</v>
      </c>
      <c r="O232" s="92"/>
      <c r="P232" s="228">
        <f>O232*H232</f>
        <v>0</v>
      </c>
      <c r="Q232" s="228">
        <v>0.14737</v>
      </c>
      <c r="R232" s="228">
        <f>Q232*H232</f>
        <v>8.8422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141</v>
      </c>
      <c r="AT232" s="230" t="s">
        <v>136</v>
      </c>
      <c r="AU232" s="230" t="s">
        <v>88</v>
      </c>
      <c r="AY232" s="18" t="s">
        <v>134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86</v>
      </c>
      <c r="BK232" s="231">
        <f>ROUND(I232*H232,2)</f>
        <v>0</v>
      </c>
      <c r="BL232" s="18" t="s">
        <v>141</v>
      </c>
      <c r="BM232" s="230" t="s">
        <v>920</v>
      </c>
    </row>
    <row r="233" s="13" customFormat="1">
      <c r="A233" s="13"/>
      <c r="B233" s="232"/>
      <c r="C233" s="233"/>
      <c r="D233" s="234" t="s">
        <v>143</v>
      </c>
      <c r="E233" s="235" t="s">
        <v>1</v>
      </c>
      <c r="F233" s="236" t="s">
        <v>921</v>
      </c>
      <c r="G233" s="233"/>
      <c r="H233" s="237">
        <v>10</v>
      </c>
      <c r="I233" s="238"/>
      <c r="J233" s="233"/>
      <c r="K233" s="233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143</v>
      </c>
      <c r="AU233" s="243" t="s">
        <v>88</v>
      </c>
      <c r="AV233" s="13" t="s">
        <v>88</v>
      </c>
      <c r="AW233" s="13" t="s">
        <v>35</v>
      </c>
      <c r="AX233" s="13" t="s">
        <v>78</v>
      </c>
      <c r="AY233" s="243" t="s">
        <v>134</v>
      </c>
    </row>
    <row r="234" s="14" customFormat="1">
      <c r="A234" s="14"/>
      <c r="B234" s="244"/>
      <c r="C234" s="245"/>
      <c r="D234" s="234" t="s">
        <v>143</v>
      </c>
      <c r="E234" s="246" t="s">
        <v>1</v>
      </c>
      <c r="F234" s="247" t="s">
        <v>922</v>
      </c>
      <c r="G234" s="245"/>
      <c r="H234" s="246" t="s">
        <v>1</v>
      </c>
      <c r="I234" s="248"/>
      <c r="J234" s="245"/>
      <c r="K234" s="245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143</v>
      </c>
      <c r="AU234" s="253" t="s">
        <v>88</v>
      </c>
      <c r="AV234" s="14" t="s">
        <v>86</v>
      </c>
      <c r="AW234" s="14" t="s">
        <v>35</v>
      </c>
      <c r="AX234" s="14" t="s">
        <v>78</v>
      </c>
      <c r="AY234" s="253" t="s">
        <v>134</v>
      </c>
    </row>
    <row r="235" s="13" customFormat="1">
      <c r="A235" s="13"/>
      <c r="B235" s="232"/>
      <c r="C235" s="233"/>
      <c r="D235" s="234" t="s">
        <v>143</v>
      </c>
      <c r="E235" s="235" t="s">
        <v>1</v>
      </c>
      <c r="F235" s="236" t="s">
        <v>616</v>
      </c>
      <c r="G235" s="233"/>
      <c r="H235" s="237">
        <v>50</v>
      </c>
      <c r="I235" s="238"/>
      <c r="J235" s="233"/>
      <c r="K235" s="233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143</v>
      </c>
      <c r="AU235" s="243" t="s">
        <v>88</v>
      </c>
      <c r="AV235" s="13" t="s">
        <v>88</v>
      </c>
      <c r="AW235" s="13" t="s">
        <v>35</v>
      </c>
      <c r="AX235" s="13" t="s">
        <v>78</v>
      </c>
      <c r="AY235" s="243" t="s">
        <v>134</v>
      </c>
    </row>
    <row r="236" s="16" customFormat="1">
      <c r="A236" s="16"/>
      <c r="B236" s="265"/>
      <c r="C236" s="266"/>
      <c r="D236" s="234" t="s">
        <v>143</v>
      </c>
      <c r="E236" s="267" t="s">
        <v>1</v>
      </c>
      <c r="F236" s="268" t="s">
        <v>162</v>
      </c>
      <c r="G236" s="266"/>
      <c r="H236" s="269">
        <v>60</v>
      </c>
      <c r="I236" s="270"/>
      <c r="J236" s="266"/>
      <c r="K236" s="266"/>
      <c r="L236" s="271"/>
      <c r="M236" s="272"/>
      <c r="N236" s="273"/>
      <c r="O236" s="273"/>
      <c r="P236" s="273"/>
      <c r="Q236" s="273"/>
      <c r="R236" s="273"/>
      <c r="S236" s="273"/>
      <c r="T236" s="274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T236" s="275" t="s">
        <v>143</v>
      </c>
      <c r="AU236" s="275" t="s">
        <v>88</v>
      </c>
      <c r="AV236" s="16" t="s">
        <v>141</v>
      </c>
      <c r="AW236" s="16" t="s">
        <v>35</v>
      </c>
      <c r="AX236" s="16" t="s">
        <v>86</v>
      </c>
      <c r="AY236" s="275" t="s">
        <v>134</v>
      </c>
    </row>
    <row r="237" s="2" customFormat="1" ht="24.15" customHeight="1">
      <c r="A237" s="39"/>
      <c r="B237" s="40"/>
      <c r="C237" s="276" t="s">
        <v>310</v>
      </c>
      <c r="D237" s="276" t="s">
        <v>196</v>
      </c>
      <c r="E237" s="277" t="s">
        <v>529</v>
      </c>
      <c r="F237" s="278" t="s">
        <v>530</v>
      </c>
      <c r="G237" s="279" t="s">
        <v>256</v>
      </c>
      <c r="H237" s="280">
        <v>111.1</v>
      </c>
      <c r="I237" s="281"/>
      <c r="J237" s="282">
        <f>ROUND(I237*H237,2)</f>
        <v>0</v>
      </c>
      <c r="K237" s="278" t="s">
        <v>140</v>
      </c>
      <c r="L237" s="283"/>
      <c r="M237" s="284" t="s">
        <v>1</v>
      </c>
      <c r="N237" s="285" t="s">
        <v>43</v>
      </c>
      <c r="O237" s="92"/>
      <c r="P237" s="228">
        <f>O237*H237</f>
        <v>0</v>
      </c>
      <c r="Q237" s="228">
        <v>0.031</v>
      </c>
      <c r="R237" s="228">
        <f>Q237*H237</f>
        <v>3.4440999999999996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184</v>
      </c>
      <c r="AT237" s="230" t="s">
        <v>196</v>
      </c>
      <c r="AU237" s="230" t="s">
        <v>88</v>
      </c>
      <c r="AY237" s="18" t="s">
        <v>134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86</v>
      </c>
      <c r="BK237" s="231">
        <f>ROUND(I237*H237,2)</f>
        <v>0</v>
      </c>
      <c r="BL237" s="18" t="s">
        <v>141</v>
      </c>
      <c r="BM237" s="230" t="s">
        <v>923</v>
      </c>
    </row>
    <row r="238" s="13" customFormat="1">
      <c r="A238" s="13"/>
      <c r="B238" s="232"/>
      <c r="C238" s="233"/>
      <c r="D238" s="234" t="s">
        <v>143</v>
      </c>
      <c r="E238" s="235" t="s">
        <v>1</v>
      </c>
      <c r="F238" s="236" t="s">
        <v>924</v>
      </c>
      <c r="G238" s="233"/>
      <c r="H238" s="237">
        <v>10.1</v>
      </c>
      <c r="I238" s="238"/>
      <c r="J238" s="233"/>
      <c r="K238" s="233"/>
      <c r="L238" s="239"/>
      <c r="M238" s="240"/>
      <c r="N238" s="241"/>
      <c r="O238" s="241"/>
      <c r="P238" s="241"/>
      <c r="Q238" s="241"/>
      <c r="R238" s="241"/>
      <c r="S238" s="241"/>
      <c r="T238" s="24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3" t="s">
        <v>143</v>
      </c>
      <c r="AU238" s="243" t="s">
        <v>88</v>
      </c>
      <c r="AV238" s="13" t="s">
        <v>88</v>
      </c>
      <c r="AW238" s="13" t="s">
        <v>35</v>
      </c>
      <c r="AX238" s="13" t="s">
        <v>78</v>
      </c>
      <c r="AY238" s="243" t="s">
        <v>134</v>
      </c>
    </row>
    <row r="239" s="14" customFormat="1">
      <c r="A239" s="14"/>
      <c r="B239" s="244"/>
      <c r="C239" s="245"/>
      <c r="D239" s="234" t="s">
        <v>143</v>
      </c>
      <c r="E239" s="246" t="s">
        <v>1</v>
      </c>
      <c r="F239" s="247" t="s">
        <v>922</v>
      </c>
      <c r="G239" s="245"/>
      <c r="H239" s="246" t="s">
        <v>1</v>
      </c>
      <c r="I239" s="248"/>
      <c r="J239" s="245"/>
      <c r="K239" s="245"/>
      <c r="L239" s="249"/>
      <c r="M239" s="250"/>
      <c r="N239" s="251"/>
      <c r="O239" s="251"/>
      <c r="P239" s="251"/>
      <c r="Q239" s="251"/>
      <c r="R239" s="251"/>
      <c r="S239" s="251"/>
      <c r="T239" s="252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3" t="s">
        <v>143</v>
      </c>
      <c r="AU239" s="253" t="s">
        <v>88</v>
      </c>
      <c r="AV239" s="14" t="s">
        <v>86</v>
      </c>
      <c r="AW239" s="14" t="s">
        <v>35</v>
      </c>
      <c r="AX239" s="14" t="s">
        <v>78</v>
      </c>
      <c r="AY239" s="253" t="s">
        <v>134</v>
      </c>
    </row>
    <row r="240" s="13" customFormat="1">
      <c r="A240" s="13"/>
      <c r="B240" s="232"/>
      <c r="C240" s="233"/>
      <c r="D240" s="234" t="s">
        <v>143</v>
      </c>
      <c r="E240" s="235" t="s">
        <v>1</v>
      </c>
      <c r="F240" s="236" t="s">
        <v>925</v>
      </c>
      <c r="G240" s="233"/>
      <c r="H240" s="237">
        <v>101</v>
      </c>
      <c r="I240" s="238"/>
      <c r="J240" s="233"/>
      <c r="K240" s="233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143</v>
      </c>
      <c r="AU240" s="243" t="s">
        <v>88</v>
      </c>
      <c r="AV240" s="13" t="s">
        <v>88</v>
      </c>
      <c r="AW240" s="13" t="s">
        <v>35</v>
      </c>
      <c r="AX240" s="13" t="s">
        <v>78</v>
      </c>
      <c r="AY240" s="243" t="s">
        <v>134</v>
      </c>
    </row>
    <row r="241" s="16" customFormat="1">
      <c r="A241" s="16"/>
      <c r="B241" s="265"/>
      <c r="C241" s="266"/>
      <c r="D241" s="234" t="s">
        <v>143</v>
      </c>
      <c r="E241" s="267" t="s">
        <v>1</v>
      </c>
      <c r="F241" s="268" t="s">
        <v>162</v>
      </c>
      <c r="G241" s="266"/>
      <c r="H241" s="269">
        <v>111.1</v>
      </c>
      <c r="I241" s="270"/>
      <c r="J241" s="266"/>
      <c r="K241" s="266"/>
      <c r="L241" s="271"/>
      <c r="M241" s="272"/>
      <c r="N241" s="273"/>
      <c r="O241" s="273"/>
      <c r="P241" s="273"/>
      <c r="Q241" s="273"/>
      <c r="R241" s="273"/>
      <c r="S241" s="273"/>
      <c r="T241" s="274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T241" s="275" t="s">
        <v>143</v>
      </c>
      <c r="AU241" s="275" t="s">
        <v>88</v>
      </c>
      <c r="AV241" s="16" t="s">
        <v>141</v>
      </c>
      <c r="AW241" s="16" t="s">
        <v>35</v>
      </c>
      <c r="AX241" s="16" t="s">
        <v>86</v>
      </c>
      <c r="AY241" s="275" t="s">
        <v>134</v>
      </c>
    </row>
    <row r="242" s="2" customFormat="1" ht="21.75" customHeight="1">
      <c r="A242" s="39"/>
      <c r="B242" s="40"/>
      <c r="C242" s="276" t="s">
        <v>316</v>
      </c>
      <c r="D242" s="276" t="s">
        <v>196</v>
      </c>
      <c r="E242" s="277" t="s">
        <v>533</v>
      </c>
      <c r="F242" s="278" t="s">
        <v>534</v>
      </c>
      <c r="G242" s="279" t="s">
        <v>526</v>
      </c>
      <c r="H242" s="280">
        <v>222.2</v>
      </c>
      <c r="I242" s="281"/>
      <c r="J242" s="282">
        <f>ROUND(I242*H242,2)</f>
        <v>0</v>
      </c>
      <c r="K242" s="278" t="s">
        <v>140</v>
      </c>
      <c r="L242" s="283"/>
      <c r="M242" s="284" t="s">
        <v>1</v>
      </c>
      <c r="N242" s="285" t="s">
        <v>43</v>
      </c>
      <c r="O242" s="92"/>
      <c r="P242" s="228">
        <f>O242*H242</f>
        <v>0</v>
      </c>
      <c r="Q242" s="228">
        <v>0.006</v>
      </c>
      <c r="R242" s="228">
        <f>Q242*H242</f>
        <v>1.3331999999999998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184</v>
      </c>
      <c r="AT242" s="230" t="s">
        <v>196</v>
      </c>
      <c r="AU242" s="230" t="s">
        <v>88</v>
      </c>
      <c r="AY242" s="18" t="s">
        <v>134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86</v>
      </c>
      <c r="BK242" s="231">
        <f>ROUND(I242*H242,2)</f>
        <v>0</v>
      </c>
      <c r="BL242" s="18" t="s">
        <v>141</v>
      </c>
      <c r="BM242" s="230" t="s">
        <v>926</v>
      </c>
    </row>
    <row r="243" s="13" customFormat="1">
      <c r="A243" s="13"/>
      <c r="B243" s="232"/>
      <c r="C243" s="233"/>
      <c r="D243" s="234" t="s">
        <v>143</v>
      </c>
      <c r="E243" s="235" t="s">
        <v>1</v>
      </c>
      <c r="F243" s="236" t="s">
        <v>927</v>
      </c>
      <c r="G243" s="233"/>
      <c r="H243" s="237">
        <v>20.2</v>
      </c>
      <c r="I243" s="238"/>
      <c r="J243" s="233"/>
      <c r="K243" s="233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143</v>
      </c>
      <c r="AU243" s="243" t="s">
        <v>88</v>
      </c>
      <c r="AV243" s="13" t="s">
        <v>88</v>
      </c>
      <c r="AW243" s="13" t="s">
        <v>35</v>
      </c>
      <c r="AX243" s="13" t="s">
        <v>78</v>
      </c>
      <c r="AY243" s="243" t="s">
        <v>134</v>
      </c>
    </row>
    <row r="244" s="14" customFormat="1">
      <c r="A244" s="14"/>
      <c r="B244" s="244"/>
      <c r="C244" s="245"/>
      <c r="D244" s="234" t="s">
        <v>143</v>
      </c>
      <c r="E244" s="246" t="s">
        <v>1</v>
      </c>
      <c r="F244" s="247" t="s">
        <v>922</v>
      </c>
      <c r="G244" s="245"/>
      <c r="H244" s="246" t="s">
        <v>1</v>
      </c>
      <c r="I244" s="248"/>
      <c r="J244" s="245"/>
      <c r="K244" s="245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143</v>
      </c>
      <c r="AU244" s="253" t="s">
        <v>88</v>
      </c>
      <c r="AV244" s="14" t="s">
        <v>86</v>
      </c>
      <c r="AW244" s="14" t="s">
        <v>35</v>
      </c>
      <c r="AX244" s="14" t="s">
        <v>78</v>
      </c>
      <c r="AY244" s="253" t="s">
        <v>134</v>
      </c>
    </row>
    <row r="245" s="13" customFormat="1">
      <c r="A245" s="13"/>
      <c r="B245" s="232"/>
      <c r="C245" s="233"/>
      <c r="D245" s="234" t="s">
        <v>143</v>
      </c>
      <c r="E245" s="235" t="s">
        <v>1</v>
      </c>
      <c r="F245" s="236" t="s">
        <v>928</v>
      </c>
      <c r="G245" s="233"/>
      <c r="H245" s="237">
        <v>202</v>
      </c>
      <c r="I245" s="238"/>
      <c r="J245" s="233"/>
      <c r="K245" s="233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143</v>
      </c>
      <c r="AU245" s="243" t="s">
        <v>88</v>
      </c>
      <c r="AV245" s="13" t="s">
        <v>88</v>
      </c>
      <c r="AW245" s="13" t="s">
        <v>35</v>
      </c>
      <c r="AX245" s="13" t="s">
        <v>78</v>
      </c>
      <c r="AY245" s="243" t="s">
        <v>134</v>
      </c>
    </row>
    <row r="246" s="16" customFormat="1">
      <c r="A246" s="16"/>
      <c r="B246" s="265"/>
      <c r="C246" s="266"/>
      <c r="D246" s="234" t="s">
        <v>143</v>
      </c>
      <c r="E246" s="267" t="s">
        <v>1</v>
      </c>
      <c r="F246" s="268" t="s">
        <v>162</v>
      </c>
      <c r="G246" s="266"/>
      <c r="H246" s="269">
        <v>222.2</v>
      </c>
      <c r="I246" s="270"/>
      <c r="J246" s="266"/>
      <c r="K246" s="266"/>
      <c r="L246" s="271"/>
      <c r="M246" s="272"/>
      <c r="N246" s="273"/>
      <c r="O246" s="273"/>
      <c r="P246" s="273"/>
      <c r="Q246" s="273"/>
      <c r="R246" s="273"/>
      <c r="S246" s="273"/>
      <c r="T246" s="274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T246" s="275" t="s">
        <v>143</v>
      </c>
      <c r="AU246" s="275" t="s">
        <v>88</v>
      </c>
      <c r="AV246" s="16" t="s">
        <v>141</v>
      </c>
      <c r="AW246" s="16" t="s">
        <v>35</v>
      </c>
      <c r="AX246" s="16" t="s">
        <v>86</v>
      </c>
      <c r="AY246" s="275" t="s">
        <v>134</v>
      </c>
    </row>
    <row r="247" s="2" customFormat="1" ht="16.5" customHeight="1">
      <c r="A247" s="39"/>
      <c r="B247" s="40"/>
      <c r="C247" s="219" t="s">
        <v>320</v>
      </c>
      <c r="D247" s="219" t="s">
        <v>136</v>
      </c>
      <c r="E247" s="220" t="s">
        <v>537</v>
      </c>
      <c r="F247" s="221" t="s">
        <v>538</v>
      </c>
      <c r="G247" s="222" t="s">
        <v>256</v>
      </c>
      <c r="H247" s="223">
        <v>10</v>
      </c>
      <c r="I247" s="224"/>
      <c r="J247" s="225">
        <f>ROUND(I247*H247,2)</f>
        <v>0</v>
      </c>
      <c r="K247" s="221" t="s">
        <v>1</v>
      </c>
      <c r="L247" s="45"/>
      <c r="M247" s="226" t="s">
        <v>1</v>
      </c>
      <c r="N247" s="227" t="s">
        <v>43</v>
      </c>
      <c r="O247" s="92"/>
      <c r="P247" s="228">
        <f>O247*H247</f>
        <v>0</v>
      </c>
      <c r="Q247" s="228">
        <v>6E-05</v>
      </c>
      <c r="R247" s="228">
        <f>Q247*H247</f>
        <v>0.00060000000000000008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141</v>
      </c>
      <c r="AT247" s="230" t="s">
        <v>136</v>
      </c>
      <c r="AU247" s="230" t="s">
        <v>88</v>
      </c>
      <c r="AY247" s="18" t="s">
        <v>134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86</v>
      </c>
      <c r="BK247" s="231">
        <f>ROUND(I247*H247,2)</f>
        <v>0</v>
      </c>
      <c r="BL247" s="18" t="s">
        <v>141</v>
      </c>
      <c r="BM247" s="230" t="s">
        <v>929</v>
      </c>
    </row>
    <row r="248" s="13" customFormat="1">
      <c r="A248" s="13"/>
      <c r="B248" s="232"/>
      <c r="C248" s="233"/>
      <c r="D248" s="234" t="s">
        <v>143</v>
      </c>
      <c r="E248" s="235" t="s">
        <v>1</v>
      </c>
      <c r="F248" s="236" t="s">
        <v>930</v>
      </c>
      <c r="G248" s="233"/>
      <c r="H248" s="237">
        <v>10</v>
      </c>
      <c r="I248" s="238"/>
      <c r="J248" s="233"/>
      <c r="K248" s="233"/>
      <c r="L248" s="239"/>
      <c r="M248" s="240"/>
      <c r="N248" s="241"/>
      <c r="O248" s="241"/>
      <c r="P248" s="241"/>
      <c r="Q248" s="241"/>
      <c r="R248" s="241"/>
      <c r="S248" s="241"/>
      <c r="T248" s="24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3" t="s">
        <v>143</v>
      </c>
      <c r="AU248" s="243" t="s">
        <v>88</v>
      </c>
      <c r="AV248" s="13" t="s">
        <v>88</v>
      </c>
      <c r="AW248" s="13" t="s">
        <v>35</v>
      </c>
      <c r="AX248" s="13" t="s">
        <v>86</v>
      </c>
      <c r="AY248" s="243" t="s">
        <v>134</v>
      </c>
    </row>
    <row r="249" s="12" customFormat="1" ht="22.8" customHeight="1">
      <c r="A249" s="12"/>
      <c r="B249" s="203"/>
      <c r="C249" s="204"/>
      <c r="D249" s="205" t="s">
        <v>77</v>
      </c>
      <c r="E249" s="217" t="s">
        <v>141</v>
      </c>
      <c r="F249" s="217" t="s">
        <v>541</v>
      </c>
      <c r="G249" s="204"/>
      <c r="H249" s="204"/>
      <c r="I249" s="207"/>
      <c r="J249" s="218">
        <f>BK249</f>
        <v>0</v>
      </c>
      <c r="K249" s="204"/>
      <c r="L249" s="209"/>
      <c r="M249" s="210"/>
      <c r="N249" s="211"/>
      <c r="O249" s="211"/>
      <c r="P249" s="212">
        <f>SUM(P250:P260)</f>
        <v>0</v>
      </c>
      <c r="Q249" s="211"/>
      <c r="R249" s="212">
        <f>SUM(R250:R260)</f>
        <v>10.495144044</v>
      </c>
      <c r="S249" s="211"/>
      <c r="T249" s="213">
        <f>SUM(T250:T260)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4" t="s">
        <v>86</v>
      </c>
      <c r="AT249" s="215" t="s">
        <v>77</v>
      </c>
      <c r="AU249" s="215" t="s">
        <v>86</v>
      </c>
      <c r="AY249" s="214" t="s">
        <v>134</v>
      </c>
      <c r="BK249" s="216">
        <f>SUM(BK250:BK260)</f>
        <v>0</v>
      </c>
    </row>
    <row r="250" s="2" customFormat="1" ht="33" customHeight="1">
      <c r="A250" s="39"/>
      <c r="B250" s="40"/>
      <c r="C250" s="219" t="s">
        <v>324</v>
      </c>
      <c r="D250" s="219" t="s">
        <v>136</v>
      </c>
      <c r="E250" s="220" t="s">
        <v>931</v>
      </c>
      <c r="F250" s="221" t="s">
        <v>932</v>
      </c>
      <c r="G250" s="222" t="s">
        <v>139</v>
      </c>
      <c r="H250" s="223">
        <v>5.346</v>
      </c>
      <c r="I250" s="224"/>
      <c r="J250" s="225">
        <f>ROUND(I250*H250,2)</f>
        <v>0</v>
      </c>
      <c r="K250" s="221" t="s">
        <v>140</v>
      </c>
      <c r="L250" s="45"/>
      <c r="M250" s="226" t="s">
        <v>1</v>
      </c>
      <c r="N250" s="227" t="s">
        <v>43</v>
      </c>
      <c r="O250" s="92"/>
      <c r="P250" s="228">
        <f>O250*H250</f>
        <v>0</v>
      </c>
      <c r="Q250" s="228">
        <v>1.8907700000000003</v>
      </c>
      <c r="R250" s="228">
        <f>Q250*H250</f>
        <v>10.10805642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141</v>
      </c>
      <c r="AT250" s="230" t="s">
        <v>136</v>
      </c>
      <c r="AU250" s="230" t="s">
        <v>88</v>
      </c>
      <c r="AY250" s="18" t="s">
        <v>134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86</v>
      </c>
      <c r="BK250" s="231">
        <f>ROUND(I250*H250,2)</f>
        <v>0</v>
      </c>
      <c r="BL250" s="18" t="s">
        <v>141</v>
      </c>
      <c r="BM250" s="230" t="s">
        <v>933</v>
      </c>
    </row>
    <row r="251" s="13" customFormat="1">
      <c r="A251" s="13"/>
      <c r="B251" s="232"/>
      <c r="C251" s="233"/>
      <c r="D251" s="234" t="s">
        <v>143</v>
      </c>
      <c r="E251" s="235" t="s">
        <v>1</v>
      </c>
      <c r="F251" s="236" t="s">
        <v>934</v>
      </c>
      <c r="G251" s="233"/>
      <c r="H251" s="237">
        <v>5.346</v>
      </c>
      <c r="I251" s="238"/>
      <c r="J251" s="233"/>
      <c r="K251" s="233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143</v>
      </c>
      <c r="AU251" s="243" t="s">
        <v>88</v>
      </c>
      <c r="AV251" s="13" t="s">
        <v>88</v>
      </c>
      <c r="AW251" s="13" t="s">
        <v>35</v>
      </c>
      <c r="AX251" s="13" t="s">
        <v>86</v>
      </c>
      <c r="AY251" s="243" t="s">
        <v>134</v>
      </c>
    </row>
    <row r="252" s="2" customFormat="1" ht="44.25" customHeight="1">
      <c r="A252" s="39"/>
      <c r="B252" s="40"/>
      <c r="C252" s="219" t="s">
        <v>330</v>
      </c>
      <c r="D252" s="219" t="s">
        <v>136</v>
      </c>
      <c r="E252" s="220" t="s">
        <v>935</v>
      </c>
      <c r="F252" s="221" t="s">
        <v>936</v>
      </c>
      <c r="G252" s="222" t="s">
        <v>139</v>
      </c>
      <c r="H252" s="223">
        <v>0.154</v>
      </c>
      <c r="I252" s="224"/>
      <c r="J252" s="225">
        <f>ROUND(I252*H252,2)</f>
        <v>0</v>
      </c>
      <c r="K252" s="221" t="s">
        <v>140</v>
      </c>
      <c r="L252" s="45"/>
      <c r="M252" s="226" t="s">
        <v>1</v>
      </c>
      <c r="N252" s="227" t="s">
        <v>43</v>
      </c>
      <c r="O252" s="92"/>
      <c r="P252" s="228">
        <f>O252*H252</f>
        <v>0</v>
      </c>
      <c r="Q252" s="228">
        <v>2.30102</v>
      </c>
      <c r="R252" s="228">
        <f>Q252*H252</f>
        <v>0.35435708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141</v>
      </c>
      <c r="AT252" s="230" t="s">
        <v>136</v>
      </c>
      <c r="AU252" s="230" t="s">
        <v>88</v>
      </c>
      <c r="AY252" s="18" t="s">
        <v>134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86</v>
      </c>
      <c r="BK252" s="231">
        <f>ROUND(I252*H252,2)</f>
        <v>0</v>
      </c>
      <c r="BL252" s="18" t="s">
        <v>141</v>
      </c>
      <c r="BM252" s="230" t="s">
        <v>937</v>
      </c>
    </row>
    <row r="253" s="14" customFormat="1">
      <c r="A253" s="14"/>
      <c r="B253" s="244"/>
      <c r="C253" s="245"/>
      <c r="D253" s="234" t="s">
        <v>143</v>
      </c>
      <c r="E253" s="246" t="s">
        <v>1</v>
      </c>
      <c r="F253" s="247" t="s">
        <v>938</v>
      </c>
      <c r="G253" s="245"/>
      <c r="H253" s="246" t="s">
        <v>1</v>
      </c>
      <c r="I253" s="248"/>
      <c r="J253" s="245"/>
      <c r="K253" s="245"/>
      <c r="L253" s="249"/>
      <c r="M253" s="250"/>
      <c r="N253" s="251"/>
      <c r="O253" s="251"/>
      <c r="P253" s="251"/>
      <c r="Q253" s="251"/>
      <c r="R253" s="251"/>
      <c r="S253" s="251"/>
      <c r="T253" s="25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3" t="s">
        <v>143</v>
      </c>
      <c r="AU253" s="253" t="s">
        <v>88</v>
      </c>
      <c r="AV253" s="14" t="s">
        <v>86</v>
      </c>
      <c r="AW253" s="14" t="s">
        <v>35</v>
      </c>
      <c r="AX253" s="14" t="s">
        <v>78</v>
      </c>
      <c r="AY253" s="253" t="s">
        <v>134</v>
      </c>
    </row>
    <row r="254" s="13" customFormat="1">
      <c r="A254" s="13"/>
      <c r="B254" s="232"/>
      <c r="C254" s="233"/>
      <c r="D254" s="234" t="s">
        <v>143</v>
      </c>
      <c r="E254" s="235" t="s">
        <v>1</v>
      </c>
      <c r="F254" s="236" t="s">
        <v>939</v>
      </c>
      <c r="G254" s="233"/>
      <c r="H254" s="237">
        <v>0.114</v>
      </c>
      <c r="I254" s="238"/>
      <c r="J254" s="233"/>
      <c r="K254" s="233"/>
      <c r="L254" s="239"/>
      <c r="M254" s="240"/>
      <c r="N254" s="241"/>
      <c r="O254" s="241"/>
      <c r="P254" s="241"/>
      <c r="Q254" s="241"/>
      <c r="R254" s="241"/>
      <c r="S254" s="241"/>
      <c r="T254" s="24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3" t="s">
        <v>143</v>
      </c>
      <c r="AU254" s="243" t="s">
        <v>88</v>
      </c>
      <c r="AV254" s="13" t="s">
        <v>88</v>
      </c>
      <c r="AW254" s="13" t="s">
        <v>35</v>
      </c>
      <c r="AX254" s="13" t="s">
        <v>78</v>
      </c>
      <c r="AY254" s="243" t="s">
        <v>134</v>
      </c>
    </row>
    <row r="255" s="14" customFormat="1">
      <c r="A255" s="14"/>
      <c r="B255" s="244"/>
      <c r="C255" s="245"/>
      <c r="D255" s="234" t="s">
        <v>143</v>
      </c>
      <c r="E255" s="246" t="s">
        <v>1</v>
      </c>
      <c r="F255" s="247" t="s">
        <v>940</v>
      </c>
      <c r="G255" s="245"/>
      <c r="H255" s="246" t="s">
        <v>1</v>
      </c>
      <c r="I255" s="248"/>
      <c r="J255" s="245"/>
      <c r="K255" s="245"/>
      <c r="L255" s="249"/>
      <c r="M255" s="250"/>
      <c r="N255" s="251"/>
      <c r="O255" s="251"/>
      <c r="P255" s="251"/>
      <c r="Q255" s="251"/>
      <c r="R255" s="251"/>
      <c r="S255" s="251"/>
      <c r="T255" s="25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3" t="s">
        <v>143</v>
      </c>
      <c r="AU255" s="253" t="s">
        <v>88</v>
      </c>
      <c r="AV255" s="14" t="s">
        <v>86</v>
      </c>
      <c r="AW255" s="14" t="s">
        <v>35</v>
      </c>
      <c r="AX255" s="14" t="s">
        <v>78</v>
      </c>
      <c r="AY255" s="253" t="s">
        <v>134</v>
      </c>
    </row>
    <row r="256" s="13" customFormat="1">
      <c r="A256" s="13"/>
      <c r="B256" s="232"/>
      <c r="C256" s="233"/>
      <c r="D256" s="234" t="s">
        <v>143</v>
      </c>
      <c r="E256" s="235" t="s">
        <v>1</v>
      </c>
      <c r="F256" s="236" t="s">
        <v>941</v>
      </c>
      <c r="G256" s="233"/>
      <c r="H256" s="237">
        <v>0.04</v>
      </c>
      <c r="I256" s="238"/>
      <c r="J256" s="233"/>
      <c r="K256" s="233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143</v>
      </c>
      <c r="AU256" s="243" t="s">
        <v>88</v>
      </c>
      <c r="AV256" s="13" t="s">
        <v>88</v>
      </c>
      <c r="AW256" s="13" t="s">
        <v>35</v>
      </c>
      <c r="AX256" s="13" t="s">
        <v>78</v>
      </c>
      <c r="AY256" s="243" t="s">
        <v>134</v>
      </c>
    </row>
    <row r="257" s="16" customFormat="1">
      <c r="A257" s="16"/>
      <c r="B257" s="265"/>
      <c r="C257" s="266"/>
      <c r="D257" s="234" t="s">
        <v>143</v>
      </c>
      <c r="E257" s="267" t="s">
        <v>1</v>
      </c>
      <c r="F257" s="268" t="s">
        <v>162</v>
      </c>
      <c r="G257" s="266"/>
      <c r="H257" s="269">
        <v>0.154</v>
      </c>
      <c r="I257" s="270"/>
      <c r="J257" s="266"/>
      <c r="K257" s="266"/>
      <c r="L257" s="271"/>
      <c r="M257" s="272"/>
      <c r="N257" s="273"/>
      <c r="O257" s="273"/>
      <c r="P257" s="273"/>
      <c r="Q257" s="273"/>
      <c r="R257" s="273"/>
      <c r="S257" s="273"/>
      <c r="T257" s="274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T257" s="275" t="s">
        <v>143</v>
      </c>
      <c r="AU257" s="275" t="s">
        <v>88</v>
      </c>
      <c r="AV257" s="16" t="s">
        <v>141</v>
      </c>
      <c r="AW257" s="16" t="s">
        <v>35</v>
      </c>
      <c r="AX257" s="16" t="s">
        <v>86</v>
      </c>
      <c r="AY257" s="275" t="s">
        <v>134</v>
      </c>
    </row>
    <row r="258" s="2" customFormat="1" ht="24.15" customHeight="1">
      <c r="A258" s="39"/>
      <c r="B258" s="40"/>
      <c r="C258" s="219" t="s">
        <v>335</v>
      </c>
      <c r="D258" s="219" t="s">
        <v>136</v>
      </c>
      <c r="E258" s="220" t="s">
        <v>942</v>
      </c>
      <c r="F258" s="221" t="s">
        <v>943</v>
      </c>
      <c r="G258" s="222" t="s">
        <v>192</v>
      </c>
      <c r="H258" s="223">
        <v>2.464</v>
      </c>
      <c r="I258" s="224"/>
      <c r="J258" s="225">
        <f>ROUND(I258*H258,2)</f>
        <v>0</v>
      </c>
      <c r="K258" s="221" t="s">
        <v>140</v>
      </c>
      <c r="L258" s="45"/>
      <c r="M258" s="226" t="s">
        <v>1</v>
      </c>
      <c r="N258" s="227" t="s">
        <v>43</v>
      </c>
      <c r="O258" s="92"/>
      <c r="P258" s="228">
        <f>O258*H258</f>
        <v>0</v>
      </c>
      <c r="Q258" s="228">
        <v>0.0132835</v>
      </c>
      <c r="R258" s="228">
        <f>Q258*H258</f>
        <v>0.032730544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141</v>
      </c>
      <c r="AT258" s="230" t="s">
        <v>136</v>
      </c>
      <c r="AU258" s="230" t="s">
        <v>88</v>
      </c>
      <c r="AY258" s="18" t="s">
        <v>134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86</v>
      </c>
      <c r="BK258" s="231">
        <f>ROUND(I258*H258,2)</f>
        <v>0</v>
      </c>
      <c r="BL258" s="18" t="s">
        <v>141</v>
      </c>
      <c r="BM258" s="230" t="s">
        <v>944</v>
      </c>
    </row>
    <row r="259" s="13" customFormat="1">
      <c r="A259" s="13"/>
      <c r="B259" s="232"/>
      <c r="C259" s="233"/>
      <c r="D259" s="234" t="s">
        <v>143</v>
      </c>
      <c r="E259" s="235" t="s">
        <v>1</v>
      </c>
      <c r="F259" s="236" t="s">
        <v>945</v>
      </c>
      <c r="G259" s="233"/>
      <c r="H259" s="237">
        <v>2.464</v>
      </c>
      <c r="I259" s="238"/>
      <c r="J259" s="233"/>
      <c r="K259" s="233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143</v>
      </c>
      <c r="AU259" s="243" t="s">
        <v>88</v>
      </c>
      <c r="AV259" s="13" t="s">
        <v>88</v>
      </c>
      <c r="AW259" s="13" t="s">
        <v>35</v>
      </c>
      <c r="AX259" s="13" t="s">
        <v>78</v>
      </c>
      <c r="AY259" s="243" t="s">
        <v>134</v>
      </c>
    </row>
    <row r="260" s="2" customFormat="1" ht="24.15" customHeight="1">
      <c r="A260" s="39"/>
      <c r="B260" s="40"/>
      <c r="C260" s="219" t="s">
        <v>340</v>
      </c>
      <c r="D260" s="219" t="s">
        <v>136</v>
      </c>
      <c r="E260" s="220" t="s">
        <v>946</v>
      </c>
      <c r="F260" s="221" t="s">
        <v>947</v>
      </c>
      <c r="G260" s="222" t="s">
        <v>192</v>
      </c>
      <c r="H260" s="223">
        <v>2.464</v>
      </c>
      <c r="I260" s="224"/>
      <c r="J260" s="225">
        <f>ROUND(I260*H260,2)</f>
        <v>0</v>
      </c>
      <c r="K260" s="221" t="s">
        <v>140</v>
      </c>
      <c r="L260" s="45"/>
      <c r="M260" s="226" t="s">
        <v>1</v>
      </c>
      <c r="N260" s="227" t="s">
        <v>43</v>
      </c>
      <c r="O260" s="92"/>
      <c r="P260" s="228">
        <f>O260*H260</f>
        <v>0</v>
      </c>
      <c r="Q260" s="228">
        <v>0</v>
      </c>
      <c r="R260" s="228">
        <f>Q260*H260</f>
        <v>0</v>
      </c>
      <c r="S260" s="228">
        <v>0</v>
      </c>
      <c r="T260" s="22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0" t="s">
        <v>141</v>
      </c>
      <c r="AT260" s="230" t="s">
        <v>136</v>
      </c>
      <c r="AU260" s="230" t="s">
        <v>88</v>
      </c>
      <c r="AY260" s="18" t="s">
        <v>134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8" t="s">
        <v>86</v>
      </c>
      <c r="BK260" s="231">
        <f>ROUND(I260*H260,2)</f>
        <v>0</v>
      </c>
      <c r="BL260" s="18" t="s">
        <v>141</v>
      </c>
      <c r="BM260" s="230" t="s">
        <v>948</v>
      </c>
    </row>
    <row r="261" s="12" customFormat="1" ht="22.8" customHeight="1">
      <c r="A261" s="12"/>
      <c r="B261" s="203"/>
      <c r="C261" s="204"/>
      <c r="D261" s="205" t="s">
        <v>77</v>
      </c>
      <c r="E261" s="217" t="s">
        <v>184</v>
      </c>
      <c r="F261" s="217" t="s">
        <v>613</v>
      </c>
      <c r="G261" s="204"/>
      <c r="H261" s="204"/>
      <c r="I261" s="207"/>
      <c r="J261" s="218">
        <f>BK261</f>
        <v>0</v>
      </c>
      <c r="K261" s="204"/>
      <c r="L261" s="209"/>
      <c r="M261" s="210"/>
      <c r="N261" s="211"/>
      <c r="O261" s="211"/>
      <c r="P261" s="212">
        <f>P262+SUM(P263:P265)+P305</f>
        <v>0</v>
      </c>
      <c r="Q261" s="211"/>
      <c r="R261" s="212">
        <f>R262+SUM(R263:R265)+R305</f>
        <v>1.6757080799999994</v>
      </c>
      <c r="S261" s="211"/>
      <c r="T261" s="213">
        <f>T262+SUM(T263:T265)+T305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4" t="s">
        <v>86</v>
      </c>
      <c r="AT261" s="215" t="s">
        <v>77</v>
      </c>
      <c r="AU261" s="215" t="s">
        <v>86</v>
      </c>
      <c r="AY261" s="214" t="s">
        <v>134</v>
      </c>
      <c r="BK261" s="216">
        <f>BK262+SUM(BK263:BK265)+BK305</f>
        <v>0</v>
      </c>
    </row>
    <row r="262" s="2" customFormat="1" ht="24.15" customHeight="1">
      <c r="A262" s="39"/>
      <c r="B262" s="40"/>
      <c r="C262" s="219" t="s">
        <v>345</v>
      </c>
      <c r="D262" s="219" t="s">
        <v>136</v>
      </c>
      <c r="E262" s="220" t="s">
        <v>949</v>
      </c>
      <c r="F262" s="221" t="s">
        <v>950</v>
      </c>
      <c r="G262" s="222" t="s">
        <v>636</v>
      </c>
      <c r="H262" s="223">
        <v>5</v>
      </c>
      <c r="I262" s="224"/>
      <c r="J262" s="225">
        <f>ROUND(I262*H262,2)</f>
        <v>0</v>
      </c>
      <c r="K262" s="221" t="s">
        <v>1</v>
      </c>
      <c r="L262" s="45"/>
      <c r="M262" s="226" t="s">
        <v>1</v>
      </c>
      <c r="N262" s="227" t="s">
        <v>43</v>
      </c>
      <c r="O262" s="92"/>
      <c r="P262" s="228">
        <f>O262*H262</f>
        <v>0</v>
      </c>
      <c r="Q262" s="228">
        <v>0</v>
      </c>
      <c r="R262" s="228">
        <f>Q262*H262</f>
        <v>0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141</v>
      </c>
      <c r="AT262" s="230" t="s">
        <v>136</v>
      </c>
      <c r="AU262" s="230" t="s">
        <v>88</v>
      </c>
      <c r="AY262" s="18" t="s">
        <v>134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86</v>
      </c>
      <c r="BK262" s="231">
        <f>ROUND(I262*H262,2)</f>
        <v>0</v>
      </c>
      <c r="BL262" s="18" t="s">
        <v>141</v>
      </c>
      <c r="BM262" s="230" t="s">
        <v>951</v>
      </c>
    </row>
    <row r="263" s="2" customFormat="1" ht="16.5" customHeight="1">
      <c r="A263" s="39"/>
      <c r="B263" s="40"/>
      <c r="C263" s="219" t="s">
        <v>350</v>
      </c>
      <c r="D263" s="219" t="s">
        <v>136</v>
      </c>
      <c r="E263" s="220" t="s">
        <v>952</v>
      </c>
      <c r="F263" s="221" t="s">
        <v>953</v>
      </c>
      <c r="G263" s="222" t="s">
        <v>256</v>
      </c>
      <c r="H263" s="223">
        <v>97</v>
      </c>
      <c r="I263" s="224"/>
      <c r="J263" s="225">
        <f>ROUND(I263*H263,2)</f>
        <v>0</v>
      </c>
      <c r="K263" s="221" t="s">
        <v>1</v>
      </c>
      <c r="L263" s="45"/>
      <c r="M263" s="226" t="s">
        <v>1</v>
      </c>
      <c r="N263" s="227" t="s">
        <v>43</v>
      </c>
      <c r="O263" s="92"/>
      <c r="P263" s="228">
        <f>O263*H263</f>
        <v>0</v>
      </c>
      <c r="Q263" s="228">
        <v>0</v>
      </c>
      <c r="R263" s="228">
        <f>Q263*H263</f>
        <v>0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141</v>
      </c>
      <c r="AT263" s="230" t="s">
        <v>136</v>
      </c>
      <c r="AU263" s="230" t="s">
        <v>88</v>
      </c>
      <c r="AY263" s="18" t="s">
        <v>134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86</v>
      </c>
      <c r="BK263" s="231">
        <f>ROUND(I263*H263,2)</f>
        <v>0</v>
      </c>
      <c r="BL263" s="18" t="s">
        <v>141</v>
      </c>
      <c r="BM263" s="230" t="s">
        <v>954</v>
      </c>
    </row>
    <row r="264" s="2" customFormat="1" ht="16.5" customHeight="1">
      <c r="A264" s="39"/>
      <c r="B264" s="40"/>
      <c r="C264" s="219" t="s">
        <v>355</v>
      </c>
      <c r="D264" s="219" t="s">
        <v>136</v>
      </c>
      <c r="E264" s="220" t="s">
        <v>955</v>
      </c>
      <c r="F264" s="221" t="s">
        <v>956</v>
      </c>
      <c r="G264" s="222" t="s">
        <v>256</v>
      </c>
      <c r="H264" s="223">
        <v>49</v>
      </c>
      <c r="I264" s="224"/>
      <c r="J264" s="225">
        <f>ROUND(I264*H264,2)</f>
        <v>0</v>
      </c>
      <c r="K264" s="221" t="s">
        <v>1</v>
      </c>
      <c r="L264" s="45"/>
      <c r="M264" s="226" t="s">
        <v>1</v>
      </c>
      <c r="N264" s="227" t="s">
        <v>43</v>
      </c>
      <c r="O264" s="92"/>
      <c r="P264" s="228">
        <f>O264*H264</f>
        <v>0</v>
      </c>
      <c r="Q264" s="228">
        <v>0</v>
      </c>
      <c r="R264" s="228">
        <f>Q264*H264</f>
        <v>0</v>
      </c>
      <c r="S264" s="228">
        <v>0</v>
      </c>
      <c r="T264" s="22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141</v>
      </c>
      <c r="AT264" s="230" t="s">
        <v>136</v>
      </c>
      <c r="AU264" s="230" t="s">
        <v>88</v>
      </c>
      <c r="AY264" s="18" t="s">
        <v>134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86</v>
      </c>
      <c r="BK264" s="231">
        <f>ROUND(I264*H264,2)</f>
        <v>0</v>
      </c>
      <c r="BL264" s="18" t="s">
        <v>141</v>
      </c>
      <c r="BM264" s="230" t="s">
        <v>957</v>
      </c>
    </row>
    <row r="265" s="12" customFormat="1" ht="20.88" customHeight="1">
      <c r="A265" s="12"/>
      <c r="B265" s="203"/>
      <c r="C265" s="204"/>
      <c r="D265" s="205" t="s">
        <v>77</v>
      </c>
      <c r="E265" s="217" t="s">
        <v>787</v>
      </c>
      <c r="F265" s="217" t="s">
        <v>958</v>
      </c>
      <c r="G265" s="204"/>
      <c r="H265" s="204"/>
      <c r="I265" s="207"/>
      <c r="J265" s="218">
        <f>BK265</f>
        <v>0</v>
      </c>
      <c r="K265" s="204"/>
      <c r="L265" s="209"/>
      <c r="M265" s="210"/>
      <c r="N265" s="211"/>
      <c r="O265" s="211"/>
      <c r="P265" s="212">
        <f>SUM(P266:P304)</f>
        <v>0</v>
      </c>
      <c r="Q265" s="211"/>
      <c r="R265" s="212">
        <f>SUM(R266:R304)</f>
        <v>1.4780099999999997</v>
      </c>
      <c r="S265" s="211"/>
      <c r="T265" s="213">
        <f>SUM(T266:T304)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14" t="s">
        <v>86</v>
      </c>
      <c r="AT265" s="215" t="s">
        <v>77</v>
      </c>
      <c r="AU265" s="215" t="s">
        <v>88</v>
      </c>
      <c r="AY265" s="214" t="s">
        <v>134</v>
      </c>
      <c r="BK265" s="216">
        <f>SUM(BK266:BK304)</f>
        <v>0</v>
      </c>
    </row>
    <row r="266" s="2" customFormat="1" ht="16.5" customHeight="1">
      <c r="A266" s="39"/>
      <c r="B266" s="40"/>
      <c r="C266" s="219" t="s">
        <v>360</v>
      </c>
      <c r="D266" s="219" t="s">
        <v>136</v>
      </c>
      <c r="E266" s="220" t="s">
        <v>959</v>
      </c>
      <c r="F266" s="221" t="s">
        <v>960</v>
      </c>
      <c r="G266" s="222" t="s">
        <v>1</v>
      </c>
      <c r="H266" s="223">
        <v>0</v>
      </c>
      <c r="I266" s="224"/>
      <c r="J266" s="225">
        <f>ROUND(I266*H266,2)</f>
        <v>0</v>
      </c>
      <c r="K266" s="221" t="s">
        <v>1</v>
      </c>
      <c r="L266" s="45"/>
      <c r="M266" s="226" t="s">
        <v>1</v>
      </c>
      <c r="N266" s="227" t="s">
        <v>43</v>
      </c>
      <c r="O266" s="92"/>
      <c r="P266" s="228">
        <f>O266*H266</f>
        <v>0</v>
      </c>
      <c r="Q266" s="228">
        <v>0</v>
      </c>
      <c r="R266" s="228">
        <f>Q266*H266</f>
        <v>0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141</v>
      </c>
      <c r="AT266" s="230" t="s">
        <v>136</v>
      </c>
      <c r="AU266" s="230" t="s">
        <v>149</v>
      </c>
      <c r="AY266" s="18" t="s">
        <v>134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86</v>
      </c>
      <c r="BK266" s="231">
        <f>ROUND(I266*H266,2)</f>
        <v>0</v>
      </c>
      <c r="BL266" s="18" t="s">
        <v>141</v>
      </c>
      <c r="BM266" s="230" t="s">
        <v>961</v>
      </c>
    </row>
    <row r="267" s="14" customFormat="1">
      <c r="A267" s="14"/>
      <c r="B267" s="244"/>
      <c r="C267" s="245"/>
      <c r="D267" s="234" t="s">
        <v>143</v>
      </c>
      <c r="E267" s="246" t="s">
        <v>1</v>
      </c>
      <c r="F267" s="247" t="s">
        <v>962</v>
      </c>
      <c r="G267" s="245"/>
      <c r="H267" s="246" t="s">
        <v>1</v>
      </c>
      <c r="I267" s="248"/>
      <c r="J267" s="245"/>
      <c r="K267" s="245"/>
      <c r="L267" s="249"/>
      <c r="M267" s="250"/>
      <c r="N267" s="251"/>
      <c r="O267" s="251"/>
      <c r="P267" s="251"/>
      <c r="Q267" s="251"/>
      <c r="R267" s="251"/>
      <c r="S267" s="251"/>
      <c r="T267" s="252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3" t="s">
        <v>143</v>
      </c>
      <c r="AU267" s="253" t="s">
        <v>149</v>
      </c>
      <c r="AV267" s="14" t="s">
        <v>86</v>
      </c>
      <c r="AW267" s="14" t="s">
        <v>35</v>
      </c>
      <c r="AX267" s="14" t="s">
        <v>78</v>
      </c>
      <c r="AY267" s="253" t="s">
        <v>134</v>
      </c>
    </row>
    <row r="268" s="14" customFormat="1">
      <c r="A268" s="14"/>
      <c r="B268" s="244"/>
      <c r="C268" s="245"/>
      <c r="D268" s="234" t="s">
        <v>143</v>
      </c>
      <c r="E268" s="246" t="s">
        <v>1</v>
      </c>
      <c r="F268" s="247" t="s">
        <v>963</v>
      </c>
      <c r="G268" s="245"/>
      <c r="H268" s="246" t="s">
        <v>1</v>
      </c>
      <c r="I268" s="248"/>
      <c r="J268" s="245"/>
      <c r="K268" s="245"/>
      <c r="L268" s="249"/>
      <c r="M268" s="250"/>
      <c r="N268" s="251"/>
      <c r="O268" s="251"/>
      <c r="P268" s="251"/>
      <c r="Q268" s="251"/>
      <c r="R268" s="251"/>
      <c r="S268" s="251"/>
      <c r="T268" s="25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3" t="s">
        <v>143</v>
      </c>
      <c r="AU268" s="253" t="s">
        <v>149</v>
      </c>
      <c r="AV268" s="14" t="s">
        <v>86</v>
      </c>
      <c r="AW268" s="14" t="s">
        <v>35</v>
      </c>
      <c r="AX268" s="14" t="s">
        <v>78</v>
      </c>
      <c r="AY268" s="253" t="s">
        <v>134</v>
      </c>
    </row>
    <row r="269" s="14" customFormat="1">
      <c r="A269" s="14"/>
      <c r="B269" s="244"/>
      <c r="C269" s="245"/>
      <c r="D269" s="234" t="s">
        <v>143</v>
      </c>
      <c r="E269" s="246" t="s">
        <v>1</v>
      </c>
      <c r="F269" s="247" t="s">
        <v>964</v>
      </c>
      <c r="G269" s="245"/>
      <c r="H269" s="246" t="s">
        <v>1</v>
      </c>
      <c r="I269" s="248"/>
      <c r="J269" s="245"/>
      <c r="K269" s="245"/>
      <c r="L269" s="249"/>
      <c r="M269" s="250"/>
      <c r="N269" s="251"/>
      <c r="O269" s="251"/>
      <c r="P269" s="251"/>
      <c r="Q269" s="251"/>
      <c r="R269" s="251"/>
      <c r="S269" s="251"/>
      <c r="T269" s="25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3" t="s">
        <v>143</v>
      </c>
      <c r="AU269" s="253" t="s">
        <v>149</v>
      </c>
      <c r="AV269" s="14" t="s">
        <v>86</v>
      </c>
      <c r="AW269" s="14" t="s">
        <v>35</v>
      </c>
      <c r="AX269" s="14" t="s">
        <v>78</v>
      </c>
      <c r="AY269" s="253" t="s">
        <v>134</v>
      </c>
    </row>
    <row r="270" s="14" customFormat="1">
      <c r="A270" s="14"/>
      <c r="B270" s="244"/>
      <c r="C270" s="245"/>
      <c r="D270" s="234" t="s">
        <v>143</v>
      </c>
      <c r="E270" s="246" t="s">
        <v>1</v>
      </c>
      <c r="F270" s="247" t="s">
        <v>965</v>
      </c>
      <c r="G270" s="245"/>
      <c r="H270" s="246" t="s">
        <v>1</v>
      </c>
      <c r="I270" s="248"/>
      <c r="J270" s="245"/>
      <c r="K270" s="245"/>
      <c r="L270" s="249"/>
      <c r="M270" s="250"/>
      <c r="N270" s="251"/>
      <c r="O270" s="251"/>
      <c r="P270" s="251"/>
      <c r="Q270" s="251"/>
      <c r="R270" s="251"/>
      <c r="S270" s="251"/>
      <c r="T270" s="25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3" t="s">
        <v>143</v>
      </c>
      <c r="AU270" s="253" t="s">
        <v>149</v>
      </c>
      <c r="AV270" s="14" t="s">
        <v>86</v>
      </c>
      <c r="AW270" s="14" t="s">
        <v>35</v>
      </c>
      <c r="AX270" s="14" t="s">
        <v>78</v>
      </c>
      <c r="AY270" s="253" t="s">
        <v>134</v>
      </c>
    </row>
    <row r="271" s="13" customFormat="1">
      <c r="A271" s="13"/>
      <c r="B271" s="232"/>
      <c r="C271" s="233"/>
      <c r="D271" s="234" t="s">
        <v>143</v>
      </c>
      <c r="E271" s="235" t="s">
        <v>1</v>
      </c>
      <c r="F271" s="236" t="s">
        <v>78</v>
      </c>
      <c r="G271" s="233"/>
      <c r="H271" s="237">
        <v>0</v>
      </c>
      <c r="I271" s="238"/>
      <c r="J271" s="233"/>
      <c r="K271" s="233"/>
      <c r="L271" s="239"/>
      <c r="M271" s="240"/>
      <c r="N271" s="241"/>
      <c r="O271" s="241"/>
      <c r="P271" s="241"/>
      <c r="Q271" s="241"/>
      <c r="R271" s="241"/>
      <c r="S271" s="241"/>
      <c r="T271" s="24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3" t="s">
        <v>143</v>
      </c>
      <c r="AU271" s="243" t="s">
        <v>149</v>
      </c>
      <c r="AV271" s="13" t="s">
        <v>88</v>
      </c>
      <c r="AW271" s="13" t="s">
        <v>35</v>
      </c>
      <c r="AX271" s="13" t="s">
        <v>86</v>
      </c>
      <c r="AY271" s="243" t="s">
        <v>134</v>
      </c>
    </row>
    <row r="272" s="2" customFormat="1" ht="37.8" customHeight="1">
      <c r="A272" s="39"/>
      <c r="B272" s="40"/>
      <c r="C272" s="219" t="s">
        <v>366</v>
      </c>
      <c r="D272" s="219" t="s">
        <v>136</v>
      </c>
      <c r="E272" s="220" t="s">
        <v>966</v>
      </c>
      <c r="F272" s="221" t="s">
        <v>967</v>
      </c>
      <c r="G272" s="222" t="s">
        <v>256</v>
      </c>
      <c r="H272" s="223">
        <v>1</v>
      </c>
      <c r="I272" s="224"/>
      <c r="J272" s="225">
        <f>ROUND(I272*H272,2)</f>
        <v>0</v>
      </c>
      <c r="K272" s="221" t="s">
        <v>140</v>
      </c>
      <c r="L272" s="45"/>
      <c r="M272" s="226" t="s">
        <v>1</v>
      </c>
      <c r="N272" s="227" t="s">
        <v>43</v>
      </c>
      <c r="O272" s="92"/>
      <c r="P272" s="228">
        <f>O272*H272</f>
        <v>0</v>
      </c>
      <c r="Q272" s="228">
        <v>0.00012</v>
      </c>
      <c r="R272" s="228">
        <f>Q272*H272</f>
        <v>0.00012</v>
      </c>
      <c r="S272" s="228">
        <v>0</v>
      </c>
      <c r="T272" s="22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0" t="s">
        <v>141</v>
      </c>
      <c r="AT272" s="230" t="s">
        <v>136</v>
      </c>
      <c r="AU272" s="230" t="s">
        <v>149</v>
      </c>
      <c r="AY272" s="18" t="s">
        <v>134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8" t="s">
        <v>86</v>
      </c>
      <c r="BK272" s="231">
        <f>ROUND(I272*H272,2)</f>
        <v>0</v>
      </c>
      <c r="BL272" s="18" t="s">
        <v>141</v>
      </c>
      <c r="BM272" s="230" t="s">
        <v>968</v>
      </c>
    </row>
    <row r="273" s="2" customFormat="1" ht="33" customHeight="1">
      <c r="A273" s="39"/>
      <c r="B273" s="40"/>
      <c r="C273" s="276" t="s">
        <v>591</v>
      </c>
      <c r="D273" s="276" t="s">
        <v>196</v>
      </c>
      <c r="E273" s="277" t="s">
        <v>969</v>
      </c>
      <c r="F273" s="278" t="s">
        <v>970</v>
      </c>
      <c r="G273" s="279" t="s">
        <v>256</v>
      </c>
      <c r="H273" s="280">
        <v>1.01</v>
      </c>
      <c r="I273" s="281"/>
      <c r="J273" s="282">
        <f>ROUND(I273*H273,2)</f>
        <v>0</v>
      </c>
      <c r="K273" s="278" t="s">
        <v>140</v>
      </c>
      <c r="L273" s="283"/>
      <c r="M273" s="284" t="s">
        <v>1</v>
      </c>
      <c r="N273" s="285" t="s">
        <v>43</v>
      </c>
      <c r="O273" s="92"/>
      <c r="P273" s="228">
        <f>O273*H273</f>
        <v>0</v>
      </c>
      <c r="Q273" s="228">
        <v>0.0181</v>
      </c>
      <c r="R273" s="228">
        <f>Q273*H273</f>
        <v>0.018281000000000004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184</v>
      </c>
      <c r="AT273" s="230" t="s">
        <v>196</v>
      </c>
      <c r="AU273" s="230" t="s">
        <v>149</v>
      </c>
      <c r="AY273" s="18" t="s">
        <v>134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86</v>
      </c>
      <c r="BK273" s="231">
        <f>ROUND(I273*H273,2)</f>
        <v>0</v>
      </c>
      <c r="BL273" s="18" t="s">
        <v>141</v>
      </c>
      <c r="BM273" s="230" t="s">
        <v>971</v>
      </c>
    </row>
    <row r="274" s="13" customFormat="1">
      <c r="A274" s="13"/>
      <c r="B274" s="232"/>
      <c r="C274" s="233"/>
      <c r="D274" s="234" t="s">
        <v>143</v>
      </c>
      <c r="E274" s="233"/>
      <c r="F274" s="236" t="s">
        <v>972</v>
      </c>
      <c r="G274" s="233"/>
      <c r="H274" s="237">
        <v>1.01</v>
      </c>
      <c r="I274" s="238"/>
      <c r="J274" s="233"/>
      <c r="K274" s="233"/>
      <c r="L274" s="239"/>
      <c r="M274" s="240"/>
      <c r="N274" s="241"/>
      <c r="O274" s="241"/>
      <c r="P274" s="241"/>
      <c r="Q274" s="241"/>
      <c r="R274" s="241"/>
      <c r="S274" s="241"/>
      <c r="T274" s="24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3" t="s">
        <v>143</v>
      </c>
      <c r="AU274" s="243" t="s">
        <v>149</v>
      </c>
      <c r="AV274" s="13" t="s">
        <v>88</v>
      </c>
      <c r="AW274" s="13" t="s">
        <v>4</v>
      </c>
      <c r="AX274" s="13" t="s">
        <v>86</v>
      </c>
      <c r="AY274" s="243" t="s">
        <v>134</v>
      </c>
    </row>
    <row r="275" s="2" customFormat="1" ht="24.15" customHeight="1">
      <c r="A275" s="39"/>
      <c r="B275" s="40"/>
      <c r="C275" s="276" t="s">
        <v>598</v>
      </c>
      <c r="D275" s="276" t="s">
        <v>196</v>
      </c>
      <c r="E275" s="277" t="s">
        <v>973</v>
      </c>
      <c r="F275" s="278" t="s">
        <v>974</v>
      </c>
      <c r="G275" s="279" t="s">
        <v>526</v>
      </c>
      <c r="H275" s="280">
        <v>2.02</v>
      </c>
      <c r="I275" s="281"/>
      <c r="J275" s="282">
        <f>ROUND(I275*H275,2)</f>
        <v>0</v>
      </c>
      <c r="K275" s="278" t="s">
        <v>140</v>
      </c>
      <c r="L275" s="283"/>
      <c r="M275" s="284" t="s">
        <v>1</v>
      </c>
      <c r="N275" s="285" t="s">
        <v>43</v>
      </c>
      <c r="O275" s="92"/>
      <c r="P275" s="228">
        <f>O275*H275</f>
        <v>0</v>
      </c>
      <c r="Q275" s="228">
        <v>0.0071000000000000008</v>
      </c>
      <c r="R275" s="228">
        <f>Q275*H275</f>
        <v>0.014342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184</v>
      </c>
      <c r="AT275" s="230" t="s">
        <v>196</v>
      </c>
      <c r="AU275" s="230" t="s">
        <v>149</v>
      </c>
      <c r="AY275" s="18" t="s">
        <v>134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86</v>
      </c>
      <c r="BK275" s="231">
        <f>ROUND(I275*H275,2)</f>
        <v>0</v>
      </c>
      <c r="BL275" s="18" t="s">
        <v>141</v>
      </c>
      <c r="BM275" s="230" t="s">
        <v>975</v>
      </c>
    </row>
    <row r="276" s="13" customFormat="1">
      <c r="A276" s="13"/>
      <c r="B276" s="232"/>
      <c r="C276" s="233"/>
      <c r="D276" s="234" t="s">
        <v>143</v>
      </c>
      <c r="E276" s="233"/>
      <c r="F276" s="236" t="s">
        <v>976</v>
      </c>
      <c r="G276" s="233"/>
      <c r="H276" s="237">
        <v>2.02</v>
      </c>
      <c r="I276" s="238"/>
      <c r="J276" s="233"/>
      <c r="K276" s="233"/>
      <c r="L276" s="239"/>
      <c r="M276" s="240"/>
      <c r="N276" s="241"/>
      <c r="O276" s="241"/>
      <c r="P276" s="241"/>
      <c r="Q276" s="241"/>
      <c r="R276" s="241"/>
      <c r="S276" s="241"/>
      <c r="T276" s="24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3" t="s">
        <v>143</v>
      </c>
      <c r="AU276" s="243" t="s">
        <v>149</v>
      </c>
      <c r="AV276" s="13" t="s">
        <v>88</v>
      </c>
      <c r="AW276" s="13" t="s">
        <v>4</v>
      </c>
      <c r="AX276" s="13" t="s">
        <v>86</v>
      </c>
      <c r="AY276" s="243" t="s">
        <v>134</v>
      </c>
    </row>
    <row r="277" s="2" customFormat="1" ht="37.8" customHeight="1">
      <c r="A277" s="39"/>
      <c r="B277" s="40"/>
      <c r="C277" s="219" t="s">
        <v>604</v>
      </c>
      <c r="D277" s="219" t="s">
        <v>136</v>
      </c>
      <c r="E277" s="220" t="s">
        <v>977</v>
      </c>
      <c r="F277" s="221" t="s">
        <v>978</v>
      </c>
      <c r="G277" s="222" t="s">
        <v>256</v>
      </c>
      <c r="H277" s="223">
        <v>48.6</v>
      </c>
      <c r="I277" s="224"/>
      <c r="J277" s="225">
        <f>ROUND(I277*H277,2)</f>
        <v>0</v>
      </c>
      <c r="K277" s="221" t="s">
        <v>140</v>
      </c>
      <c r="L277" s="45"/>
      <c r="M277" s="226" t="s">
        <v>1</v>
      </c>
      <c r="N277" s="227" t="s">
        <v>43</v>
      </c>
      <c r="O277" s="92"/>
      <c r="P277" s="228">
        <f>O277*H277</f>
        <v>0</v>
      </c>
      <c r="Q277" s="228">
        <v>0.00012999999999999998</v>
      </c>
      <c r="R277" s="228">
        <f>Q277*H277</f>
        <v>0.006318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141</v>
      </c>
      <c r="AT277" s="230" t="s">
        <v>136</v>
      </c>
      <c r="AU277" s="230" t="s">
        <v>149</v>
      </c>
      <c r="AY277" s="18" t="s">
        <v>134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86</v>
      </c>
      <c r="BK277" s="231">
        <f>ROUND(I277*H277,2)</f>
        <v>0</v>
      </c>
      <c r="BL277" s="18" t="s">
        <v>141</v>
      </c>
      <c r="BM277" s="230" t="s">
        <v>979</v>
      </c>
    </row>
    <row r="278" s="2" customFormat="1" ht="33" customHeight="1">
      <c r="A278" s="39"/>
      <c r="B278" s="40"/>
      <c r="C278" s="276" t="s">
        <v>609</v>
      </c>
      <c r="D278" s="276" t="s">
        <v>196</v>
      </c>
      <c r="E278" s="277" t="s">
        <v>980</v>
      </c>
      <c r="F278" s="278" t="s">
        <v>981</v>
      </c>
      <c r="G278" s="279" t="s">
        <v>256</v>
      </c>
      <c r="H278" s="280">
        <v>49.086</v>
      </c>
      <c r="I278" s="281"/>
      <c r="J278" s="282">
        <f>ROUND(I278*H278,2)</f>
        <v>0</v>
      </c>
      <c r="K278" s="278" t="s">
        <v>140</v>
      </c>
      <c r="L278" s="283"/>
      <c r="M278" s="284" t="s">
        <v>1</v>
      </c>
      <c r="N278" s="285" t="s">
        <v>43</v>
      </c>
      <c r="O278" s="92"/>
      <c r="P278" s="228">
        <f>O278*H278</f>
        <v>0</v>
      </c>
      <c r="Q278" s="228">
        <v>0.0265</v>
      </c>
      <c r="R278" s="228">
        <f>Q278*H278</f>
        <v>1.300779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184</v>
      </c>
      <c r="AT278" s="230" t="s">
        <v>196</v>
      </c>
      <c r="AU278" s="230" t="s">
        <v>149</v>
      </c>
      <c r="AY278" s="18" t="s">
        <v>134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86</v>
      </c>
      <c r="BK278" s="231">
        <f>ROUND(I278*H278,2)</f>
        <v>0</v>
      </c>
      <c r="BL278" s="18" t="s">
        <v>141</v>
      </c>
      <c r="BM278" s="230" t="s">
        <v>982</v>
      </c>
    </row>
    <row r="279" s="13" customFormat="1">
      <c r="A279" s="13"/>
      <c r="B279" s="232"/>
      <c r="C279" s="233"/>
      <c r="D279" s="234" t="s">
        <v>143</v>
      </c>
      <c r="E279" s="233"/>
      <c r="F279" s="236" t="s">
        <v>983</v>
      </c>
      <c r="G279" s="233"/>
      <c r="H279" s="237">
        <v>49.086</v>
      </c>
      <c r="I279" s="238"/>
      <c r="J279" s="233"/>
      <c r="K279" s="233"/>
      <c r="L279" s="239"/>
      <c r="M279" s="240"/>
      <c r="N279" s="241"/>
      <c r="O279" s="241"/>
      <c r="P279" s="241"/>
      <c r="Q279" s="241"/>
      <c r="R279" s="241"/>
      <c r="S279" s="241"/>
      <c r="T279" s="24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3" t="s">
        <v>143</v>
      </c>
      <c r="AU279" s="243" t="s">
        <v>149</v>
      </c>
      <c r="AV279" s="13" t="s">
        <v>88</v>
      </c>
      <c r="AW279" s="13" t="s">
        <v>4</v>
      </c>
      <c r="AX279" s="13" t="s">
        <v>86</v>
      </c>
      <c r="AY279" s="243" t="s">
        <v>134</v>
      </c>
    </row>
    <row r="280" s="2" customFormat="1" ht="44.25" customHeight="1">
      <c r="A280" s="39"/>
      <c r="B280" s="40"/>
      <c r="C280" s="219" t="s">
        <v>616</v>
      </c>
      <c r="D280" s="219" t="s">
        <v>136</v>
      </c>
      <c r="E280" s="220" t="s">
        <v>984</v>
      </c>
      <c r="F280" s="221" t="s">
        <v>985</v>
      </c>
      <c r="G280" s="222" t="s">
        <v>526</v>
      </c>
      <c r="H280" s="223">
        <v>2</v>
      </c>
      <c r="I280" s="224"/>
      <c r="J280" s="225">
        <f>ROUND(I280*H280,2)</f>
        <v>0</v>
      </c>
      <c r="K280" s="221" t="s">
        <v>140</v>
      </c>
      <c r="L280" s="45"/>
      <c r="M280" s="226" t="s">
        <v>1</v>
      </c>
      <c r="N280" s="227" t="s">
        <v>43</v>
      </c>
      <c r="O280" s="92"/>
      <c r="P280" s="228">
        <f>O280*H280</f>
        <v>0</v>
      </c>
      <c r="Q280" s="228">
        <v>0.00167</v>
      </c>
      <c r="R280" s="228">
        <f>Q280*H280</f>
        <v>0.0033400000000000004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141</v>
      </c>
      <c r="AT280" s="230" t="s">
        <v>136</v>
      </c>
      <c r="AU280" s="230" t="s">
        <v>149</v>
      </c>
      <c r="AY280" s="18" t="s">
        <v>134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86</v>
      </c>
      <c r="BK280" s="231">
        <f>ROUND(I280*H280,2)</f>
        <v>0</v>
      </c>
      <c r="BL280" s="18" t="s">
        <v>141</v>
      </c>
      <c r="BM280" s="230" t="s">
        <v>986</v>
      </c>
    </row>
    <row r="281" s="2" customFormat="1" ht="33" customHeight="1">
      <c r="A281" s="39"/>
      <c r="B281" s="40"/>
      <c r="C281" s="276" t="s">
        <v>620</v>
      </c>
      <c r="D281" s="276" t="s">
        <v>196</v>
      </c>
      <c r="E281" s="277" t="s">
        <v>987</v>
      </c>
      <c r="F281" s="278" t="s">
        <v>988</v>
      </c>
      <c r="G281" s="279" t="s">
        <v>526</v>
      </c>
      <c r="H281" s="280">
        <v>2.02</v>
      </c>
      <c r="I281" s="281"/>
      <c r="J281" s="282">
        <f>ROUND(I281*H281,2)</f>
        <v>0</v>
      </c>
      <c r="K281" s="278" t="s">
        <v>140</v>
      </c>
      <c r="L281" s="283"/>
      <c r="M281" s="284" t="s">
        <v>1</v>
      </c>
      <c r="N281" s="285" t="s">
        <v>43</v>
      </c>
      <c r="O281" s="92"/>
      <c r="P281" s="228">
        <f>O281*H281</f>
        <v>0</v>
      </c>
      <c r="Q281" s="228">
        <v>0.0088</v>
      </c>
      <c r="R281" s="228">
        <f>Q281*H281</f>
        <v>0.017776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184</v>
      </c>
      <c r="AT281" s="230" t="s">
        <v>196</v>
      </c>
      <c r="AU281" s="230" t="s">
        <v>149</v>
      </c>
      <c r="AY281" s="18" t="s">
        <v>134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86</v>
      </c>
      <c r="BK281" s="231">
        <f>ROUND(I281*H281,2)</f>
        <v>0</v>
      </c>
      <c r="BL281" s="18" t="s">
        <v>141</v>
      </c>
      <c r="BM281" s="230" t="s">
        <v>989</v>
      </c>
    </row>
    <row r="282" s="13" customFormat="1">
      <c r="A282" s="13"/>
      <c r="B282" s="232"/>
      <c r="C282" s="233"/>
      <c r="D282" s="234" t="s">
        <v>143</v>
      </c>
      <c r="E282" s="233"/>
      <c r="F282" s="236" t="s">
        <v>976</v>
      </c>
      <c r="G282" s="233"/>
      <c r="H282" s="237">
        <v>2.02</v>
      </c>
      <c r="I282" s="238"/>
      <c r="J282" s="233"/>
      <c r="K282" s="233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143</v>
      </c>
      <c r="AU282" s="243" t="s">
        <v>149</v>
      </c>
      <c r="AV282" s="13" t="s">
        <v>88</v>
      </c>
      <c r="AW282" s="13" t="s">
        <v>4</v>
      </c>
      <c r="AX282" s="13" t="s">
        <v>86</v>
      </c>
      <c r="AY282" s="243" t="s">
        <v>134</v>
      </c>
    </row>
    <row r="283" s="2" customFormat="1" ht="44.25" customHeight="1">
      <c r="A283" s="39"/>
      <c r="B283" s="40"/>
      <c r="C283" s="219" t="s">
        <v>627</v>
      </c>
      <c r="D283" s="219" t="s">
        <v>136</v>
      </c>
      <c r="E283" s="220" t="s">
        <v>990</v>
      </c>
      <c r="F283" s="221" t="s">
        <v>991</v>
      </c>
      <c r="G283" s="222" t="s">
        <v>526</v>
      </c>
      <c r="H283" s="223">
        <v>1</v>
      </c>
      <c r="I283" s="224"/>
      <c r="J283" s="225">
        <f>ROUND(I283*H283,2)</f>
        <v>0</v>
      </c>
      <c r="K283" s="221" t="s">
        <v>140</v>
      </c>
      <c r="L283" s="45"/>
      <c r="M283" s="226" t="s">
        <v>1</v>
      </c>
      <c r="N283" s="227" t="s">
        <v>43</v>
      </c>
      <c r="O283" s="92"/>
      <c r="P283" s="228">
        <f>O283*H283</f>
        <v>0</v>
      </c>
      <c r="Q283" s="228">
        <v>0.0017099999999999997</v>
      </c>
      <c r="R283" s="228">
        <f>Q283*H283</f>
        <v>0.0017099999999999997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141</v>
      </c>
      <c r="AT283" s="230" t="s">
        <v>136</v>
      </c>
      <c r="AU283" s="230" t="s">
        <v>149</v>
      </c>
      <c r="AY283" s="18" t="s">
        <v>134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86</v>
      </c>
      <c r="BK283" s="231">
        <f>ROUND(I283*H283,2)</f>
        <v>0</v>
      </c>
      <c r="BL283" s="18" t="s">
        <v>141</v>
      </c>
      <c r="BM283" s="230" t="s">
        <v>992</v>
      </c>
    </row>
    <row r="284" s="2" customFormat="1" ht="24.15" customHeight="1">
      <c r="A284" s="39"/>
      <c r="B284" s="40"/>
      <c r="C284" s="276" t="s">
        <v>633</v>
      </c>
      <c r="D284" s="276" t="s">
        <v>196</v>
      </c>
      <c r="E284" s="277" t="s">
        <v>993</v>
      </c>
      <c r="F284" s="278" t="s">
        <v>994</v>
      </c>
      <c r="G284" s="279" t="s">
        <v>526</v>
      </c>
      <c r="H284" s="280">
        <v>1.01</v>
      </c>
      <c r="I284" s="281"/>
      <c r="J284" s="282">
        <f>ROUND(I284*H284,2)</f>
        <v>0</v>
      </c>
      <c r="K284" s="278" t="s">
        <v>140</v>
      </c>
      <c r="L284" s="283"/>
      <c r="M284" s="284" t="s">
        <v>1</v>
      </c>
      <c r="N284" s="285" t="s">
        <v>43</v>
      </c>
      <c r="O284" s="92"/>
      <c r="P284" s="228">
        <f>O284*H284</f>
        <v>0</v>
      </c>
      <c r="Q284" s="228">
        <v>0.0197</v>
      </c>
      <c r="R284" s="228">
        <f>Q284*H284</f>
        <v>0.019897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184</v>
      </c>
      <c r="AT284" s="230" t="s">
        <v>196</v>
      </c>
      <c r="AU284" s="230" t="s">
        <v>149</v>
      </c>
      <c r="AY284" s="18" t="s">
        <v>134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86</v>
      </c>
      <c r="BK284" s="231">
        <f>ROUND(I284*H284,2)</f>
        <v>0</v>
      </c>
      <c r="BL284" s="18" t="s">
        <v>141</v>
      </c>
      <c r="BM284" s="230" t="s">
        <v>995</v>
      </c>
    </row>
    <row r="285" s="13" customFormat="1">
      <c r="A285" s="13"/>
      <c r="B285" s="232"/>
      <c r="C285" s="233"/>
      <c r="D285" s="234" t="s">
        <v>143</v>
      </c>
      <c r="E285" s="233"/>
      <c r="F285" s="236" t="s">
        <v>972</v>
      </c>
      <c r="G285" s="233"/>
      <c r="H285" s="237">
        <v>1.01</v>
      </c>
      <c r="I285" s="238"/>
      <c r="J285" s="233"/>
      <c r="K285" s="233"/>
      <c r="L285" s="239"/>
      <c r="M285" s="240"/>
      <c r="N285" s="241"/>
      <c r="O285" s="241"/>
      <c r="P285" s="241"/>
      <c r="Q285" s="241"/>
      <c r="R285" s="241"/>
      <c r="S285" s="241"/>
      <c r="T285" s="24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3" t="s">
        <v>143</v>
      </c>
      <c r="AU285" s="243" t="s">
        <v>149</v>
      </c>
      <c r="AV285" s="13" t="s">
        <v>88</v>
      </c>
      <c r="AW285" s="13" t="s">
        <v>4</v>
      </c>
      <c r="AX285" s="13" t="s">
        <v>86</v>
      </c>
      <c r="AY285" s="243" t="s">
        <v>134</v>
      </c>
    </row>
    <row r="286" s="2" customFormat="1" ht="49.05" customHeight="1">
      <c r="A286" s="39"/>
      <c r="B286" s="40"/>
      <c r="C286" s="219" t="s">
        <v>638</v>
      </c>
      <c r="D286" s="219" t="s">
        <v>136</v>
      </c>
      <c r="E286" s="220" t="s">
        <v>996</v>
      </c>
      <c r="F286" s="221" t="s">
        <v>997</v>
      </c>
      <c r="G286" s="222" t="s">
        <v>526</v>
      </c>
      <c r="H286" s="223">
        <v>3</v>
      </c>
      <c r="I286" s="224"/>
      <c r="J286" s="225">
        <f>ROUND(I286*H286,2)</f>
        <v>0</v>
      </c>
      <c r="K286" s="221" t="s">
        <v>140</v>
      </c>
      <c r="L286" s="45"/>
      <c r="M286" s="226" t="s">
        <v>1</v>
      </c>
      <c r="N286" s="227" t="s">
        <v>43</v>
      </c>
      <c r="O286" s="92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141</v>
      </c>
      <c r="AT286" s="230" t="s">
        <v>136</v>
      </c>
      <c r="AU286" s="230" t="s">
        <v>149</v>
      </c>
      <c r="AY286" s="18" t="s">
        <v>134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86</v>
      </c>
      <c r="BK286" s="231">
        <f>ROUND(I286*H286,2)</f>
        <v>0</v>
      </c>
      <c r="BL286" s="18" t="s">
        <v>141</v>
      </c>
      <c r="BM286" s="230" t="s">
        <v>998</v>
      </c>
    </row>
    <row r="287" s="2" customFormat="1" ht="24.15" customHeight="1">
      <c r="A287" s="39"/>
      <c r="B287" s="40"/>
      <c r="C287" s="276" t="s">
        <v>642</v>
      </c>
      <c r="D287" s="276" t="s">
        <v>196</v>
      </c>
      <c r="E287" s="277" t="s">
        <v>999</v>
      </c>
      <c r="F287" s="278" t="s">
        <v>1000</v>
      </c>
      <c r="G287" s="279" t="s">
        <v>526</v>
      </c>
      <c r="H287" s="280">
        <v>2.02</v>
      </c>
      <c r="I287" s="281"/>
      <c r="J287" s="282">
        <f>ROUND(I287*H287,2)</f>
        <v>0</v>
      </c>
      <c r="K287" s="278" t="s">
        <v>140</v>
      </c>
      <c r="L287" s="283"/>
      <c r="M287" s="284" t="s">
        <v>1</v>
      </c>
      <c r="N287" s="285" t="s">
        <v>43</v>
      </c>
      <c r="O287" s="92"/>
      <c r="P287" s="228">
        <f>O287*H287</f>
        <v>0</v>
      </c>
      <c r="Q287" s="228">
        <v>0.0144</v>
      </c>
      <c r="R287" s="228">
        <f>Q287*H287</f>
        <v>0.029088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184</v>
      </c>
      <c r="AT287" s="230" t="s">
        <v>196</v>
      </c>
      <c r="AU287" s="230" t="s">
        <v>149</v>
      </c>
      <c r="AY287" s="18" t="s">
        <v>134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86</v>
      </c>
      <c r="BK287" s="231">
        <f>ROUND(I287*H287,2)</f>
        <v>0</v>
      </c>
      <c r="BL287" s="18" t="s">
        <v>141</v>
      </c>
      <c r="BM287" s="230" t="s">
        <v>1001</v>
      </c>
    </row>
    <row r="288" s="13" customFormat="1">
      <c r="A288" s="13"/>
      <c r="B288" s="232"/>
      <c r="C288" s="233"/>
      <c r="D288" s="234" t="s">
        <v>143</v>
      </c>
      <c r="E288" s="233"/>
      <c r="F288" s="236" t="s">
        <v>976</v>
      </c>
      <c r="G288" s="233"/>
      <c r="H288" s="237">
        <v>2.02</v>
      </c>
      <c r="I288" s="238"/>
      <c r="J288" s="233"/>
      <c r="K288" s="233"/>
      <c r="L288" s="239"/>
      <c r="M288" s="240"/>
      <c r="N288" s="241"/>
      <c r="O288" s="241"/>
      <c r="P288" s="241"/>
      <c r="Q288" s="241"/>
      <c r="R288" s="241"/>
      <c r="S288" s="241"/>
      <c r="T288" s="24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3" t="s">
        <v>143</v>
      </c>
      <c r="AU288" s="243" t="s">
        <v>149</v>
      </c>
      <c r="AV288" s="13" t="s">
        <v>88</v>
      </c>
      <c r="AW288" s="13" t="s">
        <v>4</v>
      </c>
      <c r="AX288" s="13" t="s">
        <v>86</v>
      </c>
      <c r="AY288" s="243" t="s">
        <v>134</v>
      </c>
    </row>
    <row r="289" s="2" customFormat="1" ht="24.15" customHeight="1">
      <c r="A289" s="39"/>
      <c r="B289" s="40"/>
      <c r="C289" s="276" t="s">
        <v>648</v>
      </c>
      <c r="D289" s="276" t="s">
        <v>196</v>
      </c>
      <c r="E289" s="277" t="s">
        <v>1002</v>
      </c>
      <c r="F289" s="278" t="s">
        <v>1003</v>
      </c>
      <c r="G289" s="279" t="s">
        <v>526</v>
      </c>
      <c r="H289" s="280">
        <v>1.01</v>
      </c>
      <c r="I289" s="281"/>
      <c r="J289" s="282">
        <f>ROUND(I289*H289,2)</f>
        <v>0</v>
      </c>
      <c r="K289" s="278" t="s">
        <v>140</v>
      </c>
      <c r="L289" s="283"/>
      <c r="M289" s="284" t="s">
        <v>1</v>
      </c>
      <c r="N289" s="285" t="s">
        <v>43</v>
      </c>
      <c r="O289" s="92"/>
      <c r="P289" s="228">
        <f>O289*H289</f>
        <v>0</v>
      </c>
      <c r="Q289" s="228">
        <v>0.0126</v>
      </c>
      <c r="R289" s="228">
        <f>Q289*H289</f>
        <v>0.012725999999999998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184</v>
      </c>
      <c r="AT289" s="230" t="s">
        <v>196</v>
      </c>
      <c r="AU289" s="230" t="s">
        <v>149</v>
      </c>
      <c r="AY289" s="18" t="s">
        <v>134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86</v>
      </c>
      <c r="BK289" s="231">
        <f>ROUND(I289*H289,2)</f>
        <v>0</v>
      </c>
      <c r="BL289" s="18" t="s">
        <v>141</v>
      </c>
      <c r="BM289" s="230" t="s">
        <v>1004</v>
      </c>
    </row>
    <row r="290" s="13" customFormat="1">
      <c r="A290" s="13"/>
      <c r="B290" s="232"/>
      <c r="C290" s="233"/>
      <c r="D290" s="234" t="s">
        <v>143</v>
      </c>
      <c r="E290" s="233"/>
      <c r="F290" s="236" t="s">
        <v>972</v>
      </c>
      <c r="G290" s="233"/>
      <c r="H290" s="237">
        <v>1.01</v>
      </c>
      <c r="I290" s="238"/>
      <c r="J290" s="233"/>
      <c r="K290" s="233"/>
      <c r="L290" s="239"/>
      <c r="M290" s="240"/>
      <c r="N290" s="241"/>
      <c r="O290" s="241"/>
      <c r="P290" s="241"/>
      <c r="Q290" s="241"/>
      <c r="R290" s="241"/>
      <c r="S290" s="241"/>
      <c r="T290" s="24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3" t="s">
        <v>143</v>
      </c>
      <c r="AU290" s="243" t="s">
        <v>149</v>
      </c>
      <c r="AV290" s="13" t="s">
        <v>88</v>
      </c>
      <c r="AW290" s="13" t="s">
        <v>4</v>
      </c>
      <c r="AX290" s="13" t="s">
        <v>86</v>
      </c>
      <c r="AY290" s="243" t="s">
        <v>134</v>
      </c>
    </row>
    <row r="291" s="2" customFormat="1" ht="44.25" customHeight="1">
      <c r="A291" s="39"/>
      <c r="B291" s="40"/>
      <c r="C291" s="219" t="s">
        <v>656</v>
      </c>
      <c r="D291" s="219" t="s">
        <v>136</v>
      </c>
      <c r="E291" s="220" t="s">
        <v>1005</v>
      </c>
      <c r="F291" s="221" t="s">
        <v>1006</v>
      </c>
      <c r="G291" s="222" t="s">
        <v>526</v>
      </c>
      <c r="H291" s="223">
        <v>2</v>
      </c>
      <c r="I291" s="224"/>
      <c r="J291" s="225">
        <f>ROUND(I291*H291,2)</f>
        <v>0</v>
      </c>
      <c r="K291" s="221" t="s">
        <v>140</v>
      </c>
      <c r="L291" s="45"/>
      <c r="M291" s="226" t="s">
        <v>1</v>
      </c>
      <c r="N291" s="227" t="s">
        <v>43</v>
      </c>
      <c r="O291" s="92"/>
      <c r="P291" s="228">
        <f>O291*H291</f>
        <v>0</v>
      </c>
      <c r="Q291" s="228">
        <v>0.00282</v>
      </c>
      <c r="R291" s="228">
        <f>Q291*H291</f>
        <v>0.00564</v>
      </c>
      <c r="S291" s="228">
        <v>0</v>
      </c>
      <c r="T291" s="22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141</v>
      </c>
      <c r="AT291" s="230" t="s">
        <v>136</v>
      </c>
      <c r="AU291" s="230" t="s">
        <v>149</v>
      </c>
      <c r="AY291" s="18" t="s">
        <v>134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86</v>
      </c>
      <c r="BK291" s="231">
        <f>ROUND(I291*H291,2)</f>
        <v>0</v>
      </c>
      <c r="BL291" s="18" t="s">
        <v>141</v>
      </c>
      <c r="BM291" s="230" t="s">
        <v>1007</v>
      </c>
    </row>
    <row r="292" s="2" customFormat="1" ht="33" customHeight="1">
      <c r="A292" s="39"/>
      <c r="B292" s="40"/>
      <c r="C292" s="276" t="s">
        <v>663</v>
      </c>
      <c r="D292" s="276" t="s">
        <v>196</v>
      </c>
      <c r="E292" s="277" t="s">
        <v>1008</v>
      </c>
      <c r="F292" s="278" t="s">
        <v>1009</v>
      </c>
      <c r="G292" s="279" t="s">
        <v>526</v>
      </c>
      <c r="H292" s="280">
        <v>1.01</v>
      </c>
      <c r="I292" s="281"/>
      <c r="J292" s="282">
        <f>ROUND(I292*H292,2)</f>
        <v>0</v>
      </c>
      <c r="K292" s="278" t="s">
        <v>140</v>
      </c>
      <c r="L292" s="283"/>
      <c r="M292" s="284" t="s">
        <v>1</v>
      </c>
      <c r="N292" s="285" t="s">
        <v>43</v>
      </c>
      <c r="O292" s="92"/>
      <c r="P292" s="228">
        <f>O292*H292</f>
        <v>0</v>
      </c>
      <c r="Q292" s="228">
        <v>0.016</v>
      </c>
      <c r="R292" s="228">
        <f>Q292*H292</f>
        <v>0.016160000000000002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184</v>
      </c>
      <c r="AT292" s="230" t="s">
        <v>196</v>
      </c>
      <c r="AU292" s="230" t="s">
        <v>149</v>
      </c>
      <c r="AY292" s="18" t="s">
        <v>134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86</v>
      </c>
      <c r="BK292" s="231">
        <f>ROUND(I292*H292,2)</f>
        <v>0</v>
      </c>
      <c r="BL292" s="18" t="s">
        <v>141</v>
      </c>
      <c r="BM292" s="230" t="s">
        <v>1010</v>
      </c>
    </row>
    <row r="293" s="13" customFormat="1">
      <c r="A293" s="13"/>
      <c r="B293" s="232"/>
      <c r="C293" s="233"/>
      <c r="D293" s="234" t="s">
        <v>143</v>
      </c>
      <c r="E293" s="233"/>
      <c r="F293" s="236" t="s">
        <v>972</v>
      </c>
      <c r="G293" s="233"/>
      <c r="H293" s="237">
        <v>1.01</v>
      </c>
      <c r="I293" s="238"/>
      <c r="J293" s="233"/>
      <c r="K293" s="233"/>
      <c r="L293" s="239"/>
      <c r="M293" s="240"/>
      <c r="N293" s="241"/>
      <c r="O293" s="241"/>
      <c r="P293" s="241"/>
      <c r="Q293" s="241"/>
      <c r="R293" s="241"/>
      <c r="S293" s="241"/>
      <c r="T293" s="24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3" t="s">
        <v>143</v>
      </c>
      <c r="AU293" s="243" t="s">
        <v>149</v>
      </c>
      <c r="AV293" s="13" t="s">
        <v>88</v>
      </c>
      <c r="AW293" s="13" t="s">
        <v>4</v>
      </c>
      <c r="AX293" s="13" t="s">
        <v>86</v>
      </c>
      <c r="AY293" s="243" t="s">
        <v>134</v>
      </c>
    </row>
    <row r="294" s="2" customFormat="1" ht="24.15" customHeight="1">
      <c r="A294" s="39"/>
      <c r="B294" s="40"/>
      <c r="C294" s="276" t="s">
        <v>668</v>
      </c>
      <c r="D294" s="276" t="s">
        <v>196</v>
      </c>
      <c r="E294" s="277" t="s">
        <v>1011</v>
      </c>
      <c r="F294" s="278" t="s">
        <v>1012</v>
      </c>
      <c r="G294" s="279" t="s">
        <v>526</v>
      </c>
      <c r="H294" s="280">
        <v>1.01</v>
      </c>
      <c r="I294" s="281"/>
      <c r="J294" s="282">
        <f>ROUND(I294*H294,2)</f>
        <v>0</v>
      </c>
      <c r="K294" s="278" t="s">
        <v>140</v>
      </c>
      <c r="L294" s="283"/>
      <c r="M294" s="284" t="s">
        <v>1</v>
      </c>
      <c r="N294" s="285" t="s">
        <v>43</v>
      </c>
      <c r="O294" s="92"/>
      <c r="P294" s="228">
        <f>O294*H294</f>
        <v>0</v>
      </c>
      <c r="Q294" s="228">
        <v>0.0081</v>
      </c>
      <c r="R294" s="228">
        <f>Q294*H294</f>
        <v>0.0081809999999999984</v>
      </c>
      <c r="S294" s="228">
        <v>0</v>
      </c>
      <c r="T294" s="22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184</v>
      </c>
      <c r="AT294" s="230" t="s">
        <v>196</v>
      </c>
      <c r="AU294" s="230" t="s">
        <v>149</v>
      </c>
      <c r="AY294" s="18" t="s">
        <v>134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86</v>
      </c>
      <c r="BK294" s="231">
        <f>ROUND(I294*H294,2)</f>
        <v>0</v>
      </c>
      <c r="BL294" s="18" t="s">
        <v>141</v>
      </c>
      <c r="BM294" s="230" t="s">
        <v>1013</v>
      </c>
    </row>
    <row r="295" s="13" customFormat="1">
      <c r="A295" s="13"/>
      <c r="B295" s="232"/>
      <c r="C295" s="233"/>
      <c r="D295" s="234" t="s">
        <v>143</v>
      </c>
      <c r="E295" s="233"/>
      <c r="F295" s="236" t="s">
        <v>972</v>
      </c>
      <c r="G295" s="233"/>
      <c r="H295" s="237">
        <v>1.01</v>
      </c>
      <c r="I295" s="238"/>
      <c r="J295" s="233"/>
      <c r="K295" s="233"/>
      <c r="L295" s="239"/>
      <c r="M295" s="240"/>
      <c r="N295" s="241"/>
      <c r="O295" s="241"/>
      <c r="P295" s="241"/>
      <c r="Q295" s="241"/>
      <c r="R295" s="241"/>
      <c r="S295" s="241"/>
      <c r="T295" s="24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3" t="s">
        <v>143</v>
      </c>
      <c r="AU295" s="243" t="s">
        <v>149</v>
      </c>
      <c r="AV295" s="13" t="s">
        <v>88</v>
      </c>
      <c r="AW295" s="13" t="s">
        <v>4</v>
      </c>
      <c r="AX295" s="13" t="s">
        <v>86</v>
      </c>
      <c r="AY295" s="243" t="s">
        <v>134</v>
      </c>
    </row>
    <row r="296" s="2" customFormat="1" ht="49.05" customHeight="1">
      <c r="A296" s="39"/>
      <c r="B296" s="40"/>
      <c r="C296" s="219" t="s">
        <v>672</v>
      </c>
      <c r="D296" s="219" t="s">
        <v>136</v>
      </c>
      <c r="E296" s="220" t="s">
        <v>1014</v>
      </c>
      <c r="F296" s="221" t="s">
        <v>1015</v>
      </c>
      <c r="G296" s="222" t="s">
        <v>526</v>
      </c>
      <c r="H296" s="223">
        <v>1</v>
      </c>
      <c r="I296" s="224"/>
      <c r="J296" s="225">
        <f>ROUND(I296*H296,2)</f>
        <v>0</v>
      </c>
      <c r="K296" s="221" t="s">
        <v>140</v>
      </c>
      <c r="L296" s="45"/>
      <c r="M296" s="226" t="s">
        <v>1</v>
      </c>
      <c r="N296" s="227" t="s">
        <v>43</v>
      </c>
      <c r="O296" s="92"/>
      <c r="P296" s="228">
        <f>O296*H296</f>
        <v>0</v>
      </c>
      <c r="Q296" s="228">
        <v>0</v>
      </c>
      <c r="R296" s="228">
        <f>Q296*H296</f>
        <v>0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141</v>
      </c>
      <c r="AT296" s="230" t="s">
        <v>136</v>
      </c>
      <c r="AU296" s="230" t="s">
        <v>149</v>
      </c>
      <c r="AY296" s="18" t="s">
        <v>134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86</v>
      </c>
      <c r="BK296" s="231">
        <f>ROUND(I296*H296,2)</f>
        <v>0</v>
      </c>
      <c r="BL296" s="18" t="s">
        <v>141</v>
      </c>
      <c r="BM296" s="230" t="s">
        <v>1016</v>
      </c>
    </row>
    <row r="297" s="2" customFormat="1" ht="33" customHeight="1">
      <c r="A297" s="39"/>
      <c r="B297" s="40"/>
      <c r="C297" s="276" t="s">
        <v>676</v>
      </c>
      <c r="D297" s="276" t="s">
        <v>196</v>
      </c>
      <c r="E297" s="277" t="s">
        <v>1017</v>
      </c>
      <c r="F297" s="278" t="s">
        <v>1018</v>
      </c>
      <c r="G297" s="279" t="s">
        <v>526</v>
      </c>
      <c r="H297" s="280">
        <v>1.01</v>
      </c>
      <c r="I297" s="281"/>
      <c r="J297" s="282">
        <f>ROUND(I297*H297,2)</f>
        <v>0</v>
      </c>
      <c r="K297" s="278" t="s">
        <v>140</v>
      </c>
      <c r="L297" s="283"/>
      <c r="M297" s="284" t="s">
        <v>1</v>
      </c>
      <c r="N297" s="285" t="s">
        <v>43</v>
      </c>
      <c r="O297" s="92"/>
      <c r="P297" s="228">
        <f>O297*H297</f>
        <v>0</v>
      </c>
      <c r="Q297" s="228">
        <v>0.0212</v>
      </c>
      <c r="R297" s="228">
        <f>Q297*H297</f>
        <v>0.021412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184</v>
      </c>
      <c r="AT297" s="230" t="s">
        <v>196</v>
      </c>
      <c r="AU297" s="230" t="s">
        <v>149</v>
      </c>
      <c r="AY297" s="18" t="s">
        <v>134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86</v>
      </c>
      <c r="BK297" s="231">
        <f>ROUND(I297*H297,2)</f>
        <v>0</v>
      </c>
      <c r="BL297" s="18" t="s">
        <v>141</v>
      </c>
      <c r="BM297" s="230" t="s">
        <v>1019</v>
      </c>
    </row>
    <row r="298" s="13" customFormat="1">
      <c r="A298" s="13"/>
      <c r="B298" s="232"/>
      <c r="C298" s="233"/>
      <c r="D298" s="234" t="s">
        <v>143</v>
      </c>
      <c r="E298" s="233"/>
      <c r="F298" s="236" t="s">
        <v>972</v>
      </c>
      <c r="G298" s="233"/>
      <c r="H298" s="237">
        <v>1.01</v>
      </c>
      <c r="I298" s="238"/>
      <c r="J298" s="233"/>
      <c r="K298" s="233"/>
      <c r="L298" s="239"/>
      <c r="M298" s="240"/>
      <c r="N298" s="241"/>
      <c r="O298" s="241"/>
      <c r="P298" s="241"/>
      <c r="Q298" s="241"/>
      <c r="R298" s="241"/>
      <c r="S298" s="241"/>
      <c r="T298" s="24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3" t="s">
        <v>143</v>
      </c>
      <c r="AU298" s="243" t="s">
        <v>149</v>
      </c>
      <c r="AV298" s="13" t="s">
        <v>88</v>
      </c>
      <c r="AW298" s="13" t="s">
        <v>4</v>
      </c>
      <c r="AX298" s="13" t="s">
        <v>86</v>
      </c>
      <c r="AY298" s="243" t="s">
        <v>134</v>
      </c>
    </row>
    <row r="299" s="2" customFormat="1" ht="16.5" customHeight="1">
      <c r="A299" s="39"/>
      <c r="B299" s="40"/>
      <c r="C299" s="219" t="s">
        <v>680</v>
      </c>
      <c r="D299" s="219" t="s">
        <v>136</v>
      </c>
      <c r="E299" s="220" t="s">
        <v>1020</v>
      </c>
      <c r="F299" s="221" t="s">
        <v>1021</v>
      </c>
      <c r="G299" s="222" t="s">
        <v>526</v>
      </c>
      <c r="H299" s="223">
        <v>2</v>
      </c>
      <c r="I299" s="224"/>
      <c r="J299" s="225">
        <f>ROUND(I299*H299,2)</f>
        <v>0</v>
      </c>
      <c r="K299" s="221" t="s">
        <v>1</v>
      </c>
      <c r="L299" s="45"/>
      <c r="M299" s="226" t="s">
        <v>1</v>
      </c>
      <c r="N299" s="227" t="s">
        <v>43</v>
      </c>
      <c r="O299" s="92"/>
      <c r="P299" s="228">
        <f>O299*H299</f>
        <v>0</v>
      </c>
      <c r="Q299" s="228">
        <v>0</v>
      </c>
      <c r="R299" s="228">
        <f>Q299*H299</f>
        <v>0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141</v>
      </c>
      <c r="AT299" s="230" t="s">
        <v>136</v>
      </c>
      <c r="AU299" s="230" t="s">
        <v>149</v>
      </c>
      <c r="AY299" s="18" t="s">
        <v>134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86</v>
      </c>
      <c r="BK299" s="231">
        <f>ROUND(I299*H299,2)</f>
        <v>0</v>
      </c>
      <c r="BL299" s="18" t="s">
        <v>141</v>
      </c>
      <c r="BM299" s="230" t="s">
        <v>1022</v>
      </c>
    </row>
    <row r="300" s="13" customFormat="1">
      <c r="A300" s="13"/>
      <c r="B300" s="232"/>
      <c r="C300" s="233"/>
      <c r="D300" s="234" t="s">
        <v>143</v>
      </c>
      <c r="E300" s="235" t="s">
        <v>1</v>
      </c>
      <c r="F300" s="236" t="s">
        <v>1023</v>
      </c>
      <c r="G300" s="233"/>
      <c r="H300" s="237">
        <v>2</v>
      </c>
      <c r="I300" s="238"/>
      <c r="J300" s="233"/>
      <c r="K300" s="233"/>
      <c r="L300" s="239"/>
      <c r="M300" s="240"/>
      <c r="N300" s="241"/>
      <c r="O300" s="241"/>
      <c r="P300" s="241"/>
      <c r="Q300" s="241"/>
      <c r="R300" s="241"/>
      <c r="S300" s="241"/>
      <c r="T300" s="24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3" t="s">
        <v>143</v>
      </c>
      <c r="AU300" s="243" t="s">
        <v>149</v>
      </c>
      <c r="AV300" s="13" t="s">
        <v>88</v>
      </c>
      <c r="AW300" s="13" t="s">
        <v>35</v>
      </c>
      <c r="AX300" s="13" t="s">
        <v>86</v>
      </c>
      <c r="AY300" s="243" t="s">
        <v>134</v>
      </c>
    </row>
    <row r="301" s="2" customFormat="1" ht="16.5" customHeight="1">
      <c r="A301" s="39"/>
      <c r="B301" s="40"/>
      <c r="C301" s="219" t="s">
        <v>684</v>
      </c>
      <c r="D301" s="219" t="s">
        <v>136</v>
      </c>
      <c r="E301" s="220" t="s">
        <v>1024</v>
      </c>
      <c r="F301" s="221" t="s">
        <v>1025</v>
      </c>
      <c r="G301" s="222" t="s">
        <v>526</v>
      </c>
      <c r="H301" s="223">
        <v>1</v>
      </c>
      <c r="I301" s="224"/>
      <c r="J301" s="225">
        <f>ROUND(I301*H301,2)</f>
        <v>0</v>
      </c>
      <c r="K301" s="221" t="s">
        <v>1</v>
      </c>
      <c r="L301" s="45"/>
      <c r="M301" s="226" t="s">
        <v>1</v>
      </c>
      <c r="N301" s="227" t="s">
        <v>43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141</v>
      </c>
      <c r="AT301" s="230" t="s">
        <v>136</v>
      </c>
      <c r="AU301" s="230" t="s">
        <v>149</v>
      </c>
      <c r="AY301" s="18" t="s">
        <v>134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86</v>
      </c>
      <c r="BK301" s="231">
        <f>ROUND(I301*H301,2)</f>
        <v>0</v>
      </c>
      <c r="BL301" s="18" t="s">
        <v>141</v>
      </c>
      <c r="BM301" s="230" t="s">
        <v>1026</v>
      </c>
    </row>
    <row r="302" s="13" customFormat="1">
      <c r="A302" s="13"/>
      <c r="B302" s="232"/>
      <c r="C302" s="233"/>
      <c r="D302" s="234" t="s">
        <v>143</v>
      </c>
      <c r="E302" s="235" t="s">
        <v>1</v>
      </c>
      <c r="F302" s="236" t="s">
        <v>1027</v>
      </c>
      <c r="G302" s="233"/>
      <c r="H302" s="237">
        <v>1</v>
      </c>
      <c r="I302" s="238"/>
      <c r="J302" s="233"/>
      <c r="K302" s="233"/>
      <c r="L302" s="239"/>
      <c r="M302" s="240"/>
      <c r="N302" s="241"/>
      <c r="O302" s="241"/>
      <c r="P302" s="241"/>
      <c r="Q302" s="241"/>
      <c r="R302" s="241"/>
      <c r="S302" s="241"/>
      <c r="T302" s="24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3" t="s">
        <v>143</v>
      </c>
      <c r="AU302" s="243" t="s">
        <v>149</v>
      </c>
      <c r="AV302" s="13" t="s">
        <v>88</v>
      </c>
      <c r="AW302" s="13" t="s">
        <v>35</v>
      </c>
      <c r="AX302" s="13" t="s">
        <v>86</v>
      </c>
      <c r="AY302" s="243" t="s">
        <v>134</v>
      </c>
    </row>
    <row r="303" s="2" customFormat="1" ht="16.5" customHeight="1">
      <c r="A303" s="39"/>
      <c r="B303" s="40"/>
      <c r="C303" s="219" t="s">
        <v>688</v>
      </c>
      <c r="D303" s="219" t="s">
        <v>136</v>
      </c>
      <c r="E303" s="220" t="s">
        <v>1028</v>
      </c>
      <c r="F303" s="221" t="s">
        <v>1029</v>
      </c>
      <c r="G303" s="222" t="s">
        <v>526</v>
      </c>
      <c r="H303" s="223">
        <v>1</v>
      </c>
      <c r="I303" s="224"/>
      <c r="J303" s="225">
        <f>ROUND(I303*H303,2)</f>
        <v>0</v>
      </c>
      <c r="K303" s="221" t="s">
        <v>1</v>
      </c>
      <c r="L303" s="45"/>
      <c r="M303" s="226" t="s">
        <v>1</v>
      </c>
      <c r="N303" s="227" t="s">
        <v>43</v>
      </c>
      <c r="O303" s="92"/>
      <c r="P303" s="228">
        <f>O303*H303</f>
        <v>0</v>
      </c>
      <c r="Q303" s="228">
        <v>0.0022399999999999996</v>
      </c>
      <c r="R303" s="228">
        <f>Q303*H303</f>
        <v>0.0022399999999999996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141</v>
      </c>
      <c r="AT303" s="230" t="s">
        <v>136</v>
      </c>
      <c r="AU303" s="230" t="s">
        <v>149</v>
      </c>
      <c r="AY303" s="18" t="s">
        <v>134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86</v>
      </c>
      <c r="BK303" s="231">
        <f>ROUND(I303*H303,2)</f>
        <v>0</v>
      </c>
      <c r="BL303" s="18" t="s">
        <v>141</v>
      </c>
      <c r="BM303" s="230" t="s">
        <v>1030</v>
      </c>
    </row>
    <row r="304" s="13" customFormat="1">
      <c r="A304" s="13"/>
      <c r="B304" s="232"/>
      <c r="C304" s="233"/>
      <c r="D304" s="234" t="s">
        <v>143</v>
      </c>
      <c r="E304" s="235" t="s">
        <v>1</v>
      </c>
      <c r="F304" s="236" t="s">
        <v>1027</v>
      </c>
      <c r="G304" s="233"/>
      <c r="H304" s="237">
        <v>1</v>
      </c>
      <c r="I304" s="238"/>
      <c r="J304" s="233"/>
      <c r="K304" s="233"/>
      <c r="L304" s="239"/>
      <c r="M304" s="240"/>
      <c r="N304" s="241"/>
      <c r="O304" s="241"/>
      <c r="P304" s="241"/>
      <c r="Q304" s="241"/>
      <c r="R304" s="241"/>
      <c r="S304" s="241"/>
      <c r="T304" s="24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3" t="s">
        <v>143</v>
      </c>
      <c r="AU304" s="243" t="s">
        <v>149</v>
      </c>
      <c r="AV304" s="13" t="s">
        <v>88</v>
      </c>
      <c r="AW304" s="13" t="s">
        <v>35</v>
      </c>
      <c r="AX304" s="13" t="s">
        <v>86</v>
      </c>
      <c r="AY304" s="243" t="s">
        <v>134</v>
      </c>
    </row>
    <row r="305" s="12" customFormat="1" ht="20.88" customHeight="1">
      <c r="A305" s="12"/>
      <c r="B305" s="203"/>
      <c r="C305" s="204"/>
      <c r="D305" s="205" t="s">
        <v>77</v>
      </c>
      <c r="E305" s="217" t="s">
        <v>792</v>
      </c>
      <c r="F305" s="217" t="s">
        <v>1031</v>
      </c>
      <c r="G305" s="204"/>
      <c r="H305" s="204"/>
      <c r="I305" s="207"/>
      <c r="J305" s="218">
        <f>BK305</f>
        <v>0</v>
      </c>
      <c r="K305" s="204"/>
      <c r="L305" s="209"/>
      <c r="M305" s="210"/>
      <c r="N305" s="211"/>
      <c r="O305" s="211"/>
      <c r="P305" s="212">
        <f>SUM(P306:P335)</f>
        <v>0</v>
      </c>
      <c r="Q305" s="211"/>
      <c r="R305" s="212">
        <f>SUM(R306:R335)</f>
        <v>0.19769807999999997</v>
      </c>
      <c r="S305" s="211"/>
      <c r="T305" s="213">
        <f>SUM(T306:T335)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14" t="s">
        <v>86</v>
      </c>
      <c r="AT305" s="215" t="s">
        <v>77</v>
      </c>
      <c r="AU305" s="215" t="s">
        <v>88</v>
      </c>
      <c r="AY305" s="214" t="s">
        <v>134</v>
      </c>
      <c r="BK305" s="216">
        <f>SUM(BK306:BK335)</f>
        <v>0</v>
      </c>
    </row>
    <row r="306" s="2" customFormat="1" ht="37.8" customHeight="1">
      <c r="A306" s="39"/>
      <c r="B306" s="40"/>
      <c r="C306" s="219" t="s">
        <v>692</v>
      </c>
      <c r="D306" s="219" t="s">
        <v>136</v>
      </c>
      <c r="E306" s="220" t="s">
        <v>1032</v>
      </c>
      <c r="F306" s="221" t="s">
        <v>1033</v>
      </c>
      <c r="G306" s="222" t="s">
        <v>256</v>
      </c>
      <c r="H306" s="223">
        <v>8.5</v>
      </c>
      <c r="I306" s="224"/>
      <c r="J306" s="225">
        <f>ROUND(I306*H306,2)</f>
        <v>0</v>
      </c>
      <c r="K306" s="221" t="s">
        <v>140</v>
      </c>
      <c r="L306" s="45"/>
      <c r="M306" s="226" t="s">
        <v>1</v>
      </c>
      <c r="N306" s="227" t="s">
        <v>43</v>
      </c>
      <c r="O306" s="92"/>
      <c r="P306" s="228">
        <f>O306*H306</f>
        <v>0</v>
      </c>
      <c r="Q306" s="228">
        <v>0</v>
      </c>
      <c r="R306" s="228">
        <f>Q306*H306</f>
        <v>0</v>
      </c>
      <c r="S306" s="228">
        <v>0</v>
      </c>
      <c r="T306" s="22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0" t="s">
        <v>141</v>
      </c>
      <c r="AT306" s="230" t="s">
        <v>136</v>
      </c>
      <c r="AU306" s="230" t="s">
        <v>149</v>
      </c>
      <c r="AY306" s="18" t="s">
        <v>134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8" t="s">
        <v>86</v>
      </c>
      <c r="BK306" s="231">
        <f>ROUND(I306*H306,2)</f>
        <v>0</v>
      </c>
      <c r="BL306" s="18" t="s">
        <v>141</v>
      </c>
      <c r="BM306" s="230" t="s">
        <v>1034</v>
      </c>
    </row>
    <row r="307" s="13" customFormat="1">
      <c r="A307" s="13"/>
      <c r="B307" s="232"/>
      <c r="C307" s="233"/>
      <c r="D307" s="234" t="s">
        <v>143</v>
      </c>
      <c r="E307" s="235" t="s">
        <v>1</v>
      </c>
      <c r="F307" s="236" t="s">
        <v>1035</v>
      </c>
      <c r="G307" s="233"/>
      <c r="H307" s="237">
        <v>8.5</v>
      </c>
      <c r="I307" s="238"/>
      <c r="J307" s="233"/>
      <c r="K307" s="233"/>
      <c r="L307" s="239"/>
      <c r="M307" s="240"/>
      <c r="N307" s="241"/>
      <c r="O307" s="241"/>
      <c r="P307" s="241"/>
      <c r="Q307" s="241"/>
      <c r="R307" s="241"/>
      <c r="S307" s="241"/>
      <c r="T307" s="24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3" t="s">
        <v>143</v>
      </c>
      <c r="AU307" s="243" t="s">
        <v>149</v>
      </c>
      <c r="AV307" s="13" t="s">
        <v>88</v>
      </c>
      <c r="AW307" s="13" t="s">
        <v>35</v>
      </c>
      <c r="AX307" s="13" t="s">
        <v>86</v>
      </c>
      <c r="AY307" s="243" t="s">
        <v>134</v>
      </c>
    </row>
    <row r="308" s="2" customFormat="1" ht="24.15" customHeight="1">
      <c r="A308" s="39"/>
      <c r="B308" s="40"/>
      <c r="C308" s="276" t="s">
        <v>697</v>
      </c>
      <c r="D308" s="276" t="s">
        <v>196</v>
      </c>
      <c r="E308" s="277" t="s">
        <v>1036</v>
      </c>
      <c r="F308" s="278" t="s">
        <v>1037</v>
      </c>
      <c r="G308" s="279" t="s">
        <v>256</v>
      </c>
      <c r="H308" s="280">
        <v>8.628</v>
      </c>
      <c r="I308" s="281"/>
      <c r="J308" s="282">
        <f>ROUND(I308*H308,2)</f>
        <v>0</v>
      </c>
      <c r="K308" s="278" t="s">
        <v>140</v>
      </c>
      <c r="L308" s="283"/>
      <c r="M308" s="284" t="s">
        <v>1</v>
      </c>
      <c r="N308" s="285" t="s">
        <v>43</v>
      </c>
      <c r="O308" s="92"/>
      <c r="P308" s="228">
        <f>O308*H308</f>
        <v>0</v>
      </c>
      <c r="Q308" s="228">
        <v>0.00106</v>
      </c>
      <c r="R308" s="228">
        <f>Q308*H308</f>
        <v>0.00914568</v>
      </c>
      <c r="S308" s="228">
        <v>0</v>
      </c>
      <c r="T308" s="22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0" t="s">
        <v>184</v>
      </c>
      <c r="AT308" s="230" t="s">
        <v>196</v>
      </c>
      <c r="AU308" s="230" t="s">
        <v>149</v>
      </c>
      <c r="AY308" s="18" t="s">
        <v>134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8" t="s">
        <v>86</v>
      </c>
      <c r="BK308" s="231">
        <f>ROUND(I308*H308,2)</f>
        <v>0</v>
      </c>
      <c r="BL308" s="18" t="s">
        <v>141</v>
      </c>
      <c r="BM308" s="230" t="s">
        <v>1038</v>
      </c>
    </row>
    <row r="309" s="13" customFormat="1">
      <c r="A309" s="13"/>
      <c r="B309" s="232"/>
      <c r="C309" s="233"/>
      <c r="D309" s="234" t="s">
        <v>143</v>
      </c>
      <c r="E309" s="235" t="s">
        <v>1</v>
      </c>
      <c r="F309" s="236" t="s">
        <v>1039</v>
      </c>
      <c r="G309" s="233"/>
      <c r="H309" s="237">
        <v>7.6125</v>
      </c>
      <c r="I309" s="238"/>
      <c r="J309" s="233"/>
      <c r="K309" s="233"/>
      <c r="L309" s="239"/>
      <c r="M309" s="240"/>
      <c r="N309" s="241"/>
      <c r="O309" s="241"/>
      <c r="P309" s="241"/>
      <c r="Q309" s="241"/>
      <c r="R309" s="241"/>
      <c r="S309" s="241"/>
      <c r="T309" s="24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3" t="s">
        <v>143</v>
      </c>
      <c r="AU309" s="243" t="s">
        <v>149</v>
      </c>
      <c r="AV309" s="13" t="s">
        <v>88</v>
      </c>
      <c r="AW309" s="13" t="s">
        <v>35</v>
      </c>
      <c r="AX309" s="13" t="s">
        <v>78</v>
      </c>
      <c r="AY309" s="243" t="s">
        <v>134</v>
      </c>
    </row>
    <row r="310" s="13" customFormat="1">
      <c r="A310" s="13"/>
      <c r="B310" s="232"/>
      <c r="C310" s="233"/>
      <c r="D310" s="234" t="s">
        <v>143</v>
      </c>
      <c r="E310" s="235" t="s">
        <v>1</v>
      </c>
      <c r="F310" s="236" t="s">
        <v>1040</v>
      </c>
      <c r="G310" s="233"/>
      <c r="H310" s="237">
        <v>1.0149999999999998</v>
      </c>
      <c r="I310" s="238"/>
      <c r="J310" s="233"/>
      <c r="K310" s="233"/>
      <c r="L310" s="239"/>
      <c r="M310" s="240"/>
      <c r="N310" s="241"/>
      <c r="O310" s="241"/>
      <c r="P310" s="241"/>
      <c r="Q310" s="241"/>
      <c r="R310" s="241"/>
      <c r="S310" s="241"/>
      <c r="T310" s="242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3" t="s">
        <v>143</v>
      </c>
      <c r="AU310" s="243" t="s">
        <v>149</v>
      </c>
      <c r="AV310" s="13" t="s">
        <v>88</v>
      </c>
      <c r="AW310" s="13" t="s">
        <v>35</v>
      </c>
      <c r="AX310" s="13" t="s">
        <v>78</v>
      </c>
      <c r="AY310" s="243" t="s">
        <v>134</v>
      </c>
    </row>
    <row r="311" s="16" customFormat="1">
      <c r="A311" s="16"/>
      <c r="B311" s="265"/>
      <c r="C311" s="266"/>
      <c r="D311" s="234" t="s">
        <v>143</v>
      </c>
      <c r="E311" s="267" t="s">
        <v>1</v>
      </c>
      <c r="F311" s="268" t="s">
        <v>162</v>
      </c>
      <c r="G311" s="266"/>
      <c r="H311" s="269">
        <v>8.6275</v>
      </c>
      <c r="I311" s="270"/>
      <c r="J311" s="266"/>
      <c r="K311" s="266"/>
      <c r="L311" s="271"/>
      <c r="M311" s="272"/>
      <c r="N311" s="273"/>
      <c r="O311" s="273"/>
      <c r="P311" s="273"/>
      <c r="Q311" s="273"/>
      <c r="R311" s="273"/>
      <c r="S311" s="273"/>
      <c r="T311" s="274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T311" s="275" t="s">
        <v>143</v>
      </c>
      <c r="AU311" s="275" t="s">
        <v>149</v>
      </c>
      <c r="AV311" s="16" t="s">
        <v>141</v>
      </c>
      <c r="AW311" s="16" t="s">
        <v>35</v>
      </c>
      <c r="AX311" s="16" t="s">
        <v>86</v>
      </c>
      <c r="AY311" s="275" t="s">
        <v>134</v>
      </c>
    </row>
    <row r="312" s="2" customFormat="1" ht="44.25" customHeight="1">
      <c r="A312" s="39"/>
      <c r="B312" s="40"/>
      <c r="C312" s="219" t="s">
        <v>701</v>
      </c>
      <c r="D312" s="219" t="s">
        <v>136</v>
      </c>
      <c r="E312" s="220" t="s">
        <v>1041</v>
      </c>
      <c r="F312" s="221" t="s">
        <v>1042</v>
      </c>
      <c r="G312" s="222" t="s">
        <v>256</v>
      </c>
      <c r="H312" s="223">
        <v>53</v>
      </c>
      <c r="I312" s="224"/>
      <c r="J312" s="225">
        <f>ROUND(I312*H312,2)</f>
        <v>0</v>
      </c>
      <c r="K312" s="221" t="s">
        <v>140</v>
      </c>
      <c r="L312" s="45"/>
      <c r="M312" s="226" t="s">
        <v>1</v>
      </c>
      <c r="N312" s="227" t="s">
        <v>43</v>
      </c>
      <c r="O312" s="92"/>
      <c r="P312" s="228">
        <f>O312*H312</f>
        <v>0</v>
      </c>
      <c r="Q312" s="228">
        <v>0</v>
      </c>
      <c r="R312" s="228">
        <f>Q312*H312</f>
        <v>0</v>
      </c>
      <c r="S312" s="228">
        <v>0</v>
      </c>
      <c r="T312" s="22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141</v>
      </c>
      <c r="AT312" s="230" t="s">
        <v>136</v>
      </c>
      <c r="AU312" s="230" t="s">
        <v>149</v>
      </c>
      <c r="AY312" s="18" t="s">
        <v>134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86</v>
      </c>
      <c r="BK312" s="231">
        <f>ROUND(I312*H312,2)</f>
        <v>0</v>
      </c>
      <c r="BL312" s="18" t="s">
        <v>141</v>
      </c>
      <c r="BM312" s="230" t="s">
        <v>1043</v>
      </c>
    </row>
    <row r="313" s="2" customFormat="1" ht="24.15" customHeight="1">
      <c r="A313" s="39"/>
      <c r="B313" s="40"/>
      <c r="C313" s="276" t="s">
        <v>705</v>
      </c>
      <c r="D313" s="276" t="s">
        <v>196</v>
      </c>
      <c r="E313" s="277" t="s">
        <v>1044</v>
      </c>
      <c r="F313" s="278" t="s">
        <v>1045</v>
      </c>
      <c r="G313" s="279" t="s">
        <v>256</v>
      </c>
      <c r="H313" s="280">
        <v>53.795</v>
      </c>
      <c r="I313" s="281"/>
      <c r="J313" s="282">
        <f>ROUND(I313*H313,2)</f>
        <v>0</v>
      </c>
      <c r="K313" s="278" t="s">
        <v>140</v>
      </c>
      <c r="L313" s="283"/>
      <c r="M313" s="284" t="s">
        <v>1</v>
      </c>
      <c r="N313" s="285" t="s">
        <v>43</v>
      </c>
      <c r="O313" s="92"/>
      <c r="P313" s="228">
        <f>O313*H313</f>
        <v>0</v>
      </c>
      <c r="Q313" s="228">
        <v>0.00318</v>
      </c>
      <c r="R313" s="228">
        <f>Q313*H313</f>
        <v>0.1710681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184</v>
      </c>
      <c r="AT313" s="230" t="s">
        <v>196</v>
      </c>
      <c r="AU313" s="230" t="s">
        <v>149</v>
      </c>
      <c r="AY313" s="18" t="s">
        <v>134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86</v>
      </c>
      <c r="BK313" s="231">
        <f>ROUND(I313*H313,2)</f>
        <v>0</v>
      </c>
      <c r="BL313" s="18" t="s">
        <v>141</v>
      </c>
      <c r="BM313" s="230" t="s">
        <v>1046</v>
      </c>
    </row>
    <row r="314" s="13" customFormat="1">
      <c r="A314" s="13"/>
      <c r="B314" s="232"/>
      <c r="C314" s="233"/>
      <c r="D314" s="234" t="s">
        <v>143</v>
      </c>
      <c r="E314" s="235" t="s">
        <v>1</v>
      </c>
      <c r="F314" s="236" t="s">
        <v>1047</v>
      </c>
      <c r="G314" s="233"/>
      <c r="H314" s="237">
        <v>53.795</v>
      </c>
      <c r="I314" s="238"/>
      <c r="J314" s="233"/>
      <c r="K314" s="233"/>
      <c r="L314" s="239"/>
      <c r="M314" s="240"/>
      <c r="N314" s="241"/>
      <c r="O314" s="241"/>
      <c r="P314" s="241"/>
      <c r="Q314" s="241"/>
      <c r="R314" s="241"/>
      <c r="S314" s="241"/>
      <c r="T314" s="24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3" t="s">
        <v>143</v>
      </c>
      <c r="AU314" s="243" t="s">
        <v>149</v>
      </c>
      <c r="AV314" s="13" t="s">
        <v>88</v>
      </c>
      <c r="AW314" s="13" t="s">
        <v>35</v>
      </c>
      <c r="AX314" s="13" t="s">
        <v>86</v>
      </c>
      <c r="AY314" s="243" t="s">
        <v>134</v>
      </c>
    </row>
    <row r="315" s="2" customFormat="1" ht="44.25" customHeight="1">
      <c r="A315" s="39"/>
      <c r="B315" s="40"/>
      <c r="C315" s="219" t="s">
        <v>709</v>
      </c>
      <c r="D315" s="219" t="s">
        <v>136</v>
      </c>
      <c r="E315" s="220" t="s">
        <v>1048</v>
      </c>
      <c r="F315" s="221" t="s">
        <v>1049</v>
      </c>
      <c r="G315" s="222" t="s">
        <v>526</v>
      </c>
      <c r="H315" s="223">
        <v>1</v>
      </c>
      <c r="I315" s="224"/>
      <c r="J315" s="225">
        <f>ROUND(I315*H315,2)</f>
        <v>0</v>
      </c>
      <c r="K315" s="221" t="s">
        <v>140</v>
      </c>
      <c r="L315" s="45"/>
      <c r="M315" s="226" t="s">
        <v>1</v>
      </c>
      <c r="N315" s="227" t="s">
        <v>43</v>
      </c>
      <c r="O315" s="92"/>
      <c r="P315" s="228">
        <f>O315*H315</f>
        <v>0</v>
      </c>
      <c r="Q315" s="228">
        <v>0</v>
      </c>
      <c r="R315" s="228">
        <f>Q315*H315</f>
        <v>0</v>
      </c>
      <c r="S315" s="228">
        <v>0</v>
      </c>
      <c r="T315" s="22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141</v>
      </c>
      <c r="AT315" s="230" t="s">
        <v>136</v>
      </c>
      <c r="AU315" s="230" t="s">
        <v>149</v>
      </c>
      <c r="AY315" s="18" t="s">
        <v>134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86</v>
      </c>
      <c r="BK315" s="231">
        <f>ROUND(I315*H315,2)</f>
        <v>0</v>
      </c>
      <c r="BL315" s="18" t="s">
        <v>141</v>
      </c>
      <c r="BM315" s="230" t="s">
        <v>1050</v>
      </c>
    </row>
    <row r="316" s="2" customFormat="1" ht="16.5" customHeight="1">
      <c r="A316" s="39"/>
      <c r="B316" s="40"/>
      <c r="C316" s="276" t="s">
        <v>715</v>
      </c>
      <c r="D316" s="276" t="s">
        <v>196</v>
      </c>
      <c r="E316" s="277" t="s">
        <v>1051</v>
      </c>
      <c r="F316" s="278" t="s">
        <v>1052</v>
      </c>
      <c r="G316" s="279" t="s">
        <v>526</v>
      </c>
      <c r="H316" s="280">
        <v>1.0149999999999998</v>
      </c>
      <c r="I316" s="281"/>
      <c r="J316" s="282">
        <f>ROUND(I316*H316,2)</f>
        <v>0</v>
      </c>
      <c r="K316" s="278" t="s">
        <v>140</v>
      </c>
      <c r="L316" s="283"/>
      <c r="M316" s="284" t="s">
        <v>1</v>
      </c>
      <c r="N316" s="285" t="s">
        <v>43</v>
      </c>
      <c r="O316" s="92"/>
      <c r="P316" s="228">
        <f>O316*H316</f>
        <v>0</v>
      </c>
      <c r="Q316" s="228">
        <v>0.00022</v>
      </c>
      <c r="R316" s="228">
        <f>Q316*H316</f>
        <v>0.00022329999999999997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184</v>
      </c>
      <c r="AT316" s="230" t="s">
        <v>196</v>
      </c>
      <c r="AU316" s="230" t="s">
        <v>149</v>
      </c>
      <c r="AY316" s="18" t="s">
        <v>134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86</v>
      </c>
      <c r="BK316" s="231">
        <f>ROUND(I316*H316,2)</f>
        <v>0</v>
      </c>
      <c r="BL316" s="18" t="s">
        <v>141</v>
      </c>
      <c r="BM316" s="230" t="s">
        <v>1053</v>
      </c>
    </row>
    <row r="317" s="13" customFormat="1">
      <c r="A317" s="13"/>
      <c r="B317" s="232"/>
      <c r="C317" s="233"/>
      <c r="D317" s="234" t="s">
        <v>143</v>
      </c>
      <c r="E317" s="235" t="s">
        <v>1</v>
      </c>
      <c r="F317" s="236" t="s">
        <v>1054</v>
      </c>
      <c r="G317" s="233"/>
      <c r="H317" s="237">
        <v>1.0149999999999998</v>
      </c>
      <c r="I317" s="238"/>
      <c r="J317" s="233"/>
      <c r="K317" s="233"/>
      <c r="L317" s="239"/>
      <c r="M317" s="240"/>
      <c r="N317" s="241"/>
      <c r="O317" s="241"/>
      <c r="P317" s="241"/>
      <c r="Q317" s="241"/>
      <c r="R317" s="241"/>
      <c r="S317" s="241"/>
      <c r="T317" s="242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3" t="s">
        <v>143</v>
      </c>
      <c r="AU317" s="243" t="s">
        <v>149</v>
      </c>
      <c r="AV317" s="13" t="s">
        <v>88</v>
      </c>
      <c r="AW317" s="13" t="s">
        <v>35</v>
      </c>
      <c r="AX317" s="13" t="s">
        <v>78</v>
      </c>
      <c r="AY317" s="243" t="s">
        <v>134</v>
      </c>
    </row>
    <row r="318" s="2" customFormat="1" ht="37.8" customHeight="1">
      <c r="A318" s="39"/>
      <c r="B318" s="40"/>
      <c r="C318" s="219" t="s">
        <v>719</v>
      </c>
      <c r="D318" s="219" t="s">
        <v>136</v>
      </c>
      <c r="E318" s="220" t="s">
        <v>1055</v>
      </c>
      <c r="F318" s="221" t="s">
        <v>1056</v>
      </c>
      <c r="G318" s="222" t="s">
        <v>526</v>
      </c>
      <c r="H318" s="223">
        <v>2</v>
      </c>
      <c r="I318" s="224"/>
      <c r="J318" s="225">
        <f>ROUND(I318*H318,2)</f>
        <v>0</v>
      </c>
      <c r="K318" s="221" t="s">
        <v>140</v>
      </c>
      <c r="L318" s="45"/>
      <c r="M318" s="226" t="s">
        <v>1</v>
      </c>
      <c r="N318" s="227" t="s">
        <v>43</v>
      </c>
      <c r="O318" s="92"/>
      <c r="P318" s="228">
        <f>O318*H318</f>
        <v>0</v>
      </c>
      <c r="Q318" s="228">
        <v>0</v>
      </c>
      <c r="R318" s="228">
        <f>Q318*H318</f>
        <v>0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141</v>
      </c>
      <c r="AT318" s="230" t="s">
        <v>136</v>
      </c>
      <c r="AU318" s="230" t="s">
        <v>149</v>
      </c>
      <c r="AY318" s="18" t="s">
        <v>134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86</v>
      </c>
      <c r="BK318" s="231">
        <f>ROUND(I318*H318,2)</f>
        <v>0</v>
      </c>
      <c r="BL318" s="18" t="s">
        <v>141</v>
      </c>
      <c r="BM318" s="230" t="s">
        <v>1057</v>
      </c>
    </row>
    <row r="319" s="2" customFormat="1" ht="16.5" customHeight="1">
      <c r="A319" s="39"/>
      <c r="B319" s="40"/>
      <c r="C319" s="276" t="s">
        <v>725</v>
      </c>
      <c r="D319" s="276" t="s">
        <v>196</v>
      </c>
      <c r="E319" s="277" t="s">
        <v>1058</v>
      </c>
      <c r="F319" s="278" t="s">
        <v>1059</v>
      </c>
      <c r="G319" s="279" t="s">
        <v>526</v>
      </c>
      <c r="H319" s="280">
        <v>2.03</v>
      </c>
      <c r="I319" s="281"/>
      <c r="J319" s="282">
        <f>ROUND(I319*H319,2)</f>
        <v>0</v>
      </c>
      <c r="K319" s="278" t="s">
        <v>140</v>
      </c>
      <c r="L319" s="283"/>
      <c r="M319" s="284" t="s">
        <v>1</v>
      </c>
      <c r="N319" s="285" t="s">
        <v>43</v>
      </c>
      <c r="O319" s="92"/>
      <c r="P319" s="228">
        <f>O319*H319</f>
        <v>0</v>
      </c>
      <c r="Q319" s="228">
        <v>0.00025999999999999996</v>
      </c>
      <c r="R319" s="228">
        <f>Q319*H319</f>
        <v>0.00052779999999999992</v>
      </c>
      <c r="S319" s="228">
        <v>0</v>
      </c>
      <c r="T319" s="22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0" t="s">
        <v>184</v>
      </c>
      <c r="AT319" s="230" t="s">
        <v>196</v>
      </c>
      <c r="AU319" s="230" t="s">
        <v>149</v>
      </c>
      <c r="AY319" s="18" t="s">
        <v>134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8" t="s">
        <v>86</v>
      </c>
      <c r="BK319" s="231">
        <f>ROUND(I319*H319,2)</f>
        <v>0</v>
      </c>
      <c r="BL319" s="18" t="s">
        <v>141</v>
      </c>
      <c r="BM319" s="230" t="s">
        <v>1060</v>
      </c>
    </row>
    <row r="320" s="13" customFormat="1">
      <c r="A320" s="13"/>
      <c r="B320" s="232"/>
      <c r="C320" s="233"/>
      <c r="D320" s="234" t="s">
        <v>143</v>
      </c>
      <c r="E320" s="235" t="s">
        <v>1</v>
      </c>
      <c r="F320" s="236" t="s">
        <v>1061</v>
      </c>
      <c r="G320" s="233"/>
      <c r="H320" s="237">
        <v>2.03</v>
      </c>
      <c r="I320" s="238"/>
      <c r="J320" s="233"/>
      <c r="K320" s="233"/>
      <c r="L320" s="239"/>
      <c r="M320" s="240"/>
      <c r="N320" s="241"/>
      <c r="O320" s="241"/>
      <c r="P320" s="241"/>
      <c r="Q320" s="241"/>
      <c r="R320" s="241"/>
      <c r="S320" s="241"/>
      <c r="T320" s="24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3" t="s">
        <v>143</v>
      </c>
      <c r="AU320" s="243" t="s">
        <v>149</v>
      </c>
      <c r="AV320" s="13" t="s">
        <v>88</v>
      </c>
      <c r="AW320" s="13" t="s">
        <v>35</v>
      </c>
      <c r="AX320" s="13" t="s">
        <v>78</v>
      </c>
      <c r="AY320" s="243" t="s">
        <v>134</v>
      </c>
    </row>
    <row r="321" s="2" customFormat="1" ht="37.8" customHeight="1">
      <c r="A321" s="39"/>
      <c r="B321" s="40"/>
      <c r="C321" s="219" t="s">
        <v>729</v>
      </c>
      <c r="D321" s="219" t="s">
        <v>136</v>
      </c>
      <c r="E321" s="220" t="s">
        <v>1062</v>
      </c>
      <c r="F321" s="221" t="s">
        <v>1063</v>
      </c>
      <c r="G321" s="222" t="s">
        <v>526</v>
      </c>
      <c r="H321" s="223">
        <v>2</v>
      </c>
      <c r="I321" s="224"/>
      <c r="J321" s="225">
        <f>ROUND(I321*H321,2)</f>
        <v>0</v>
      </c>
      <c r="K321" s="221" t="s">
        <v>140</v>
      </c>
      <c r="L321" s="45"/>
      <c r="M321" s="226" t="s">
        <v>1</v>
      </c>
      <c r="N321" s="227" t="s">
        <v>43</v>
      </c>
      <c r="O321" s="92"/>
      <c r="P321" s="228">
        <f>O321*H321</f>
        <v>0</v>
      </c>
      <c r="Q321" s="228">
        <v>0</v>
      </c>
      <c r="R321" s="228">
        <f>Q321*H321</f>
        <v>0</v>
      </c>
      <c r="S321" s="228">
        <v>0</v>
      </c>
      <c r="T321" s="22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0" t="s">
        <v>141</v>
      </c>
      <c r="AT321" s="230" t="s">
        <v>136</v>
      </c>
      <c r="AU321" s="230" t="s">
        <v>149</v>
      </c>
      <c r="AY321" s="18" t="s">
        <v>134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8" t="s">
        <v>86</v>
      </c>
      <c r="BK321" s="231">
        <f>ROUND(I321*H321,2)</f>
        <v>0</v>
      </c>
      <c r="BL321" s="18" t="s">
        <v>141</v>
      </c>
      <c r="BM321" s="230" t="s">
        <v>1064</v>
      </c>
    </row>
    <row r="322" s="2" customFormat="1" ht="16.5" customHeight="1">
      <c r="A322" s="39"/>
      <c r="B322" s="40"/>
      <c r="C322" s="276" t="s">
        <v>734</v>
      </c>
      <c r="D322" s="276" t="s">
        <v>196</v>
      </c>
      <c r="E322" s="277" t="s">
        <v>1065</v>
      </c>
      <c r="F322" s="278" t="s">
        <v>1066</v>
      </c>
      <c r="G322" s="279" t="s">
        <v>526</v>
      </c>
      <c r="H322" s="280">
        <v>2.03</v>
      </c>
      <c r="I322" s="281"/>
      <c r="J322" s="282">
        <f>ROUND(I322*H322,2)</f>
        <v>0</v>
      </c>
      <c r="K322" s="278" t="s">
        <v>140</v>
      </c>
      <c r="L322" s="283"/>
      <c r="M322" s="284" t="s">
        <v>1</v>
      </c>
      <c r="N322" s="285" t="s">
        <v>43</v>
      </c>
      <c r="O322" s="92"/>
      <c r="P322" s="228">
        <f>O322*H322</f>
        <v>0</v>
      </c>
      <c r="Q322" s="228">
        <v>0.00032</v>
      </c>
      <c r="R322" s="228">
        <f>Q322*H322</f>
        <v>0.00064959999999999992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184</v>
      </c>
      <c r="AT322" s="230" t="s">
        <v>196</v>
      </c>
      <c r="AU322" s="230" t="s">
        <v>149</v>
      </c>
      <c r="AY322" s="18" t="s">
        <v>134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86</v>
      </c>
      <c r="BK322" s="231">
        <f>ROUND(I322*H322,2)</f>
        <v>0</v>
      </c>
      <c r="BL322" s="18" t="s">
        <v>141</v>
      </c>
      <c r="BM322" s="230" t="s">
        <v>1067</v>
      </c>
    </row>
    <row r="323" s="13" customFormat="1">
      <c r="A323" s="13"/>
      <c r="B323" s="232"/>
      <c r="C323" s="233"/>
      <c r="D323" s="234" t="s">
        <v>143</v>
      </c>
      <c r="E323" s="235" t="s">
        <v>1</v>
      </c>
      <c r="F323" s="236" t="s">
        <v>1068</v>
      </c>
      <c r="G323" s="233"/>
      <c r="H323" s="237">
        <v>2.03</v>
      </c>
      <c r="I323" s="238"/>
      <c r="J323" s="233"/>
      <c r="K323" s="233"/>
      <c r="L323" s="239"/>
      <c r="M323" s="240"/>
      <c r="N323" s="241"/>
      <c r="O323" s="241"/>
      <c r="P323" s="241"/>
      <c r="Q323" s="241"/>
      <c r="R323" s="241"/>
      <c r="S323" s="241"/>
      <c r="T323" s="24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3" t="s">
        <v>143</v>
      </c>
      <c r="AU323" s="243" t="s">
        <v>149</v>
      </c>
      <c r="AV323" s="13" t="s">
        <v>88</v>
      </c>
      <c r="AW323" s="13" t="s">
        <v>35</v>
      </c>
      <c r="AX323" s="13" t="s">
        <v>86</v>
      </c>
      <c r="AY323" s="243" t="s">
        <v>134</v>
      </c>
    </row>
    <row r="324" s="2" customFormat="1" ht="44.25" customHeight="1">
      <c r="A324" s="39"/>
      <c r="B324" s="40"/>
      <c r="C324" s="219" t="s">
        <v>738</v>
      </c>
      <c r="D324" s="219" t="s">
        <v>136</v>
      </c>
      <c r="E324" s="220" t="s">
        <v>1069</v>
      </c>
      <c r="F324" s="221" t="s">
        <v>1070</v>
      </c>
      <c r="G324" s="222" t="s">
        <v>526</v>
      </c>
      <c r="H324" s="223">
        <v>4</v>
      </c>
      <c r="I324" s="224"/>
      <c r="J324" s="225">
        <f>ROUND(I324*H324,2)</f>
        <v>0</v>
      </c>
      <c r="K324" s="221" t="s">
        <v>140</v>
      </c>
      <c r="L324" s="45"/>
      <c r="M324" s="226" t="s">
        <v>1</v>
      </c>
      <c r="N324" s="227" t="s">
        <v>43</v>
      </c>
      <c r="O324" s="92"/>
      <c r="P324" s="228">
        <f>O324*H324</f>
        <v>0</v>
      </c>
      <c r="Q324" s="228">
        <v>0</v>
      </c>
      <c r="R324" s="228">
        <f>Q324*H324</f>
        <v>0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141</v>
      </c>
      <c r="AT324" s="230" t="s">
        <v>136</v>
      </c>
      <c r="AU324" s="230" t="s">
        <v>149</v>
      </c>
      <c r="AY324" s="18" t="s">
        <v>134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86</v>
      </c>
      <c r="BK324" s="231">
        <f>ROUND(I324*H324,2)</f>
        <v>0</v>
      </c>
      <c r="BL324" s="18" t="s">
        <v>141</v>
      </c>
      <c r="BM324" s="230" t="s">
        <v>1071</v>
      </c>
    </row>
    <row r="325" s="2" customFormat="1" ht="16.5" customHeight="1">
      <c r="A325" s="39"/>
      <c r="B325" s="40"/>
      <c r="C325" s="276" t="s">
        <v>743</v>
      </c>
      <c r="D325" s="276" t="s">
        <v>196</v>
      </c>
      <c r="E325" s="277" t="s">
        <v>1072</v>
      </c>
      <c r="F325" s="278" t="s">
        <v>1073</v>
      </c>
      <c r="G325" s="279" t="s">
        <v>526</v>
      </c>
      <c r="H325" s="280">
        <v>2.03</v>
      </c>
      <c r="I325" s="281"/>
      <c r="J325" s="282">
        <f>ROUND(I325*H325,2)</f>
        <v>0</v>
      </c>
      <c r="K325" s="278" t="s">
        <v>140</v>
      </c>
      <c r="L325" s="283"/>
      <c r="M325" s="284" t="s">
        <v>1</v>
      </c>
      <c r="N325" s="285" t="s">
        <v>43</v>
      </c>
      <c r="O325" s="92"/>
      <c r="P325" s="228">
        <f>O325*H325</f>
        <v>0</v>
      </c>
      <c r="Q325" s="228">
        <v>0.00072</v>
      </c>
      <c r="R325" s="228">
        <f>Q325*H325</f>
        <v>0.0014616</v>
      </c>
      <c r="S325" s="228">
        <v>0</v>
      </c>
      <c r="T325" s="22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0" t="s">
        <v>184</v>
      </c>
      <c r="AT325" s="230" t="s">
        <v>196</v>
      </c>
      <c r="AU325" s="230" t="s">
        <v>149</v>
      </c>
      <c r="AY325" s="18" t="s">
        <v>134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8" t="s">
        <v>86</v>
      </c>
      <c r="BK325" s="231">
        <f>ROUND(I325*H325,2)</f>
        <v>0</v>
      </c>
      <c r="BL325" s="18" t="s">
        <v>141</v>
      </c>
      <c r="BM325" s="230" t="s">
        <v>1074</v>
      </c>
    </row>
    <row r="326" s="13" customFormat="1">
      <c r="A326" s="13"/>
      <c r="B326" s="232"/>
      <c r="C326" s="233"/>
      <c r="D326" s="234" t="s">
        <v>143</v>
      </c>
      <c r="E326" s="235" t="s">
        <v>1</v>
      </c>
      <c r="F326" s="236" t="s">
        <v>1061</v>
      </c>
      <c r="G326" s="233"/>
      <c r="H326" s="237">
        <v>2.03</v>
      </c>
      <c r="I326" s="238"/>
      <c r="J326" s="233"/>
      <c r="K326" s="233"/>
      <c r="L326" s="239"/>
      <c r="M326" s="240"/>
      <c r="N326" s="241"/>
      <c r="O326" s="241"/>
      <c r="P326" s="241"/>
      <c r="Q326" s="241"/>
      <c r="R326" s="241"/>
      <c r="S326" s="241"/>
      <c r="T326" s="242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3" t="s">
        <v>143</v>
      </c>
      <c r="AU326" s="243" t="s">
        <v>149</v>
      </c>
      <c r="AV326" s="13" t="s">
        <v>88</v>
      </c>
      <c r="AW326" s="13" t="s">
        <v>35</v>
      </c>
      <c r="AX326" s="13" t="s">
        <v>86</v>
      </c>
      <c r="AY326" s="243" t="s">
        <v>134</v>
      </c>
    </row>
    <row r="327" s="2" customFormat="1" ht="16.5" customHeight="1">
      <c r="A327" s="39"/>
      <c r="B327" s="40"/>
      <c r="C327" s="276" t="s">
        <v>748</v>
      </c>
      <c r="D327" s="276" t="s">
        <v>196</v>
      </c>
      <c r="E327" s="277" t="s">
        <v>1075</v>
      </c>
      <c r="F327" s="278" t="s">
        <v>1076</v>
      </c>
      <c r="G327" s="279" t="s">
        <v>526</v>
      </c>
      <c r="H327" s="280">
        <v>2.03</v>
      </c>
      <c r="I327" s="281"/>
      <c r="J327" s="282">
        <f>ROUND(I327*H327,2)</f>
        <v>0</v>
      </c>
      <c r="K327" s="278" t="s">
        <v>140</v>
      </c>
      <c r="L327" s="283"/>
      <c r="M327" s="284" t="s">
        <v>1</v>
      </c>
      <c r="N327" s="285" t="s">
        <v>43</v>
      </c>
      <c r="O327" s="92"/>
      <c r="P327" s="228">
        <f>O327*H327</f>
        <v>0</v>
      </c>
      <c r="Q327" s="228">
        <v>0.00072</v>
      </c>
      <c r="R327" s="228">
        <f>Q327*H327</f>
        <v>0.0014616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184</v>
      </c>
      <c r="AT327" s="230" t="s">
        <v>196</v>
      </c>
      <c r="AU327" s="230" t="s">
        <v>149</v>
      </c>
      <c r="AY327" s="18" t="s">
        <v>134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86</v>
      </c>
      <c r="BK327" s="231">
        <f>ROUND(I327*H327,2)</f>
        <v>0</v>
      </c>
      <c r="BL327" s="18" t="s">
        <v>141</v>
      </c>
      <c r="BM327" s="230" t="s">
        <v>1077</v>
      </c>
    </row>
    <row r="328" s="13" customFormat="1">
      <c r="A328" s="13"/>
      <c r="B328" s="232"/>
      <c r="C328" s="233"/>
      <c r="D328" s="234" t="s">
        <v>143</v>
      </c>
      <c r="E328" s="235" t="s">
        <v>1</v>
      </c>
      <c r="F328" s="236" t="s">
        <v>1078</v>
      </c>
      <c r="G328" s="233"/>
      <c r="H328" s="237">
        <v>2.03</v>
      </c>
      <c r="I328" s="238"/>
      <c r="J328" s="233"/>
      <c r="K328" s="233"/>
      <c r="L328" s="239"/>
      <c r="M328" s="240"/>
      <c r="N328" s="241"/>
      <c r="O328" s="241"/>
      <c r="P328" s="241"/>
      <c r="Q328" s="241"/>
      <c r="R328" s="241"/>
      <c r="S328" s="241"/>
      <c r="T328" s="24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3" t="s">
        <v>143</v>
      </c>
      <c r="AU328" s="243" t="s">
        <v>149</v>
      </c>
      <c r="AV328" s="13" t="s">
        <v>88</v>
      </c>
      <c r="AW328" s="13" t="s">
        <v>35</v>
      </c>
      <c r="AX328" s="13" t="s">
        <v>78</v>
      </c>
      <c r="AY328" s="243" t="s">
        <v>134</v>
      </c>
    </row>
    <row r="329" s="2" customFormat="1" ht="37.8" customHeight="1">
      <c r="A329" s="39"/>
      <c r="B329" s="40"/>
      <c r="C329" s="219" t="s">
        <v>752</v>
      </c>
      <c r="D329" s="219" t="s">
        <v>136</v>
      </c>
      <c r="E329" s="220" t="s">
        <v>1079</v>
      </c>
      <c r="F329" s="221" t="s">
        <v>1080</v>
      </c>
      <c r="G329" s="222" t="s">
        <v>526</v>
      </c>
      <c r="H329" s="223">
        <v>6</v>
      </c>
      <c r="I329" s="224"/>
      <c r="J329" s="225">
        <f>ROUND(I329*H329,2)</f>
        <v>0</v>
      </c>
      <c r="K329" s="221" t="s">
        <v>140</v>
      </c>
      <c r="L329" s="45"/>
      <c r="M329" s="226" t="s">
        <v>1</v>
      </c>
      <c r="N329" s="227" t="s">
        <v>43</v>
      </c>
      <c r="O329" s="92"/>
      <c r="P329" s="228">
        <f>O329*H329</f>
        <v>0</v>
      </c>
      <c r="Q329" s="228">
        <v>0</v>
      </c>
      <c r="R329" s="228">
        <f>Q329*H329</f>
        <v>0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141</v>
      </c>
      <c r="AT329" s="230" t="s">
        <v>136</v>
      </c>
      <c r="AU329" s="230" t="s">
        <v>149</v>
      </c>
      <c r="AY329" s="18" t="s">
        <v>134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86</v>
      </c>
      <c r="BK329" s="231">
        <f>ROUND(I329*H329,2)</f>
        <v>0</v>
      </c>
      <c r="BL329" s="18" t="s">
        <v>141</v>
      </c>
      <c r="BM329" s="230" t="s">
        <v>1081</v>
      </c>
    </row>
    <row r="330" s="2" customFormat="1" ht="16.5" customHeight="1">
      <c r="A330" s="39"/>
      <c r="B330" s="40"/>
      <c r="C330" s="276" t="s">
        <v>756</v>
      </c>
      <c r="D330" s="276" t="s">
        <v>196</v>
      </c>
      <c r="E330" s="277" t="s">
        <v>1082</v>
      </c>
      <c r="F330" s="278" t="s">
        <v>1083</v>
      </c>
      <c r="G330" s="279" t="s">
        <v>526</v>
      </c>
      <c r="H330" s="280">
        <v>6.09</v>
      </c>
      <c r="I330" s="281"/>
      <c r="J330" s="282">
        <f>ROUND(I330*H330,2)</f>
        <v>0</v>
      </c>
      <c r="K330" s="278" t="s">
        <v>140</v>
      </c>
      <c r="L330" s="283"/>
      <c r="M330" s="284" t="s">
        <v>1</v>
      </c>
      <c r="N330" s="285" t="s">
        <v>43</v>
      </c>
      <c r="O330" s="92"/>
      <c r="P330" s="228">
        <f>O330*H330</f>
        <v>0</v>
      </c>
      <c r="Q330" s="228">
        <v>0.00141</v>
      </c>
      <c r="R330" s="228">
        <f>Q330*H330</f>
        <v>0.0085869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184</v>
      </c>
      <c r="AT330" s="230" t="s">
        <v>196</v>
      </c>
      <c r="AU330" s="230" t="s">
        <v>149</v>
      </c>
      <c r="AY330" s="18" t="s">
        <v>134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86</v>
      </c>
      <c r="BK330" s="231">
        <f>ROUND(I330*H330,2)</f>
        <v>0</v>
      </c>
      <c r="BL330" s="18" t="s">
        <v>141</v>
      </c>
      <c r="BM330" s="230" t="s">
        <v>1084</v>
      </c>
    </row>
    <row r="331" s="13" customFormat="1">
      <c r="A331" s="13"/>
      <c r="B331" s="232"/>
      <c r="C331" s="233"/>
      <c r="D331" s="234" t="s">
        <v>143</v>
      </c>
      <c r="E331" s="235" t="s">
        <v>1</v>
      </c>
      <c r="F331" s="236" t="s">
        <v>1085</v>
      </c>
      <c r="G331" s="233"/>
      <c r="H331" s="237">
        <v>6.09</v>
      </c>
      <c r="I331" s="238"/>
      <c r="J331" s="233"/>
      <c r="K331" s="233"/>
      <c r="L331" s="239"/>
      <c r="M331" s="240"/>
      <c r="N331" s="241"/>
      <c r="O331" s="241"/>
      <c r="P331" s="241"/>
      <c r="Q331" s="241"/>
      <c r="R331" s="241"/>
      <c r="S331" s="241"/>
      <c r="T331" s="24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3" t="s">
        <v>143</v>
      </c>
      <c r="AU331" s="243" t="s">
        <v>149</v>
      </c>
      <c r="AV331" s="13" t="s">
        <v>88</v>
      </c>
      <c r="AW331" s="13" t="s">
        <v>35</v>
      </c>
      <c r="AX331" s="13" t="s">
        <v>78</v>
      </c>
      <c r="AY331" s="243" t="s">
        <v>134</v>
      </c>
    </row>
    <row r="332" s="2" customFormat="1" ht="49.05" customHeight="1">
      <c r="A332" s="39"/>
      <c r="B332" s="40"/>
      <c r="C332" s="219" t="s">
        <v>760</v>
      </c>
      <c r="D332" s="219" t="s">
        <v>136</v>
      </c>
      <c r="E332" s="220" t="s">
        <v>1086</v>
      </c>
      <c r="F332" s="221" t="s">
        <v>1087</v>
      </c>
      <c r="G332" s="222" t="s">
        <v>526</v>
      </c>
      <c r="H332" s="223">
        <v>1</v>
      </c>
      <c r="I332" s="224"/>
      <c r="J332" s="225">
        <f>ROUND(I332*H332,2)</f>
        <v>0</v>
      </c>
      <c r="K332" s="221" t="s">
        <v>140</v>
      </c>
      <c r="L332" s="45"/>
      <c r="M332" s="226" t="s">
        <v>1</v>
      </c>
      <c r="N332" s="227" t="s">
        <v>43</v>
      </c>
      <c r="O332" s="92"/>
      <c r="P332" s="228">
        <f>O332*H332</f>
        <v>0</v>
      </c>
      <c r="Q332" s="228">
        <v>0</v>
      </c>
      <c r="R332" s="228">
        <f>Q332*H332</f>
        <v>0</v>
      </c>
      <c r="S332" s="228">
        <v>0</v>
      </c>
      <c r="T332" s="22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0" t="s">
        <v>141</v>
      </c>
      <c r="AT332" s="230" t="s">
        <v>136</v>
      </c>
      <c r="AU332" s="230" t="s">
        <v>149</v>
      </c>
      <c r="AY332" s="18" t="s">
        <v>134</v>
      </c>
      <c r="BE332" s="231">
        <f>IF(N332="základní",J332,0)</f>
        <v>0</v>
      </c>
      <c r="BF332" s="231">
        <f>IF(N332="snížená",J332,0)</f>
        <v>0</v>
      </c>
      <c r="BG332" s="231">
        <f>IF(N332="zákl. přenesená",J332,0)</f>
        <v>0</v>
      </c>
      <c r="BH332" s="231">
        <f>IF(N332="sníž. přenesená",J332,0)</f>
        <v>0</v>
      </c>
      <c r="BI332" s="231">
        <f>IF(N332="nulová",J332,0)</f>
        <v>0</v>
      </c>
      <c r="BJ332" s="18" t="s">
        <v>86</v>
      </c>
      <c r="BK332" s="231">
        <f>ROUND(I332*H332,2)</f>
        <v>0</v>
      </c>
      <c r="BL332" s="18" t="s">
        <v>141</v>
      </c>
      <c r="BM332" s="230" t="s">
        <v>1088</v>
      </c>
    </row>
    <row r="333" s="2" customFormat="1" ht="24.15" customHeight="1">
      <c r="A333" s="39"/>
      <c r="B333" s="40"/>
      <c r="C333" s="276" t="s">
        <v>766</v>
      </c>
      <c r="D333" s="276" t="s">
        <v>196</v>
      </c>
      <c r="E333" s="277" t="s">
        <v>1089</v>
      </c>
      <c r="F333" s="278" t="s">
        <v>1090</v>
      </c>
      <c r="G333" s="279" t="s">
        <v>526</v>
      </c>
      <c r="H333" s="280">
        <v>1.0149999999999998</v>
      </c>
      <c r="I333" s="281"/>
      <c r="J333" s="282">
        <f>ROUND(I333*H333,2)</f>
        <v>0</v>
      </c>
      <c r="K333" s="278" t="s">
        <v>140</v>
      </c>
      <c r="L333" s="283"/>
      <c r="M333" s="284" t="s">
        <v>1</v>
      </c>
      <c r="N333" s="285" t="s">
        <v>43</v>
      </c>
      <c r="O333" s="92"/>
      <c r="P333" s="228">
        <f>O333*H333</f>
        <v>0</v>
      </c>
      <c r="Q333" s="228">
        <v>0.0029</v>
      </c>
      <c r="R333" s="228">
        <f>Q333*H333</f>
        <v>0.0029434999999999992</v>
      </c>
      <c r="S333" s="228">
        <v>0</v>
      </c>
      <c r="T333" s="22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0" t="s">
        <v>184</v>
      </c>
      <c r="AT333" s="230" t="s">
        <v>196</v>
      </c>
      <c r="AU333" s="230" t="s">
        <v>149</v>
      </c>
      <c r="AY333" s="18" t="s">
        <v>134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8" t="s">
        <v>86</v>
      </c>
      <c r="BK333" s="231">
        <f>ROUND(I333*H333,2)</f>
        <v>0</v>
      </c>
      <c r="BL333" s="18" t="s">
        <v>141</v>
      </c>
      <c r="BM333" s="230" t="s">
        <v>1091</v>
      </c>
    </row>
    <row r="334" s="13" customFormat="1">
      <c r="A334" s="13"/>
      <c r="B334" s="232"/>
      <c r="C334" s="233"/>
      <c r="D334" s="234" t="s">
        <v>143</v>
      </c>
      <c r="E334" s="235" t="s">
        <v>1</v>
      </c>
      <c r="F334" s="236" t="s">
        <v>1092</v>
      </c>
      <c r="G334" s="233"/>
      <c r="H334" s="237">
        <v>1.0149999999999998</v>
      </c>
      <c r="I334" s="238"/>
      <c r="J334" s="233"/>
      <c r="K334" s="233"/>
      <c r="L334" s="239"/>
      <c r="M334" s="240"/>
      <c r="N334" s="241"/>
      <c r="O334" s="241"/>
      <c r="P334" s="241"/>
      <c r="Q334" s="241"/>
      <c r="R334" s="241"/>
      <c r="S334" s="241"/>
      <c r="T334" s="242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3" t="s">
        <v>143</v>
      </c>
      <c r="AU334" s="243" t="s">
        <v>149</v>
      </c>
      <c r="AV334" s="13" t="s">
        <v>88</v>
      </c>
      <c r="AW334" s="13" t="s">
        <v>35</v>
      </c>
      <c r="AX334" s="13" t="s">
        <v>86</v>
      </c>
      <c r="AY334" s="243" t="s">
        <v>134</v>
      </c>
    </row>
    <row r="335" s="2" customFormat="1" ht="16.5" customHeight="1">
      <c r="A335" s="39"/>
      <c r="B335" s="40"/>
      <c r="C335" s="219" t="s">
        <v>614</v>
      </c>
      <c r="D335" s="219" t="s">
        <v>136</v>
      </c>
      <c r="E335" s="220" t="s">
        <v>1093</v>
      </c>
      <c r="F335" s="221" t="s">
        <v>1094</v>
      </c>
      <c r="G335" s="222" t="s">
        <v>526</v>
      </c>
      <c r="H335" s="223">
        <v>1</v>
      </c>
      <c r="I335" s="224"/>
      <c r="J335" s="225">
        <f>ROUND(I335*H335,2)</f>
        <v>0</v>
      </c>
      <c r="K335" s="221" t="s">
        <v>1</v>
      </c>
      <c r="L335" s="45"/>
      <c r="M335" s="226" t="s">
        <v>1</v>
      </c>
      <c r="N335" s="227" t="s">
        <v>43</v>
      </c>
      <c r="O335" s="92"/>
      <c r="P335" s="228">
        <f>O335*H335</f>
        <v>0</v>
      </c>
      <c r="Q335" s="228">
        <v>0.00163</v>
      </c>
      <c r="R335" s="228">
        <f>Q335*H335</f>
        <v>0.00163</v>
      </c>
      <c r="S335" s="228">
        <v>0</v>
      </c>
      <c r="T335" s="22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0" t="s">
        <v>141</v>
      </c>
      <c r="AT335" s="230" t="s">
        <v>136</v>
      </c>
      <c r="AU335" s="230" t="s">
        <v>149</v>
      </c>
      <c r="AY335" s="18" t="s">
        <v>134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8" t="s">
        <v>86</v>
      </c>
      <c r="BK335" s="231">
        <f>ROUND(I335*H335,2)</f>
        <v>0</v>
      </c>
      <c r="BL335" s="18" t="s">
        <v>141</v>
      </c>
      <c r="BM335" s="230" t="s">
        <v>1095</v>
      </c>
    </row>
    <row r="336" s="12" customFormat="1" ht="22.8" customHeight="1">
      <c r="A336" s="12"/>
      <c r="B336" s="203"/>
      <c r="C336" s="204"/>
      <c r="D336" s="205" t="s">
        <v>77</v>
      </c>
      <c r="E336" s="217" t="s">
        <v>625</v>
      </c>
      <c r="F336" s="217" t="s">
        <v>626</v>
      </c>
      <c r="G336" s="204"/>
      <c r="H336" s="204"/>
      <c r="I336" s="207"/>
      <c r="J336" s="218">
        <f>BK336</f>
        <v>0</v>
      </c>
      <c r="K336" s="204"/>
      <c r="L336" s="209"/>
      <c r="M336" s="210"/>
      <c r="N336" s="211"/>
      <c r="O336" s="211"/>
      <c r="P336" s="212">
        <f>SUM(P337:P355)</f>
        <v>0</v>
      </c>
      <c r="Q336" s="211"/>
      <c r="R336" s="212">
        <f>SUM(R337:R355)</f>
        <v>0.28240064</v>
      </c>
      <c r="S336" s="211"/>
      <c r="T336" s="213">
        <f>SUM(T337:T355)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14" t="s">
        <v>86</v>
      </c>
      <c r="AT336" s="215" t="s">
        <v>77</v>
      </c>
      <c r="AU336" s="215" t="s">
        <v>86</v>
      </c>
      <c r="AY336" s="214" t="s">
        <v>134</v>
      </c>
      <c r="BK336" s="216">
        <f>SUM(BK337:BK355)</f>
        <v>0</v>
      </c>
    </row>
    <row r="337" s="2" customFormat="1" ht="24.15" customHeight="1">
      <c r="A337" s="39"/>
      <c r="B337" s="40"/>
      <c r="C337" s="219" t="s">
        <v>776</v>
      </c>
      <c r="D337" s="219" t="s">
        <v>136</v>
      </c>
      <c r="E337" s="220" t="s">
        <v>1096</v>
      </c>
      <c r="F337" s="221" t="s">
        <v>1097</v>
      </c>
      <c r="G337" s="222" t="s">
        <v>526</v>
      </c>
      <c r="H337" s="223">
        <v>1</v>
      </c>
      <c r="I337" s="224"/>
      <c r="J337" s="225">
        <f>ROUND(I337*H337,2)</f>
        <v>0</v>
      </c>
      <c r="K337" s="221" t="s">
        <v>140</v>
      </c>
      <c r="L337" s="45"/>
      <c r="M337" s="226" t="s">
        <v>1</v>
      </c>
      <c r="N337" s="227" t="s">
        <v>43</v>
      </c>
      <c r="O337" s="92"/>
      <c r="P337" s="228">
        <f>O337*H337</f>
        <v>0</v>
      </c>
      <c r="Q337" s="228">
        <v>0.0013600000000000002</v>
      </c>
      <c r="R337" s="228">
        <f>Q337*H337</f>
        <v>0.0013600000000000002</v>
      </c>
      <c r="S337" s="228">
        <v>0</v>
      </c>
      <c r="T337" s="22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0" t="s">
        <v>141</v>
      </c>
      <c r="AT337" s="230" t="s">
        <v>136</v>
      </c>
      <c r="AU337" s="230" t="s">
        <v>88</v>
      </c>
      <c r="AY337" s="18" t="s">
        <v>134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8" t="s">
        <v>86</v>
      </c>
      <c r="BK337" s="231">
        <f>ROUND(I337*H337,2)</f>
        <v>0</v>
      </c>
      <c r="BL337" s="18" t="s">
        <v>141</v>
      </c>
      <c r="BM337" s="230" t="s">
        <v>1098</v>
      </c>
    </row>
    <row r="338" s="2" customFormat="1" ht="24.15" customHeight="1">
      <c r="A338" s="39"/>
      <c r="B338" s="40"/>
      <c r="C338" s="276" t="s">
        <v>781</v>
      </c>
      <c r="D338" s="276" t="s">
        <v>196</v>
      </c>
      <c r="E338" s="277" t="s">
        <v>1099</v>
      </c>
      <c r="F338" s="278" t="s">
        <v>1100</v>
      </c>
      <c r="G338" s="279" t="s">
        <v>526</v>
      </c>
      <c r="H338" s="280">
        <v>1</v>
      </c>
      <c r="I338" s="281"/>
      <c r="J338" s="282">
        <f>ROUND(I338*H338,2)</f>
        <v>0</v>
      </c>
      <c r="K338" s="278" t="s">
        <v>140</v>
      </c>
      <c r="L338" s="283"/>
      <c r="M338" s="284" t="s">
        <v>1</v>
      </c>
      <c r="N338" s="285" t="s">
        <v>43</v>
      </c>
      <c r="O338" s="92"/>
      <c r="P338" s="228">
        <f>O338*H338</f>
        <v>0</v>
      </c>
      <c r="Q338" s="228">
        <v>0.043</v>
      </c>
      <c r="R338" s="228">
        <f>Q338*H338</f>
        <v>0.043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184</v>
      </c>
      <c r="AT338" s="230" t="s">
        <v>196</v>
      </c>
      <c r="AU338" s="230" t="s">
        <v>88</v>
      </c>
      <c r="AY338" s="18" t="s">
        <v>134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86</v>
      </c>
      <c r="BK338" s="231">
        <f>ROUND(I338*H338,2)</f>
        <v>0</v>
      </c>
      <c r="BL338" s="18" t="s">
        <v>141</v>
      </c>
      <c r="BM338" s="230" t="s">
        <v>1101</v>
      </c>
    </row>
    <row r="339" s="2" customFormat="1" ht="49.05" customHeight="1">
      <c r="A339" s="39"/>
      <c r="B339" s="40"/>
      <c r="C339" s="219" t="s">
        <v>787</v>
      </c>
      <c r="D339" s="219" t="s">
        <v>136</v>
      </c>
      <c r="E339" s="220" t="s">
        <v>1102</v>
      </c>
      <c r="F339" s="221" t="s">
        <v>1103</v>
      </c>
      <c r="G339" s="222" t="s">
        <v>526</v>
      </c>
      <c r="H339" s="223">
        <v>1</v>
      </c>
      <c r="I339" s="224"/>
      <c r="J339" s="225">
        <f>ROUND(I339*H339,2)</f>
        <v>0</v>
      </c>
      <c r="K339" s="221" t="s">
        <v>140</v>
      </c>
      <c r="L339" s="45"/>
      <c r="M339" s="226" t="s">
        <v>1</v>
      </c>
      <c r="N339" s="227" t="s">
        <v>43</v>
      </c>
      <c r="O339" s="92"/>
      <c r="P339" s="228">
        <f>O339*H339</f>
        <v>0</v>
      </c>
      <c r="Q339" s="228">
        <v>0.0028146400000000004</v>
      </c>
      <c r="R339" s="228">
        <f>Q339*H339</f>
        <v>0.0028146400000000004</v>
      </c>
      <c r="S339" s="228">
        <v>0</v>
      </c>
      <c r="T339" s="22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0" t="s">
        <v>228</v>
      </c>
      <c r="AT339" s="230" t="s">
        <v>136</v>
      </c>
      <c r="AU339" s="230" t="s">
        <v>88</v>
      </c>
      <c r="AY339" s="18" t="s">
        <v>134</v>
      </c>
      <c r="BE339" s="231">
        <f>IF(N339="základní",J339,0)</f>
        <v>0</v>
      </c>
      <c r="BF339" s="231">
        <f>IF(N339="snížená",J339,0)</f>
        <v>0</v>
      </c>
      <c r="BG339" s="231">
        <f>IF(N339="zákl. přenesená",J339,0)</f>
        <v>0</v>
      </c>
      <c r="BH339" s="231">
        <f>IF(N339="sníž. přenesená",J339,0)</f>
        <v>0</v>
      </c>
      <c r="BI339" s="231">
        <f>IF(N339="nulová",J339,0)</f>
        <v>0</v>
      </c>
      <c r="BJ339" s="18" t="s">
        <v>86</v>
      </c>
      <c r="BK339" s="231">
        <f>ROUND(I339*H339,2)</f>
        <v>0</v>
      </c>
      <c r="BL339" s="18" t="s">
        <v>228</v>
      </c>
      <c r="BM339" s="230" t="s">
        <v>1104</v>
      </c>
    </row>
    <row r="340" s="2" customFormat="1" ht="16.5" customHeight="1">
      <c r="A340" s="39"/>
      <c r="B340" s="40"/>
      <c r="C340" s="276" t="s">
        <v>789</v>
      </c>
      <c r="D340" s="276" t="s">
        <v>196</v>
      </c>
      <c r="E340" s="277" t="s">
        <v>1105</v>
      </c>
      <c r="F340" s="278" t="s">
        <v>1106</v>
      </c>
      <c r="G340" s="279" t="s">
        <v>526</v>
      </c>
      <c r="H340" s="280">
        <v>1</v>
      </c>
      <c r="I340" s="281"/>
      <c r="J340" s="282">
        <f>ROUND(I340*H340,2)</f>
        <v>0</v>
      </c>
      <c r="K340" s="278" t="s">
        <v>140</v>
      </c>
      <c r="L340" s="283"/>
      <c r="M340" s="284" t="s">
        <v>1</v>
      </c>
      <c r="N340" s="285" t="s">
        <v>43</v>
      </c>
      <c r="O340" s="92"/>
      <c r="P340" s="228">
        <f>O340*H340</f>
        <v>0</v>
      </c>
      <c r="Q340" s="228">
        <v>0.03621</v>
      </c>
      <c r="R340" s="228">
        <f>Q340*H340</f>
        <v>0.03621</v>
      </c>
      <c r="S340" s="228">
        <v>0</v>
      </c>
      <c r="T340" s="22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0" t="s">
        <v>184</v>
      </c>
      <c r="AT340" s="230" t="s">
        <v>196</v>
      </c>
      <c r="AU340" s="230" t="s">
        <v>88</v>
      </c>
      <c r="AY340" s="18" t="s">
        <v>134</v>
      </c>
      <c r="BE340" s="231">
        <f>IF(N340="základní",J340,0)</f>
        <v>0</v>
      </c>
      <c r="BF340" s="231">
        <f>IF(N340="snížená",J340,0)</f>
        <v>0</v>
      </c>
      <c r="BG340" s="231">
        <f>IF(N340="zákl. přenesená",J340,0)</f>
        <v>0</v>
      </c>
      <c r="BH340" s="231">
        <f>IF(N340="sníž. přenesená",J340,0)</f>
        <v>0</v>
      </c>
      <c r="BI340" s="231">
        <f>IF(N340="nulová",J340,0)</f>
        <v>0</v>
      </c>
      <c r="BJ340" s="18" t="s">
        <v>86</v>
      </c>
      <c r="BK340" s="231">
        <f>ROUND(I340*H340,2)</f>
        <v>0</v>
      </c>
      <c r="BL340" s="18" t="s">
        <v>141</v>
      </c>
      <c r="BM340" s="230" t="s">
        <v>1107</v>
      </c>
    </row>
    <row r="341" s="2" customFormat="1" ht="24.15" customHeight="1">
      <c r="A341" s="39"/>
      <c r="B341" s="40"/>
      <c r="C341" s="276" t="s">
        <v>792</v>
      </c>
      <c r="D341" s="276" t="s">
        <v>196</v>
      </c>
      <c r="E341" s="277" t="s">
        <v>1108</v>
      </c>
      <c r="F341" s="278" t="s">
        <v>1109</v>
      </c>
      <c r="G341" s="279" t="s">
        <v>526</v>
      </c>
      <c r="H341" s="280">
        <v>1</v>
      </c>
      <c r="I341" s="281"/>
      <c r="J341" s="282">
        <f>ROUND(I341*H341,2)</f>
        <v>0</v>
      </c>
      <c r="K341" s="278" t="s">
        <v>1</v>
      </c>
      <c r="L341" s="283"/>
      <c r="M341" s="284" t="s">
        <v>1</v>
      </c>
      <c r="N341" s="285" t="s">
        <v>43</v>
      </c>
      <c r="O341" s="92"/>
      <c r="P341" s="228">
        <f>O341*H341</f>
        <v>0</v>
      </c>
      <c r="Q341" s="228">
        <v>0.004</v>
      </c>
      <c r="R341" s="228">
        <f>Q341*H341</f>
        <v>0.004</v>
      </c>
      <c r="S341" s="228">
        <v>0</v>
      </c>
      <c r="T341" s="22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0" t="s">
        <v>184</v>
      </c>
      <c r="AT341" s="230" t="s">
        <v>196</v>
      </c>
      <c r="AU341" s="230" t="s">
        <v>88</v>
      </c>
      <c r="AY341" s="18" t="s">
        <v>134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8" t="s">
        <v>86</v>
      </c>
      <c r="BK341" s="231">
        <f>ROUND(I341*H341,2)</f>
        <v>0</v>
      </c>
      <c r="BL341" s="18" t="s">
        <v>141</v>
      </c>
      <c r="BM341" s="230" t="s">
        <v>1110</v>
      </c>
    </row>
    <row r="342" s="2" customFormat="1" ht="44.25" customHeight="1">
      <c r="A342" s="39"/>
      <c r="B342" s="40"/>
      <c r="C342" s="219" t="s">
        <v>796</v>
      </c>
      <c r="D342" s="219" t="s">
        <v>136</v>
      </c>
      <c r="E342" s="220" t="s">
        <v>1111</v>
      </c>
      <c r="F342" s="221" t="s">
        <v>1112</v>
      </c>
      <c r="G342" s="222" t="s">
        <v>526</v>
      </c>
      <c r="H342" s="223">
        <v>1</v>
      </c>
      <c r="I342" s="224"/>
      <c r="J342" s="225">
        <f>ROUND(I342*H342,2)</f>
        <v>0</v>
      </c>
      <c r="K342" s="221" t="s">
        <v>140</v>
      </c>
      <c r="L342" s="45"/>
      <c r="M342" s="226" t="s">
        <v>1</v>
      </c>
      <c r="N342" s="227" t="s">
        <v>43</v>
      </c>
      <c r="O342" s="92"/>
      <c r="P342" s="228">
        <f>O342*H342</f>
        <v>0</v>
      </c>
      <c r="Q342" s="228">
        <v>0</v>
      </c>
      <c r="R342" s="228">
        <f>Q342*H342</f>
        <v>0</v>
      </c>
      <c r="S342" s="228">
        <v>0</v>
      </c>
      <c r="T342" s="229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0" t="s">
        <v>141</v>
      </c>
      <c r="AT342" s="230" t="s">
        <v>136</v>
      </c>
      <c r="AU342" s="230" t="s">
        <v>88</v>
      </c>
      <c r="AY342" s="18" t="s">
        <v>134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8" t="s">
        <v>86</v>
      </c>
      <c r="BK342" s="231">
        <f>ROUND(I342*H342,2)</f>
        <v>0</v>
      </c>
      <c r="BL342" s="18" t="s">
        <v>141</v>
      </c>
      <c r="BM342" s="230" t="s">
        <v>1113</v>
      </c>
    </row>
    <row r="343" s="13" customFormat="1">
      <c r="A343" s="13"/>
      <c r="B343" s="232"/>
      <c r="C343" s="233"/>
      <c r="D343" s="234" t="s">
        <v>143</v>
      </c>
      <c r="E343" s="235" t="s">
        <v>1</v>
      </c>
      <c r="F343" s="236" t="s">
        <v>1114</v>
      </c>
      <c r="G343" s="233"/>
      <c r="H343" s="237">
        <v>1</v>
      </c>
      <c r="I343" s="238"/>
      <c r="J343" s="233"/>
      <c r="K343" s="233"/>
      <c r="L343" s="239"/>
      <c r="M343" s="240"/>
      <c r="N343" s="241"/>
      <c r="O343" s="241"/>
      <c r="P343" s="241"/>
      <c r="Q343" s="241"/>
      <c r="R343" s="241"/>
      <c r="S343" s="241"/>
      <c r="T343" s="24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3" t="s">
        <v>143</v>
      </c>
      <c r="AU343" s="243" t="s">
        <v>88</v>
      </c>
      <c r="AV343" s="13" t="s">
        <v>88</v>
      </c>
      <c r="AW343" s="13" t="s">
        <v>35</v>
      </c>
      <c r="AX343" s="13" t="s">
        <v>86</v>
      </c>
      <c r="AY343" s="243" t="s">
        <v>134</v>
      </c>
    </row>
    <row r="344" s="2" customFormat="1" ht="37.8" customHeight="1">
      <c r="A344" s="39"/>
      <c r="B344" s="40"/>
      <c r="C344" s="276" t="s">
        <v>625</v>
      </c>
      <c r="D344" s="276" t="s">
        <v>196</v>
      </c>
      <c r="E344" s="277" t="s">
        <v>1115</v>
      </c>
      <c r="F344" s="278" t="s">
        <v>1116</v>
      </c>
      <c r="G344" s="279" t="s">
        <v>526</v>
      </c>
      <c r="H344" s="280">
        <v>1</v>
      </c>
      <c r="I344" s="281"/>
      <c r="J344" s="282">
        <f>ROUND(I344*H344,2)</f>
        <v>0</v>
      </c>
      <c r="K344" s="278" t="s">
        <v>1</v>
      </c>
      <c r="L344" s="283"/>
      <c r="M344" s="284" t="s">
        <v>1</v>
      </c>
      <c r="N344" s="285" t="s">
        <v>43</v>
      </c>
      <c r="O344" s="92"/>
      <c r="P344" s="228">
        <f>O344*H344</f>
        <v>0</v>
      </c>
      <c r="Q344" s="228">
        <v>0.0062</v>
      </c>
      <c r="R344" s="228">
        <f>Q344*H344</f>
        <v>0.0062</v>
      </c>
      <c r="S344" s="228">
        <v>0</v>
      </c>
      <c r="T344" s="22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0" t="s">
        <v>184</v>
      </c>
      <c r="AT344" s="230" t="s">
        <v>196</v>
      </c>
      <c r="AU344" s="230" t="s">
        <v>88</v>
      </c>
      <c r="AY344" s="18" t="s">
        <v>134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8" t="s">
        <v>86</v>
      </c>
      <c r="BK344" s="231">
        <f>ROUND(I344*H344,2)</f>
        <v>0</v>
      </c>
      <c r="BL344" s="18" t="s">
        <v>141</v>
      </c>
      <c r="BM344" s="230" t="s">
        <v>1117</v>
      </c>
    </row>
    <row r="345" s="2" customFormat="1" ht="16.5" customHeight="1">
      <c r="A345" s="39"/>
      <c r="B345" s="40"/>
      <c r="C345" s="276" t="s">
        <v>1118</v>
      </c>
      <c r="D345" s="276" t="s">
        <v>196</v>
      </c>
      <c r="E345" s="277" t="s">
        <v>1119</v>
      </c>
      <c r="F345" s="278" t="s">
        <v>1120</v>
      </c>
      <c r="G345" s="279" t="s">
        <v>526</v>
      </c>
      <c r="H345" s="280">
        <v>1</v>
      </c>
      <c r="I345" s="281"/>
      <c r="J345" s="282">
        <f>ROUND(I345*H345,2)</f>
        <v>0</v>
      </c>
      <c r="K345" s="278" t="s">
        <v>1</v>
      </c>
      <c r="L345" s="283"/>
      <c r="M345" s="284" t="s">
        <v>1</v>
      </c>
      <c r="N345" s="285" t="s">
        <v>43</v>
      </c>
      <c r="O345" s="92"/>
      <c r="P345" s="228">
        <f>O345*H345</f>
        <v>0</v>
      </c>
      <c r="Q345" s="228">
        <v>0.004</v>
      </c>
      <c r="R345" s="228">
        <f>Q345*H345</f>
        <v>0.004</v>
      </c>
      <c r="S345" s="228">
        <v>0</v>
      </c>
      <c r="T345" s="22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0" t="s">
        <v>184</v>
      </c>
      <c r="AT345" s="230" t="s">
        <v>196</v>
      </c>
      <c r="AU345" s="230" t="s">
        <v>88</v>
      </c>
      <c r="AY345" s="18" t="s">
        <v>134</v>
      </c>
      <c r="BE345" s="231">
        <f>IF(N345="základní",J345,0)</f>
        <v>0</v>
      </c>
      <c r="BF345" s="231">
        <f>IF(N345="snížená",J345,0)</f>
        <v>0</v>
      </c>
      <c r="BG345" s="231">
        <f>IF(N345="zákl. přenesená",J345,0)</f>
        <v>0</v>
      </c>
      <c r="BH345" s="231">
        <f>IF(N345="sníž. přenesená",J345,0)</f>
        <v>0</v>
      </c>
      <c r="BI345" s="231">
        <f>IF(N345="nulová",J345,0)</f>
        <v>0</v>
      </c>
      <c r="BJ345" s="18" t="s">
        <v>86</v>
      </c>
      <c r="BK345" s="231">
        <f>ROUND(I345*H345,2)</f>
        <v>0</v>
      </c>
      <c r="BL345" s="18" t="s">
        <v>141</v>
      </c>
      <c r="BM345" s="230" t="s">
        <v>1121</v>
      </c>
    </row>
    <row r="346" s="2" customFormat="1" ht="16.5" customHeight="1">
      <c r="A346" s="39"/>
      <c r="B346" s="40"/>
      <c r="C346" s="219" t="s">
        <v>1122</v>
      </c>
      <c r="D346" s="219" t="s">
        <v>136</v>
      </c>
      <c r="E346" s="220" t="s">
        <v>1123</v>
      </c>
      <c r="F346" s="221" t="s">
        <v>1124</v>
      </c>
      <c r="G346" s="222" t="s">
        <v>526</v>
      </c>
      <c r="H346" s="223">
        <v>44</v>
      </c>
      <c r="I346" s="224"/>
      <c r="J346" s="225">
        <f>ROUND(I346*H346,2)</f>
        <v>0</v>
      </c>
      <c r="K346" s="221" t="s">
        <v>1</v>
      </c>
      <c r="L346" s="45"/>
      <c r="M346" s="226" t="s">
        <v>1</v>
      </c>
      <c r="N346" s="227" t="s">
        <v>43</v>
      </c>
      <c r="O346" s="92"/>
      <c r="P346" s="228">
        <f>O346*H346</f>
        <v>0</v>
      </c>
      <c r="Q346" s="228">
        <v>0.0001</v>
      </c>
      <c r="R346" s="228">
        <f>Q346*H346</f>
        <v>0.0044</v>
      </c>
      <c r="S346" s="228">
        <v>0</v>
      </c>
      <c r="T346" s="229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0" t="s">
        <v>141</v>
      </c>
      <c r="AT346" s="230" t="s">
        <v>136</v>
      </c>
      <c r="AU346" s="230" t="s">
        <v>88</v>
      </c>
      <c r="AY346" s="18" t="s">
        <v>134</v>
      </c>
      <c r="BE346" s="231">
        <f>IF(N346="základní",J346,0)</f>
        <v>0</v>
      </c>
      <c r="BF346" s="231">
        <f>IF(N346="snížená",J346,0)</f>
        <v>0</v>
      </c>
      <c r="BG346" s="231">
        <f>IF(N346="zákl. přenesená",J346,0)</f>
        <v>0</v>
      </c>
      <c r="BH346" s="231">
        <f>IF(N346="sníž. přenesená",J346,0)</f>
        <v>0</v>
      </c>
      <c r="BI346" s="231">
        <f>IF(N346="nulová",J346,0)</f>
        <v>0</v>
      </c>
      <c r="BJ346" s="18" t="s">
        <v>86</v>
      </c>
      <c r="BK346" s="231">
        <f>ROUND(I346*H346,2)</f>
        <v>0</v>
      </c>
      <c r="BL346" s="18" t="s">
        <v>141</v>
      </c>
      <c r="BM346" s="230" t="s">
        <v>1125</v>
      </c>
    </row>
    <row r="347" s="13" customFormat="1">
      <c r="A347" s="13"/>
      <c r="B347" s="232"/>
      <c r="C347" s="233"/>
      <c r="D347" s="234" t="s">
        <v>143</v>
      </c>
      <c r="E347" s="235" t="s">
        <v>1</v>
      </c>
      <c r="F347" s="236" t="s">
        <v>1126</v>
      </c>
      <c r="G347" s="233"/>
      <c r="H347" s="237">
        <v>44</v>
      </c>
      <c r="I347" s="238"/>
      <c r="J347" s="233"/>
      <c r="K347" s="233"/>
      <c r="L347" s="239"/>
      <c r="M347" s="240"/>
      <c r="N347" s="241"/>
      <c r="O347" s="241"/>
      <c r="P347" s="241"/>
      <c r="Q347" s="241"/>
      <c r="R347" s="241"/>
      <c r="S347" s="241"/>
      <c r="T347" s="24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3" t="s">
        <v>143</v>
      </c>
      <c r="AU347" s="243" t="s">
        <v>88</v>
      </c>
      <c r="AV347" s="13" t="s">
        <v>88</v>
      </c>
      <c r="AW347" s="13" t="s">
        <v>35</v>
      </c>
      <c r="AX347" s="13" t="s">
        <v>86</v>
      </c>
      <c r="AY347" s="243" t="s">
        <v>134</v>
      </c>
    </row>
    <row r="348" s="2" customFormat="1" ht="24.15" customHeight="1">
      <c r="A348" s="39"/>
      <c r="B348" s="40"/>
      <c r="C348" s="219" t="s">
        <v>1127</v>
      </c>
      <c r="D348" s="219" t="s">
        <v>136</v>
      </c>
      <c r="E348" s="220" t="s">
        <v>1128</v>
      </c>
      <c r="F348" s="221" t="s">
        <v>1129</v>
      </c>
      <c r="G348" s="222" t="s">
        <v>526</v>
      </c>
      <c r="H348" s="223">
        <v>1</v>
      </c>
      <c r="I348" s="224"/>
      <c r="J348" s="225">
        <f>ROUND(I348*H348,2)</f>
        <v>0</v>
      </c>
      <c r="K348" s="221" t="s">
        <v>140</v>
      </c>
      <c r="L348" s="45"/>
      <c r="M348" s="226" t="s">
        <v>1</v>
      </c>
      <c r="N348" s="227" t="s">
        <v>43</v>
      </c>
      <c r="O348" s="92"/>
      <c r="P348" s="228">
        <f>O348*H348</f>
        <v>0</v>
      </c>
      <c r="Q348" s="228">
        <v>0.04</v>
      </c>
      <c r="R348" s="228">
        <f>Q348*H348</f>
        <v>0.04</v>
      </c>
      <c r="S348" s="228">
        <v>0</v>
      </c>
      <c r="T348" s="22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0" t="s">
        <v>141</v>
      </c>
      <c r="AT348" s="230" t="s">
        <v>136</v>
      </c>
      <c r="AU348" s="230" t="s">
        <v>88</v>
      </c>
      <c r="AY348" s="18" t="s">
        <v>134</v>
      </c>
      <c r="BE348" s="231">
        <f>IF(N348="základní",J348,0)</f>
        <v>0</v>
      </c>
      <c r="BF348" s="231">
        <f>IF(N348="snížená",J348,0)</f>
        <v>0</v>
      </c>
      <c r="BG348" s="231">
        <f>IF(N348="zákl. přenesená",J348,0)</f>
        <v>0</v>
      </c>
      <c r="BH348" s="231">
        <f>IF(N348="sníž. přenesená",J348,0)</f>
        <v>0</v>
      </c>
      <c r="BI348" s="231">
        <f>IF(N348="nulová",J348,0)</f>
        <v>0</v>
      </c>
      <c r="BJ348" s="18" t="s">
        <v>86</v>
      </c>
      <c r="BK348" s="231">
        <f>ROUND(I348*H348,2)</f>
        <v>0</v>
      </c>
      <c r="BL348" s="18" t="s">
        <v>141</v>
      </c>
      <c r="BM348" s="230" t="s">
        <v>1130</v>
      </c>
    </row>
    <row r="349" s="2" customFormat="1" ht="24.15" customHeight="1">
      <c r="A349" s="39"/>
      <c r="B349" s="40"/>
      <c r="C349" s="276" t="s">
        <v>1131</v>
      </c>
      <c r="D349" s="276" t="s">
        <v>196</v>
      </c>
      <c r="E349" s="277" t="s">
        <v>1132</v>
      </c>
      <c r="F349" s="278" t="s">
        <v>1133</v>
      </c>
      <c r="G349" s="279" t="s">
        <v>526</v>
      </c>
      <c r="H349" s="280">
        <v>1</v>
      </c>
      <c r="I349" s="281"/>
      <c r="J349" s="282">
        <f>ROUND(I349*H349,2)</f>
        <v>0</v>
      </c>
      <c r="K349" s="278" t="s">
        <v>140</v>
      </c>
      <c r="L349" s="283"/>
      <c r="M349" s="284" t="s">
        <v>1</v>
      </c>
      <c r="N349" s="285" t="s">
        <v>43</v>
      </c>
      <c r="O349" s="92"/>
      <c r="P349" s="228">
        <f>O349*H349</f>
        <v>0</v>
      </c>
      <c r="Q349" s="228">
        <v>0.013299999999999998</v>
      </c>
      <c r="R349" s="228">
        <f>Q349*H349</f>
        <v>0.013299999999999998</v>
      </c>
      <c r="S349" s="228">
        <v>0</v>
      </c>
      <c r="T349" s="229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0" t="s">
        <v>184</v>
      </c>
      <c r="AT349" s="230" t="s">
        <v>196</v>
      </c>
      <c r="AU349" s="230" t="s">
        <v>88</v>
      </c>
      <c r="AY349" s="18" t="s">
        <v>134</v>
      </c>
      <c r="BE349" s="231">
        <f>IF(N349="základní",J349,0)</f>
        <v>0</v>
      </c>
      <c r="BF349" s="231">
        <f>IF(N349="snížená",J349,0)</f>
        <v>0</v>
      </c>
      <c r="BG349" s="231">
        <f>IF(N349="zákl. přenesená",J349,0)</f>
        <v>0</v>
      </c>
      <c r="BH349" s="231">
        <f>IF(N349="sníž. přenesená",J349,0)</f>
        <v>0</v>
      </c>
      <c r="BI349" s="231">
        <f>IF(N349="nulová",J349,0)</f>
        <v>0</v>
      </c>
      <c r="BJ349" s="18" t="s">
        <v>86</v>
      </c>
      <c r="BK349" s="231">
        <f>ROUND(I349*H349,2)</f>
        <v>0</v>
      </c>
      <c r="BL349" s="18" t="s">
        <v>141</v>
      </c>
      <c r="BM349" s="230" t="s">
        <v>1134</v>
      </c>
    </row>
    <row r="350" s="2" customFormat="1" ht="24.15" customHeight="1">
      <c r="A350" s="39"/>
      <c r="B350" s="40"/>
      <c r="C350" s="219" t="s">
        <v>1135</v>
      </c>
      <c r="D350" s="219" t="s">
        <v>136</v>
      </c>
      <c r="E350" s="220" t="s">
        <v>1136</v>
      </c>
      <c r="F350" s="221" t="s">
        <v>1137</v>
      </c>
      <c r="G350" s="222" t="s">
        <v>526</v>
      </c>
      <c r="H350" s="223">
        <v>1</v>
      </c>
      <c r="I350" s="224"/>
      <c r="J350" s="225">
        <f>ROUND(I350*H350,2)</f>
        <v>0</v>
      </c>
      <c r="K350" s="221" t="s">
        <v>140</v>
      </c>
      <c r="L350" s="45"/>
      <c r="M350" s="226" t="s">
        <v>1</v>
      </c>
      <c r="N350" s="227" t="s">
        <v>43</v>
      </c>
      <c r="O350" s="92"/>
      <c r="P350" s="228">
        <f>O350*H350</f>
        <v>0</v>
      </c>
      <c r="Q350" s="228">
        <v>0.04</v>
      </c>
      <c r="R350" s="228">
        <f>Q350*H350</f>
        <v>0.04</v>
      </c>
      <c r="S350" s="228">
        <v>0</v>
      </c>
      <c r="T350" s="229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0" t="s">
        <v>141</v>
      </c>
      <c r="AT350" s="230" t="s">
        <v>136</v>
      </c>
      <c r="AU350" s="230" t="s">
        <v>88</v>
      </c>
      <c r="AY350" s="18" t="s">
        <v>134</v>
      </c>
      <c r="BE350" s="231">
        <f>IF(N350="základní",J350,0)</f>
        <v>0</v>
      </c>
      <c r="BF350" s="231">
        <f>IF(N350="snížená",J350,0)</f>
        <v>0</v>
      </c>
      <c r="BG350" s="231">
        <f>IF(N350="zákl. přenesená",J350,0)</f>
        <v>0</v>
      </c>
      <c r="BH350" s="231">
        <f>IF(N350="sníž. přenesená",J350,0)</f>
        <v>0</v>
      </c>
      <c r="BI350" s="231">
        <f>IF(N350="nulová",J350,0)</f>
        <v>0</v>
      </c>
      <c r="BJ350" s="18" t="s">
        <v>86</v>
      </c>
      <c r="BK350" s="231">
        <f>ROUND(I350*H350,2)</f>
        <v>0</v>
      </c>
      <c r="BL350" s="18" t="s">
        <v>141</v>
      </c>
      <c r="BM350" s="230" t="s">
        <v>1138</v>
      </c>
    </row>
    <row r="351" s="2" customFormat="1" ht="16.5" customHeight="1">
      <c r="A351" s="39"/>
      <c r="B351" s="40"/>
      <c r="C351" s="276" t="s">
        <v>1139</v>
      </c>
      <c r="D351" s="276" t="s">
        <v>196</v>
      </c>
      <c r="E351" s="277" t="s">
        <v>1140</v>
      </c>
      <c r="F351" s="278" t="s">
        <v>1141</v>
      </c>
      <c r="G351" s="279" t="s">
        <v>526</v>
      </c>
      <c r="H351" s="280">
        <v>1</v>
      </c>
      <c r="I351" s="281"/>
      <c r="J351" s="282">
        <f>ROUND(I351*H351,2)</f>
        <v>0</v>
      </c>
      <c r="K351" s="278" t="s">
        <v>140</v>
      </c>
      <c r="L351" s="283"/>
      <c r="M351" s="284" t="s">
        <v>1</v>
      </c>
      <c r="N351" s="285" t="s">
        <v>43</v>
      </c>
      <c r="O351" s="92"/>
      <c r="P351" s="228">
        <f>O351*H351</f>
        <v>0</v>
      </c>
      <c r="Q351" s="228">
        <v>0.0073</v>
      </c>
      <c r="R351" s="228">
        <f>Q351*H351</f>
        <v>0.0073</v>
      </c>
      <c r="S351" s="228">
        <v>0</v>
      </c>
      <c r="T351" s="22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0" t="s">
        <v>184</v>
      </c>
      <c r="AT351" s="230" t="s">
        <v>196</v>
      </c>
      <c r="AU351" s="230" t="s">
        <v>88</v>
      </c>
      <c r="AY351" s="18" t="s">
        <v>134</v>
      </c>
      <c r="BE351" s="231">
        <f>IF(N351="základní",J351,0)</f>
        <v>0</v>
      </c>
      <c r="BF351" s="231">
        <f>IF(N351="snížená",J351,0)</f>
        <v>0</v>
      </c>
      <c r="BG351" s="231">
        <f>IF(N351="zákl. přenesená",J351,0)</f>
        <v>0</v>
      </c>
      <c r="BH351" s="231">
        <f>IF(N351="sníž. přenesená",J351,0)</f>
        <v>0</v>
      </c>
      <c r="BI351" s="231">
        <f>IF(N351="nulová",J351,0)</f>
        <v>0</v>
      </c>
      <c r="BJ351" s="18" t="s">
        <v>86</v>
      </c>
      <c r="BK351" s="231">
        <f>ROUND(I351*H351,2)</f>
        <v>0</v>
      </c>
      <c r="BL351" s="18" t="s">
        <v>141</v>
      </c>
      <c r="BM351" s="230" t="s">
        <v>1142</v>
      </c>
    </row>
    <row r="352" s="13" customFormat="1">
      <c r="A352" s="13"/>
      <c r="B352" s="232"/>
      <c r="C352" s="233"/>
      <c r="D352" s="234" t="s">
        <v>143</v>
      </c>
      <c r="E352" s="235" t="s">
        <v>1</v>
      </c>
      <c r="F352" s="236" t="s">
        <v>1114</v>
      </c>
      <c r="G352" s="233"/>
      <c r="H352" s="237">
        <v>1</v>
      </c>
      <c r="I352" s="238"/>
      <c r="J352" s="233"/>
      <c r="K352" s="233"/>
      <c r="L352" s="239"/>
      <c r="M352" s="240"/>
      <c r="N352" s="241"/>
      <c r="O352" s="241"/>
      <c r="P352" s="241"/>
      <c r="Q352" s="241"/>
      <c r="R352" s="241"/>
      <c r="S352" s="241"/>
      <c r="T352" s="242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3" t="s">
        <v>143</v>
      </c>
      <c r="AU352" s="243" t="s">
        <v>88</v>
      </c>
      <c r="AV352" s="13" t="s">
        <v>88</v>
      </c>
      <c r="AW352" s="13" t="s">
        <v>35</v>
      </c>
      <c r="AX352" s="13" t="s">
        <v>86</v>
      </c>
      <c r="AY352" s="243" t="s">
        <v>134</v>
      </c>
    </row>
    <row r="353" s="2" customFormat="1" ht="24.15" customHeight="1">
      <c r="A353" s="39"/>
      <c r="B353" s="40"/>
      <c r="C353" s="219" t="s">
        <v>1143</v>
      </c>
      <c r="D353" s="219" t="s">
        <v>136</v>
      </c>
      <c r="E353" s="220" t="s">
        <v>1144</v>
      </c>
      <c r="F353" s="221" t="s">
        <v>1145</v>
      </c>
      <c r="G353" s="222" t="s">
        <v>526</v>
      </c>
      <c r="H353" s="223">
        <v>1</v>
      </c>
      <c r="I353" s="224"/>
      <c r="J353" s="225">
        <f>ROUND(I353*H353,2)</f>
        <v>0</v>
      </c>
      <c r="K353" s="221" t="s">
        <v>140</v>
      </c>
      <c r="L353" s="45"/>
      <c r="M353" s="226" t="s">
        <v>1</v>
      </c>
      <c r="N353" s="227" t="s">
        <v>43</v>
      </c>
      <c r="O353" s="92"/>
      <c r="P353" s="228">
        <f>O353*H353</f>
        <v>0</v>
      </c>
      <c r="Q353" s="228">
        <v>0.05</v>
      </c>
      <c r="R353" s="228">
        <f>Q353*H353</f>
        <v>0.05</v>
      </c>
      <c r="S353" s="228">
        <v>0</v>
      </c>
      <c r="T353" s="22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0" t="s">
        <v>141</v>
      </c>
      <c r="AT353" s="230" t="s">
        <v>136</v>
      </c>
      <c r="AU353" s="230" t="s">
        <v>88</v>
      </c>
      <c r="AY353" s="18" t="s">
        <v>134</v>
      </c>
      <c r="BE353" s="231">
        <f>IF(N353="základní",J353,0)</f>
        <v>0</v>
      </c>
      <c r="BF353" s="231">
        <f>IF(N353="snížená",J353,0)</f>
        <v>0</v>
      </c>
      <c r="BG353" s="231">
        <f>IF(N353="zákl. přenesená",J353,0)</f>
        <v>0</v>
      </c>
      <c r="BH353" s="231">
        <f>IF(N353="sníž. přenesená",J353,0)</f>
        <v>0</v>
      </c>
      <c r="BI353" s="231">
        <f>IF(N353="nulová",J353,0)</f>
        <v>0</v>
      </c>
      <c r="BJ353" s="18" t="s">
        <v>86</v>
      </c>
      <c r="BK353" s="231">
        <f>ROUND(I353*H353,2)</f>
        <v>0</v>
      </c>
      <c r="BL353" s="18" t="s">
        <v>141</v>
      </c>
      <c r="BM353" s="230" t="s">
        <v>1146</v>
      </c>
    </row>
    <row r="354" s="2" customFormat="1" ht="16.5" customHeight="1">
      <c r="A354" s="39"/>
      <c r="B354" s="40"/>
      <c r="C354" s="276" t="s">
        <v>1147</v>
      </c>
      <c r="D354" s="276" t="s">
        <v>196</v>
      </c>
      <c r="E354" s="277" t="s">
        <v>1148</v>
      </c>
      <c r="F354" s="278" t="s">
        <v>1149</v>
      </c>
      <c r="G354" s="279" t="s">
        <v>526</v>
      </c>
      <c r="H354" s="280">
        <v>1</v>
      </c>
      <c r="I354" s="281"/>
      <c r="J354" s="282">
        <f>ROUND(I354*H354,2)</f>
        <v>0</v>
      </c>
      <c r="K354" s="278" t="s">
        <v>140</v>
      </c>
      <c r="L354" s="283"/>
      <c r="M354" s="284" t="s">
        <v>1</v>
      </c>
      <c r="N354" s="285" t="s">
        <v>43</v>
      </c>
      <c r="O354" s="92"/>
      <c r="P354" s="228">
        <f>O354*H354</f>
        <v>0</v>
      </c>
      <c r="Q354" s="228">
        <v>0.029499999999999996</v>
      </c>
      <c r="R354" s="228">
        <f>Q354*H354</f>
        <v>0.029499999999999996</v>
      </c>
      <c r="S354" s="228">
        <v>0</v>
      </c>
      <c r="T354" s="229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0" t="s">
        <v>184</v>
      </c>
      <c r="AT354" s="230" t="s">
        <v>196</v>
      </c>
      <c r="AU354" s="230" t="s">
        <v>88</v>
      </c>
      <c r="AY354" s="18" t="s">
        <v>134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18" t="s">
        <v>86</v>
      </c>
      <c r="BK354" s="231">
        <f>ROUND(I354*H354,2)</f>
        <v>0</v>
      </c>
      <c r="BL354" s="18" t="s">
        <v>141</v>
      </c>
      <c r="BM354" s="230" t="s">
        <v>1150</v>
      </c>
    </row>
    <row r="355" s="2" customFormat="1" ht="33" customHeight="1">
      <c r="A355" s="39"/>
      <c r="B355" s="40"/>
      <c r="C355" s="219" t="s">
        <v>1151</v>
      </c>
      <c r="D355" s="219" t="s">
        <v>136</v>
      </c>
      <c r="E355" s="220" t="s">
        <v>1152</v>
      </c>
      <c r="F355" s="221" t="s">
        <v>1153</v>
      </c>
      <c r="G355" s="222" t="s">
        <v>526</v>
      </c>
      <c r="H355" s="223">
        <v>2</v>
      </c>
      <c r="I355" s="224"/>
      <c r="J355" s="225">
        <f>ROUND(I355*H355,2)</f>
        <v>0</v>
      </c>
      <c r="K355" s="221" t="s">
        <v>140</v>
      </c>
      <c r="L355" s="45"/>
      <c r="M355" s="226" t="s">
        <v>1</v>
      </c>
      <c r="N355" s="227" t="s">
        <v>43</v>
      </c>
      <c r="O355" s="92"/>
      <c r="P355" s="228">
        <f>O355*H355</f>
        <v>0</v>
      </c>
      <c r="Q355" s="228">
        <v>0.000158</v>
      </c>
      <c r="R355" s="228">
        <f>Q355*H355</f>
        <v>0.00031599999999999996</v>
      </c>
      <c r="S355" s="228">
        <v>0</v>
      </c>
      <c r="T355" s="229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0" t="s">
        <v>141</v>
      </c>
      <c r="AT355" s="230" t="s">
        <v>136</v>
      </c>
      <c r="AU355" s="230" t="s">
        <v>88</v>
      </c>
      <c r="AY355" s="18" t="s">
        <v>134</v>
      </c>
      <c r="BE355" s="231">
        <f>IF(N355="základní",J355,0)</f>
        <v>0</v>
      </c>
      <c r="BF355" s="231">
        <f>IF(N355="snížená",J355,0)</f>
        <v>0</v>
      </c>
      <c r="BG355" s="231">
        <f>IF(N355="zákl. přenesená",J355,0)</f>
        <v>0</v>
      </c>
      <c r="BH355" s="231">
        <f>IF(N355="sníž. přenesená",J355,0)</f>
        <v>0</v>
      </c>
      <c r="BI355" s="231">
        <f>IF(N355="nulová",J355,0)</f>
        <v>0</v>
      </c>
      <c r="BJ355" s="18" t="s">
        <v>86</v>
      </c>
      <c r="BK355" s="231">
        <f>ROUND(I355*H355,2)</f>
        <v>0</v>
      </c>
      <c r="BL355" s="18" t="s">
        <v>141</v>
      </c>
      <c r="BM355" s="230" t="s">
        <v>1154</v>
      </c>
    </row>
    <row r="356" s="12" customFormat="1" ht="22.8" customHeight="1">
      <c r="A356" s="12"/>
      <c r="B356" s="203"/>
      <c r="C356" s="204"/>
      <c r="D356" s="205" t="s">
        <v>77</v>
      </c>
      <c r="E356" s="217" t="s">
        <v>189</v>
      </c>
      <c r="F356" s="217" t="s">
        <v>1155</v>
      </c>
      <c r="G356" s="204"/>
      <c r="H356" s="204"/>
      <c r="I356" s="207"/>
      <c r="J356" s="218">
        <f>BK356</f>
        <v>0</v>
      </c>
      <c r="K356" s="204"/>
      <c r="L356" s="209"/>
      <c r="M356" s="210"/>
      <c r="N356" s="211"/>
      <c r="O356" s="211"/>
      <c r="P356" s="212">
        <f>P357+P367+P377</f>
        <v>0</v>
      </c>
      <c r="Q356" s="211"/>
      <c r="R356" s="212">
        <f>R357+R367+R377</f>
        <v>0</v>
      </c>
      <c r="S356" s="211"/>
      <c r="T356" s="213">
        <f>T357+T367+T377</f>
        <v>0.05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214" t="s">
        <v>86</v>
      </c>
      <c r="AT356" s="215" t="s">
        <v>77</v>
      </c>
      <c r="AU356" s="215" t="s">
        <v>86</v>
      </c>
      <c r="AY356" s="214" t="s">
        <v>134</v>
      </c>
      <c r="BK356" s="216">
        <f>BK357+BK367+BK377</f>
        <v>0</v>
      </c>
    </row>
    <row r="357" s="12" customFormat="1" ht="20.88" customHeight="1">
      <c r="A357" s="12"/>
      <c r="B357" s="203"/>
      <c r="C357" s="204"/>
      <c r="D357" s="205" t="s">
        <v>77</v>
      </c>
      <c r="E357" s="217" t="s">
        <v>1143</v>
      </c>
      <c r="F357" s="217" t="s">
        <v>1156</v>
      </c>
      <c r="G357" s="204"/>
      <c r="H357" s="204"/>
      <c r="I357" s="207"/>
      <c r="J357" s="218">
        <f>BK357</f>
        <v>0</v>
      </c>
      <c r="K357" s="204"/>
      <c r="L357" s="209"/>
      <c r="M357" s="210"/>
      <c r="N357" s="211"/>
      <c r="O357" s="211"/>
      <c r="P357" s="212">
        <f>SUM(P358:P366)</f>
        <v>0</v>
      </c>
      <c r="Q357" s="211"/>
      <c r="R357" s="212">
        <f>SUM(R358:R366)</f>
        <v>0</v>
      </c>
      <c r="S357" s="211"/>
      <c r="T357" s="213">
        <f>SUM(T358:T366)</f>
        <v>0.05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14" t="s">
        <v>86</v>
      </c>
      <c r="AT357" s="215" t="s">
        <v>77</v>
      </c>
      <c r="AU357" s="215" t="s">
        <v>88</v>
      </c>
      <c r="AY357" s="214" t="s">
        <v>134</v>
      </c>
      <c r="BK357" s="216">
        <f>SUM(BK358:BK366)</f>
        <v>0</v>
      </c>
    </row>
    <row r="358" s="2" customFormat="1" ht="33" customHeight="1">
      <c r="A358" s="39"/>
      <c r="B358" s="40"/>
      <c r="C358" s="219" t="s">
        <v>1157</v>
      </c>
      <c r="D358" s="219" t="s">
        <v>136</v>
      </c>
      <c r="E358" s="220" t="s">
        <v>1158</v>
      </c>
      <c r="F358" s="221" t="s">
        <v>1159</v>
      </c>
      <c r="G358" s="222" t="s">
        <v>400</v>
      </c>
      <c r="H358" s="223">
        <v>1</v>
      </c>
      <c r="I358" s="224"/>
      <c r="J358" s="225">
        <f>ROUND(I358*H358,2)</f>
        <v>0</v>
      </c>
      <c r="K358" s="221" t="s">
        <v>1</v>
      </c>
      <c r="L358" s="45"/>
      <c r="M358" s="226" t="s">
        <v>1</v>
      </c>
      <c r="N358" s="227" t="s">
        <v>43</v>
      </c>
      <c r="O358" s="92"/>
      <c r="P358" s="228">
        <f>O358*H358</f>
        <v>0</v>
      </c>
      <c r="Q358" s="228">
        <v>0</v>
      </c>
      <c r="R358" s="228">
        <f>Q358*H358</f>
        <v>0</v>
      </c>
      <c r="S358" s="228">
        <v>0</v>
      </c>
      <c r="T358" s="229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0" t="s">
        <v>141</v>
      </c>
      <c r="AT358" s="230" t="s">
        <v>136</v>
      </c>
      <c r="AU358" s="230" t="s">
        <v>149</v>
      </c>
      <c r="AY358" s="18" t="s">
        <v>134</v>
      </c>
      <c r="BE358" s="231">
        <f>IF(N358="základní",J358,0)</f>
        <v>0</v>
      </c>
      <c r="BF358" s="231">
        <f>IF(N358="snížená",J358,0)</f>
        <v>0</v>
      </c>
      <c r="BG358" s="231">
        <f>IF(N358="zákl. přenesená",J358,0)</f>
        <v>0</v>
      </c>
      <c r="BH358" s="231">
        <f>IF(N358="sníž. přenesená",J358,0)</f>
        <v>0</v>
      </c>
      <c r="BI358" s="231">
        <f>IF(N358="nulová",J358,0)</f>
        <v>0</v>
      </c>
      <c r="BJ358" s="18" t="s">
        <v>86</v>
      </c>
      <c r="BK358" s="231">
        <f>ROUND(I358*H358,2)</f>
        <v>0</v>
      </c>
      <c r="BL358" s="18" t="s">
        <v>141</v>
      </c>
      <c r="BM358" s="230" t="s">
        <v>1160</v>
      </c>
    </row>
    <row r="359" s="2" customFormat="1" ht="24.15" customHeight="1">
      <c r="A359" s="39"/>
      <c r="B359" s="40"/>
      <c r="C359" s="219" t="s">
        <v>1161</v>
      </c>
      <c r="D359" s="219" t="s">
        <v>136</v>
      </c>
      <c r="E359" s="220" t="s">
        <v>782</v>
      </c>
      <c r="F359" s="221" t="s">
        <v>783</v>
      </c>
      <c r="G359" s="222" t="s">
        <v>526</v>
      </c>
      <c r="H359" s="223">
        <v>1</v>
      </c>
      <c r="I359" s="224"/>
      <c r="J359" s="225">
        <f>ROUND(I359*H359,2)</f>
        <v>0</v>
      </c>
      <c r="K359" s="221" t="s">
        <v>140</v>
      </c>
      <c r="L359" s="45"/>
      <c r="M359" s="226" t="s">
        <v>1</v>
      </c>
      <c r="N359" s="227" t="s">
        <v>43</v>
      </c>
      <c r="O359" s="92"/>
      <c r="P359" s="228">
        <f>O359*H359</f>
        <v>0</v>
      </c>
      <c r="Q359" s="228">
        <v>0</v>
      </c>
      <c r="R359" s="228">
        <f>Q359*H359</f>
        <v>0</v>
      </c>
      <c r="S359" s="228">
        <v>0.05</v>
      </c>
      <c r="T359" s="229">
        <f>S359*H359</f>
        <v>0.05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0" t="s">
        <v>141</v>
      </c>
      <c r="AT359" s="230" t="s">
        <v>136</v>
      </c>
      <c r="AU359" s="230" t="s">
        <v>149</v>
      </c>
      <c r="AY359" s="18" t="s">
        <v>134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8" t="s">
        <v>86</v>
      </c>
      <c r="BK359" s="231">
        <f>ROUND(I359*H359,2)</f>
        <v>0</v>
      </c>
      <c r="BL359" s="18" t="s">
        <v>141</v>
      </c>
      <c r="BM359" s="230" t="s">
        <v>1162</v>
      </c>
    </row>
    <row r="360" s="2" customFormat="1" ht="24.15" customHeight="1">
      <c r="A360" s="39"/>
      <c r="B360" s="40"/>
      <c r="C360" s="219" t="s">
        <v>1163</v>
      </c>
      <c r="D360" s="219" t="s">
        <v>136</v>
      </c>
      <c r="E360" s="220" t="s">
        <v>1164</v>
      </c>
      <c r="F360" s="221" t="s">
        <v>1165</v>
      </c>
      <c r="G360" s="222" t="s">
        <v>636</v>
      </c>
      <c r="H360" s="223">
        <v>1</v>
      </c>
      <c r="I360" s="224"/>
      <c r="J360" s="225">
        <f>ROUND(I360*H360,2)</f>
        <v>0</v>
      </c>
      <c r="K360" s="221" t="s">
        <v>1</v>
      </c>
      <c r="L360" s="45"/>
      <c r="M360" s="226" t="s">
        <v>1</v>
      </c>
      <c r="N360" s="227" t="s">
        <v>43</v>
      </c>
      <c r="O360" s="92"/>
      <c r="P360" s="228">
        <f>O360*H360</f>
        <v>0</v>
      </c>
      <c r="Q360" s="228">
        <v>0</v>
      </c>
      <c r="R360" s="228">
        <f>Q360*H360</f>
        <v>0</v>
      </c>
      <c r="S360" s="228">
        <v>0</v>
      </c>
      <c r="T360" s="229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0" t="s">
        <v>141</v>
      </c>
      <c r="AT360" s="230" t="s">
        <v>136</v>
      </c>
      <c r="AU360" s="230" t="s">
        <v>149</v>
      </c>
      <c r="AY360" s="18" t="s">
        <v>134</v>
      </c>
      <c r="BE360" s="231">
        <f>IF(N360="základní",J360,0)</f>
        <v>0</v>
      </c>
      <c r="BF360" s="231">
        <f>IF(N360="snížená",J360,0)</f>
        <v>0</v>
      </c>
      <c r="BG360" s="231">
        <f>IF(N360="zákl. přenesená",J360,0)</f>
        <v>0</v>
      </c>
      <c r="BH360" s="231">
        <f>IF(N360="sníž. přenesená",J360,0)</f>
        <v>0</v>
      </c>
      <c r="BI360" s="231">
        <f>IF(N360="nulová",J360,0)</f>
        <v>0</v>
      </c>
      <c r="BJ360" s="18" t="s">
        <v>86</v>
      </c>
      <c r="BK360" s="231">
        <f>ROUND(I360*H360,2)</f>
        <v>0</v>
      </c>
      <c r="BL360" s="18" t="s">
        <v>141</v>
      </c>
      <c r="BM360" s="230" t="s">
        <v>1166</v>
      </c>
    </row>
    <row r="361" s="2" customFormat="1" ht="24.15" customHeight="1">
      <c r="A361" s="39"/>
      <c r="B361" s="40"/>
      <c r="C361" s="219" t="s">
        <v>1167</v>
      </c>
      <c r="D361" s="219" t="s">
        <v>136</v>
      </c>
      <c r="E361" s="220" t="s">
        <v>1168</v>
      </c>
      <c r="F361" s="221" t="s">
        <v>1169</v>
      </c>
      <c r="G361" s="222" t="s">
        <v>636</v>
      </c>
      <c r="H361" s="223">
        <v>1</v>
      </c>
      <c r="I361" s="224"/>
      <c r="J361" s="225">
        <f>ROUND(I361*H361,2)</f>
        <v>0</v>
      </c>
      <c r="K361" s="221" t="s">
        <v>1</v>
      </c>
      <c r="L361" s="45"/>
      <c r="M361" s="226" t="s">
        <v>1</v>
      </c>
      <c r="N361" s="227" t="s">
        <v>43</v>
      </c>
      <c r="O361" s="92"/>
      <c r="P361" s="228">
        <f>O361*H361</f>
        <v>0</v>
      </c>
      <c r="Q361" s="228">
        <v>0</v>
      </c>
      <c r="R361" s="228">
        <f>Q361*H361</f>
        <v>0</v>
      </c>
      <c r="S361" s="228">
        <v>0</v>
      </c>
      <c r="T361" s="229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0" t="s">
        <v>141</v>
      </c>
      <c r="AT361" s="230" t="s">
        <v>136</v>
      </c>
      <c r="AU361" s="230" t="s">
        <v>149</v>
      </c>
      <c r="AY361" s="18" t="s">
        <v>134</v>
      </c>
      <c r="BE361" s="231">
        <f>IF(N361="základní",J361,0)</f>
        <v>0</v>
      </c>
      <c r="BF361" s="231">
        <f>IF(N361="snížená",J361,0)</f>
        <v>0</v>
      </c>
      <c r="BG361" s="231">
        <f>IF(N361="zákl. přenesená",J361,0)</f>
        <v>0</v>
      </c>
      <c r="BH361" s="231">
        <f>IF(N361="sníž. přenesená",J361,0)</f>
        <v>0</v>
      </c>
      <c r="BI361" s="231">
        <f>IF(N361="nulová",J361,0)</f>
        <v>0</v>
      </c>
      <c r="BJ361" s="18" t="s">
        <v>86</v>
      </c>
      <c r="BK361" s="231">
        <f>ROUND(I361*H361,2)</f>
        <v>0</v>
      </c>
      <c r="BL361" s="18" t="s">
        <v>141</v>
      </c>
      <c r="BM361" s="230" t="s">
        <v>1170</v>
      </c>
    </row>
    <row r="362" s="14" customFormat="1">
      <c r="A362" s="14"/>
      <c r="B362" s="244"/>
      <c r="C362" s="245"/>
      <c r="D362" s="234" t="s">
        <v>143</v>
      </c>
      <c r="E362" s="246" t="s">
        <v>1</v>
      </c>
      <c r="F362" s="247" t="s">
        <v>1171</v>
      </c>
      <c r="G362" s="245"/>
      <c r="H362" s="246" t="s">
        <v>1</v>
      </c>
      <c r="I362" s="248"/>
      <c r="J362" s="245"/>
      <c r="K362" s="245"/>
      <c r="L362" s="249"/>
      <c r="M362" s="250"/>
      <c r="N362" s="251"/>
      <c r="O362" s="251"/>
      <c r="P362" s="251"/>
      <c r="Q362" s="251"/>
      <c r="R362" s="251"/>
      <c r="S362" s="251"/>
      <c r="T362" s="252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3" t="s">
        <v>143</v>
      </c>
      <c r="AU362" s="253" t="s">
        <v>149</v>
      </c>
      <c r="AV362" s="14" t="s">
        <v>86</v>
      </c>
      <c r="AW362" s="14" t="s">
        <v>35</v>
      </c>
      <c r="AX362" s="14" t="s">
        <v>78</v>
      </c>
      <c r="AY362" s="253" t="s">
        <v>134</v>
      </c>
    </row>
    <row r="363" s="13" customFormat="1">
      <c r="A363" s="13"/>
      <c r="B363" s="232"/>
      <c r="C363" s="233"/>
      <c r="D363" s="234" t="s">
        <v>143</v>
      </c>
      <c r="E363" s="235" t="s">
        <v>1</v>
      </c>
      <c r="F363" s="236" t="s">
        <v>86</v>
      </c>
      <c r="G363" s="233"/>
      <c r="H363" s="237">
        <v>1</v>
      </c>
      <c r="I363" s="238"/>
      <c r="J363" s="233"/>
      <c r="K363" s="233"/>
      <c r="L363" s="239"/>
      <c r="M363" s="240"/>
      <c r="N363" s="241"/>
      <c r="O363" s="241"/>
      <c r="P363" s="241"/>
      <c r="Q363" s="241"/>
      <c r="R363" s="241"/>
      <c r="S363" s="241"/>
      <c r="T363" s="242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3" t="s">
        <v>143</v>
      </c>
      <c r="AU363" s="243" t="s">
        <v>149</v>
      </c>
      <c r="AV363" s="13" t="s">
        <v>88</v>
      </c>
      <c r="AW363" s="13" t="s">
        <v>35</v>
      </c>
      <c r="AX363" s="13" t="s">
        <v>86</v>
      </c>
      <c r="AY363" s="243" t="s">
        <v>134</v>
      </c>
    </row>
    <row r="364" s="2" customFormat="1" ht="16.5" customHeight="1">
      <c r="A364" s="39"/>
      <c r="B364" s="40"/>
      <c r="C364" s="219" t="s">
        <v>1172</v>
      </c>
      <c r="D364" s="219" t="s">
        <v>136</v>
      </c>
      <c r="E364" s="220" t="s">
        <v>1173</v>
      </c>
      <c r="F364" s="221" t="s">
        <v>1174</v>
      </c>
      <c r="G364" s="222" t="s">
        <v>636</v>
      </c>
      <c r="H364" s="223">
        <v>1</v>
      </c>
      <c r="I364" s="224"/>
      <c r="J364" s="225">
        <f>ROUND(I364*H364,2)</f>
        <v>0</v>
      </c>
      <c r="K364" s="221" t="s">
        <v>1</v>
      </c>
      <c r="L364" s="45"/>
      <c r="M364" s="226" t="s">
        <v>1</v>
      </c>
      <c r="N364" s="227" t="s">
        <v>43</v>
      </c>
      <c r="O364" s="92"/>
      <c r="P364" s="228">
        <f>O364*H364</f>
        <v>0</v>
      </c>
      <c r="Q364" s="228">
        <v>0</v>
      </c>
      <c r="R364" s="228">
        <f>Q364*H364</f>
        <v>0</v>
      </c>
      <c r="S364" s="228">
        <v>0</v>
      </c>
      <c r="T364" s="229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0" t="s">
        <v>141</v>
      </c>
      <c r="AT364" s="230" t="s">
        <v>136</v>
      </c>
      <c r="AU364" s="230" t="s">
        <v>149</v>
      </c>
      <c r="AY364" s="18" t="s">
        <v>134</v>
      </c>
      <c r="BE364" s="231">
        <f>IF(N364="základní",J364,0)</f>
        <v>0</v>
      </c>
      <c r="BF364" s="231">
        <f>IF(N364="snížená",J364,0)</f>
        <v>0</v>
      </c>
      <c r="BG364" s="231">
        <f>IF(N364="zákl. přenesená",J364,0)</f>
        <v>0</v>
      </c>
      <c r="BH364" s="231">
        <f>IF(N364="sníž. přenesená",J364,0)</f>
        <v>0</v>
      </c>
      <c r="BI364" s="231">
        <f>IF(N364="nulová",J364,0)</f>
        <v>0</v>
      </c>
      <c r="BJ364" s="18" t="s">
        <v>86</v>
      </c>
      <c r="BK364" s="231">
        <f>ROUND(I364*H364,2)</f>
        <v>0</v>
      </c>
      <c r="BL364" s="18" t="s">
        <v>141</v>
      </c>
      <c r="BM364" s="230" t="s">
        <v>1175</v>
      </c>
    </row>
    <row r="365" s="2" customFormat="1" ht="24.15" customHeight="1">
      <c r="A365" s="39"/>
      <c r="B365" s="40"/>
      <c r="C365" s="219" t="s">
        <v>1176</v>
      </c>
      <c r="D365" s="219" t="s">
        <v>136</v>
      </c>
      <c r="E365" s="220" t="s">
        <v>1177</v>
      </c>
      <c r="F365" s="221" t="s">
        <v>1178</v>
      </c>
      <c r="G365" s="222" t="s">
        <v>256</v>
      </c>
      <c r="H365" s="223">
        <v>20</v>
      </c>
      <c r="I365" s="224"/>
      <c r="J365" s="225">
        <f>ROUND(I365*H365,2)</f>
        <v>0</v>
      </c>
      <c r="K365" s="221" t="s">
        <v>1</v>
      </c>
      <c r="L365" s="45"/>
      <c r="M365" s="226" t="s">
        <v>1</v>
      </c>
      <c r="N365" s="227" t="s">
        <v>43</v>
      </c>
      <c r="O365" s="92"/>
      <c r="P365" s="228">
        <f>O365*H365</f>
        <v>0</v>
      </c>
      <c r="Q365" s="228">
        <v>0</v>
      </c>
      <c r="R365" s="228">
        <f>Q365*H365</f>
        <v>0</v>
      </c>
      <c r="S365" s="228">
        <v>0</v>
      </c>
      <c r="T365" s="229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0" t="s">
        <v>141</v>
      </c>
      <c r="AT365" s="230" t="s">
        <v>136</v>
      </c>
      <c r="AU365" s="230" t="s">
        <v>149</v>
      </c>
      <c r="AY365" s="18" t="s">
        <v>134</v>
      </c>
      <c r="BE365" s="231">
        <f>IF(N365="základní",J365,0)</f>
        <v>0</v>
      </c>
      <c r="BF365" s="231">
        <f>IF(N365="snížená",J365,0)</f>
        <v>0</v>
      </c>
      <c r="BG365" s="231">
        <f>IF(N365="zákl. přenesená",J365,0)</f>
        <v>0</v>
      </c>
      <c r="BH365" s="231">
        <f>IF(N365="sníž. přenesená",J365,0)</f>
        <v>0</v>
      </c>
      <c r="BI365" s="231">
        <f>IF(N365="nulová",J365,0)</f>
        <v>0</v>
      </c>
      <c r="BJ365" s="18" t="s">
        <v>86</v>
      </c>
      <c r="BK365" s="231">
        <f>ROUND(I365*H365,2)</f>
        <v>0</v>
      </c>
      <c r="BL365" s="18" t="s">
        <v>141</v>
      </c>
      <c r="BM365" s="230" t="s">
        <v>1179</v>
      </c>
    </row>
    <row r="366" s="13" customFormat="1">
      <c r="A366" s="13"/>
      <c r="B366" s="232"/>
      <c r="C366" s="233"/>
      <c r="D366" s="234" t="s">
        <v>143</v>
      </c>
      <c r="E366" s="235" t="s">
        <v>1</v>
      </c>
      <c r="F366" s="236" t="s">
        <v>1180</v>
      </c>
      <c r="G366" s="233"/>
      <c r="H366" s="237">
        <v>20</v>
      </c>
      <c r="I366" s="238"/>
      <c r="J366" s="233"/>
      <c r="K366" s="233"/>
      <c r="L366" s="239"/>
      <c r="M366" s="240"/>
      <c r="N366" s="241"/>
      <c r="O366" s="241"/>
      <c r="P366" s="241"/>
      <c r="Q366" s="241"/>
      <c r="R366" s="241"/>
      <c r="S366" s="241"/>
      <c r="T366" s="242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3" t="s">
        <v>143</v>
      </c>
      <c r="AU366" s="243" t="s">
        <v>149</v>
      </c>
      <c r="AV366" s="13" t="s">
        <v>88</v>
      </c>
      <c r="AW366" s="13" t="s">
        <v>35</v>
      </c>
      <c r="AX366" s="13" t="s">
        <v>86</v>
      </c>
      <c r="AY366" s="243" t="s">
        <v>134</v>
      </c>
    </row>
    <row r="367" s="12" customFormat="1" ht="20.88" customHeight="1">
      <c r="A367" s="12"/>
      <c r="B367" s="203"/>
      <c r="C367" s="204"/>
      <c r="D367" s="205" t="s">
        <v>77</v>
      </c>
      <c r="E367" s="217" t="s">
        <v>328</v>
      </c>
      <c r="F367" s="217" t="s">
        <v>786</v>
      </c>
      <c r="G367" s="204"/>
      <c r="H367" s="204"/>
      <c r="I367" s="207"/>
      <c r="J367" s="218">
        <f>BK367</f>
        <v>0</v>
      </c>
      <c r="K367" s="204"/>
      <c r="L367" s="209"/>
      <c r="M367" s="210"/>
      <c r="N367" s="211"/>
      <c r="O367" s="211"/>
      <c r="P367" s="212">
        <f>SUM(P368:P376)</f>
        <v>0</v>
      </c>
      <c r="Q367" s="211"/>
      <c r="R367" s="212">
        <f>SUM(R368:R376)</f>
        <v>0</v>
      </c>
      <c r="S367" s="211"/>
      <c r="T367" s="213">
        <f>SUM(T368:T376)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14" t="s">
        <v>86</v>
      </c>
      <c r="AT367" s="215" t="s">
        <v>77</v>
      </c>
      <c r="AU367" s="215" t="s">
        <v>88</v>
      </c>
      <c r="AY367" s="214" t="s">
        <v>134</v>
      </c>
      <c r="BK367" s="216">
        <f>SUM(BK368:BK376)</f>
        <v>0</v>
      </c>
    </row>
    <row r="368" s="2" customFormat="1" ht="37.8" customHeight="1">
      <c r="A368" s="39"/>
      <c r="B368" s="40"/>
      <c r="C368" s="219" t="s">
        <v>1181</v>
      </c>
      <c r="D368" s="219" t="s">
        <v>136</v>
      </c>
      <c r="E368" s="220" t="s">
        <v>331</v>
      </c>
      <c r="F368" s="221" t="s">
        <v>332</v>
      </c>
      <c r="G368" s="222" t="s">
        <v>174</v>
      </c>
      <c r="H368" s="223">
        <v>6.881</v>
      </c>
      <c r="I368" s="224"/>
      <c r="J368" s="225">
        <f>ROUND(I368*H368,2)</f>
        <v>0</v>
      </c>
      <c r="K368" s="221" t="s">
        <v>140</v>
      </c>
      <c r="L368" s="45"/>
      <c r="M368" s="226" t="s">
        <v>1</v>
      </c>
      <c r="N368" s="227" t="s">
        <v>43</v>
      </c>
      <c r="O368" s="92"/>
      <c r="P368" s="228">
        <f>O368*H368</f>
        <v>0</v>
      </c>
      <c r="Q368" s="228">
        <v>0</v>
      </c>
      <c r="R368" s="228">
        <f>Q368*H368</f>
        <v>0</v>
      </c>
      <c r="S368" s="228">
        <v>0</v>
      </c>
      <c r="T368" s="229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0" t="s">
        <v>141</v>
      </c>
      <c r="AT368" s="230" t="s">
        <v>136</v>
      </c>
      <c r="AU368" s="230" t="s">
        <v>149</v>
      </c>
      <c r="AY368" s="18" t="s">
        <v>134</v>
      </c>
      <c r="BE368" s="231">
        <f>IF(N368="základní",J368,0)</f>
        <v>0</v>
      </c>
      <c r="BF368" s="231">
        <f>IF(N368="snížená",J368,0)</f>
        <v>0</v>
      </c>
      <c r="BG368" s="231">
        <f>IF(N368="zákl. přenesená",J368,0)</f>
        <v>0</v>
      </c>
      <c r="BH368" s="231">
        <f>IF(N368="sníž. přenesená",J368,0)</f>
        <v>0</v>
      </c>
      <c r="BI368" s="231">
        <f>IF(N368="nulová",J368,0)</f>
        <v>0</v>
      </c>
      <c r="BJ368" s="18" t="s">
        <v>86</v>
      </c>
      <c r="BK368" s="231">
        <f>ROUND(I368*H368,2)</f>
        <v>0</v>
      </c>
      <c r="BL368" s="18" t="s">
        <v>141</v>
      </c>
      <c r="BM368" s="230" t="s">
        <v>1182</v>
      </c>
    </row>
    <row r="369" s="2" customFormat="1" ht="49.05" customHeight="1">
      <c r="A369" s="39"/>
      <c r="B369" s="40"/>
      <c r="C369" s="219" t="s">
        <v>1183</v>
      </c>
      <c r="D369" s="219" t="s">
        <v>136</v>
      </c>
      <c r="E369" s="220" t="s">
        <v>336</v>
      </c>
      <c r="F369" s="221" t="s">
        <v>337</v>
      </c>
      <c r="G369" s="222" t="s">
        <v>174</v>
      </c>
      <c r="H369" s="223">
        <v>34.405</v>
      </c>
      <c r="I369" s="224"/>
      <c r="J369" s="225">
        <f>ROUND(I369*H369,2)</f>
        <v>0</v>
      </c>
      <c r="K369" s="221" t="s">
        <v>140</v>
      </c>
      <c r="L369" s="45"/>
      <c r="M369" s="226" t="s">
        <v>1</v>
      </c>
      <c r="N369" s="227" t="s">
        <v>43</v>
      </c>
      <c r="O369" s="92"/>
      <c r="P369" s="228">
        <f>O369*H369</f>
        <v>0</v>
      </c>
      <c r="Q369" s="228">
        <v>0</v>
      </c>
      <c r="R369" s="228">
        <f>Q369*H369</f>
        <v>0</v>
      </c>
      <c r="S369" s="228">
        <v>0</v>
      </c>
      <c r="T369" s="229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0" t="s">
        <v>141</v>
      </c>
      <c r="AT369" s="230" t="s">
        <v>136</v>
      </c>
      <c r="AU369" s="230" t="s">
        <v>149</v>
      </c>
      <c r="AY369" s="18" t="s">
        <v>134</v>
      </c>
      <c r="BE369" s="231">
        <f>IF(N369="základní",J369,0)</f>
        <v>0</v>
      </c>
      <c r="BF369" s="231">
        <f>IF(N369="snížená",J369,0)</f>
        <v>0</v>
      </c>
      <c r="BG369" s="231">
        <f>IF(N369="zákl. přenesená",J369,0)</f>
        <v>0</v>
      </c>
      <c r="BH369" s="231">
        <f>IF(N369="sníž. přenesená",J369,0)</f>
        <v>0</v>
      </c>
      <c r="BI369" s="231">
        <f>IF(N369="nulová",J369,0)</f>
        <v>0</v>
      </c>
      <c r="BJ369" s="18" t="s">
        <v>86</v>
      </c>
      <c r="BK369" s="231">
        <f>ROUND(I369*H369,2)</f>
        <v>0</v>
      </c>
      <c r="BL369" s="18" t="s">
        <v>141</v>
      </c>
      <c r="BM369" s="230" t="s">
        <v>1184</v>
      </c>
    </row>
    <row r="370" s="13" customFormat="1">
      <c r="A370" s="13"/>
      <c r="B370" s="232"/>
      <c r="C370" s="233"/>
      <c r="D370" s="234" t="s">
        <v>143</v>
      </c>
      <c r="E370" s="233"/>
      <c r="F370" s="236" t="s">
        <v>1185</v>
      </c>
      <c r="G370" s="233"/>
      <c r="H370" s="237">
        <v>34.405</v>
      </c>
      <c r="I370" s="238"/>
      <c r="J370" s="233"/>
      <c r="K370" s="233"/>
      <c r="L370" s="239"/>
      <c r="M370" s="240"/>
      <c r="N370" s="241"/>
      <c r="O370" s="241"/>
      <c r="P370" s="241"/>
      <c r="Q370" s="241"/>
      <c r="R370" s="241"/>
      <c r="S370" s="241"/>
      <c r="T370" s="24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3" t="s">
        <v>143</v>
      </c>
      <c r="AU370" s="243" t="s">
        <v>149</v>
      </c>
      <c r="AV370" s="13" t="s">
        <v>88</v>
      </c>
      <c r="AW370" s="13" t="s">
        <v>4</v>
      </c>
      <c r="AX370" s="13" t="s">
        <v>86</v>
      </c>
      <c r="AY370" s="243" t="s">
        <v>134</v>
      </c>
    </row>
    <row r="371" s="2" customFormat="1" ht="44.25" customHeight="1">
      <c r="A371" s="39"/>
      <c r="B371" s="40"/>
      <c r="C371" s="219" t="s">
        <v>1186</v>
      </c>
      <c r="D371" s="219" t="s">
        <v>136</v>
      </c>
      <c r="E371" s="220" t="s">
        <v>356</v>
      </c>
      <c r="F371" s="221" t="s">
        <v>357</v>
      </c>
      <c r="G371" s="222" t="s">
        <v>174</v>
      </c>
      <c r="H371" s="223">
        <v>4.31</v>
      </c>
      <c r="I371" s="224"/>
      <c r="J371" s="225">
        <f>ROUND(I371*H371,2)</f>
        <v>0</v>
      </c>
      <c r="K371" s="221" t="s">
        <v>140</v>
      </c>
      <c r="L371" s="45"/>
      <c r="M371" s="226" t="s">
        <v>1</v>
      </c>
      <c r="N371" s="227" t="s">
        <v>43</v>
      </c>
      <c r="O371" s="92"/>
      <c r="P371" s="228">
        <f>O371*H371</f>
        <v>0</v>
      </c>
      <c r="Q371" s="228">
        <v>0</v>
      </c>
      <c r="R371" s="228">
        <f>Q371*H371</f>
        <v>0</v>
      </c>
      <c r="S371" s="228">
        <v>0</v>
      </c>
      <c r="T371" s="229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0" t="s">
        <v>141</v>
      </c>
      <c r="AT371" s="230" t="s">
        <v>136</v>
      </c>
      <c r="AU371" s="230" t="s">
        <v>149</v>
      </c>
      <c r="AY371" s="18" t="s">
        <v>134</v>
      </c>
      <c r="BE371" s="231">
        <f>IF(N371="základní",J371,0)</f>
        <v>0</v>
      </c>
      <c r="BF371" s="231">
        <f>IF(N371="snížená",J371,0)</f>
        <v>0</v>
      </c>
      <c r="BG371" s="231">
        <f>IF(N371="zákl. přenesená",J371,0)</f>
        <v>0</v>
      </c>
      <c r="BH371" s="231">
        <f>IF(N371="sníž. přenesená",J371,0)</f>
        <v>0</v>
      </c>
      <c r="BI371" s="231">
        <f>IF(N371="nulová",J371,0)</f>
        <v>0</v>
      </c>
      <c r="BJ371" s="18" t="s">
        <v>86</v>
      </c>
      <c r="BK371" s="231">
        <f>ROUND(I371*H371,2)</f>
        <v>0</v>
      </c>
      <c r="BL371" s="18" t="s">
        <v>141</v>
      </c>
      <c r="BM371" s="230" t="s">
        <v>1187</v>
      </c>
    </row>
    <row r="372" s="14" customFormat="1">
      <c r="A372" s="14"/>
      <c r="B372" s="244"/>
      <c r="C372" s="245"/>
      <c r="D372" s="234" t="s">
        <v>143</v>
      </c>
      <c r="E372" s="246" t="s">
        <v>1</v>
      </c>
      <c r="F372" s="247" t="s">
        <v>1188</v>
      </c>
      <c r="G372" s="245"/>
      <c r="H372" s="246" t="s">
        <v>1</v>
      </c>
      <c r="I372" s="248"/>
      <c r="J372" s="245"/>
      <c r="K372" s="245"/>
      <c r="L372" s="249"/>
      <c r="M372" s="250"/>
      <c r="N372" s="251"/>
      <c r="O372" s="251"/>
      <c r="P372" s="251"/>
      <c r="Q372" s="251"/>
      <c r="R372" s="251"/>
      <c r="S372" s="251"/>
      <c r="T372" s="25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3" t="s">
        <v>143</v>
      </c>
      <c r="AU372" s="253" t="s">
        <v>149</v>
      </c>
      <c r="AV372" s="14" t="s">
        <v>86</v>
      </c>
      <c r="AW372" s="14" t="s">
        <v>35</v>
      </c>
      <c r="AX372" s="14" t="s">
        <v>78</v>
      </c>
      <c r="AY372" s="253" t="s">
        <v>134</v>
      </c>
    </row>
    <row r="373" s="13" customFormat="1">
      <c r="A373" s="13"/>
      <c r="B373" s="232"/>
      <c r="C373" s="233"/>
      <c r="D373" s="234" t="s">
        <v>143</v>
      </c>
      <c r="E373" s="235" t="s">
        <v>1</v>
      </c>
      <c r="F373" s="236" t="s">
        <v>1189</v>
      </c>
      <c r="G373" s="233"/>
      <c r="H373" s="237">
        <v>4.31</v>
      </c>
      <c r="I373" s="238"/>
      <c r="J373" s="233"/>
      <c r="K373" s="233"/>
      <c r="L373" s="239"/>
      <c r="M373" s="240"/>
      <c r="N373" s="241"/>
      <c r="O373" s="241"/>
      <c r="P373" s="241"/>
      <c r="Q373" s="241"/>
      <c r="R373" s="241"/>
      <c r="S373" s="241"/>
      <c r="T373" s="24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3" t="s">
        <v>143</v>
      </c>
      <c r="AU373" s="243" t="s">
        <v>149</v>
      </c>
      <c r="AV373" s="13" t="s">
        <v>88</v>
      </c>
      <c r="AW373" s="13" t="s">
        <v>35</v>
      </c>
      <c r="AX373" s="13" t="s">
        <v>86</v>
      </c>
      <c r="AY373" s="243" t="s">
        <v>134</v>
      </c>
    </row>
    <row r="374" s="2" customFormat="1" ht="24.15" customHeight="1">
      <c r="A374" s="39"/>
      <c r="B374" s="40"/>
      <c r="C374" s="219" t="s">
        <v>1190</v>
      </c>
      <c r="D374" s="219" t="s">
        <v>136</v>
      </c>
      <c r="E374" s="220" t="s">
        <v>361</v>
      </c>
      <c r="F374" s="221" t="s">
        <v>362</v>
      </c>
      <c r="G374" s="222" t="s">
        <v>174</v>
      </c>
      <c r="H374" s="223">
        <v>2.11</v>
      </c>
      <c r="I374" s="224"/>
      <c r="J374" s="225">
        <f>ROUND(I374*H374,2)</f>
        <v>0</v>
      </c>
      <c r="K374" s="221" t="s">
        <v>1</v>
      </c>
      <c r="L374" s="45"/>
      <c r="M374" s="226" t="s">
        <v>1</v>
      </c>
      <c r="N374" s="227" t="s">
        <v>43</v>
      </c>
      <c r="O374" s="92"/>
      <c r="P374" s="228">
        <f>O374*H374</f>
        <v>0</v>
      </c>
      <c r="Q374" s="228">
        <v>0</v>
      </c>
      <c r="R374" s="228">
        <f>Q374*H374</f>
        <v>0</v>
      </c>
      <c r="S374" s="228">
        <v>0</v>
      </c>
      <c r="T374" s="229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0" t="s">
        <v>141</v>
      </c>
      <c r="AT374" s="230" t="s">
        <v>136</v>
      </c>
      <c r="AU374" s="230" t="s">
        <v>149</v>
      </c>
      <c r="AY374" s="18" t="s">
        <v>134</v>
      </c>
      <c r="BE374" s="231">
        <f>IF(N374="základní",J374,0)</f>
        <v>0</v>
      </c>
      <c r="BF374" s="231">
        <f>IF(N374="snížená",J374,0)</f>
        <v>0</v>
      </c>
      <c r="BG374" s="231">
        <f>IF(N374="zákl. přenesená",J374,0)</f>
        <v>0</v>
      </c>
      <c r="BH374" s="231">
        <f>IF(N374="sníž. přenesená",J374,0)</f>
        <v>0</v>
      </c>
      <c r="BI374" s="231">
        <f>IF(N374="nulová",J374,0)</f>
        <v>0</v>
      </c>
      <c r="BJ374" s="18" t="s">
        <v>86</v>
      </c>
      <c r="BK374" s="231">
        <f>ROUND(I374*H374,2)</f>
        <v>0</v>
      </c>
      <c r="BL374" s="18" t="s">
        <v>141</v>
      </c>
      <c r="BM374" s="230" t="s">
        <v>1191</v>
      </c>
    </row>
    <row r="375" s="14" customFormat="1">
      <c r="A375" s="14"/>
      <c r="B375" s="244"/>
      <c r="C375" s="245"/>
      <c r="D375" s="234" t="s">
        <v>143</v>
      </c>
      <c r="E375" s="246" t="s">
        <v>1</v>
      </c>
      <c r="F375" s="247" t="s">
        <v>1188</v>
      </c>
      <c r="G375" s="245"/>
      <c r="H375" s="246" t="s">
        <v>1</v>
      </c>
      <c r="I375" s="248"/>
      <c r="J375" s="245"/>
      <c r="K375" s="245"/>
      <c r="L375" s="249"/>
      <c r="M375" s="250"/>
      <c r="N375" s="251"/>
      <c r="O375" s="251"/>
      <c r="P375" s="251"/>
      <c r="Q375" s="251"/>
      <c r="R375" s="251"/>
      <c r="S375" s="251"/>
      <c r="T375" s="252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3" t="s">
        <v>143</v>
      </c>
      <c r="AU375" s="253" t="s">
        <v>149</v>
      </c>
      <c r="AV375" s="14" t="s">
        <v>86</v>
      </c>
      <c r="AW375" s="14" t="s">
        <v>35</v>
      </c>
      <c r="AX375" s="14" t="s">
        <v>78</v>
      </c>
      <c r="AY375" s="253" t="s">
        <v>134</v>
      </c>
    </row>
    <row r="376" s="13" customFormat="1">
      <c r="A376" s="13"/>
      <c r="B376" s="232"/>
      <c r="C376" s="233"/>
      <c r="D376" s="234" t="s">
        <v>143</v>
      </c>
      <c r="E376" s="235" t="s">
        <v>1</v>
      </c>
      <c r="F376" s="236" t="s">
        <v>1192</v>
      </c>
      <c r="G376" s="233"/>
      <c r="H376" s="237">
        <v>2.11</v>
      </c>
      <c r="I376" s="238"/>
      <c r="J376" s="233"/>
      <c r="K376" s="233"/>
      <c r="L376" s="239"/>
      <c r="M376" s="240"/>
      <c r="N376" s="241"/>
      <c r="O376" s="241"/>
      <c r="P376" s="241"/>
      <c r="Q376" s="241"/>
      <c r="R376" s="241"/>
      <c r="S376" s="241"/>
      <c r="T376" s="242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3" t="s">
        <v>143</v>
      </c>
      <c r="AU376" s="243" t="s">
        <v>149</v>
      </c>
      <c r="AV376" s="13" t="s">
        <v>88</v>
      </c>
      <c r="AW376" s="13" t="s">
        <v>35</v>
      </c>
      <c r="AX376" s="13" t="s">
        <v>86</v>
      </c>
      <c r="AY376" s="243" t="s">
        <v>134</v>
      </c>
    </row>
    <row r="377" s="12" customFormat="1" ht="20.88" customHeight="1">
      <c r="A377" s="12"/>
      <c r="B377" s="203"/>
      <c r="C377" s="204"/>
      <c r="D377" s="205" t="s">
        <v>77</v>
      </c>
      <c r="E377" s="217" t="s">
        <v>364</v>
      </c>
      <c r="F377" s="217" t="s">
        <v>804</v>
      </c>
      <c r="G377" s="204"/>
      <c r="H377" s="204"/>
      <c r="I377" s="207"/>
      <c r="J377" s="218">
        <f>BK377</f>
        <v>0</v>
      </c>
      <c r="K377" s="204"/>
      <c r="L377" s="209"/>
      <c r="M377" s="210"/>
      <c r="N377" s="211"/>
      <c r="O377" s="211"/>
      <c r="P377" s="212">
        <f>P378</f>
        <v>0</v>
      </c>
      <c r="Q377" s="211"/>
      <c r="R377" s="212">
        <f>R378</f>
        <v>0</v>
      </c>
      <c r="S377" s="211"/>
      <c r="T377" s="213">
        <f>T378</f>
        <v>0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14" t="s">
        <v>86</v>
      </c>
      <c r="AT377" s="215" t="s">
        <v>77</v>
      </c>
      <c r="AU377" s="215" t="s">
        <v>88</v>
      </c>
      <c r="AY377" s="214" t="s">
        <v>134</v>
      </c>
      <c r="BK377" s="216">
        <f>BK378</f>
        <v>0</v>
      </c>
    </row>
    <row r="378" s="2" customFormat="1" ht="37.8" customHeight="1">
      <c r="A378" s="39"/>
      <c r="B378" s="40"/>
      <c r="C378" s="219" t="s">
        <v>1193</v>
      </c>
      <c r="D378" s="219" t="s">
        <v>136</v>
      </c>
      <c r="E378" s="220" t="s">
        <v>1194</v>
      </c>
      <c r="F378" s="221" t="s">
        <v>1195</v>
      </c>
      <c r="G378" s="222" t="s">
        <v>174</v>
      </c>
      <c r="H378" s="223">
        <v>79.633</v>
      </c>
      <c r="I378" s="224"/>
      <c r="J378" s="225">
        <f>ROUND(I378*H378,2)</f>
        <v>0</v>
      </c>
      <c r="K378" s="221" t="s">
        <v>140</v>
      </c>
      <c r="L378" s="45"/>
      <c r="M378" s="286" t="s">
        <v>1</v>
      </c>
      <c r="N378" s="287" t="s">
        <v>43</v>
      </c>
      <c r="O378" s="288"/>
      <c r="P378" s="289">
        <f>O378*H378</f>
        <v>0</v>
      </c>
      <c r="Q378" s="289">
        <v>0</v>
      </c>
      <c r="R378" s="289">
        <f>Q378*H378</f>
        <v>0</v>
      </c>
      <c r="S378" s="289">
        <v>0</v>
      </c>
      <c r="T378" s="290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0" t="s">
        <v>141</v>
      </c>
      <c r="AT378" s="230" t="s">
        <v>136</v>
      </c>
      <c r="AU378" s="230" t="s">
        <v>149</v>
      </c>
      <c r="AY378" s="18" t="s">
        <v>134</v>
      </c>
      <c r="BE378" s="231">
        <f>IF(N378="základní",J378,0)</f>
        <v>0</v>
      </c>
      <c r="BF378" s="231">
        <f>IF(N378="snížená",J378,0)</f>
        <v>0</v>
      </c>
      <c r="BG378" s="231">
        <f>IF(N378="zákl. přenesená",J378,0)</f>
        <v>0</v>
      </c>
      <c r="BH378" s="231">
        <f>IF(N378="sníž. přenesená",J378,0)</f>
        <v>0</v>
      </c>
      <c r="BI378" s="231">
        <f>IF(N378="nulová",J378,0)</f>
        <v>0</v>
      </c>
      <c r="BJ378" s="18" t="s">
        <v>86</v>
      </c>
      <c r="BK378" s="231">
        <f>ROUND(I378*H378,2)</f>
        <v>0</v>
      </c>
      <c r="BL378" s="18" t="s">
        <v>141</v>
      </c>
      <c r="BM378" s="230" t="s">
        <v>1196</v>
      </c>
    </row>
    <row r="379" s="2" customFormat="1" ht="6.96" customHeight="1">
      <c r="A379" s="39"/>
      <c r="B379" s="67"/>
      <c r="C379" s="68"/>
      <c r="D379" s="68"/>
      <c r="E379" s="68"/>
      <c r="F379" s="68"/>
      <c r="G379" s="68"/>
      <c r="H379" s="68"/>
      <c r="I379" s="68"/>
      <c r="J379" s="68"/>
      <c r="K379" s="68"/>
      <c r="L379" s="45"/>
      <c r="M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</row>
  </sheetData>
  <sheetProtection sheet="1" autoFilter="0" formatColumns="0" formatRows="0" objects="1" scenarios="1" spinCount="100000" saltValue="DoZ8YSeQcgOOGSvRHNzlZnhuxOdHGbUoF2yCLvQIILBcpaXHMjTvg9gQi/UaVlzW/A6AUL/9tIXaiSLzfXaIyA==" hashValue="Ratw2C37YLdr+M/KfICIG9FcMkbT9hNeYwOMcXvOsRcVT/D9aZ1EmLz6EoTYfv4kOSvYfmcKpubqOMz/DjJF9Q==" algorithmName="SHA-512" password="A8D3"/>
  <autoFilter ref="C128:K378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  <c r="AZ2" s="291" t="s">
        <v>1197</v>
      </c>
      <c r="BA2" s="291" t="s">
        <v>1198</v>
      </c>
      <c r="BB2" s="291" t="s">
        <v>256</v>
      </c>
      <c r="BC2" s="291" t="s">
        <v>320</v>
      </c>
      <c r="BD2" s="291" t="s">
        <v>149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88</v>
      </c>
      <c r="AZ3" s="291" t="s">
        <v>1199</v>
      </c>
      <c r="BA3" s="291" t="s">
        <v>1200</v>
      </c>
      <c r="BB3" s="291" t="s">
        <v>139</v>
      </c>
      <c r="BC3" s="291" t="s">
        <v>1201</v>
      </c>
      <c r="BD3" s="291" t="s">
        <v>88</v>
      </c>
    </row>
    <row r="4" s="1" customFormat="1" ht="24.96" customHeight="1">
      <c r="B4" s="21"/>
      <c r="D4" s="139" t="s">
        <v>104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 xml:space="preserve">BRNO, LEITNEROVA III, REKONSTRUKCE KANALIZACE A VODOVODU  ÚSEK KŘÍDLOVICKÁ -  LEITNEROVÁ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105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1202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16. 11. 2025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1203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1204</v>
      </c>
      <c r="F15" s="39"/>
      <c r="G15" s="39"/>
      <c r="H15" s="39"/>
      <c r="I15" s="141" t="s">
        <v>28</v>
      </c>
      <c r="J15" s="144" t="s">
        <v>1205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29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31</v>
      </c>
      <c r="E20" s="39"/>
      <c r="F20" s="39"/>
      <c r="G20" s="39"/>
      <c r="H20" s="39"/>
      <c r="I20" s="141" t="s">
        <v>25</v>
      </c>
      <c r="J20" s="144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33</v>
      </c>
      <c r="F21" s="39"/>
      <c r="G21" s="39"/>
      <c r="H21" s="39"/>
      <c r="I21" s="141" t="s">
        <v>28</v>
      </c>
      <c r="J21" s="144" t="s">
        <v>34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36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28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ROUND((SUM(BE120:BE179)),  2)</f>
        <v>0</v>
      </c>
      <c r="G33" s="39"/>
      <c r="H33" s="39"/>
      <c r="I33" s="156">
        <v>0.21</v>
      </c>
      <c r="J33" s="155">
        <f>ROUND(((SUM(BE120:BE179))*I33),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ROUND((SUM(BF120:BF179)),  2)</f>
        <v>0</v>
      </c>
      <c r="G34" s="39"/>
      <c r="H34" s="39"/>
      <c r="I34" s="156">
        <v>0.12</v>
      </c>
      <c r="J34" s="155">
        <f>ROUND(((SUM(BF120:BF179))*I34),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ROUND((SUM(BG120:BG179)),  2)</f>
        <v>0</v>
      </c>
      <c r="G35" s="39"/>
      <c r="H35" s="39"/>
      <c r="I35" s="156">
        <v>0.21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ROUND((SUM(BH120:BH179)),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ROUND((SUM(BI120:BI179)),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 xml:space="preserve">BRNO, LEITNEROVA III, REKONSTRUKCE KANALIZACE A VODOVODU  ÚSEK KŘÍDLOVICKÁ -  LEITNEROVÁ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105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350 - Odvodnění základové spáry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16. 11. 2025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Brněnské vodárny a kanalizace a.s.</v>
      </c>
      <c r="G91" s="41"/>
      <c r="H91" s="41"/>
      <c r="I91" s="33" t="s">
        <v>31</v>
      </c>
      <c r="J91" s="37" t="str">
        <f>E21</f>
        <v>PROVO, spol. s 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108</v>
      </c>
      <c r="D94" s="177"/>
      <c r="E94" s="177"/>
      <c r="F94" s="177"/>
      <c r="G94" s="177"/>
      <c r="H94" s="177"/>
      <c r="I94" s="177"/>
      <c r="J94" s="178" t="s">
        <v>109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110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111</v>
      </c>
    </row>
    <row r="97" s="9" customFormat="1" ht="24.96" customHeight="1">
      <c r="A97" s="9"/>
      <c r="B97" s="180"/>
      <c r="C97" s="181"/>
      <c r="D97" s="182" t="s">
        <v>112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113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371</v>
      </c>
      <c r="E99" s="189"/>
      <c r="F99" s="189"/>
      <c r="G99" s="189"/>
      <c r="H99" s="189"/>
      <c r="I99" s="189"/>
      <c r="J99" s="190">
        <f>J152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1206</v>
      </c>
      <c r="E100" s="189"/>
      <c r="F100" s="189"/>
      <c r="G100" s="189"/>
      <c r="H100" s="189"/>
      <c r="I100" s="189"/>
      <c r="J100" s="190">
        <f>J178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119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6.25" customHeight="1">
      <c r="A110" s="39"/>
      <c r="B110" s="40"/>
      <c r="C110" s="41"/>
      <c r="D110" s="41"/>
      <c r="E110" s="175" t="str">
        <f>E7</f>
        <v xml:space="preserve">BRNO, LEITNEROVA III, REKONSTRUKCE KANALIZACE A VODOVODU  ÚSEK KŘÍDLOVICKÁ -  LEITNEROVÁ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105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SO 350 - Odvodnění základové spáry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 xml:space="preserve"> </v>
      </c>
      <c r="G114" s="41"/>
      <c r="H114" s="41"/>
      <c r="I114" s="33" t="s">
        <v>22</v>
      </c>
      <c r="J114" s="80" t="str">
        <f>IF(J12="","",J12)</f>
        <v>16. 11. 2025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E15</f>
        <v>Brněnské vodárny a kanalizace a.s.</v>
      </c>
      <c r="G116" s="41"/>
      <c r="H116" s="41"/>
      <c r="I116" s="33" t="s">
        <v>31</v>
      </c>
      <c r="J116" s="37" t="str">
        <f>E21</f>
        <v>PROVO, spol. s r.o.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29</v>
      </c>
      <c r="D117" s="41"/>
      <c r="E117" s="41"/>
      <c r="F117" s="28" t="str">
        <f>IF(E18="","",E18)</f>
        <v>Vyplň údaj</v>
      </c>
      <c r="G117" s="41"/>
      <c r="H117" s="41"/>
      <c r="I117" s="33" t="s">
        <v>36</v>
      </c>
      <c r="J117" s="37" t="str">
        <f>E24</f>
        <v xml:space="preserve"> 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120</v>
      </c>
      <c r="D119" s="195" t="s">
        <v>63</v>
      </c>
      <c r="E119" s="195" t="s">
        <v>59</v>
      </c>
      <c r="F119" s="195" t="s">
        <v>60</v>
      </c>
      <c r="G119" s="195" t="s">
        <v>121</v>
      </c>
      <c r="H119" s="195" t="s">
        <v>122</v>
      </c>
      <c r="I119" s="195" t="s">
        <v>123</v>
      </c>
      <c r="J119" s="195" t="s">
        <v>109</v>
      </c>
      <c r="K119" s="196" t="s">
        <v>124</v>
      </c>
      <c r="L119" s="197"/>
      <c r="M119" s="101" t="s">
        <v>1</v>
      </c>
      <c r="N119" s="102" t="s">
        <v>42</v>
      </c>
      <c r="O119" s="102" t="s">
        <v>125</v>
      </c>
      <c r="P119" s="102" t="s">
        <v>126</v>
      </c>
      <c r="Q119" s="102" t="s">
        <v>127</v>
      </c>
      <c r="R119" s="102" t="s">
        <v>128</v>
      </c>
      <c r="S119" s="102" t="s">
        <v>129</v>
      </c>
      <c r="T119" s="103" t="s">
        <v>130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131</v>
      </c>
      <c r="D120" s="41"/>
      <c r="E120" s="41"/>
      <c r="F120" s="41"/>
      <c r="G120" s="41"/>
      <c r="H120" s="41"/>
      <c r="I120" s="41"/>
      <c r="J120" s="198">
        <f>BK120</f>
        <v>0</v>
      </c>
      <c r="K120" s="41"/>
      <c r="L120" s="45"/>
      <c r="M120" s="104"/>
      <c r="N120" s="199"/>
      <c r="O120" s="105"/>
      <c r="P120" s="200">
        <f>P121</f>
        <v>0</v>
      </c>
      <c r="Q120" s="105"/>
      <c r="R120" s="200">
        <f>R121</f>
        <v>9.5293513</v>
      </c>
      <c r="S120" s="105"/>
      <c r="T120" s="201">
        <f>T121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77</v>
      </c>
      <c r="AU120" s="18" t="s">
        <v>111</v>
      </c>
      <c r="BK120" s="202">
        <f>BK121</f>
        <v>0</v>
      </c>
    </row>
    <row r="121" s="12" customFormat="1" ht="25.92" customHeight="1">
      <c r="A121" s="12"/>
      <c r="B121" s="203"/>
      <c r="C121" s="204"/>
      <c r="D121" s="205" t="s">
        <v>77</v>
      </c>
      <c r="E121" s="206" t="s">
        <v>132</v>
      </c>
      <c r="F121" s="206" t="s">
        <v>133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P122+P152+P178</f>
        <v>0</v>
      </c>
      <c r="Q121" s="211"/>
      <c r="R121" s="212">
        <f>R122+R152+R178</f>
        <v>9.5293513</v>
      </c>
      <c r="S121" s="211"/>
      <c r="T121" s="213">
        <f>T122+T152+T178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86</v>
      </c>
      <c r="AT121" s="215" t="s">
        <v>77</v>
      </c>
      <c r="AU121" s="215" t="s">
        <v>78</v>
      </c>
      <c r="AY121" s="214" t="s">
        <v>134</v>
      </c>
      <c r="BK121" s="216">
        <f>BK122+BK152+BK178</f>
        <v>0</v>
      </c>
    </row>
    <row r="122" s="12" customFormat="1" ht="22.8" customHeight="1">
      <c r="A122" s="12"/>
      <c r="B122" s="203"/>
      <c r="C122" s="204"/>
      <c r="D122" s="205" t="s">
        <v>77</v>
      </c>
      <c r="E122" s="217" t="s">
        <v>86</v>
      </c>
      <c r="F122" s="217" t="s">
        <v>135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SUM(P123:P151)</f>
        <v>0</v>
      </c>
      <c r="Q122" s="211"/>
      <c r="R122" s="212">
        <f>SUM(R123:R151)</f>
        <v>1.40703</v>
      </c>
      <c r="S122" s="211"/>
      <c r="T122" s="213">
        <f>SUM(T123:T151)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86</v>
      </c>
      <c r="AT122" s="215" t="s">
        <v>77</v>
      </c>
      <c r="AU122" s="215" t="s">
        <v>86</v>
      </c>
      <c r="AY122" s="214" t="s">
        <v>134</v>
      </c>
      <c r="BK122" s="216">
        <f>SUM(BK123:BK151)</f>
        <v>0</v>
      </c>
    </row>
    <row r="123" s="2" customFormat="1" ht="21.75" customHeight="1">
      <c r="A123" s="39"/>
      <c r="B123" s="40"/>
      <c r="C123" s="219" t="s">
        <v>86</v>
      </c>
      <c r="D123" s="219" t="s">
        <v>136</v>
      </c>
      <c r="E123" s="220" t="s">
        <v>1207</v>
      </c>
      <c r="F123" s="221" t="s">
        <v>1208</v>
      </c>
      <c r="G123" s="222" t="s">
        <v>256</v>
      </c>
      <c r="H123" s="223">
        <v>69</v>
      </c>
      <c r="I123" s="224"/>
      <c r="J123" s="225">
        <f>ROUND(I123*H123,2)</f>
        <v>0</v>
      </c>
      <c r="K123" s="221" t="s">
        <v>140</v>
      </c>
      <c r="L123" s="45"/>
      <c r="M123" s="226" t="s">
        <v>1</v>
      </c>
      <c r="N123" s="227" t="s">
        <v>43</v>
      </c>
      <c r="O123" s="92"/>
      <c r="P123" s="228">
        <f>O123*H123</f>
        <v>0</v>
      </c>
      <c r="Q123" s="228">
        <v>0.00787</v>
      </c>
      <c r="R123" s="228">
        <f>Q123*H123</f>
        <v>0.54303</v>
      </c>
      <c r="S123" s="228">
        <v>0</v>
      </c>
      <c r="T123" s="229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0" t="s">
        <v>141</v>
      </c>
      <c r="AT123" s="230" t="s">
        <v>136</v>
      </c>
      <c r="AU123" s="230" t="s">
        <v>88</v>
      </c>
      <c r="AY123" s="18" t="s">
        <v>134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8" t="s">
        <v>86</v>
      </c>
      <c r="BK123" s="231">
        <f>ROUND(I123*H123,2)</f>
        <v>0</v>
      </c>
      <c r="BL123" s="18" t="s">
        <v>141</v>
      </c>
      <c r="BM123" s="230" t="s">
        <v>1209</v>
      </c>
    </row>
    <row r="124" s="13" customFormat="1">
      <c r="A124" s="13"/>
      <c r="B124" s="232"/>
      <c r="C124" s="233"/>
      <c r="D124" s="234" t="s">
        <v>143</v>
      </c>
      <c r="E124" s="235" t="s">
        <v>1</v>
      </c>
      <c r="F124" s="236" t="s">
        <v>1210</v>
      </c>
      <c r="G124" s="233"/>
      <c r="H124" s="237">
        <v>69</v>
      </c>
      <c r="I124" s="238"/>
      <c r="J124" s="233"/>
      <c r="K124" s="233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143</v>
      </c>
      <c r="AU124" s="243" t="s">
        <v>88</v>
      </c>
      <c r="AV124" s="13" t="s">
        <v>88</v>
      </c>
      <c r="AW124" s="13" t="s">
        <v>35</v>
      </c>
      <c r="AX124" s="13" t="s">
        <v>86</v>
      </c>
      <c r="AY124" s="243" t="s">
        <v>134</v>
      </c>
    </row>
    <row r="125" s="2" customFormat="1" ht="44.25" customHeight="1">
      <c r="A125" s="39"/>
      <c r="B125" s="40"/>
      <c r="C125" s="219" t="s">
        <v>88</v>
      </c>
      <c r="D125" s="219" t="s">
        <v>136</v>
      </c>
      <c r="E125" s="220" t="s">
        <v>1211</v>
      </c>
      <c r="F125" s="221" t="s">
        <v>1212</v>
      </c>
      <c r="G125" s="222" t="s">
        <v>526</v>
      </c>
      <c r="H125" s="223">
        <v>1</v>
      </c>
      <c r="I125" s="224"/>
      <c r="J125" s="225">
        <f>ROUND(I125*H125,2)</f>
        <v>0</v>
      </c>
      <c r="K125" s="221" t="s">
        <v>1</v>
      </c>
      <c r="L125" s="45"/>
      <c r="M125" s="226" t="s">
        <v>1</v>
      </c>
      <c r="N125" s="227" t="s">
        <v>43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141</v>
      </c>
      <c r="AT125" s="230" t="s">
        <v>136</v>
      </c>
      <c r="AU125" s="230" t="s">
        <v>88</v>
      </c>
      <c r="AY125" s="18" t="s">
        <v>134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86</v>
      </c>
      <c r="BK125" s="231">
        <f>ROUND(I125*H125,2)</f>
        <v>0</v>
      </c>
      <c r="BL125" s="18" t="s">
        <v>141</v>
      </c>
      <c r="BM125" s="230" t="s">
        <v>1213</v>
      </c>
    </row>
    <row r="126" s="2" customFormat="1" ht="33" customHeight="1">
      <c r="A126" s="39"/>
      <c r="B126" s="40"/>
      <c r="C126" s="219" t="s">
        <v>149</v>
      </c>
      <c r="D126" s="219" t="s">
        <v>136</v>
      </c>
      <c r="E126" s="220" t="s">
        <v>1214</v>
      </c>
      <c r="F126" s="221" t="s">
        <v>1215</v>
      </c>
      <c r="G126" s="222" t="s">
        <v>390</v>
      </c>
      <c r="H126" s="223">
        <v>8640</v>
      </c>
      <c r="I126" s="224"/>
      <c r="J126" s="225">
        <f>ROUND(I126*H126,2)</f>
        <v>0</v>
      </c>
      <c r="K126" s="221" t="s">
        <v>140</v>
      </c>
      <c r="L126" s="45"/>
      <c r="M126" s="226" t="s">
        <v>1</v>
      </c>
      <c r="N126" s="227" t="s">
        <v>43</v>
      </c>
      <c r="O126" s="92"/>
      <c r="P126" s="228">
        <f>O126*H126</f>
        <v>0</v>
      </c>
      <c r="Q126" s="228">
        <v>0.0001</v>
      </c>
      <c r="R126" s="228">
        <f>Q126*H126</f>
        <v>0.864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141</v>
      </c>
      <c r="AT126" s="230" t="s">
        <v>136</v>
      </c>
      <c r="AU126" s="230" t="s">
        <v>88</v>
      </c>
      <c r="AY126" s="18" t="s">
        <v>134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86</v>
      </c>
      <c r="BK126" s="231">
        <f>ROUND(I126*H126,2)</f>
        <v>0</v>
      </c>
      <c r="BL126" s="18" t="s">
        <v>141</v>
      </c>
      <c r="BM126" s="230" t="s">
        <v>1216</v>
      </c>
    </row>
    <row r="127" s="13" customFormat="1">
      <c r="A127" s="13"/>
      <c r="B127" s="232"/>
      <c r="C127" s="233"/>
      <c r="D127" s="234" t="s">
        <v>143</v>
      </c>
      <c r="E127" s="235" t="s">
        <v>1</v>
      </c>
      <c r="F127" s="236" t="s">
        <v>1217</v>
      </c>
      <c r="G127" s="233"/>
      <c r="H127" s="237">
        <v>8640</v>
      </c>
      <c r="I127" s="238"/>
      <c r="J127" s="233"/>
      <c r="K127" s="233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143</v>
      </c>
      <c r="AU127" s="243" t="s">
        <v>88</v>
      </c>
      <c r="AV127" s="13" t="s">
        <v>88</v>
      </c>
      <c r="AW127" s="13" t="s">
        <v>35</v>
      </c>
      <c r="AX127" s="13" t="s">
        <v>86</v>
      </c>
      <c r="AY127" s="243" t="s">
        <v>134</v>
      </c>
    </row>
    <row r="128" s="2" customFormat="1" ht="37.8" customHeight="1">
      <c r="A128" s="39"/>
      <c r="B128" s="40"/>
      <c r="C128" s="219" t="s">
        <v>141</v>
      </c>
      <c r="D128" s="219" t="s">
        <v>136</v>
      </c>
      <c r="E128" s="220" t="s">
        <v>1218</v>
      </c>
      <c r="F128" s="221" t="s">
        <v>1219</v>
      </c>
      <c r="G128" s="222" t="s">
        <v>396</v>
      </c>
      <c r="H128" s="223">
        <v>360</v>
      </c>
      <c r="I128" s="224"/>
      <c r="J128" s="225">
        <f>ROUND(I128*H128,2)</f>
        <v>0</v>
      </c>
      <c r="K128" s="221" t="s">
        <v>140</v>
      </c>
      <c r="L128" s="45"/>
      <c r="M128" s="226" t="s">
        <v>1</v>
      </c>
      <c r="N128" s="227" t="s">
        <v>43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141</v>
      </c>
      <c r="AT128" s="230" t="s">
        <v>136</v>
      </c>
      <c r="AU128" s="230" t="s">
        <v>88</v>
      </c>
      <c r="AY128" s="18" t="s">
        <v>134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86</v>
      </c>
      <c r="BK128" s="231">
        <f>ROUND(I128*H128,2)</f>
        <v>0</v>
      </c>
      <c r="BL128" s="18" t="s">
        <v>141</v>
      </c>
      <c r="BM128" s="230" t="s">
        <v>1220</v>
      </c>
    </row>
    <row r="129" s="13" customFormat="1">
      <c r="A129" s="13"/>
      <c r="B129" s="232"/>
      <c r="C129" s="233"/>
      <c r="D129" s="234" t="s">
        <v>143</v>
      </c>
      <c r="E129" s="235" t="s">
        <v>1</v>
      </c>
      <c r="F129" s="236" t="s">
        <v>1221</v>
      </c>
      <c r="G129" s="233"/>
      <c r="H129" s="237">
        <v>360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143</v>
      </c>
      <c r="AU129" s="243" t="s">
        <v>88</v>
      </c>
      <c r="AV129" s="13" t="s">
        <v>88</v>
      </c>
      <c r="AW129" s="13" t="s">
        <v>35</v>
      </c>
      <c r="AX129" s="13" t="s">
        <v>86</v>
      </c>
      <c r="AY129" s="243" t="s">
        <v>134</v>
      </c>
    </row>
    <row r="130" s="2" customFormat="1" ht="16.5" customHeight="1">
      <c r="A130" s="39"/>
      <c r="B130" s="40"/>
      <c r="C130" s="219" t="s">
        <v>167</v>
      </c>
      <c r="D130" s="219" t="s">
        <v>136</v>
      </c>
      <c r="E130" s="220" t="s">
        <v>1222</v>
      </c>
      <c r="F130" s="221" t="s">
        <v>1223</v>
      </c>
      <c r="G130" s="222" t="s">
        <v>636</v>
      </c>
      <c r="H130" s="223">
        <v>4</v>
      </c>
      <c r="I130" s="224"/>
      <c r="J130" s="225">
        <f>ROUND(I130*H130,2)</f>
        <v>0</v>
      </c>
      <c r="K130" s="221" t="s">
        <v>1</v>
      </c>
      <c r="L130" s="45"/>
      <c r="M130" s="226" t="s">
        <v>1</v>
      </c>
      <c r="N130" s="227" t="s">
        <v>43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141</v>
      </c>
      <c r="AT130" s="230" t="s">
        <v>136</v>
      </c>
      <c r="AU130" s="230" t="s">
        <v>88</v>
      </c>
      <c r="AY130" s="18" t="s">
        <v>134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86</v>
      </c>
      <c r="BK130" s="231">
        <f>ROUND(I130*H130,2)</f>
        <v>0</v>
      </c>
      <c r="BL130" s="18" t="s">
        <v>141</v>
      </c>
      <c r="BM130" s="230" t="s">
        <v>1224</v>
      </c>
    </row>
    <row r="131" s="2" customFormat="1" ht="62.7" customHeight="1">
      <c r="A131" s="39"/>
      <c r="B131" s="40"/>
      <c r="C131" s="219" t="s">
        <v>171</v>
      </c>
      <c r="D131" s="219" t="s">
        <v>136</v>
      </c>
      <c r="E131" s="220" t="s">
        <v>163</v>
      </c>
      <c r="F131" s="221" t="s">
        <v>164</v>
      </c>
      <c r="G131" s="222" t="s">
        <v>139</v>
      </c>
      <c r="H131" s="223">
        <v>2.911</v>
      </c>
      <c r="I131" s="224"/>
      <c r="J131" s="225">
        <f>ROUND(I131*H131,2)</f>
        <v>0</v>
      </c>
      <c r="K131" s="221" t="s">
        <v>140</v>
      </c>
      <c r="L131" s="45"/>
      <c r="M131" s="226" t="s">
        <v>1</v>
      </c>
      <c r="N131" s="227" t="s">
        <v>43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141</v>
      </c>
      <c r="AT131" s="230" t="s">
        <v>136</v>
      </c>
      <c r="AU131" s="230" t="s">
        <v>88</v>
      </c>
      <c r="AY131" s="18" t="s">
        <v>134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86</v>
      </c>
      <c r="BK131" s="231">
        <f>ROUND(I131*H131,2)</f>
        <v>0</v>
      </c>
      <c r="BL131" s="18" t="s">
        <v>141</v>
      </c>
      <c r="BM131" s="230" t="s">
        <v>1225</v>
      </c>
    </row>
    <row r="132" s="14" customFormat="1">
      <c r="A132" s="14"/>
      <c r="B132" s="244"/>
      <c r="C132" s="245"/>
      <c r="D132" s="234" t="s">
        <v>143</v>
      </c>
      <c r="E132" s="246" t="s">
        <v>1</v>
      </c>
      <c r="F132" s="247" t="s">
        <v>1226</v>
      </c>
      <c r="G132" s="245"/>
      <c r="H132" s="246" t="s">
        <v>1</v>
      </c>
      <c r="I132" s="248"/>
      <c r="J132" s="245"/>
      <c r="K132" s="245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143</v>
      </c>
      <c r="AU132" s="253" t="s">
        <v>88</v>
      </c>
      <c r="AV132" s="14" t="s">
        <v>86</v>
      </c>
      <c r="AW132" s="14" t="s">
        <v>35</v>
      </c>
      <c r="AX132" s="14" t="s">
        <v>78</v>
      </c>
      <c r="AY132" s="253" t="s">
        <v>134</v>
      </c>
    </row>
    <row r="133" s="13" customFormat="1">
      <c r="A133" s="13"/>
      <c r="B133" s="232"/>
      <c r="C133" s="233"/>
      <c r="D133" s="234" t="s">
        <v>143</v>
      </c>
      <c r="E133" s="235" t="s">
        <v>1</v>
      </c>
      <c r="F133" s="236" t="s">
        <v>1227</v>
      </c>
      <c r="G133" s="233"/>
      <c r="H133" s="237">
        <v>4.4778628056092</v>
      </c>
      <c r="I133" s="238"/>
      <c r="J133" s="233"/>
      <c r="K133" s="233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143</v>
      </c>
      <c r="AU133" s="243" t="s">
        <v>88</v>
      </c>
      <c r="AV133" s="13" t="s">
        <v>88</v>
      </c>
      <c r="AW133" s="13" t="s">
        <v>35</v>
      </c>
      <c r="AX133" s="13" t="s">
        <v>78</v>
      </c>
      <c r="AY133" s="243" t="s">
        <v>134</v>
      </c>
    </row>
    <row r="134" s="16" customFormat="1">
      <c r="A134" s="16"/>
      <c r="B134" s="265"/>
      <c r="C134" s="266"/>
      <c r="D134" s="234" t="s">
        <v>143</v>
      </c>
      <c r="E134" s="267" t="s">
        <v>1199</v>
      </c>
      <c r="F134" s="268" t="s">
        <v>162</v>
      </c>
      <c r="G134" s="266"/>
      <c r="H134" s="269">
        <v>4.4778628056092</v>
      </c>
      <c r="I134" s="270"/>
      <c r="J134" s="266"/>
      <c r="K134" s="266"/>
      <c r="L134" s="271"/>
      <c r="M134" s="272"/>
      <c r="N134" s="273"/>
      <c r="O134" s="273"/>
      <c r="P134" s="273"/>
      <c r="Q134" s="273"/>
      <c r="R134" s="273"/>
      <c r="S134" s="273"/>
      <c r="T134" s="274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T134" s="275" t="s">
        <v>143</v>
      </c>
      <c r="AU134" s="275" t="s">
        <v>88</v>
      </c>
      <c r="AV134" s="16" t="s">
        <v>141</v>
      </c>
      <c r="AW134" s="16" t="s">
        <v>35</v>
      </c>
      <c r="AX134" s="16" t="s">
        <v>78</v>
      </c>
      <c r="AY134" s="275" t="s">
        <v>134</v>
      </c>
    </row>
    <row r="135" s="14" customFormat="1">
      <c r="A135" s="14"/>
      <c r="B135" s="244"/>
      <c r="C135" s="245"/>
      <c r="D135" s="234" t="s">
        <v>143</v>
      </c>
      <c r="E135" s="246" t="s">
        <v>1</v>
      </c>
      <c r="F135" s="247" t="s">
        <v>1228</v>
      </c>
      <c r="G135" s="245"/>
      <c r="H135" s="246" t="s">
        <v>1</v>
      </c>
      <c r="I135" s="248"/>
      <c r="J135" s="245"/>
      <c r="K135" s="245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143</v>
      </c>
      <c r="AU135" s="253" t="s">
        <v>88</v>
      </c>
      <c r="AV135" s="14" t="s">
        <v>86</v>
      </c>
      <c r="AW135" s="14" t="s">
        <v>35</v>
      </c>
      <c r="AX135" s="14" t="s">
        <v>78</v>
      </c>
      <c r="AY135" s="253" t="s">
        <v>134</v>
      </c>
    </row>
    <row r="136" s="13" customFormat="1">
      <c r="A136" s="13"/>
      <c r="B136" s="232"/>
      <c r="C136" s="233"/>
      <c r="D136" s="234" t="s">
        <v>143</v>
      </c>
      <c r="E136" s="235" t="s">
        <v>1</v>
      </c>
      <c r="F136" s="236" t="s">
        <v>1229</v>
      </c>
      <c r="G136" s="233"/>
      <c r="H136" s="237">
        <v>2.91061082364598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143</v>
      </c>
      <c r="AU136" s="243" t="s">
        <v>88</v>
      </c>
      <c r="AV136" s="13" t="s">
        <v>88</v>
      </c>
      <c r="AW136" s="13" t="s">
        <v>35</v>
      </c>
      <c r="AX136" s="13" t="s">
        <v>86</v>
      </c>
      <c r="AY136" s="243" t="s">
        <v>134</v>
      </c>
    </row>
    <row r="137" s="2" customFormat="1" ht="62.7" customHeight="1">
      <c r="A137" s="39"/>
      <c r="B137" s="40"/>
      <c r="C137" s="219" t="s">
        <v>178</v>
      </c>
      <c r="D137" s="219" t="s">
        <v>136</v>
      </c>
      <c r="E137" s="220" t="s">
        <v>168</v>
      </c>
      <c r="F137" s="221" t="s">
        <v>169</v>
      </c>
      <c r="G137" s="222" t="s">
        <v>139</v>
      </c>
      <c r="H137" s="223">
        <v>1.567</v>
      </c>
      <c r="I137" s="224"/>
      <c r="J137" s="225">
        <f>ROUND(I137*H137,2)</f>
        <v>0</v>
      </c>
      <c r="K137" s="221" t="s">
        <v>607</v>
      </c>
      <c r="L137" s="45"/>
      <c r="M137" s="226" t="s">
        <v>1</v>
      </c>
      <c r="N137" s="227" t="s">
        <v>43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141</v>
      </c>
      <c r="AT137" s="230" t="s">
        <v>136</v>
      </c>
      <c r="AU137" s="230" t="s">
        <v>88</v>
      </c>
      <c r="AY137" s="18" t="s">
        <v>134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86</v>
      </c>
      <c r="BK137" s="231">
        <f>ROUND(I137*H137,2)</f>
        <v>0</v>
      </c>
      <c r="BL137" s="18" t="s">
        <v>141</v>
      </c>
      <c r="BM137" s="230" t="s">
        <v>1230</v>
      </c>
    </row>
    <row r="138" s="13" customFormat="1">
      <c r="A138" s="13"/>
      <c r="B138" s="232"/>
      <c r="C138" s="233"/>
      <c r="D138" s="234" t="s">
        <v>143</v>
      </c>
      <c r="E138" s="235" t="s">
        <v>1</v>
      </c>
      <c r="F138" s="236" t="s">
        <v>1231</v>
      </c>
      <c r="G138" s="233"/>
      <c r="H138" s="237">
        <v>1.5672519819632198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143</v>
      </c>
      <c r="AU138" s="243" t="s">
        <v>88</v>
      </c>
      <c r="AV138" s="13" t="s">
        <v>88</v>
      </c>
      <c r="AW138" s="13" t="s">
        <v>35</v>
      </c>
      <c r="AX138" s="13" t="s">
        <v>78</v>
      </c>
      <c r="AY138" s="243" t="s">
        <v>134</v>
      </c>
    </row>
    <row r="139" s="2" customFormat="1" ht="44.25" customHeight="1">
      <c r="A139" s="39"/>
      <c r="B139" s="40"/>
      <c r="C139" s="219" t="s">
        <v>184</v>
      </c>
      <c r="D139" s="219" t="s">
        <v>136</v>
      </c>
      <c r="E139" s="220" t="s">
        <v>1232</v>
      </c>
      <c r="F139" s="221" t="s">
        <v>1233</v>
      </c>
      <c r="G139" s="222" t="s">
        <v>139</v>
      </c>
      <c r="H139" s="223">
        <v>2.911</v>
      </c>
      <c r="I139" s="224"/>
      <c r="J139" s="225">
        <f>ROUND(I139*H139,2)</f>
        <v>0</v>
      </c>
      <c r="K139" s="221" t="s">
        <v>140</v>
      </c>
      <c r="L139" s="45"/>
      <c r="M139" s="226" t="s">
        <v>1</v>
      </c>
      <c r="N139" s="227" t="s">
        <v>43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141</v>
      </c>
      <c r="AT139" s="230" t="s">
        <v>136</v>
      </c>
      <c r="AU139" s="230" t="s">
        <v>88</v>
      </c>
      <c r="AY139" s="18" t="s">
        <v>134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86</v>
      </c>
      <c r="BK139" s="231">
        <f>ROUND(I139*H139,2)</f>
        <v>0</v>
      </c>
      <c r="BL139" s="18" t="s">
        <v>141</v>
      </c>
      <c r="BM139" s="230" t="s">
        <v>1234</v>
      </c>
    </row>
    <row r="140" s="14" customFormat="1">
      <c r="A140" s="14"/>
      <c r="B140" s="244"/>
      <c r="C140" s="245"/>
      <c r="D140" s="234" t="s">
        <v>143</v>
      </c>
      <c r="E140" s="246" t="s">
        <v>1</v>
      </c>
      <c r="F140" s="247" t="s">
        <v>1235</v>
      </c>
      <c r="G140" s="245"/>
      <c r="H140" s="246" t="s">
        <v>1</v>
      </c>
      <c r="I140" s="248"/>
      <c r="J140" s="245"/>
      <c r="K140" s="245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143</v>
      </c>
      <c r="AU140" s="253" t="s">
        <v>88</v>
      </c>
      <c r="AV140" s="14" t="s">
        <v>86</v>
      </c>
      <c r="AW140" s="14" t="s">
        <v>35</v>
      </c>
      <c r="AX140" s="14" t="s">
        <v>78</v>
      </c>
      <c r="AY140" s="253" t="s">
        <v>134</v>
      </c>
    </row>
    <row r="141" s="13" customFormat="1">
      <c r="A141" s="13"/>
      <c r="B141" s="232"/>
      <c r="C141" s="233"/>
      <c r="D141" s="234" t="s">
        <v>143</v>
      </c>
      <c r="E141" s="235" t="s">
        <v>1</v>
      </c>
      <c r="F141" s="236" t="s">
        <v>1236</v>
      </c>
      <c r="G141" s="233"/>
      <c r="H141" s="237">
        <v>2.91061082364598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143</v>
      </c>
      <c r="AU141" s="243" t="s">
        <v>88</v>
      </c>
      <c r="AV141" s="13" t="s">
        <v>88</v>
      </c>
      <c r="AW141" s="13" t="s">
        <v>35</v>
      </c>
      <c r="AX141" s="13" t="s">
        <v>86</v>
      </c>
      <c r="AY141" s="243" t="s">
        <v>134</v>
      </c>
    </row>
    <row r="142" s="2" customFormat="1" ht="44.25" customHeight="1">
      <c r="A142" s="39"/>
      <c r="B142" s="40"/>
      <c r="C142" s="219" t="s">
        <v>189</v>
      </c>
      <c r="D142" s="219" t="s">
        <v>136</v>
      </c>
      <c r="E142" s="220" t="s">
        <v>1237</v>
      </c>
      <c r="F142" s="221" t="s">
        <v>1238</v>
      </c>
      <c r="G142" s="222" t="s">
        <v>139</v>
      </c>
      <c r="H142" s="223">
        <v>1.567</v>
      </c>
      <c r="I142" s="224"/>
      <c r="J142" s="225">
        <f>ROUND(I142*H142,2)</f>
        <v>0</v>
      </c>
      <c r="K142" s="221" t="s">
        <v>140</v>
      </c>
      <c r="L142" s="45"/>
      <c r="M142" s="226" t="s">
        <v>1</v>
      </c>
      <c r="N142" s="227" t="s">
        <v>43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141</v>
      </c>
      <c r="AT142" s="230" t="s">
        <v>136</v>
      </c>
      <c r="AU142" s="230" t="s">
        <v>88</v>
      </c>
      <c r="AY142" s="18" t="s">
        <v>134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86</v>
      </c>
      <c r="BK142" s="231">
        <f>ROUND(I142*H142,2)</f>
        <v>0</v>
      </c>
      <c r="BL142" s="18" t="s">
        <v>141</v>
      </c>
      <c r="BM142" s="230" t="s">
        <v>1239</v>
      </c>
    </row>
    <row r="143" s="13" customFormat="1">
      <c r="A143" s="13"/>
      <c r="B143" s="232"/>
      <c r="C143" s="233"/>
      <c r="D143" s="234" t="s">
        <v>143</v>
      </c>
      <c r="E143" s="235" t="s">
        <v>1</v>
      </c>
      <c r="F143" s="236" t="s">
        <v>1231</v>
      </c>
      <c r="G143" s="233"/>
      <c r="H143" s="237">
        <v>1.5672519819632198</v>
      </c>
      <c r="I143" s="238"/>
      <c r="J143" s="233"/>
      <c r="K143" s="233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143</v>
      </c>
      <c r="AU143" s="243" t="s">
        <v>88</v>
      </c>
      <c r="AV143" s="13" t="s">
        <v>88</v>
      </c>
      <c r="AW143" s="13" t="s">
        <v>35</v>
      </c>
      <c r="AX143" s="13" t="s">
        <v>86</v>
      </c>
      <c r="AY143" s="243" t="s">
        <v>134</v>
      </c>
    </row>
    <row r="144" s="2" customFormat="1" ht="44.25" customHeight="1">
      <c r="A144" s="39"/>
      <c r="B144" s="40"/>
      <c r="C144" s="219" t="s">
        <v>195</v>
      </c>
      <c r="D144" s="219" t="s">
        <v>136</v>
      </c>
      <c r="E144" s="220" t="s">
        <v>172</v>
      </c>
      <c r="F144" s="221" t="s">
        <v>173</v>
      </c>
      <c r="G144" s="222" t="s">
        <v>174</v>
      </c>
      <c r="H144" s="223">
        <v>5.235</v>
      </c>
      <c r="I144" s="224"/>
      <c r="J144" s="225">
        <f>ROUND(I144*H144,2)</f>
        <v>0</v>
      </c>
      <c r="K144" s="221" t="s">
        <v>140</v>
      </c>
      <c r="L144" s="45"/>
      <c r="M144" s="226" t="s">
        <v>1</v>
      </c>
      <c r="N144" s="227" t="s">
        <v>43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141</v>
      </c>
      <c r="AT144" s="230" t="s">
        <v>136</v>
      </c>
      <c r="AU144" s="230" t="s">
        <v>88</v>
      </c>
      <c r="AY144" s="18" t="s">
        <v>134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86</v>
      </c>
      <c r="BK144" s="231">
        <f>ROUND(I144*H144,2)</f>
        <v>0</v>
      </c>
      <c r="BL144" s="18" t="s">
        <v>141</v>
      </c>
      <c r="BM144" s="230" t="s">
        <v>1240</v>
      </c>
    </row>
    <row r="145" s="14" customFormat="1">
      <c r="A145" s="14"/>
      <c r="B145" s="244"/>
      <c r="C145" s="245"/>
      <c r="D145" s="234" t="s">
        <v>143</v>
      </c>
      <c r="E145" s="246" t="s">
        <v>1</v>
      </c>
      <c r="F145" s="247" t="s">
        <v>1241</v>
      </c>
      <c r="G145" s="245"/>
      <c r="H145" s="246" t="s">
        <v>1</v>
      </c>
      <c r="I145" s="248"/>
      <c r="J145" s="245"/>
      <c r="K145" s="245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143</v>
      </c>
      <c r="AU145" s="253" t="s">
        <v>88</v>
      </c>
      <c r="AV145" s="14" t="s">
        <v>86</v>
      </c>
      <c r="AW145" s="14" t="s">
        <v>35</v>
      </c>
      <c r="AX145" s="14" t="s">
        <v>78</v>
      </c>
      <c r="AY145" s="253" t="s">
        <v>134</v>
      </c>
    </row>
    <row r="146" s="13" customFormat="1">
      <c r="A146" s="13"/>
      <c r="B146" s="232"/>
      <c r="C146" s="233"/>
      <c r="D146" s="234" t="s">
        <v>143</v>
      </c>
      <c r="E146" s="235" t="s">
        <v>1</v>
      </c>
      <c r="F146" s="236" t="s">
        <v>1242</v>
      </c>
      <c r="G146" s="233"/>
      <c r="H146" s="237">
        <v>5.235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143</v>
      </c>
      <c r="AU146" s="243" t="s">
        <v>88</v>
      </c>
      <c r="AV146" s="13" t="s">
        <v>88</v>
      </c>
      <c r="AW146" s="13" t="s">
        <v>35</v>
      </c>
      <c r="AX146" s="13" t="s">
        <v>86</v>
      </c>
      <c r="AY146" s="243" t="s">
        <v>134</v>
      </c>
    </row>
    <row r="147" s="2" customFormat="1" ht="16.5" customHeight="1">
      <c r="A147" s="39"/>
      <c r="B147" s="40"/>
      <c r="C147" s="219" t="s">
        <v>201</v>
      </c>
      <c r="D147" s="219" t="s">
        <v>136</v>
      </c>
      <c r="E147" s="220" t="s">
        <v>179</v>
      </c>
      <c r="F147" s="221" t="s">
        <v>180</v>
      </c>
      <c r="G147" s="222" t="s">
        <v>174</v>
      </c>
      <c r="H147" s="223">
        <v>2.243</v>
      </c>
      <c r="I147" s="224"/>
      <c r="J147" s="225">
        <f>ROUND(I147*H147,2)</f>
        <v>0</v>
      </c>
      <c r="K147" s="221" t="s">
        <v>1</v>
      </c>
      <c r="L147" s="45"/>
      <c r="M147" s="226" t="s">
        <v>1</v>
      </c>
      <c r="N147" s="227" t="s">
        <v>43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141</v>
      </c>
      <c r="AT147" s="230" t="s">
        <v>136</v>
      </c>
      <c r="AU147" s="230" t="s">
        <v>88</v>
      </c>
      <c r="AY147" s="18" t="s">
        <v>134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86</v>
      </c>
      <c r="BK147" s="231">
        <f>ROUND(I147*H147,2)</f>
        <v>0</v>
      </c>
      <c r="BL147" s="18" t="s">
        <v>141</v>
      </c>
      <c r="BM147" s="230" t="s">
        <v>1243</v>
      </c>
    </row>
    <row r="148" s="14" customFormat="1">
      <c r="A148" s="14"/>
      <c r="B148" s="244"/>
      <c r="C148" s="245"/>
      <c r="D148" s="234" t="s">
        <v>143</v>
      </c>
      <c r="E148" s="246" t="s">
        <v>1</v>
      </c>
      <c r="F148" s="247" t="s">
        <v>182</v>
      </c>
      <c r="G148" s="245"/>
      <c r="H148" s="246" t="s">
        <v>1</v>
      </c>
      <c r="I148" s="248"/>
      <c r="J148" s="245"/>
      <c r="K148" s="245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143</v>
      </c>
      <c r="AU148" s="253" t="s">
        <v>88</v>
      </c>
      <c r="AV148" s="14" t="s">
        <v>86</v>
      </c>
      <c r="AW148" s="14" t="s">
        <v>35</v>
      </c>
      <c r="AX148" s="14" t="s">
        <v>78</v>
      </c>
      <c r="AY148" s="253" t="s">
        <v>134</v>
      </c>
    </row>
    <row r="149" s="13" customFormat="1">
      <c r="A149" s="13"/>
      <c r="B149" s="232"/>
      <c r="C149" s="233"/>
      <c r="D149" s="234" t="s">
        <v>143</v>
      </c>
      <c r="E149" s="235" t="s">
        <v>1</v>
      </c>
      <c r="F149" s="236" t="s">
        <v>1244</v>
      </c>
      <c r="G149" s="233"/>
      <c r="H149" s="237">
        <v>2.24340926561021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143</v>
      </c>
      <c r="AU149" s="243" t="s">
        <v>88</v>
      </c>
      <c r="AV149" s="13" t="s">
        <v>88</v>
      </c>
      <c r="AW149" s="13" t="s">
        <v>35</v>
      </c>
      <c r="AX149" s="13" t="s">
        <v>86</v>
      </c>
      <c r="AY149" s="243" t="s">
        <v>134</v>
      </c>
    </row>
    <row r="150" s="2" customFormat="1" ht="37.8" customHeight="1">
      <c r="A150" s="39"/>
      <c r="B150" s="40"/>
      <c r="C150" s="219" t="s">
        <v>8</v>
      </c>
      <c r="D150" s="219" t="s">
        <v>136</v>
      </c>
      <c r="E150" s="220" t="s">
        <v>185</v>
      </c>
      <c r="F150" s="221" t="s">
        <v>186</v>
      </c>
      <c r="G150" s="222" t="s">
        <v>139</v>
      </c>
      <c r="H150" s="223">
        <v>4.478</v>
      </c>
      <c r="I150" s="224"/>
      <c r="J150" s="225">
        <f>ROUND(I150*H150,2)</f>
        <v>0</v>
      </c>
      <c r="K150" s="221" t="s">
        <v>140</v>
      </c>
      <c r="L150" s="45"/>
      <c r="M150" s="226" t="s">
        <v>1</v>
      </c>
      <c r="N150" s="227" t="s">
        <v>43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141</v>
      </c>
      <c r="AT150" s="230" t="s">
        <v>136</v>
      </c>
      <c r="AU150" s="230" t="s">
        <v>88</v>
      </c>
      <c r="AY150" s="18" t="s">
        <v>134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86</v>
      </c>
      <c r="BK150" s="231">
        <f>ROUND(I150*H150,2)</f>
        <v>0</v>
      </c>
      <c r="BL150" s="18" t="s">
        <v>141</v>
      </c>
      <c r="BM150" s="230" t="s">
        <v>1245</v>
      </c>
    </row>
    <row r="151" s="13" customFormat="1">
      <c r="A151" s="13"/>
      <c r="B151" s="232"/>
      <c r="C151" s="233"/>
      <c r="D151" s="234" t="s">
        <v>143</v>
      </c>
      <c r="E151" s="235" t="s">
        <v>1</v>
      </c>
      <c r="F151" s="236" t="s">
        <v>1246</v>
      </c>
      <c r="G151" s="233"/>
      <c r="H151" s="237">
        <v>4.4778628056092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143</v>
      </c>
      <c r="AU151" s="243" t="s">
        <v>88</v>
      </c>
      <c r="AV151" s="13" t="s">
        <v>88</v>
      </c>
      <c r="AW151" s="13" t="s">
        <v>35</v>
      </c>
      <c r="AX151" s="13" t="s">
        <v>86</v>
      </c>
      <c r="AY151" s="243" t="s">
        <v>134</v>
      </c>
    </row>
    <row r="152" s="12" customFormat="1" ht="22.8" customHeight="1">
      <c r="A152" s="12"/>
      <c r="B152" s="203"/>
      <c r="C152" s="204"/>
      <c r="D152" s="205" t="s">
        <v>77</v>
      </c>
      <c r="E152" s="217" t="s">
        <v>88</v>
      </c>
      <c r="F152" s="217" t="s">
        <v>491</v>
      </c>
      <c r="G152" s="204"/>
      <c r="H152" s="204"/>
      <c r="I152" s="207"/>
      <c r="J152" s="218">
        <f>BK152</f>
        <v>0</v>
      </c>
      <c r="K152" s="204"/>
      <c r="L152" s="209"/>
      <c r="M152" s="210"/>
      <c r="N152" s="211"/>
      <c r="O152" s="211"/>
      <c r="P152" s="212">
        <f>SUM(P153:P177)</f>
        <v>0</v>
      </c>
      <c r="Q152" s="211"/>
      <c r="R152" s="212">
        <f>SUM(R153:R177)</f>
        <v>8.1223213</v>
      </c>
      <c r="S152" s="211"/>
      <c r="T152" s="213">
        <f>SUM(T153:T177)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4" t="s">
        <v>86</v>
      </c>
      <c r="AT152" s="215" t="s">
        <v>77</v>
      </c>
      <c r="AU152" s="215" t="s">
        <v>86</v>
      </c>
      <c r="AY152" s="214" t="s">
        <v>134</v>
      </c>
      <c r="BK152" s="216">
        <f>SUM(BK153:BK177)</f>
        <v>0</v>
      </c>
    </row>
    <row r="153" s="2" customFormat="1" ht="44.25" customHeight="1">
      <c r="A153" s="39"/>
      <c r="B153" s="40"/>
      <c r="C153" s="219" t="s">
        <v>210</v>
      </c>
      <c r="D153" s="219" t="s">
        <v>136</v>
      </c>
      <c r="E153" s="220" t="s">
        <v>1247</v>
      </c>
      <c r="F153" s="221" t="s">
        <v>1248</v>
      </c>
      <c r="G153" s="222" t="s">
        <v>256</v>
      </c>
      <c r="H153" s="223">
        <v>23.4</v>
      </c>
      <c r="I153" s="224"/>
      <c r="J153" s="225">
        <f>ROUND(I153*H153,2)</f>
        <v>0</v>
      </c>
      <c r="K153" s="221" t="s">
        <v>140</v>
      </c>
      <c r="L153" s="45"/>
      <c r="M153" s="226" t="s">
        <v>1</v>
      </c>
      <c r="N153" s="227" t="s">
        <v>43</v>
      </c>
      <c r="O153" s="92"/>
      <c r="P153" s="228">
        <f>O153*H153</f>
        <v>0</v>
      </c>
      <c r="Q153" s="228">
        <v>0.00011</v>
      </c>
      <c r="R153" s="228">
        <f>Q153*H153</f>
        <v>0.002574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141</v>
      </c>
      <c r="AT153" s="230" t="s">
        <v>136</v>
      </c>
      <c r="AU153" s="230" t="s">
        <v>88</v>
      </c>
      <c r="AY153" s="18" t="s">
        <v>134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86</v>
      </c>
      <c r="BK153" s="231">
        <f>ROUND(I153*H153,2)</f>
        <v>0</v>
      </c>
      <c r="BL153" s="18" t="s">
        <v>141</v>
      </c>
      <c r="BM153" s="230" t="s">
        <v>1249</v>
      </c>
    </row>
    <row r="154" s="13" customFormat="1">
      <c r="A154" s="13"/>
      <c r="B154" s="232"/>
      <c r="C154" s="233"/>
      <c r="D154" s="234" t="s">
        <v>143</v>
      </c>
      <c r="E154" s="235" t="s">
        <v>1</v>
      </c>
      <c r="F154" s="236" t="s">
        <v>1250</v>
      </c>
      <c r="G154" s="233"/>
      <c r="H154" s="237">
        <v>23.4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143</v>
      </c>
      <c r="AU154" s="243" t="s">
        <v>88</v>
      </c>
      <c r="AV154" s="13" t="s">
        <v>88</v>
      </c>
      <c r="AW154" s="13" t="s">
        <v>35</v>
      </c>
      <c r="AX154" s="13" t="s">
        <v>86</v>
      </c>
      <c r="AY154" s="243" t="s">
        <v>134</v>
      </c>
    </row>
    <row r="155" s="2" customFormat="1" ht="44.25" customHeight="1">
      <c r="A155" s="39"/>
      <c r="B155" s="40"/>
      <c r="C155" s="219" t="s">
        <v>214</v>
      </c>
      <c r="D155" s="219" t="s">
        <v>136</v>
      </c>
      <c r="E155" s="220" t="s">
        <v>1251</v>
      </c>
      <c r="F155" s="221" t="s">
        <v>1252</v>
      </c>
      <c r="G155" s="222" t="s">
        <v>256</v>
      </c>
      <c r="H155" s="223">
        <v>12.6</v>
      </c>
      <c r="I155" s="224"/>
      <c r="J155" s="225">
        <f>ROUND(I155*H155,2)</f>
        <v>0</v>
      </c>
      <c r="K155" s="221" t="s">
        <v>140</v>
      </c>
      <c r="L155" s="45"/>
      <c r="M155" s="226" t="s">
        <v>1</v>
      </c>
      <c r="N155" s="227" t="s">
        <v>43</v>
      </c>
      <c r="O155" s="92"/>
      <c r="P155" s="228">
        <f>O155*H155</f>
        <v>0</v>
      </c>
      <c r="Q155" s="228">
        <v>0.00011</v>
      </c>
      <c r="R155" s="228">
        <f>Q155*H155</f>
        <v>0.0013860000000000002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141</v>
      </c>
      <c r="AT155" s="230" t="s">
        <v>136</v>
      </c>
      <c r="AU155" s="230" t="s">
        <v>88</v>
      </c>
      <c r="AY155" s="18" t="s">
        <v>134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86</v>
      </c>
      <c r="BK155" s="231">
        <f>ROUND(I155*H155,2)</f>
        <v>0</v>
      </c>
      <c r="BL155" s="18" t="s">
        <v>141</v>
      </c>
      <c r="BM155" s="230" t="s">
        <v>1253</v>
      </c>
    </row>
    <row r="156" s="13" customFormat="1">
      <c r="A156" s="13"/>
      <c r="B156" s="232"/>
      <c r="C156" s="233"/>
      <c r="D156" s="234" t="s">
        <v>143</v>
      </c>
      <c r="E156" s="235" t="s">
        <v>1</v>
      </c>
      <c r="F156" s="236" t="s">
        <v>1254</v>
      </c>
      <c r="G156" s="233"/>
      <c r="H156" s="237">
        <v>12.6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143</v>
      </c>
      <c r="AU156" s="243" t="s">
        <v>88</v>
      </c>
      <c r="AV156" s="13" t="s">
        <v>88</v>
      </c>
      <c r="AW156" s="13" t="s">
        <v>35</v>
      </c>
      <c r="AX156" s="13" t="s">
        <v>86</v>
      </c>
      <c r="AY156" s="243" t="s">
        <v>134</v>
      </c>
    </row>
    <row r="157" s="2" customFormat="1" ht="24.15" customHeight="1">
      <c r="A157" s="39"/>
      <c r="B157" s="40"/>
      <c r="C157" s="219" t="s">
        <v>220</v>
      </c>
      <c r="D157" s="219" t="s">
        <v>136</v>
      </c>
      <c r="E157" s="220" t="s">
        <v>1255</v>
      </c>
      <c r="F157" s="221" t="s">
        <v>1256</v>
      </c>
      <c r="G157" s="222" t="s">
        <v>256</v>
      </c>
      <c r="H157" s="223">
        <v>36</v>
      </c>
      <c r="I157" s="224"/>
      <c r="J157" s="225">
        <f>ROUND(I157*H157,2)</f>
        <v>0</v>
      </c>
      <c r="K157" s="221" t="s">
        <v>140</v>
      </c>
      <c r="L157" s="45"/>
      <c r="M157" s="226" t="s">
        <v>1</v>
      </c>
      <c r="N157" s="227" t="s">
        <v>43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141</v>
      </c>
      <c r="AT157" s="230" t="s">
        <v>136</v>
      </c>
      <c r="AU157" s="230" t="s">
        <v>88</v>
      </c>
      <c r="AY157" s="18" t="s">
        <v>134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86</v>
      </c>
      <c r="BK157" s="231">
        <f>ROUND(I157*H157,2)</f>
        <v>0</v>
      </c>
      <c r="BL157" s="18" t="s">
        <v>141</v>
      </c>
      <c r="BM157" s="230" t="s">
        <v>1257</v>
      </c>
    </row>
    <row r="158" s="13" customFormat="1">
      <c r="A158" s="13"/>
      <c r="B158" s="232"/>
      <c r="C158" s="233"/>
      <c r="D158" s="234" t="s">
        <v>143</v>
      </c>
      <c r="E158" s="235" t="s">
        <v>1</v>
      </c>
      <c r="F158" s="236" t="s">
        <v>1197</v>
      </c>
      <c r="G158" s="233"/>
      <c r="H158" s="237">
        <v>36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143</v>
      </c>
      <c r="AU158" s="243" t="s">
        <v>88</v>
      </c>
      <c r="AV158" s="13" t="s">
        <v>88</v>
      </c>
      <c r="AW158" s="13" t="s">
        <v>35</v>
      </c>
      <c r="AX158" s="13" t="s">
        <v>86</v>
      </c>
      <c r="AY158" s="243" t="s">
        <v>134</v>
      </c>
    </row>
    <row r="159" s="2" customFormat="1" ht="37.8" customHeight="1">
      <c r="A159" s="39"/>
      <c r="B159" s="40"/>
      <c r="C159" s="219" t="s">
        <v>228</v>
      </c>
      <c r="D159" s="219" t="s">
        <v>136</v>
      </c>
      <c r="E159" s="220" t="s">
        <v>1258</v>
      </c>
      <c r="F159" s="221" t="s">
        <v>1259</v>
      </c>
      <c r="G159" s="222" t="s">
        <v>256</v>
      </c>
      <c r="H159" s="223">
        <v>36</v>
      </c>
      <c r="I159" s="224"/>
      <c r="J159" s="225">
        <f>ROUND(I159*H159,2)</f>
        <v>0</v>
      </c>
      <c r="K159" s="221" t="s">
        <v>140</v>
      </c>
      <c r="L159" s="45"/>
      <c r="M159" s="226" t="s">
        <v>1</v>
      </c>
      <c r="N159" s="227" t="s">
        <v>43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141</v>
      </c>
      <c r="AT159" s="230" t="s">
        <v>136</v>
      </c>
      <c r="AU159" s="230" t="s">
        <v>88</v>
      </c>
      <c r="AY159" s="18" t="s">
        <v>134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86</v>
      </c>
      <c r="BK159" s="231">
        <f>ROUND(I159*H159,2)</f>
        <v>0</v>
      </c>
      <c r="BL159" s="18" t="s">
        <v>141</v>
      </c>
      <c r="BM159" s="230" t="s">
        <v>1260</v>
      </c>
    </row>
    <row r="160" s="14" customFormat="1">
      <c r="A160" s="14"/>
      <c r="B160" s="244"/>
      <c r="C160" s="245"/>
      <c r="D160" s="234" t="s">
        <v>143</v>
      </c>
      <c r="E160" s="246" t="s">
        <v>1</v>
      </c>
      <c r="F160" s="247" t="s">
        <v>1261</v>
      </c>
      <c r="G160" s="245"/>
      <c r="H160" s="246" t="s">
        <v>1</v>
      </c>
      <c r="I160" s="248"/>
      <c r="J160" s="245"/>
      <c r="K160" s="245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143</v>
      </c>
      <c r="AU160" s="253" t="s">
        <v>88</v>
      </c>
      <c r="AV160" s="14" t="s">
        <v>86</v>
      </c>
      <c r="AW160" s="14" t="s">
        <v>35</v>
      </c>
      <c r="AX160" s="14" t="s">
        <v>78</v>
      </c>
      <c r="AY160" s="253" t="s">
        <v>134</v>
      </c>
    </row>
    <row r="161" s="13" customFormat="1">
      <c r="A161" s="13"/>
      <c r="B161" s="232"/>
      <c r="C161" s="233"/>
      <c r="D161" s="234" t="s">
        <v>143</v>
      </c>
      <c r="E161" s="235" t="s">
        <v>1</v>
      </c>
      <c r="F161" s="236" t="s">
        <v>1262</v>
      </c>
      <c r="G161" s="233"/>
      <c r="H161" s="237">
        <v>36</v>
      </c>
      <c r="I161" s="238"/>
      <c r="J161" s="233"/>
      <c r="K161" s="233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143</v>
      </c>
      <c r="AU161" s="243" t="s">
        <v>88</v>
      </c>
      <c r="AV161" s="13" t="s">
        <v>88</v>
      </c>
      <c r="AW161" s="13" t="s">
        <v>35</v>
      </c>
      <c r="AX161" s="13" t="s">
        <v>86</v>
      </c>
      <c r="AY161" s="243" t="s">
        <v>134</v>
      </c>
    </row>
    <row r="162" s="2" customFormat="1" ht="24.15" customHeight="1">
      <c r="A162" s="39"/>
      <c r="B162" s="40"/>
      <c r="C162" s="276" t="s">
        <v>232</v>
      </c>
      <c r="D162" s="276" t="s">
        <v>196</v>
      </c>
      <c r="E162" s="277" t="s">
        <v>1263</v>
      </c>
      <c r="F162" s="278" t="s">
        <v>1264</v>
      </c>
      <c r="G162" s="279" t="s">
        <v>526</v>
      </c>
      <c r="H162" s="280">
        <v>4</v>
      </c>
      <c r="I162" s="281"/>
      <c r="J162" s="282">
        <f>ROUND(I162*H162,2)</f>
        <v>0</v>
      </c>
      <c r="K162" s="278" t="s">
        <v>1</v>
      </c>
      <c r="L162" s="283"/>
      <c r="M162" s="284" t="s">
        <v>1</v>
      </c>
      <c r="N162" s="285" t="s">
        <v>43</v>
      </c>
      <c r="O162" s="92"/>
      <c r="P162" s="228">
        <f>O162*H162</f>
        <v>0</v>
      </c>
      <c r="Q162" s="228">
        <v>0.0046899999999999992</v>
      </c>
      <c r="R162" s="228">
        <f>Q162*H162</f>
        <v>0.01876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184</v>
      </c>
      <c r="AT162" s="230" t="s">
        <v>196</v>
      </c>
      <c r="AU162" s="230" t="s">
        <v>88</v>
      </c>
      <c r="AY162" s="18" t="s">
        <v>134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86</v>
      </c>
      <c r="BK162" s="231">
        <f>ROUND(I162*H162,2)</f>
        <v>0</v>
      </c>
      <c r="BL162" s="18" t="s">
        <v>141</v>
      </c>
      <c r="BM162" s="230" t="s">
        <v>1265</v>
      </c>
    </row>
    <row r="163" s="2" customFormat="1" ht="24.15" customHeight="1">
      <c r="A163" s="39"/>
      <c r="B163" s="40"/>
      <c r="C163" s="219" t="s">
        <v>236</v>
      </c>
      <c r="D163" s="219" t="s">
        <v>136</v>
      </c>
      <c r="E163" s="220" t="s">
        <v>1266</v>
      </c>
      <c r="F163" s="221" t="s">
        <v>1267</v>
      </c>
      <c r="G163" s="222" t="s">
        <v>526</v>
      </c>
      <c r="H163" s="223">
        <v>4</v>
      </c>
      <c r="I163" s="224"/>
      <c r="J163" s="225">
        <f>ROUND(I163*H163,2)</f>
        <v>0</v>
      </c>
      <c r="K163" s="221" t="s">
        <v>1</v>
      </c>
      <c r="L163" s="45"/>
      <c r="M163" s="226" t="s">
        <v>1</v>
      </c>
      <c r="N163" s="227" t="s">
        <v>43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141</v>
      </c>
      <c r="AT163" s="230" t="s">
        <v>136</v>
      </c>
      <c r="AU163" s="230" t="s">
        <v>88</v>
      </c>
      <c r="AY163" s="18" t="s">
        <v>134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86</v>
      </c>
      <c r="BK163" s="231">
        <f>ROUND(I163*H163,2)</f>
        <v>0</v>
      </c>
      <c r="BL163" s="18" t="s">
        <v>141</v>
      </c>
      <c r="BM163" s="230" t="s">
        <v>1268</v>
      </c>
    </row>
    <row r="164" s="13" customFormat="1">
      <c r="A164" s="13"/>
      <c r="B164" s="232"/>
      <c r="C164" s="233"/>
      <c r="D164" s="234" t="s">
        <v>143</v>
      </c>
      <c r="E164" s="235" t="s">
        <v>1</v>
      </c>
      <c r="F164" s="236" t="s">
        <v>1269</v>
      </c>
      <c r="G164" s="233"/>
      <c r="H164" s="237">
        <v>4</v>
      </c>
      <c r="I164" s="238"/>
      <c r="J164" s="233"/>
      <c r="K164" s="233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143</v>
      </c>
      <c r="AU164" s="243" t="s">
        <v>88</v>
      </c>
      <c r="AV164" s="13" t="s">
        <v>88</v>
      </c>
      <c r="AW164" s="13" t="s">
        <v>35</v>
      </c>
      <c r="AX164" s="13" t="s">
        <v>86</v>
      </c>
      <c r="AY164" s="243" t="s">
        <v>134</v>
      </c>
    </row>
    <row r="165" s="2" customFormat="1" ht="16.5" customHeight="1">
      <c r="A165" s="39"/>
      <c r="B165" s="40"/>
      <c r="C165" s="219" t="s">
        <v>242</v>
      </c>
      <c r="D165" s="219" t="s">
        <v>136</v>
      </c>
      <c r="E165" s="220" t="s">
        <v>1270</v>
      </c>
      <c r="F165" s="221" t="s">
        <v>1271</v>
      </c>
      <c r="G165" s="222" t="s">
        <v>139</v>
      </c>
      <c r="H165" s="223">
        <v>3.269</v>
      </c>
      <c r="I165" s="224"/>
      <c r="J165" s="225">
        <f>ROUND(I165*H165,2)</f>
        <v>0</v>
      </c>
      <c r="K165" s="221" t="s">
        <v>140</v>
      </c>
      <c r="L165" s="45"/>
      <c r="M165" s="226" t="s">
        <v>1</v>
      </c>
      <c r="N165" s="227" t="s">
        <v>43</v>
      </c>
      <c r="O165" s="92"/>
      <c r="P165" s="228">
        <f>O165*H165</f>
        <v>0</v>
      </c>
      <c r="Q165" s="228">
        <v>2.4777</v>
      </c>
      <c r="R165" s="228">
        <f>Q165*H165</f>
        <v>8.0996013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141</v>
      </c>
      <c r="AT165" s="230" t="s">
        <v>136</v>
      </c>
      <c r="AU165" s="230" t="s">
        <v>88</v>
      </c>
      <c r="AY165" s="18" t="s">
        <v>134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86</v>
      </c>
      <c r="BK165" s="231">
        <f>ROUND(I165*H165,2)</f>
        <v>0</v>
      </c>
      <c r="BL165" s="18" t="s">
        <v>141</v>
      </c>
      <c r="BM165" s="230" t="s">
        <v>1272</v>
      </c>
    </row>
    <row r="166" s="14" customFormat="1">
      <c r="A166" s="14"/>
      <c r="B166" s="244"/>
      <c r="C166" s="245"/>
      <c r="D166" s="234" t="s">
        <v>143</v>
      </c>
      <c r="E166" s="246" t="s">
        <v>1</v>
      </c>
      <c r="F166" s="247" t="s">
        <v>1273</v>
      </c>
      <c r="G166" s="245"/>
      <c r="H166" s="246" t="s">
        <v>1</v>
      </c>
      <c r="I166" s="248"/>
      <c r="J166" s="245"/>
      <c r="K166" s="245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143</v>
      </c>
      <c r="AU166" s="253" t="s">
        <v>88</v>
      </c>
      <c r="AV166" s="14" t="s">
        <v>86</v>
      </c>
      <c r="AW166" s="14" t="s">
        <v>35</v>
      </c>
      <c r="AX166" s="14" t="s">
        <v>78</v>
      </c>
      <c r="AY166" s="253" t="s">
        <v>134</v>
      </c>
    </row>
    <row r="167" s="13" customFormat="1">
      <c r="A167" s="13"/>
      <c r="B167" s="232"/>
      <c r="C167" s="233"/>
      <c r="D167" s="234" t="s">
        <v>143</v>
      </c>
      <c r="E167" s="235" t="s">
        <v>1</v>
      </c>
      <c r="F167" s="236" t="s">
        <v>1274</v>
      </c>
      <c r="G167" s="233"/>
      <c r="H167" s="237">
        <v>3.26851299679504</v>
      </c>
      <c r="I167" s="238"/>
      <c r="J167" s="233"/>
      <c r="K167" s="233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143</v>
      </c>
      <c r="AU167" s="243" t="s">
        <v>88</v>
      </c>
      <c r="AV167" s="13" t="s">
        <v>88</v>
      </c>
      <c r="AW167" s="13" t="s">
        <v>35</v>
      </c>
      <c r="AX167" s="13" t="s">
        <v>78</v>
      </c>
      <c r="AY167" s="243" t="s">
        <v>134</v>
      </c>
    </row>
    <row r="168" s="13" customFormat="1">
      <c r="A168" s="13"/>
      <c r="B168" s="232"/>
      <c r="C168" s="233"/>
      <c r="D168" s="234" t="s">
        <v>143</v>
      </c>
      <c r="E168" s="235" t="s">
        <v>1</v>
      </c>
      <c r="F168" s="236" t="s">
        <v>1275</v>
      </c>
      <c r="G168" s="233"/>
      <c r="H168" s="237">
        <v>-0.916088417786844</v>
      </c>
      <c r="I168" s="238"/>
      <c r="J168" s="233"/>
      <c r="K168" s="233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143</v>
      </c>
      <c r="AU168" s="243" t="s">
        <v>88</v>
      </c>
      <c r="AV168" s="13" t="s">
        <v>88</v>
      </c>
      <c r="AW168" s="13" t="s">
        <v>35</v>
      </c>
      <c r="AX168" s="13" t="s">
        <v>78</v>
      </c>
      <c r="AY168" s="243" t="s">
        <v>134</v>
      </c>
    </row>
    <row r="169" s="14" customFormat="1">
      <c r="A169" s="14"/>
      <c r="B169" s="244"/>
      <c r="C169" s="245"/>
      <c r="D169" s="234" t="s">
        <v>143</v>
      </c>
      <c r="E169" s="246" t="s">
        <v>1</v>
      </c>
      <c r="F169" s="247" t="s">
        <v>1276</v>
      </c>
      <c r="G169" s="245"/>
      <c r="H169" s="246" t="s">
        <v>1</v>
      </c>
      <c r="I169" s="248"/>
      <c r="J169" s="245"/>
      <c r="K169" s="245"/>
      <c r="L169" s="249"/>
      <c r="M169" s="250"/>
      <c r="N169" s="251"/>
      <c r="O169" s="251"/>
      <c r="P169" s="251"/>
      <c r="Q169" s="251"/>
      <c r="R169" s="251"/>
      <c r="S169" s="251"/>
      <c r="T169" s="25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3" t="s">
        <v>143</v>
      </c>
      <c r="AU169" s="253" t="s">
        <v>88</v>
      </c>
      <c r="AV169" s="14" t="s">
        <v>86</v>
      </c>
      <c r="AW169" s="14" t="s">
        <v>35</v>
      </c>
      <c r="AX169" s="14" t="s">
        <v>78</v>
      </c>
      <c r="AY169" s="253" t="s">
        <v>134</v>
      </c>
    </row>
    <row r="170" s="13" customFormat="1">
      <c r="A170" s="13"/>
      <c r="B170" s="232"/>
      <c r="C170" s="233"/>
      <c r="D170" s="234" t="s">
        <v>143</v>
      </c>
      <c r="E170" s="235" t="s">
        <v>1</v>
      </c>
      <c r="F170" s="236" t="s">
        <v>1277</v>
      </c>
      <c r="G170" s="233"/>
      <c r="H170" s="237">
        <v>0.916088417786844</v>
      </c>
      <c r="I170" s="238"/>
      <c r="J170" s="233"/>
      <c r="K170" s="233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143</v>
      </c>
      <c r="AU170" s="243" t="s">
        <v>88</v>
      </c>
      <c r="AV170" s="13" t="s">
        <v>88</v>
      </c>
      <c r="AW170" s="13" t="s">
        <v>35</v>
      </c>
      <c r="AX170" s="13" t="s">
        <v>78</v>
      </c>
      <c r="AY170" s="243" t="s">
        <v>134</v>
      </c>
    </row>
    <row r="171" s="16" customFormat="1">
      <c r="A171" s="16"/>
      <c r="B171" s="265"/>
      <c r="C171" s="266"/>
      <c r="D171" s="234" t="s">
        <v>143</v>
      </c>
      <c r="E171" s="267" t="s">
        <v>1</v>
      </c>
      <c r="F171" s="268" t="s">
        <v>162</v>
      </c>
      <c r="G171" s="266"/>
      <c r="H171" s="269">
        <v>3.26851299679504</v>
      </c>
      <c r="I171" s="270"/>
      <c r="J171" s="266"/>
      <c r="K171" s="266"/>
      <c r="L171" s="271"/>
      <c r="M171" s="272"/>
      <c r="N171" s="273"/>
      <c r="O171" s="273"/>
      <c r="P171" s="273"/>
      <c r="Q171" s="273"/>
      <c r="R171" s="273"/>
      <c r="S171" s="273"/>
      <c r="T171" s="274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T171" s="275" t="s">
        <v>143</v>
      </c>
      <c r="AU171" s="275" t="s">
        <v>88</v>
      </c>
      <c r="AV171" s="16" t="s">
        <v>141</v>
      </c>
      <c r="AW171" s="16" t="s">
        <v>35</v>
      </c>
      <c r="AX171" s="16" t="s">
        <v>86</v>
      </c>
      <c r="AY171" s="275" t="s">
        <v>134</v>
      </c>
    </row>
    <row r="172" s="2" customFormat="1" ht="16.5" customHeight="1">
      <c r="A172" s="39"/>
      <c r="B172" s="40"/>
      <c r="C172" s="219" t="s">
        <v>250</v>
      </c>
      <c r="D172" s="219" t="s">
        <v>136</v>
      </c>
      <c r="E172" s="220" t="s">
        <v>1278</v>
      </c>
      <c r="F172" s="221" t="s">
        <v>1279</v>
      </c>
      <c r="G172" s="222" t="s">
        <v>400</v>
      </c>
      <c r="H172" s="223">
        <v>2</v>
      </c>
      <c r="I172" s="224"/>
      <c r="J172" s="225">
        <f>ROUND(I172*H172,2)</f>
        <v>0</v>
      </c>
      <c r="K172" s="221" t="s">
        <v>1</v>
      </c>
      <c r="L172" s="45"/>
      <c r="M172" s="226" t="s">
        <v>1</v>
      </c>
      <c r="N172" s="227" t="s">
        <v>43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141</v>
      </c>
      <c r="AT172" s="230" t="s">
        <v>136</v>
      </c>
      <c r="AU172" s="230" t="s">
        <v>88</v>
      </c>
      <c r="AY172" s="18" t="s">
        <v>134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86</v>
      </c>
      <c r="BK172" s="231">
        <f>ROUND(I172*H172,2)</f>
        <v>0</v>
      </c>
      <c r="BL172" s="18" t="s">
        <v>141</v>
      </c>
      <c r="BM172" s="230" t="s">
        <v>1280</v>
      </c>
    </row>
    <row r="173" s="14" customFormat="1">
      <c r="A173" s="14"/>
      <c r="B173" s="244"/>
      <c r="C173" s="245"/>
      <c r="D173" s="234" t="s">
        <v>143</v>
      </c>
      <c r="E173" s="246" t="s">
        <v>1</v>
      </c>
      <c r="F173" s="247" t="s">
        <v>1281</v>
      </c>
      <c r="G173" s="245"/>
      <c r="H173" s="246" t="s">
        <v>1</v>
      </c>
      <c r="I173" s="248"/>
      <c r="J173" s="245"/>
      <c r="K173" s="245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143</v>
      </c>
      <c r="AU173" s="253" t="s">
        <v>88</v>
      </c>
      <c r="AV173" s="14" t="s">
        <v>86</v>
      </c>
      <c r="AW173" s="14" t="s">
        <v>35</v>
      </c>
      <c r="AX173" s="14" t="s">
        <v>78</v>
      </c>
      <c r="AY173" s="253" t="s">
        <v>134</v>
      </c>
    </row>
    <row r="174" s="14" customFormat="1">
      <c r="A174" s="14"/>
      <c r="B174" s="244"/>
      <c r="C174" s="245"/>
      <c r="D174" s="234" t="s">
        <v>143</v>
      </c>
      <c r="E174" s="246" t="s">
        <v>1</v>
      </c>
      <c r="F174" s="247" t="s">
        <v>1282</v>
      </c>
      <c r="G174" s="245"/>
      <c r="H174" s="246" t="s">
        <v>1</v>
      </c>
      <c r="I174" s="248"/>
      <c r="J174" s="245"/>
      <c r="K174" s="245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143</v>
      </c>
      <c r="AU174" s="253" t="s">
        <v>88</v>
      </c>
      <c r="AV174" s="14" t="s">
        <v>86</v>
      </c>
      <c r="AW174" s="14" t="s">
        <v>35</v>
      </c>
      <c r="AX174" s="14" t="s">
        <v>78</v>
      </c>
      <c r="AY174" s="253" t="s">
        <v>134</v>
      </c>
    </row>
    <row r="175" s="14" customFormat="1">
      <c r="A175" s="14"/>
      <c r="B175" s="244"/>
      <c r="C175" s="245"/>
      <c r="D175" s="234" t="s">
        <v>143</v>
      </c>
      <c r="E175" s="246" t="s">
        <v>1</v>
      </c>
      <c r="F175" s="247" t="s">
        <v>1283</v>
      </c>
      <c r="G175" s="245"/>
      <c r="H175" s="246" t="s">
        <v>1</v>
      </c>
      <c r="I175" s="248"/>
      <c r="J175" s="245"/>
      <c r="K175" s="245"/>
      <c r="L175" s="249"/>
      <c r="M175" s="250"/>
      <c r="N175" s="251"/>
      <c r="O175" s="251"/>
      <c r="P175" s="251"/>
      <c r="Q175" s="251"/>
      <c r="R175" s="251"/>
      <c r="S175" s="251"/>
      <c r="T175" s="25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3" t="s">
        <v>143</v>
      </c>
      <c r="AU175" s="253" t="s">
        <v>88</v>
      </c>
      <c r="AV175" s="14" t="s">
        <v>86</v>
      </c>
      <c r="AW175" s="14" t="s">
        <v>35</v>
      </c>
      <c r="AX175" s="14" t="s">
        <v>78</v>
      </c>
      <c r="AY175" s="253" t="s">
        <v>134</v>
      </c>
    </row>
    <row r="176" s="14" customFormat="1">
      <c r="A176" s="14"/>
      <c r="B176" s="244"/>
      <c r="C176" s="245"/>
      <c r="D176" s="234" t="s">
        <v>143</v>
      </c>
      <c r="E176" s="246" t="s">
        <v>1</v>
      </c>
      <c r="F176" s="247" t="s">
        <v>1284</v>
      </c>
      <c r="G176" s="245"/>
      <c r="H176" s="246" t="s">
        <v>1</v>
      </c>
      <c r="I176" s="248"/>
      <c r="J176" s="245"/>
      <c r="K176" s="245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143</v>
      </c>
      <c r="AU176" s="253" t="s">
        <v>88</v>
      </c>
      <c r="AV176" s="14" t="s">
        <v>86</v>
      </c>
      <c r="AW176" s="14" t="s">
        <v>35</v>
      </c>
      <c r="AX176" s="14" t="s">
        <v>78</v>
      </c>
      <c r="AY176" s="253" t="s">
        <v>134</v>
      </c>
    </row>
    <row r="177" s="13" customFormat="1">
      <c r="A177" s="13"/>
      <c r="B177" s="232"/>
      <c r="C177" s="233"/>
      <c r="D177" s="234" t="s">
        <v>143</v>
      </c>
      <c r="E177" s="235" t="s">
        <v>1</v>
      </c>
      <c r="F177" s="236" t="s">
        <v>88</v>
      </c>
      <c r="G177" s="233"/>
      <c r="H177" s="237">
        <v>2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143</v>
      </c>
      <c r="AU177" s="243" t="s">
        <v>88</v>
      </c>
      <c r="AV177" s="13" t="s">
        <v>88</v>
      </c>
      <c r="AW177" s="13" t="s">
        <v>35</v>
      </c>
      <c r="AX177" s="13" t="s">
        <v>86</v>
      </c>
      <c r="AY177" s="243" t="s">
        <v>134</v>
      </c>
    </row>
    <row r="178" s="12" customFormat="1" ht="22.8" customHeight="1">
      <c r="A178" s="12"/>
      <c r="B178" s="203"/>
      <c r="C178" s="204"/>
      <c r="D178" s="205" t="s">
        <v>77</v>
      </c>
      <c r="E178" s="217" t="s">
        <v>364</v>
      </c>
      <c r="F178" s="217" t="s">
        <v>804</v>
      </c>
      <c r="G178" s="204"/>
      <c r="H178" s="204"/>
      <c r="I178" s="207"/>
      <c r="J178" s="218">
        <f>BK178</f>
        <v>0</v>
      </c>
      <c r="K178" s="204"/>
      <c r="L178" s="209"/>
      <c r="M178" s="210"/>
      <c r="N178" s="211"/>
      <c r="O178" s="211"/>
      <c r="P178" s="212">
        <f>P179</f>
        <v>0</v>
      </c>
      <c r="Q178" s="211"/>
      <c r="R178" s="212">
        <f>R179</f>
        <v>0</v>
      </c>
      <c r="S178" s="211"/>
      <c r="T178" s="213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4" t="s">
        <v>86</v>
      </c>
      <c r="AT178" s="215" t="s">
        <v>77</v>
      </c>
      <c r="AU178" s="215" t="s">
        <v>86</v>
      </c>
      <c r="AY178" s="214" t="s">
        <v>134</v>
      </c>
      <c r="BK178" s="216">
        <f>BK179</f>
        <v>0</v>
      </c>
    </row>
    <row r="179" s="2" customFormat="1" ht="37.8" customHeight="1">
      <c r="A179" s="39"/>
      <c r="B179" s="40"/>
      <c r="C179" s="219" t="s">
        <v>7</v>
      </c>
      <c r="D179" s="219" t="s">
        <v>136</v>
      </c>
      <c r="E179" s="220" t="s">
        <v>1285</v>
      </c>
      <c r="F179" s="221" t="s">
        <v>1286</v>
      </c>
      <c r="G179" s="222" t="s">
        <v>174</v>
      </c>
      <c r="H179" s="223">
        <v>9.529</v>
      </c>
      <c r="I179" s="224"/>
      <c r="J179" s="225">
        <f>ROUND(I179*H179,2)</f>
        <v>0</v>
      </c>
      <c r="K179" s="221" t="s">
        <v>140</v>
      </c>
      <c r="L179" s="45"/>
      <c r="M179" s="286" t="s">
        <v>1</v>
      </c>
      <c r="N179" s="287" t="s">
        <v>43</v>
      </c>
      <c r="O179" s="288"/>
      <c r="P179" s="289">
        <f>O179*H179</f>
        <v>0</v>
      </c>
      <c r="Q179" s="289">
        <v>0</v>
      </c>
      <c r="R179" s="289">
        <f>Q179*H179</f>
        <v>0</v>
      </c>
      <c r="S179" s="289">
        <v>0</v>
      </c>
      <c r="T179" s="29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141</v>
      </c>
      <c r="AT179" s="230" t="s">
        <v>136</v>
      </c>
      <c r="AU179" s="230" t="s">
        <v>88</v>
      </c>
      <c r="AY179" s="18" t="s">
        <v>134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86</v>
      </c>
      <c r="BK179" s="231">
        <f>ROUND(I179*H179,2)</f>
        <v>0</v>
      </c>
      <c r="BL179" s="18" t="s">
        <v>141</v>
      </c>
      <c r="BM179" s="230" t="s">
        <v>1287</v>
      </c>
    </row>
    <row r="180" s="2" customFormat="1" ht="6.96" customHeight="1">
      <c r="A180" s="39"/>
      <c r="B180" s="67"/>
      <c r="C180" s="68"/>
      <c r="D180" s="68"/>
      <c r="E180" s="68"/>
      <c r="F180" s="68"/>
      <c r="G180" s="68"/>
      <c r="H180" s="68"/>
      <c r="I180" s="68"/>
      <c r="J180" s="68"/>
      <c r="K180" s="68"/>
      <c r="L180" s="45"/>
      <c r="M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</row>
  </sheetData>
  <sheetProtection sheet="1" autoFilter="0" formatColumns="0" formatRows="0" objects="1" scenarios="1" spinCount="100000" saltValue="n6HsohwL1NsfcDzIjBn/8hTS6+BTnQLywuzat2KF9X48Rv7+2cUFD64nohFvO1R9zIheCFiIOGPWNtsMo7EEbA==" hashValue="RkbsrMbnOJXqGtB7BrEgJk5eaNZsLo4C0qVxS5A2STXWtqYzb62hoSSmVVDmw+HFY6Phdd0cAiruSbEeWE2zDg==" algorithmName="SHA-512" password="A8D3"/>
  <autoFilter ref="C119:K179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  <c r="AZ2" s="291" t="s">
        <v>1288</v>
      </c>
      <c r="BA2" s="291" t="s">
        <v>1288</v>
      </c>
      <c r="BB2" s="291" t="s">
        <v>1</v>
      </c>
      <c r="BC2" s="291" t="s">
        <v>1289</v>
      </c>
      <c r="BD2" s="291" t="s">
        <v>88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88</v>
      </c>
      <c r="AZ3" s="291" t="s">
        <v>1290</v>
      </c>
      <c r="BA3" s="291" t="s">
        <v>1</v>
      </c>
      <c r="BB3" s="291" t="s">
        <v>1</v>
      </c>
      <c r="BC3" s="291" t="s">
        <v>1291</v>
      </c>
      <c r="BD3" s="291" t="s">
        <v>88</v>
      </c>
    </row>
    <row r="4" s="1" customFormat="1" ht="24.96" customHeight="1">
      <c r="B4" s="21"/>
      <c r="D4" s="139" t="s">
        <v>104</v>
      </c>
      <c r="L4" s="21"/>
      <c r="M4" s="140" t="s">
        <v>10</v>
      </c>
      <c r="AT4" s="18" t="s">
        <v>4</v>
      </c>
      <c r="AZ4" s="291" t="s">
        <v>1292</v>
      </c>
      <c r="BA4" s="291" t="s">
        <v>1</v>
      </c>
      <c r="BB4" s="291" t="s">
        <v>1</v>
      </c>
      <c r="BC4" s="291" t="s">
        <v>1293</v>
      </c>
      <c r="BD4" s="291" t="s">
        <v>88</v>
      </c>
    </row>
    <row r="5" s="1" customFormat="1" ht="6.96" customHeight="1">
      <c r="B5" s="21"/>
      <c r="L5" s="21"/>
      <c r="AZ5" s="291" t="s">
        <v>1294</v>
      </c>
      <c r="BA5" s="291" t="s">
        <v>1</v>
      </c>
      <c r="BB5" s="291" t="s">
        <v>1</v>
      </c>
      <c r="BC5" s="291" t="s">
        <v>8</v>
      </c>
      <c r="BD5" s="291" t="s">
        <v>88</v>
      </c>
    </row>
    <row r="6" s="1" customFormat="1" ht="12" customHeight="1">
      <c r="B6" s="21"/>
      <c r="D6" s="141" t="s">
        <v>16</v>
      </c>
      <c r="L6" s="21"/>
      <c r="AZ6" s="291" t="s">
        <v>1295</v>
      </c>
      <c r="BA6" s="291" t="s">
        <v>1</v>
      </c>
      <c r="BB6" s="291" t="s">
        <v>1</v>
      </c>
      <c r="BC6" s="291" t="s">
        <v>1296</v>
      </c>
      <c r="BD6" s="291" t="s">
        <v>88</v>
      </c>
    </row>
    <row r="7" s="1" customFormat="1" ht="26.25" customHeight="1">
      <c r="B7" s="21"/>
      <c r="E7" s="142" t="str">
        <f>'Rekapitulace stavby'!K6</f>
        <v xml:space="preserve">BRNO, LEITNEROVA III, REKONSTRUKCE KANALIZACE A VODOVODU  ÚSEK KŘÍDLOVICKÁ -  LEITNEROVÁ</v>
      </c>
      <c r="F7" s="141"/>
      <c r="G7" s="141"/>
      <c r="H7" s="141"/>
      <c r="L7" s="21"/>
      <c r="AZ7" s="291" t="s">
        <v>1297</v>
      </c>
      <c r="BA7" s="291" t="s">
        <v>1</v>
      </c>
      <c r="BB7" s="291" t="s">
        <v>1</v>
      </c>
      <c r="BC7" s="291" t="s">
        <v>1298</v>
      </c>
      <c r="BD7" s="291" t="s">
        <v>88</v>
      </c>
    </row>
    <row r="8" s="2" customFormat="1" ht="12" customHeight="1">
      <c r="A8" s="39"/>
      <c r="B8" s="45"/>
      <c r="C8" s="39"/>
      <c r="D8" s="141" t="s">
        <v>105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291" t="s">
        <v>1299</v>
      </c>
      <c r="BA8" s="291" t="s">
        <v>1</v>
      </c>
      <c r="BB8" s="291" t="s">
        <v>1</v>
      </c>
      <c r="BC8" s="291" t="s">
        <v>1300</v>
      </c>
      <c r="BD8" s="291" t="s">
        <v>88</v>
      </c>
    </row>
    <row r="9" s="2" customFormat="1" ht="16.5" customHeight="1">
      <c r="A9" s="39"/>
      <c r="B9" s="45"/>
      <c r="C9" s="39"/>
      <c r="D9" s="39"/>
      <c r="E9" s="143" t="s">
        <v>1301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91" t="s">
        <v>1302</v>
      </c>
      <c r="BA9" s="291" t="s">
        <v>1302</v>
      </c>
      <c r="BB9" s="291" t="s">
        <v>1</v>
      </c>
      <c r="BC9" s="291" t="s">
        <v>1303</v>
      </c>
      <c r="BD9" s="291" t="s">
        <v>88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91" t="s">
        <v>1304</v>
      </c>
      <c r="BA10" s="291" t="s">
        <v>1</v>
      </c>
      <c r="BB10" s="291" t="s">
        <v>1</v>
      </c>
      <c r="BC10" s="291" t="s">
        <v>1305</v>
      </c>
      <c r="BD10" s="291" t="s">
        <v>88</v>
      </c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91" t="s">
        <v>1306</v>
      </c>
      <c r="BA11" s="291" t="s">
        <v>1306</v>
      </c>
      <c r="BB11" s="291" t="s">
        <v>1</v>
      </c>
      <c r="BC11" s="291" t="s">
        <v>1307</v>
      </c>
      <c r="BD11" s="291" t="s">
        <v>88</v>
      </c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16. 11. 2025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291" t="s">
        <v>1308</v>
      </c>
      <c r="BA12" s="291" t="s">
        <v>1</v>
      </c>
      <c r="BB12" s="291" t="s">
        <v>1</v>
      </c>
      <c r="BC12" s="291" t="s">
        <v>1307</v>
      </c>
      <c r="BD12" s="291" t="s">
        <v>88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291" t="s">
        <v>1309</v>
      </c>
      <c r="BA13" s="291" t="s">
        <v>1310</v>
      </c>
      <c r="BB13" s="291" t="s">
        <v>1</v>
      </c>
      <c r="BC13" s="291" t="s">
        <v>320</v>
      </c>
      <c r="BD13" s="291" t="s">
        <v>88</v>
      </c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291" t="s">
        <v>1311</v>
      </c>
      <c r="BA14" s="291" t="s">
        <v>1312</v>
      </c>
      <c r="BB14" s="291" t="s">
        <v>1</v>
      </c>
      <c r="BC14" s="291" t="s">
        <v>1313</v>
      </c>
      <c r="BD14" s="291" t="s">
        <v>88</v>
      </c>
    </row>
    <row r="15" s="2" customFormat="1" ht="18" customHeight="1">
      <c r="A15" s="39"/>
      <c r="B15" s="45"/>
      <c r="C15" s="39"/>
      <c r="D15" s="39"/>
      <c r="E15" s="144" t="s">
        <v>21</v>
      </c>
      <c r="F15" s="39"/>
      <c r="G15" s="39"/>
      <c r="H15" s="39"/>
      <c r="I15" s="141" t="s">
        <v>28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291" t="s">
        <v>1314</v>
      </c>
      <c r="BA15" s="291" t="s">
        <v>1315</v>
      </c>
      <c r="BB15" s="291" t="s">
        <v>1</v>
      </c>
      <c r="BC15" s="291" t="s">
        <v>1316</v>
      </c>
      <c r="BD15" s="291" t="s">
        <v>88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291" t="s">
        <v>1317</v>
      </c>
      <c r="BA16" s="291" t="s">
        <v>1</v>
      </c>
      <c r="BB16" s="291" t="s">
        <v>1</v>
      </c>
      <c r="BC16" s="291" t="s">
        <v>1318</v>
      </c>
      <c r="BD16" s="291" t="s">
        <v>88</v>
      </c>
    </row>
    <row r="17" s="2" customFormat="1" ht="12" customHeight="1">
      <c r="A17" s="39"/>
      <c r="B17" s="45"/>
      <c r="C17" s="39"/>
      <c r="D17" s="141" t="s">
        <v>29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291" t="s">
        <v>1319</v>
      </c>
      <c r="BA17" s="291" t="s">
        <v>1</v>
      </c>
      <c r="BB17" s="291" t="s">
        <v>1</v>
      </c>
      <c r="BC17" s="291" t="s">
        <v>1320</v>
      </c>
      <c r="BD17" s="291" t="s">
        <v>88</v>
      </c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291" t="s">
        <v>1321</v>
      </c>
      <c r="BA18" s="291" t="s">
        <v>1</v>
      </c>
      <c r="BB18" s="291" t="s">
        <v>1</v>
      </c>
      <c r="BC18" s="291" t="s">
        <v>1322</v>
      </c>
      <c r="BD18" s="291" t="s">
        <v>88</v>
      </c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Z19" s="291" t="s">
        <v>1323</v>
      </c>
      <c r="BA19" s="291" t="s">
        <v>1</v>
      </c>
      <c r="BB19" s="291" t="s">
        <v>1</v>
      </c>
      <c r="BC19" s="291" t="s">
        <v>1322</v>
      </c>
      <c r="BD19" s="291" t="s">
        <v>88</v>
      </c>
    </row>
    <row r="20" s="2" customFormat="1" ht="12" customHeight="1">
      <c r="A20" s="39"/>
      <c r="B20" s="45"/>
      <c r="C20" s="39"/>
      <c r="D20" s="141" t="s">
        <v>31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Z20" s="291" t="s">
        <v>1324</v>
      </c>
      <c r="BA20" s="291" t="s">
        <v>1324</v>
      </c>
      <c r="BB20" s="291" t="s">
        <v>1</v>
      </c>
      <c r="BC20" s="291" t="s">
        <v>1325</v>
      </c>
      <c r="BD20" s="291" t="s">
        <v>88</v>
      </c>
    </row>
    <row r="21" s="2" customFormat="1" ht="18" customHeight="1">
      <c r="A21" s="39"/>
      <c r="B21" s="45"/>
      <c r="C21" s="39"/>
      <c r="D21" s="39"/>
      <c r="E21" s="144" t="s">
        <v>21</v>
      </c>
      <c r="F21" s="39"/>
      <c r="G21" s="39"/>
      <c r="H21" s="39"/>
      <c r="I21" s="141" t="s">
        <v>28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36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21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ROUND(J130,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ROUND((SUM(BE130:BE349)),  2)</f>
        <v>0</v>
      </c>
      <c r="G33" s="39"/>
      <c r="H33" s="39"/>
      <c r="I33" s="156">
        <v>0.21</v>
      </c>
      <c r="J33" s="155">
        <f>ROUND(((SUM(BE130:BE349))*I33),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ROUND((SUM(BF130:BF349)),  2)</f>
        <v>0</v>
      </c>
      <c r="G34" s="39"/>
      <c r="H34" s="39"/>
      <c r="I34" s="156">
        <v>0.12</v>
      </c>
      <c r="J34" s="155">
        <f>ROUND(((SUM(BF130:BF349))*I34),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ROUND((SUM(BG130:BG349)),  2)</f>
        <v>0</v>
      </c>
      <c r="G35" s="39"/>
      <c r="H35" s="39"/>
      <c r="I35" s="156">
        <v>0.21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ROUND((SUM(BH130:BH349)),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ROUND((SUM(BI130:BI349)),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 xml:space="preserve">BRNO, LEITNEROVA III, REKONSTRUKCE KANALIZACE A VODOVODU  ÚSEK KŘÍDLOVICKÁ -  LEITNEROVÁ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105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910 - Přeložka plynovodu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16. 11. 2025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31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108</v>
      </c>
      <c r="D94" s="177"/>
      <c r="E94" s="177"/>
      <c r="F94" s="177"/>
      <c r="G94" s="177"/>
      <c r="H94" s="177"/>
      <c r="I94" s="177"/>
      <c r="J94" s="178" t="s">
        <v>109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110</v>
      </c>
      <c r="D96" s="41"/>
      <c r="E96" s="41"/>
      <c r="F96" s="41"/>
      <c r="G96" s="41"/>
      <c r="H96" s="41"/>
      <c r="I96" s="41"/>
      <c r="J96" s="111">
        <f>J130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111</v>
      </c>
    </row>
    <row r="97" s="9" customFormat="1" ht="24.96" customHeight="1">
      <c r="A97" s="9"/>
      <c r="B97" s="180"/>
      <c r="C97" s="181"/>
      <c r="D97" s="182" t="s">
        <v>112</v>
      </c>
      <c r="E97" s="183"/>
      <c r="F97" s="183"/>
      <c r="G97" s="183"/>
      <c r="H97" s="183"/>
      <c r="I97" s="183"/>
      <c r="J97" s="184">
        <f>J131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113</v>
      </c>
      <c r="E98" s="189"/>
      <c r="F98" s="189"/>
      <c r="G98" s="189"/>
      <c r="H98" s="189"/>
      <c r="I98" s="189"/>
      <c r="J98" s="190">
        <f>J132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1326</v>
      </c>
      <c r="E99" s="189"/>
      <c r="F99" s="189"/>
      <c r="G99" s="189"/>
      <c r="H99" s="189"/>
      <c r="I99" s="189"/>
      <c r="J99" s="190">
        <f>J238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376</v>
      </c>
      <c r="E100" s="189"/>
      <c r="F100" s="189"/>
      <c r="G100" s="189"/>
      <c r="H100" s="189"/>
      <c r="I100" s="189"/>
      <c r="J100" s="190">
        <f>J241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379</v>
      </c>
      <c r="E101" s="189"/>
      <c r="F101" s="189"/>
      <c r="G101" s="189"/>
      <c r="H101" s="189"/>
      <c r="I101" s="189"/>
      <c r="J101" s="190">
        <f>J243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1327</v>
      </c>
      <c r="E102" s="189"/>
      <c r="F102" s="189"/>
      <c r="G102" s="189"/>
      <c r="H102" s="189"/>
      <c r="I102" s="189"/>
      <c r="J102" s="190">
        <f>J248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1206</v>
      </c>
      <c r="E103" s="189"/>
      <c r="F103" s="189"/>
      <c r="G103" s="189"/>
      <c r="H103" s="189"/>
      <c r="I103" s="189"/>
      <c r="J103" s="190">
        <f>J257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0"/>
      <c r="C104" s="181"/>
      <c r="D104" s="182" t="s">
        <v>1328</v>
      </c>
      <c r="E104" s="183"/>
      <c r="F104" s="183"/>
      <c r="G104" s="183"/>
      <c r="H104" s="183"/>
      <c r="I104" s="183"/>
      <c r="J104" s="184">
        <f>J259</f>
        <v>0</v>
      </c>
      <c r="K104" s="181"/>
      <c r="L104" s="18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6"/>
      <c r="C105" s="187"/>
      <c r="D105" s="188" t="s">
        <v>1329</v>
      </c>
      <c r="E105" s="189"/>
      <c r="F105" s="189"/>
      <c r="G105" s="189"/>
      <c r="H105" s="189"/>
      <c r="I105" s="189"/>
      <c r="J105" s="190">
        <f>J260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0"/>
      <c r="C106" s="181"/>
      <c r="D106" s="182" t="s">
        <v>1330</v>
      </c>
      <c r="E106" s="183"/>
      <c r="F106" s="183"/>
      <c r="G106" s="183"/>
      <c r="H106" s="183"/>
      <c r="I106" s="183"/>
      <c r="J106" s="184">
        <f>J266</f>
        <v>0</v>
      </c>
      <c r="K106" s="181"/>
      <c r="L106" s="18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6"/>
      <c r="C107" s="187"/>
      <c r="D107" s="188" t="s">
        <v>1331</v>
      </c>
      <c r="E107" s="189"/>
      <c r="F107" s="189"/>
      <c r="G107" s="189"/>
      <c r="H107" s="189"/>
      <c r="I107" s="189"/>
      <c r="J107" s="190">
        <f>J267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1332</v>
      </c>
      <c r="E108" s="189"/>
      <c r="F108" s="189"/>
      <c r="G108" s="189"/>
      <c r="H108" s="189"/>
      <c r="I108" s="189"/>
      <c r="J108" s="190">
        <f>J272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1333</v>
      </c>
      <c r="E109" s="189"/>
      <c r="F109" s="189"/>
      <c r="G109" s="189"/>
      <c r="H109" s="189"/>
      <c r="I109" s="189"/>
      <c r="J109" s="190">
        <f>J336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80"/>
      <c r="C110" s="181"/>
      <c r="D110" s="182" t="s">
        <v>1334</v>
      </c>
      <c r="E110" s="183"/>
      <c r="F110" s="183"/>
      <c r="G110" s="183"/>
      <c r="H110" s="183"/>
      <c r="I110" s="183"/>
      <c r="J110" s="184">
        <f>J344</f>
        <v>0</v>
      </c>
      <c r="K110" s="181"/>
      <c r="L110" s="185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119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6.25" customHeight="1">
      <c r="A120" s="39"/>
      <c r="B120" s="40"/>
      <c r="C120" s="41"/>
      <c r="D120" s="41"/>
      <c r="E120" s="175" t="str">
        <f>E7</f>
        <v xml:space="preserve">BRNO, LEITNEROVA III, REKONSTRUKCE KANALIZACE A VODOVODU  ÚSEK KŘÍDLOVICKÁ -  LEITNEROVÁ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105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77" t="str">
        <f>E9</f>
        <v>SO 910 - Přeložka plynovodu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20</v>
      </c>
      <c r="D124" s="41"/>
      <c r="E124" s="41"/>
      <c r="F124" s="28" t="str">
        <f>F12</f>
        <v xml:space="preserve"> </v>
      </c>
      <c r="G124" s="41"/>
      <c r="H124" s="41"/>
      <c r="I124" s="33" t="s">
        <v>22</v>
      </c>
      <c r="J124" s="80" t="str">
        <f>IF(J12="","",J12)</f>
        <v>16. 11. 2025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24</v>
      </c>
      <c r="D126" s="41"/>
      <c r="E126" s="41"/>
      <c r="F126" s="28" t="str">
        <f>E15</f>
        <v xml:space="preserve"> </v>
      </c>
      <c r="G126" s="41"/>
      <c r="H126" s="41"/>
      <c r="I126" s="33" t="s">
        <v>31</v>
      </c>
      <c r="J126" s="37" t="str">
        <f>E21</f>
        <v xml:space="preserve"> 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29</v>
      </c>
      <c r="D127" s="41"/>
      <c r="E127" s="41"/>
      <c r="F127" s="28" t="str">
        <f>IF(E18="","",E18)</f>
        <v>Vyplň údaj</v>
      </c>
      <c r="G127" s="41"/>
      <c r="H127" s="41"/>
      <c r="I127" s="33" t="s">
        <v>36</v>
      </c>
      <c r="J127" s="37" t="str">
        <f>E24</f>
        <v xml:space="preserve"> 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192"/>
      <c r="B129" s="193"/>
      <c r="C129" s="194" t="s">
        <v>120</v>
      </c>
      <c r="D129" s="195" t="s">
        <v>63</v>
      </c>
      <c r="E129" s="195" t="s">
        <v>59</v>
      </c>
      <c r="F129" s="195" t="s">
        <v>60</v>
      </c>
      <c r="G129" s="195" t="s">
        <v>121</v>
      </c>
      <c r="H129" s="195" t="s">
        <v>122</v>
      </c>
      <c r="I129" s="195" t="s">
        <v>123</v>
      </c>
      <c r="J129" s="195" t="s">
        <v>109</v>
      </c>
      <c r="K129" s="196" t="s">
        <v>124</v>
      </c>
      <c r="L129" s="197"/>
      <c r="M129" s="101" t="s">
        <v>1</v>
      </c>
      <c r="N129" s="102" t="s">
        <v>42</v>
      </c>
      <c r="O129" s="102" t="s">
        <v>125</v>
      </c>
      <c r="P129" s="102" t="s">
        <v>126</v>
      </c>
      <c r="Q129" s="102" t="s">
        <v>127</v>
      </c>
      <c r="R129" s="102" t="s">
        <v>128</v>
      </c>
      <c r="S129" s="102" t="s">
        <v>129</v>
      </c>
      <c r="T129" s="103" t="s">
        <v>130</v>
      </c>
      <c r="U129" s="192"/>
      <c r="V129" s="192"/>
      <c r="W129" s="192"/>
      <c r="X129" s="192"/>
      <c r="Y129" s="192"/>
      <c r="Z129" s="192"/>
      <c r="AA129" s="192"/>
      <c r="AB129" s="192"/>
      <c r="AC129" s="192"/>
      <c r="AD129" s="192"/>
      <c r="AE129" s="192"/>
    </row>
    <row r="130" s="2" customFormat="1" ht="22.8" customHeight="1">
      <c r="A130" s="39"/>
      <c r="B130" s="40"/>
      <c r="C130" s="108" t="s">
        <v>131</v>
      </c>
      <c r="D130" s="41"/>
      <c r="E130" s="41"/>
      <c r="F130" s="41"/>
      <c r="G130" s="41"/>
      <c r="H130" s="41"/>
      <c r="I130" s="41"/>
      <c r="J130" s="198">
        <f>BK130</f>
        <v>0</v>
      </c>
      <c r="K130" s="41"/>
      <c r="L130" s="45"/>
      <c r="M130" s="104"/>
      <c r="N130" s="199"/>
      <c r="O130" s="105"/>
      <c r="P130" s="200">
        <f>P131+P259+P266+P344</f>
        <v>0</v>
      </c>
      <c r="Q130" s="105"/>
      <c r="R130" s="200">
        <f>R131+R259+R266+R344</f>
        <v>1.2393907500000002</v>
      </c>
      <c r="S130" s="105"/>
      <c r="T130" s="201">
        <f>T131+T259+T266+T344</f>
        <v>36.424400000000008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77</v>
      </c>
      <c r="AU130" s="18" t="s">
        <v>111</v>
      </c>
      <c r="BK130" s="202">
        <f>BK131+BK259+BK266+BK344</f>
        <v>0</v>
      </c>
    </row>
    <row r="131" s="12" customFormat="1" ht="25.92" customHeight="1">
      <c r="A131" s="12"/>
      <c r="B131" s="203"/>
      <c r="C131" s="204"/>
      <c r="D131" s="205" t="s">
        <v>77</v>
      </c>
      <c r="E131" s="206" t="s">
        <v>132</v>
      </c>
      <c r="F131" s="206" t="s">
        <v>133</v>
      </c>
      <c r="G131" s="204"/>
      <c r="H131" s="204"/>
      <c r="I131" s="207"/>
      <c r="J131" s="208">
        <f>BK131</f>
        <v>0</v>
      </c>
      <c r="K131" s="204"/>
      <c r="L131" s="209"/>
      <c r="M131" s="210"/>
      <c r="N131" s="211"/>
      <c r="O131" s="211"/>
      <c r="P131" s="212">
        <f>P132+P238+P241+P243+P248+P257</f>
        <v>0</v>
      </c>
      <c r="Q131" s="211"/>
      <c r="R131" s="212">
        <f>R132+R238+R241+R243+R248+R257</f>
        <v>0.60851900000000016</v>
      </c>
      <c r="S131" s="211"/>
      <c r="T131" s="213">
        <f>T132+T238+T241+T243+T248+T257</f>
        <v>36.424400000000008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86</v>
      </c>
      <c r="AT131" s="215" t="s">
        <v>77</v>
      </c>
      <c r="AU131" s="215" t="s">
        <v>78</v>
      </c>
      <c r="AY131" s="214" t="s">
        <v>134</v>
      </c>
      <c r="BK131" s="216">
        <f>BK132+BK238+BK241+BK243+BK248+BK257</f>
        <v>0</v>
      </c>
    </row>
    <row r="132" s="12" customFormat="1" ht="22.8" customHeight="1">
      <c r="A132" s="12"/>
      <c r="B132" s="203"/>
      <c r="C132" s="204"/>
      <c r="D132" s="205" t="s">
        <v>77</v>
      </c>
      <c r="E132" s="217" t="s">
        <v>86</v>
      </c>
      <c r="F132" s="217" t="s">
        <v>135</v>
      </c>
      <c r="G132" s="204"/>
      <c r="H132" s="204"/>
      <c r="I132" s="207"/>
      <c r="J132" s="218">
        <f>BK132</f>
        <v>0</v>
      </c>
      <c r="K132" s="204"/>
      <c r="L132" s="209"/>
      <c r="M132" s="210"/>
      <c r="N132" s="211"/>
      <c r="O132" s="211"/>
      <c r="P132" s="212">
        <f>SUM(P133:P237)</f>
        <v>0</v>
      </c>
      <c r="Q132" s="211"/>
      <c r="R132" s="212">
        <f>SUM(R133:R237)</f>
        <v>0.59205400000000008</v>
      </c>
      <c r="S132" s="211"/>
      <c r="T132" s="213">
        <f>SUM(T133:T237)</f>
        <v>31.424400000000004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4" t="s">
        <v>86</v>
      </c>
      <c r="AT132" s="215" t="s">
        <v>77</v>
      </c>
      <c r="AU132" s="215" t="s">
        <v>86</v>
      </c>
      <c r="AY132" s="214" t="s">
        <v>134</v>
      </c>
      <c r="BK132" s="216">
        <f>SUM(BK133:BK237)</f>
        <v>0</v>
      </c>
    </row>
    <row r="133" s="2" customFormat="1" ht="16.5" customHeight="1">
      <c r="A133" s="39"/>
      <c r="B133" s="40"/>
      <c r="C133" s="219" t="s">
        <v>86</v>
      </c>
      <c r="D133" s="219" t="s">
        <v>136</v>
      </c>
      <c r="E133" s="220" t="s">
        <v>233</v>
      </c>
      <c r="F133" s="221" t="s">
        <v>1335</v>
      </c>
      <c r="G133" s="222" t="s">
        <v>192</v>
      </c>
      <c r="H133" s="223">
        <v>25.8</v>
      </c>
      <c r="I133" s="224"/>
      <c r="J133" s="225">
        <f>ROUND(I133*H133,2)</f>
        <v>0</v>
      </c>
      <c r="K133" s="221" t="s">
        <v>1</v>
      </c>
      <c r="L133" s="45"/>
      <c r="M133" s="226" t="s">
        <v>1</v>
      </c>
      <c r="N133" s="227" t="s">
        <v>43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0.098</v>
      </c>
      <c r="T133" s="229">
        <f>S133*H133</f>
        <v>2.5284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141</v>
      </c>
      <c r="AT133" s="230" t="s">
        <v>136</v>
      </c>
      <c r="AU133" s="230" t="s">
        <v>88</v>
      </c>
      <c r="AY133" s="18" t="s">
        <v>134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86</v>
      </c>
      <c r="BK133" s="231">
        <f>ROUND(I133*H133,2)</f>
        <v>0</v>
      </c>
      <c r="BL133" s="18" t="s">
        <v>141</v>
      </c>
      <c r="BM133" s="230" t="s">
        <v>1336</v>
      </c>
    </row>
    <row r="134" s="13" customFormat="1">
      <c r="A134" s="13"/>
      <c r="B134" s="232"/>
      <c r="C134" s="233"/>
      <c r="D134" s="234" t="s">
        <v>143</v>
      </c>
      <c r="E134" s="235" t="s">
        <v>1</v>
      </c>
      <c r="F134" s="236" t="s">
        <v>1337</v>
      </c>
      <c r="G134" s="233"/>
      <c r="H134" s="237">
        <v>25.8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143</v>
      </c>
      <c r="AU134" s="243" t="s">
        <v>88</v>
      </c>
      <c r="AV134" s="13" t="s">
        <v>88</v>
      </c>
      <c r="AW134" s="13" t="s">
        <v>35</v>
      </c>
      <c r="AX134" s="13" t="s">
        <v>86</v>
      </c>
      <c r="AY134" s="243" t="s">
        <v>134</v>
      </c>
    </row>
    <row r="135" s="2" customFormat="1" ht="24.15" customHeight="1">
      <c r="A135" s="39"/>
      <c r="B135" s="40"/>
      <c r="C135" s="219" t="s">
        <v>88</v>
      </c>
      <c r="D135" s="219" t="s">
        <v>136</v>
      </c>
      <c r="E135" s="220" t="s">
        <v>1338</v>
      </c>
      <c r="F135" s="221" t="s">
        <v>1339</v>
      </c>
      <c r="G135" s="222" t="s">
        <v>192</v>
      </c>
      <c r="H135" s="223">
        <v>25.8</v>
      </c>
      <c r="I135" s="224"/>
      <c r="J135" s="225">
        <f>ROUND(I135*H135,2)</f>
        <v>0</v>
      </c>
      <c r="K135" s="221" t="s">
        <v>1</v>
      </c>
      <c r="L135" s="45"/>
      <c r="M135" s="226" t="s">
        <v>1</v>
      </c>
      <c r="N135" s="227" t="s">
        <v>43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1.1200000000000002</v>
      </c>
      <c r="T135" s="229">
        <f>S135*H135</f>
        <v>28.896000000000004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141</v>
      </c>
      <c r="AT135" s="230" t="s">
        <v>136</v>
      </c>
      <c r="AU135" s="230" t="s">
        <v>88</v>
      </c>
      <c r="AY135" s="18" t="s">
        <v>134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86</v>
      </c>
      <c r="BK135" s="231">
        <f>ROUND(I135*H135,2)</f>
        <v>0</v>
      </c>
      <c r="BL135" s="18" t="s">
        <v>141</v>
      </c>
      <c r="BM135" s="230" t="s">
        <v>1340</v>
      </c>
    </row>
    <row r="136" s="13" customFormat="1">
      <c r="A136" s="13"/>
      <c r="B136" s="232"/>
      <c r="C136" s="233"/>
      <c r="D136" s="234" t="s">
        <v>143</v>
      </c>
      <c r="E136" s="235" t="s">
        <v>1</v>
      </c>
      <c r="F136" s="236" t="s">
        <v>1337</v>
      </c>
      <c r="G136" s="233"/>
      <c r="H136" s="237">
        <v>25.8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143</v>
      </c>
      <c r="AU136" s="243" t="s">
        <v>88</v>
      </c>
      <c r="AV136" s="13" t="s">
        <v>88</v>
      </c>
      <c r="AW136" s="13" t="s">
        <v>35</v>
      </c>
      <c r="AX136" s="13" t="s">
        <v>86</v>
      </c>
      <c r="AY136" s="243" t="s">
        <v>134</v>
      </c>
    </row>
    <row r="137" s="2" customFormat="1" ht="24.15" customHeight="1">
      <c r="A137" s="39"/>
      <c r="B137" s="40"/>
      <c r="C137" s="219" t="s">
        <v>149</v>
      </c>
      <c r="D137" s="219" t="s">
        <v>136</v>
      </c>
      <c r="E137" s="220" t="s">
        <v>388</v>
      </c>
      <c r="F137" s="221" t="s">
        <v>1341</v>
      </c>
      <c r="G137" s="222" t="s">
        <v>390</v>
      </c>
      <c r="H137" s="223">
        <v>5</v>
      </c>
      <c r="I137" s="224"/>
      <c r="J137" s="225">
        <f>ROUND(I137*H137,2)</f>
        <v>0</v>
      </c>
      <c r="K137" s="221" t="s">
        <v>1</v>
      </c>
      <c r="L137" s="45"/>
      <c r="M137" s="226" t="s">
        <v>1</v>
      </c>
      <c r="N137" s="227" t="s">
        <v>43</v>
      </c>
      <c r="O137" s="92"/>
      <c r="P137" s="228">
        <f>O137*H137</f>
        <v>0</v>
      </c>
      <c r="Q137" s="228">
        <v>3E-05</v>
      </c>
      <c r="R137" s="228">
        <f>Q137*H137</f>
        <v>0.00015000000000000003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141</v>
      </c>
      <c r="AT137" s="230" t="s">
        <v>136</v>
      </c>
      <c r="AU137" s="230" t="s">
        <v>88</v>
      </c>
      <c r="AY137" s="18" t="s">
        <v>134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86</v>
      </c>
      <c r="BK137" s="231">
        <f>ROUND(I137*H137,2)</f>
        <v>0</v>
      </c>
      <c r="BL137" s="18" t="s">
        <v>141</v>
      </c>
      <c r="BM137" s="230" t="s">
        <v>1342</v>
      </c>
    </row>
    <row r="138" s="2" customFormat="1" ht="24.15" customHeight="1">
      <c r="A138" s="39"/>
      <c r="B138" s="40"/>
      <c r="C138" s="219" t="s">
        <v>141</v>
      </c>
      <c r="D138" s="219" t="s">
        <v>136</v>
      </c>
      <c r="E138" s="220" t="s">
        <v>394</v>
      </c>
      <c r="F138" s="221" t="s">
        <v>1343</v>
      </c>
      <c r="G138" s="222" t="s">
        <v>396</v>
      </c>
      <c r="H138" s="223">
        <v>5</v>
      </c>
      <c r="I138" s="224"/>
      <c r="J138" s="225">
        <f>ROUND(I138*H138,2)</f>
        <v>0</v>
      </c>
      <c r="K138" s="221" t="s">
        <v>1</v>
      </c>
      <c r="L138" s="45"/>
      <c r="M138" s="226" t="s">
        <v>1</v>
      </c>
      <c r="N138" s="227" t="s">
        <v>43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141</v>
      </c>
      <c r="AT138" s="230" t="s">
        <v>136</v>
      </c>
      <c r="AU138" s="230" t="s">
        <v>88</v>
      </c>
      <c r="AY138" s="18" t="s">
        <v>134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86</v>
      </c>
      <c r="BK138" s="231">
        <f>ROUND(I138*H138,2)</f>
        <v>0</v>
      </c>
      <c r="BL138" s="18" t="s">
        <v>141</v>
      </c>
      <c r="BM138" s="230" t="s">
        <v>1344</v>
      </c>
    </row>
    <row r="139" s="2" customFormat="1" ht="24.15" customHeight="1">
      <c r="A139" s="39"/>
      <c r="B139" s="40"/>
      <c r="C139" s="219" t="s">
        <v>167</v>
      </c>
      <c r="D139" s="219" t="s">
        <v>136</v>
      </c>
      <c r="E139" s="220" t="s">
        <v>407</v>
      </c>
      <c r="F139" s="221" t="s">
        <v>1345</v>
      </c>
      <c r="G139" s="222" t="s">
        <v>256</v>
      </c>
      <c r="H139" s="223">
        <v>7</v>
      </c>
      <c r="I139" s="224"/>
      <c r="J139" s="225">
        <f>ROUND(I139*H139,2)</f>
        <v>0</v>
      </c>
      <c r="K139" s="221" t="s">
        <v>1</v>
      </c>
      <c r="L139" s="45"/>
      <c r="M139" s="226" t="s">
        <v>1</v>
      </c>
      <c r="N139" s="227" t="s">
        <v>43</v>
      </c>
      <c r="O139" s="92"/>
      <c r="P139" s="228">
        <f>O139*H139</f>
        <v>0</v>
      </c>
      <c r="Q139" s="228">
        <v>0.0369</v>
      </c>
      <c r="R139" s="228">
        <f>Q139*H139</f>
        <v>0.2583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141</v>
      </c>
      <c r="AT139" s="230" t="s">
        <v>136</v>
      </c>
      <c r="AU139" s="230" t="s">
        <v>88</v>
      </c>
      <c r="AY139" s="18" t="s">
        <v>134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86</v>
      </c>
      <c r="BK139" s="231">
        <f>ROUND(I139*H139,2)</f>
        <v>0</v>
      </c>
      <c r="BL139" s="18" t="s">
        <v>141</v>
      </c>
      <c r="BM139" s="230" t="s">
        <v>1346</v>
      </c>
    </row>
    <row r="140" s="2" customFormat="1" ht="24.15" customHeight="1">
      <c r="A140" s="39"/>
      <c r="B140" s="40"/>
      <c r="C140" s="219" t="s">
        <v>171</v>
      </c>
      <c r="D140" s="219" t="s">
        <v>136</v>
      </c>
      <c r="E140" s="220" t="s">
        <v>1347</v>
      </c>
      <c r="F140" s="221" t="s">
        <v>1348</v>
      </c>
      <c r="G140" s="222" t="s">
        <v>526</v>
      </c>
      <c r="H140" s="223">
        <v>2</v>
      </c>
      <c r="I140" s="224"/>
      <c r="J140" s="225">
        <f>ROUND(I140*H140,2)</f>
        <v>0</v>
      </c>
      <c r="K140" s="221" t="s">
        <v>1</v>
      </c>
      <c r="L140" s="45"/>
      <c r="M140" s="226" t="s">
        <v>1</v>
      </c>
      <c r="N140" s="227" t="s">
        <v>43</v>
      </c>
      <c r="O140" s="92"/>
      <c r="P140" s="228">
        <f>O140*H140</f>
        <v>0</v>
      </c>
      <c r="Q140" s="228">
        <v>0.00065</v>
      </c>
      <c r="R140" s="228">
        <f>Q140*H140</f>
        <v>0.0013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141</v>
      </c>
      <c r="AT140" s="230" t="s">
        <v>136</v>
      </c>
      <c r="AU140" s="230" t="s">
        <v>88</v>
      </c>
      <c r="AY140" s="18" t="s">
        <v>134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86</v>
      </c>
      <c r="BK140" s="231">
        <f>ROUND(I140*H140,2)</f>
        <v>0</v>
      </c>
      <c r="BL140" s="18" t="s">
        <v>141</v>
      </c>
      <c r="BM140" s="230" t="s">
        <v>1349</v>
      </c>
    </row>
    <row r="141" s="2" customFormat="1" ht="24.15" customHeight="1">
      <c r="A141" s="39"/>
      <c r="B141" s="40"/>
      <c r="C141" s="219" t="s">
        <v>178</v>
      </c>
      <c r="D141" s="219" t="s">
        <v>136</v>
      </c>
      <c r="E141" s="220" t="s">
        <v>1350</v>
      </c>
      <c r="F141" s="221" t="s">
        <v>1351</v>
      </c>
      <c r="G141" s="222" t="s">
        <v>526</v>
      </c>
      <c r="H141" s="223">
        <v>2</v>
      </c>
      <c r="I141" s="224"/>
      <c r="J141" s="225">
        <f>ROUND(I141*H141,2)</f>
        <v>0</v>
      </c>
      <c r="K141" s="221" t="s">
        <v>1</v>
      </c>
      <c r="L141" s="45"/>
      <c r="M141" s="226" t="s">
        <v>1</v>
      </c>
      <c r="N141" s="227" t="s">
        <v>43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141</v>
      </c>
      <c r="AT141" s="230" t="s">
        <v>136</v>
      </c>
      <c r="AU141" s="230" t="s">
        <v>88</v>
      </c>
      <c r="AY141" s="18" t="s">
        <v>134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86</v>
      </c>
      <c r="BK141" s="231">
        <f>ROUND(I141*H141,2)</f>
        <v>0</v>
      </c>
      <c r="BL141" s="18" t="s">
        <v>141</v>
      </c>
      <c r="BM141" s="230" t="s">
        <v>1352</v>
      </c>
    </row>
    <row r="142" s="2" customFormat="1" ht="24.15" customHeight="1">
      <c r="A142" s="39"/>
      <c r="B142" s="40"/>
      <c r="C142" s="219" t="s">
        <v>184</v>
      </c>
      <c r="D142" s="219" t="s">
        <v>136</v>
      </c>
      <c r="E142" s="220" t="s">
        <v>1353</v>
      </c>
      <c r="F142" s="221" t="s">
        <v>1354</v>
      </c>
      <c r="G142" s="222" t="s">
        <v>192</v>
      </c>
      <c r="H142" s="223">
        <v>8.75</v>
      </c>
      <c r="I142" s="224"/>
      <c r="J142" s="225">
        <f>ROUND(I142*H142,2)</f>
        <v>0</v>
      </c>
      <c r="K142" s="221" t="s">
        <v>1</v>
      </c>
      <c r="L142" s="45"/>
      <c r="M142" s="226" t="s">
        <v>1</v>
      </c>
      <c r="N142" s="227" t="s">
        <v>43</v>
      </c>
      <c r="O142" s="92"/>
      <c r="P142" s="228">
        <f>O142*H142</f>
        <v>0</v>
      </c>
      <c r="Q142" s="228">
        <v>0.00064</v>
      </c>
      <c r="R142" s="228">
        <f>Q142*H142</f>
        <v>0.0056000000000000008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141</v>
      </c>
      <c r="AT142" s="230" t="s">
        <v>136</v>
      </c>
      <c r="AU142" s="230" t="s">
        <v>88</v>
      </c>
      <c r="AY142" s="18" t="s">
        <v>134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86</v>
      </c>
      <c r="BK142" s="231">
        <f>ROUND(I142*H142,2)</f>
        <v>0</v>
      </c>
      <c r="BL142" s="18" t="s">
        <v>141</v>
      </c>
      <c r="BM142" s="230" t="s">
        <v>1355</v>
      </c>
    </row>
    <row r="143" s="13" customFormat="1">
      <c r="A143" s="13"/>
      <c r="B143" s="232"/>
      <c r="C143" s="233"/>
      <c r="D143" s="234" t="s">
        <v>143</v>
      </c>
      <c r="E143" s="235" t="s">
        <v>1</v>
      </c>
      <c r="F143" s="236" t="s">
        <v>1356</v>
      </c>
      <c r="G143" s="233"/>
      <c r="H143" s="237">
        <v>8.75</v>
      </c>
      <c r="I143" s="238"/>
      <c r="J143" s="233"/>
      <c r="K143" s="233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143</v>
      </c>
      <c r="AU143" s="243" t="s">
        <v>88</v>
      </c>
      <c r="AV143" s="13" t="s">
        <v>88</v>
      </c>
      <c r="AW143" s="13" t="s">
        <v>35</v>
      </c>
      <c r="AX143" s="13" t="s">
        <v>86</v>
      </c>
      <c r="AY143" s="243" t="s">
        <v>134</v>
      </c>
    </row>
    <row r="144" s="2" customFormat="1" ht="24.15" customHeight="1">
      <c r="A144" s="39"/>
      <c r="B144" s="40"/>
      <c r="C144" s="219" t="s">
        <v>189</v>
      </c>
      <c r="D144" s="219" t="s">
        <v>136</v>
      </c>
      <c r="E144" s="220" t="s">
        <v>1357</v>
      </c>
      <c r="F144" s="221" t="s">
        <v>1358</v>
      </c>
      <c r="G144" s="222" t="s">
        <v>192</v>
      </c>
      <c r="H144" s="223">
        <v>8.75</v>
      </c>
      <c r="I144" s="224"/>
      <c r="J144" s="225">
        <f>ROUND(I144*H144,2)</f>
        <v>0</v>
      </c>
      <c r="K144" s="221" t="s">
        <v>1</v>
      </c>
      <c r="L144" s="45"/>
      <c r="M144" s="226" t="s">
        <v>1</v>
      </c>
      <c r="N144" s="227" t="s">
        <v>43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141</v>
      </c>
      <c r="AT144" s="230" t="s">
        <v>136</v>
      </c>
      <c r="AU144" s="230" t="s">
        <v>88</v>
      </c>
      <c r="AY144" s="18" t="s">
        <v>134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86</v>
      </c>
      <c r="BK144" s="231">
        <f>ROUND(I144*H144,2)</f>
        <v>0</v>
      </c>
      <c r="BL144" s="18" t="s">
        <v>141</v>
      </c>
      <c r="BM144" s="230" t="s">
        <v>1359</v>
      </c>
    </row>
    <row r="145" s="13" customFormat="1">
      <c r="A145" s="13"/>
      <c r="B145" s="232"/>
      <c r="C145" s="233"/>
      <c r="D145" s="234" t="s">
        <v>143</v>
      </c>
      <c r="E145" s="235" t="s">
        <v>1</v>
      </c>
      <c r="F145" s="236" t="s">
        <v>1356</v>
      </c>
      <c r="G145" s="233"/>
      <c r="H145" s="237">
        <v>8.75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143</v>
      </c>
      <c r="AU145" s="243" t="s">
        <v>88</v>
      </c>
      <c r="AV145" s="13" t="s">
        <v>88</v>
      </c>
      <c r="AW145" s="13" t="s">
        <v>35</v>
      </c>
      <c r="AX145" s="13" t="s">
        <v>86</v>
      </c>
      <c r="AY145" s="243" t="s">
        <v>134</v>
      </c>
    </row>
    <row r="146" s="2" customFormat="1" ht="33" customHeight="1">
      <c r="A146" s="39"/>
      <c r="B146" s="40"/>
      <c r="C146" s="219" t="s">
        <v>195</v>
      </c>
      <c r="D146" s="219" t="s">
        <v>136</v>
      </c>
      <c r="E146" s="220" t="s">
        <v>1360</v>
      </c>
      <c r="F146" s="221" t="s">
        <v>1361</v>
      </c>
      <c r="G146" s="222" t="s">
        <v>256</v>
      </c>
      <c r="H146" s="223">
        <v>165</v>
      </c>
      <c r="I146" s="224"/>
      <c r="J146" s="225">
        <f>ROUND(I146*H146,2)</f>
        <v>0</v>
      </c>
      <c r="K146" s="221" t="s">
        <v>1</v>
      </c>
      <c r="L146" s="45"/>
      <c r="M146" s="226" t="s">
        <v>1</v>
      </c>
      <c r="N146" s="227" t="s">
        <v>43</v>
      </c>
      <c r="O146" s="92"/>
      <c r="P146" s="228">
        <f>O146*H146</f>
        <v>0</v>
      </c>
      <c r="Q146" s="228">
        <v>0.00048999999999999992</v>
      </c>
      <c r="R146" s="228">
        <f>Q146*H146</f>
        <v>0.080849999999999984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141</v>
      </c>
      <c r="AT146" s="230" t="s">
        <v>136</v>
      </c>
      <c r="AU146" s="230" t="s">
        <v>88</v>
      </c>
      <c r="AY146" s="18" t="s">
        <v>134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86</v>
      </c>
      <c r="BK146" s="231">
        <f>ROUND(I146*H146,2)</f>
        <v>0</v>
      </c>
      <c r="BL146" s="18" t="s">
        <v>141</v>
      </c>
      <c r="BM146" s="230" t="s">
        <v>1362</v>
      </c>
    </row>
    <row r="147" s="13" customFormat="1">
      <c r="A147" s="13"/>
      <c r="B147" s="232"/>
      <c r="C147" s="233"/>
      <c r="D147" s="234" t="s">
        <v>143</v>
      </c>
      <c r="E147" s="235" t="s">
        <v>1290</v>
      </c>
      <c r="F147" s="236" t="s">
        <v>1363</v>
      </c>
      <c r="G147" s="233"/>
      <c r="H147" s="237">
        <v>165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143</v>
      </c>
      <c r="AU147" s="243" t="s">
        <v>88</v>
      </c>
      <c r="AV147" s="13" t="s">
        <v>88</v>
      </c>
      <c r="AW147" s="13" t="s">
        <v>35</v>
      </c>
      <c r="AX147" s="13" t="s">
        <v>86</v>
      </c>
      <c r="AY147" s="243" t="s">
        <v>134</v>
      </c>
    </row>
    <row r="148" s="2" customFormat="1" ht="33" customHeight="1">
      <c r="A148" s="39"/>
      <c r="B148" s="40"/>
      <c r="C148" s="219" t="s">
        <v>201</v>
      </c>
      <c r="D148" s="219" t="s">
        <v>136</v>
      </c>
      <c r="E148" s="220" t="s">
        <v>1364</v>
      </c>
      <c r="F148" s="221" t="s">
        <v>1365</v>
      </c>
      <c r="G148" s="222" t="s">
        <v>256</v>
      </c>
      <c r="H148" s="223">
        <v>165</v>
      </c>
      <c r="I148" s="224"/>
      <c r="J148" s="225">
        <f>ROUND(I148*H148,2)</f>
        <v>0</v>
      </c>
      <c r="K148" s="221" t="s">
        <v>1</v>
      </c>
      <c r="L148" s="45"/>
      <c r="M148" s="226" t="s">
        <v>1</v>
      </c>
      <c r="N148" s="227" t="s">
        <v>43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141</v>
      </c>
      <c r="AT148" s="230" t="s">
        <v>136</v>
      </c>
      <c r="AU148" s="230" t="s">
        <v>88</v>
      </c>
      <c r="AY148" s="18" t="s">
        <v>134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86</v>
      </c>
      <c r="BK148" s="231">
        <f>ROUND(I148*H148,2)</f>
        <v>0</v>
      </c>
      <c r="BL148" s="18" t="s">
        <v>141</v>
      </c>
      <c r="BM148" s="230" t="s">
        <v>1366</v>
      </c>
    </row>
    <row r="149" s="13" customFormat="1">
      <c r="A149" s="13"/>
      <c r="B149" s="232"/>
      <c r="C149" s="233"/>
      <c r="D149" s="234" t="s">
        <v>143</v>
      </c>
      <c r="E149" s="235" t="s">
        <v>1</v>
      </c>
      <c r="F149" s="236" t="s">
        <v>1290</v>
      </c>
      <c r="G149" s="233"/>
      <c r="H149" s="237">
        <v>165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143</v>
      </c>
      <c r="AU149" s="243" t="s">
        <v>88</v>
      </c>
      <c r="AV149" s="13" t="s">
        <v>88</v>
      </c>
      <c r="AW149" s="13" t="s">
        <v>35</v>
      </c>
      <c r="AX149" s="13" t="s">
        <v>86</v>
      </c>
      <c r="AY149" s="243" t="s">
        <v>134</v>
      </c>
    </row>
    <row r="150" s="2" customFormat="1" ht="24.15" customHeight="1">
      <c r="A150" s="39"/>
      <c r="B150" s="40"/>
      <c r="C150" s="219" t="s">
        <v>8</v>
      </c>
      <c r="D150" s="219" t="s">
        <v>136</v>
      </c>
      <c r="E150" s="220" t="s">
        <v>1367</v>
      </c>
      <c r="F150" s="221" t="s">
        <v>1368</v>
      </c>
      <c r="G150" s="222" t="s">
        <v>256</v>
      </c>
      <c r="H150" s="223">
        <v>5.8</v>
      </c>
      <c r="I150" s="224"/>
      <c r="J150" s="225">
        <f>ROUND(I150*H150,2)</f>
        <v>0</v>
      </c>
      <c r="K150" s="221" t="s">
        <v>1</v>
      </c>
      <c r="L150" s="45"/>
      <c r="M150" s="226" t="s">
        <v>1</v>
      </c>
      <c r="N150" s="227" t="s">
        <v>43</v>
      </c>
      <c r="O150" s="92"/>
      <c r="P150" s="228">
        <f>O150*H150</f>
        <v>0</v>
      </c>
      <c r="Q150" s="228">
        <v>0.00047</v>
      </c>
      <c r="R150" s="228">
        <f>Q150*H150</f>
        <v>0.0027259999999999996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141</v>
      </c>
      <c r="AT150" s="230" t="s">
        <v>136</v>
      </c>
      <c r="AU150" s="230" t="s">
        <v>88</v>
      </c>
      <c r="AY150" s="18" t="s">
        <v>134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86</v>
      </c>
      <c r="BK150" s="231">
        <f>ROUND(I150*H150,2)</f>
        <v>0</v>
      </c>
      <c r="BL150" s="18" t="s">
        <v>141</v>
      </c>
      <c r="BM150" s="230" t="s">
        <v>1369</v>
      </c>
    </row>
    <row r="151" s="13" customFormat="1">
      <c r="A151" s="13"/>
      <c r="B151" s="232"/>
      <c r="C151" s="233"/>
      <c r="D151" s="234" t="s">
        <v>143</v>
      </c>
      <c r="E151" s="235" t="s">
        <v>1324</v>
      </c>
      <c r="F151" s="236" t="s">
        <v>1370</v>
      </c>
      <c r="G151" s="233"/>
      <c r="H151" s="237">
        <v>5.8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143</v>
      </c>
      <c r="AU151" s="243" t="s">
        <v>88</v>
      </c>
      <c r="AV151" s="13" t="s">
        <v>88</v>
      </c>
      <c r="AW151" s="13" t="s">
        <v>35</v>
      </c>
      <c r="AX151" s="13" t="s">
        <v>86</v>
      </c>
      <c r="AY151" s="243" t="s">
        <v>134</v>
      </c>
    </row>
    <row r="152" s="2" customFormat="1" ht="24.15" customHeight="1">
      <c r="A152" s="39"/>
      <c r="B152" s="40"/>
      <c r="C152" s="219" t="s">
        <v>210</v>
      </c>
      <c r="D152" s="219" t="s">
        <v>136</v>
      </c>
      <c r="E152" s="220" t="s">
        <v>1371</v>
      </c>
      <c r="F152" s="221" t="s">
        <v>1372</v>
      </c>
      <c r="G152" s="222" t="s">
        <v>256</v>
      </c>
      <c r="H152" s="223">
        <v>5.8</v>
      </c>
      <c r="I152" s="224"/>
      <c r="J152" s="225">
        <f>ROUND(I152*H152,2)</f>
        <v>0</v>
      </c>
      <c r="K152" s="221" t="s">
        <v>1</v>
      </c>
      <c r="L152" s="45"/>
      <c r="M152" s="226" t="s">
        <v>1</v>
      </c>
      <c r="N152" s="227" t="s">
        <v>43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141</v>
      </c>
      <c r="AT152" s="230" t="s">
        <v>136</v>
      </c>
      <c r="AU152" s="230" t="s">
        <v>88</v>
      </c>
      <c r="AY152" s="18" t="s">
        <v>134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86</v>
      </c>
      <c r="BK152" s="231">
        <f>ROUND(I152*H152,2)</f>
        <v>0</v>
      </c>
      <c r="BL152" s="18" t="s">
        <v>141</v>
      </c>
      <c r="BM152" s="230" t="s">
        <v>1373</v>
      </c>
    </row>
    <row r="153" s="13" customFormat="1">
      <c r="A153" s="13"/>
      <c r="B153" s="232"/>
      <c r="C153" s="233"/>
      <c r="D153" s="234" t="s">
        <v>143</v>
      </c>
      <c r="E153" s="235" t="s">
        <v>1</v>
      </c>
      <c r="F153" s="236" t="s">
        <v>1324</v>
      </c>
      <c r="G153" s="233"/>
      <c r="H153" s="237">
        <v>5.8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143</v>
      </c>
      <c r="AU153" s="243" t="s">
        <v>88</v>
      </c>
      <c r="AV153" s="13" t="s">
        <v>88</v>
      </c>
      <c r="AW153" s="13" t="s">
        <v>35</v>
      </c>
      <c r="AX153" s="13" t="s">
        <v>86</v>
      </c>
      <c r="AY153" s="243" t="s">
        <v>134</v>
      </c>
    </row>
    <row r="154" s="2" customFormat="1" ht="16.5" customHeight="1">
      <c r="A154" s="39"/>
      <c r="B154" s="40"/>
      <c r="C154" s="219" t="s">
        <v>214</v>
      </c>
      <c r="D154" s="219" t="s">
        <v>136</v>
      </c>
      <c r="E154" s="220" t="s">
        <v>1374</v>
      </c>
      <c r="F154" s="221" t="s">
        <v>1375</v>
      </c>
      <c r="G154" s="222" t="s">
        <v>192</v>
      </c>
      <c r="H154" s="223">
        <v>47.85</v>
      </c>
      <c r="I154" s="224"/>
      <c r="J154" s="225">
        <f>ROUND(I154*H154,2)</f>
        <v>0</v>
      </c>
      <c r="K154" s="221" t="s">
        <v>1</v>
      </c>
      <c r="L154" s="45"/>
      <c r="M154" s="226" t="s">
        <v>1</v>
      </c>
      <c r="N154" s="227" t="s">
        <v>43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141</v>
      </c>
      <c r="AT154" s="230" t="s">
        <v>136</v>
      </c>
      <c r="AU154" s="230" t="s">
        <v>88</v>
      </c>
      <c r="AY154" s="18" t="s">
        <v>134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86</v>
      </c>
      <c r="BK154" s="231">
        <f>ROUND(I154*H154,2)</f>
        <v>0</v>
      </c>
      <c r="BL154" s="18" t="s">
        <v>141</v>
      </c>
      <c r="BM154" s="230" t="s">
        <v>1376</v>
      </c>
    </row>
    <row r="155" s="13" customFormat="1">
      <c r="A155" s="13"/>
      <c r="B155" s="232"/>
      <c r="C155" s="233"/>
      <c r="D155" s="234" t="s">
        <v>143</v>
      </c>
      <c r="E155" s="235" t="s">
        <v>1304</v>
      </c>
      <c r="F155" s="236" t="s">
        <v>1377</v>
      </c>
      <c r="G155" s="233"/>
      <c r="H155" s="237">
        <v>47.85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143</v>
      </c>
      <c r="AU155" s="243" t="s">
        <v>88</v>
      </c>
      <c r="AV155" s="13" t="s">
        <v>88</v>
      </c>
      <c r="AW155" s="13" t="s">
        <v>35</v>
      </c>
      <c r="AX155" s="13" t="s">
        <v>86</v>
      </c>
      <c r="AY155" s="243" t="s">
        <v>134</v>
      </c>
    </row>
    <row r="156" s="2" customFormat="1" ht="24.15" customHeight="1">
      <c r="A156" s="39"/>
      <c r="B156" s="40"/>
      <c r="C156" s="219" t="s">
        <v>220</v>
      </c>
      <c r="D156" s="219" t="s">
        <v>136</v>
      </c>
      <c r="E156" s="220" t="s">
        <v>1378</v>
      </c>
      <c r="F156" s="221" t="s">
        <v>1379</v>
      </c>
      <c r="G156" s="222" t="s">
        <v>139</v>
      </c>
      <c r="H156" s="223">
        <v>7.917</v>
      </c>
      <c r="I156" s="224"/>
      <c r="J156" s="225">
        <f>ROUND(I156*H156,2)</f>
        <v>0</v>
      </c>
      <c r="K156" s="221" t="s">
        <v>1</v>
      </c>
      <c r="L156" s="45"/>
      <c r="M156" s="226" t="s">
        <v>1</v>
      </c>
      <c r="N156" s="227" t="s">
        <v>43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141</v>
      </c>
      <c r="AT156" s="230" t="s">
        <v>136</v>
      </c>
      <c r="AU156" s="230" t="s">
        <v>88</v>
      </c>
      <c r="AY156" s="18" t="s">
        <v>134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86</v>
      </c>
      <c r="BK156" s="231">
        <f>ROUND(I156*H156,2)</f>
        <v>0</v>
      </c>
      <c r="BL156" s="18" t="s">
        <v>141</v>
      </c>
      <c r="BM156" s="230" t="s">
        <v>1380</v>
      </c>
    </row>
    <row r="157" s="13" customFormat="1">
      <c r="A157" s="13"/>
      <c r="B157" s="232"/>
      <c r="C157" s="233"/>
      <c r="D157" s="234" t="s">
        <v>143</v>
      </c>
      <c r="E157" s="235" t="s">
        <v>1</v>
      </c>
      <c r="F157" s="236" t="s">
        <v>1381</v>
      </c>
      <c r="G157" s="233"/>
      <c r="H157" s="237">
        <v>7.8</v>
      </c>
      <c r="I157" s="238"/>
      <c r="J157" s="233"/>
      <c r="K157" s="233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143</v>
      </c>
      <c r="AU157" s="243" t="s">
        <v>88</v>
      </c>
      <c r="AV157" s="13" t="s">
        <v>88</v>
      </c>
      <c r="AW157" s="13" t="s">
        <v>35</v>
      </c>
      <c r="AX157" s="13" t="s">
        <v>78</v>
      </c>
      <c r="AY157" s="243" t="s">
        <v>134</v>
      </c>
    </row>
    <row r="158" s="13" customFormat="1">
      <c r="A158" s="13"/>
      <c r="B158" s="232"/>
      <c r="C158" s="233"/>
      <c r="D158" s="234" t="s">
        <v>143</v>
      </c>
      <c r="E158" s="235" t="s">
        <v>1</v>
      </c>
      <c r="F158" s="236" t="s">
        <v>1382</v>
      </c>
      <c r="G158" s="233"/>
      <c r="H158" s="237">
        <v>9.6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143</v>
      </c>
      <c r="AU158" s="243" t="s">
        <v>88</v>
      </c>
      <c r="AV158" s="13" t="s">
        <v>88</v>
      </c>
      <c r="AW158" s="13" t="s">
        <v>35</v>
      </c>
      <c r="AX158" s="13" t="s">
        <v>78</v>
      </c>
      <c r="AY158" s="243" t="s">
        <v>134</v>
      </c>
    </row>
    <row r="159" s="16" customFormat="1">
      <c r="A159" s="16"/>
      <c r="B159" s="265"/>
      <c r="C159" s="266"/>
      <c r="D159" s="234" t="s">
        <v>143</v>
      </c>
      <c r="E159" s="267" t="s">
        <v>1295</v>
      </c>
      <c r="F159" s="268" t="s">
        <v>162</v>
      </c>
      <c r="G159" s="266"/>
      <c r="H159" s="269">
        <v>17.399999999999998</v>
      </c>
      <c r="I159" s="270"/>
      <c r="J159" s="266"/>
      <c r="K159" s="266"/>
      <c r="L159" s="271"/>
      <c r="M159" s="272"/>
      <c r="N159" s="273"/>
      <c r="O159" s="273"/>
      <c r="P159" s="273"/>
      <c r="Q159" s="273"/>
      <c r="R159" s="273"/>
      <c r="S159" s="273"/>
      <c r="T159" s="274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75" t="s">
        <v>143</v>
      </c>
      <c r="AU159" s="275" t="s">
        <v>88</v>
      </c>
      <c r="AV159" s="16" t="s">
        <v>141</v>
      </c>
      <c r="AW159" s="16" t="s">
        <v>35</v>
      </c>
      <c r="AX159" s="16" t="s">
        <v>78</v>
      </c>
      <c r="AY159" s="275" t="s">
        <v>134</v>
      </c>
    </row>
    <row r="160" s="13" customFormat="1">
      <c r="A160" s="13"/>
      <c r="B160" s="232"/>
      <c r="C160" s="233"/>
      <c r="D160" s="234" t="s">
        <v>143</v>
      </c>
      <c r="E160" s="235" t="s">
        <v>1297</v>
      </c>
      <c r="F160" s="236" t="s">
        <v>1383</v>
      </c>
      <c r="G160" s="233"/>
      <c r="H160" s="237">
        <v>12.18</v>
      </c>
      <c r="I160" s="238"/>
      <c r="J160" s="233"/>
      <c r="K160" s="233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143</v>
      </c>
      <c r="AU160" s="243" t="s">
        <v>88</v>
      </c>
      <c r="AV160" s="13" t="s">
        <v>88</v>
      </c>
      <c r="AW160" s="13" t="s">
        <v>35</v>
      </c>
      <c r="AX160" s="13" t="s">
        <v>78</v>
      </c>
      <c r="AY160" s="243" t="s">
        <v>134</v>
      </c>
    </row>
    <row r="161" s="13" customFormat="1">
      <c r="A161" s="13"/>
      <c r="B161" s="232"/>
      <c r="C161" s="233"/>
      <c r="D161" s="234" t="s">
        <v>143</v>
      </c>
      <c r="E161" s="235" t="s">
        <v>1299</v>
      </c>
      <c r="F161" s="236" t="s">
        <v>1384</v>
      </c>
      <c r="G161" s="233"/>
      <c r="H161" s="237">
        <v>5.22</v>
      </c>
      <c r="I161" s="238"/>
      <c r="J161" s="233"/>
      <c r="K161" s="233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143</v>
      </c>
      <c r="AU161" s="243" t="s">
        <v>88</v>
      </c>
      <c r="AV161" s="13" t="s">
        <v>88</v>
      </c>
      <c r="AW161" s="13" t="s">
        <v>35</v>
      </c>
      <c r="AX161" s="13" t="s">
        <v>78</v>
      </c>
      <c r="AY161" s="243" t="s">
        <v>134</v>
      </c>
    </row>
    <row r="162" s="13" customFormat="1">
      <c r="A162" s="13"/>
      <c r="B162" s="232"/>
      <c r="C162" s="233"/>
      <c r="D162" s="234" t="s">
        <v>143</v>
      </c>
      <c r="E162" s="235" t="s">
        <v>1</v>
      </c>
      <c r="F162" s="236" t="s">
        <v>1385</v>
      </c>
      <c r="G162" s="233"/>
      <c r="H162" s="237">
        <v>7.917</v>
      </c>
      <c r="I162" s="238"/>
      <c r="J162" s="233"/>
      <c r="K162" s="233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143</v>
      </c>
      <c r="AU162" s="243" t="s">
        <v>88</v>
      </c>
      <c r="AV162" s="13" t="s">
        <v>88</v>
      </c>
      <c r="AW162" s="13" t="s">
        <v>35</v>
      </c>
      <c r="AX162" s="13" t="s">
        <v>86</v>
      </c>
      <c r="AY162" s="243" t="s">
        <v>134</v>
      </c>
    </row>
    <row r="163" s="2" customFormat="1" ht="24.15" customHeight="1">
      <c r="A163" s="39"/>
      <c r="B163" s="40"/>
      <c r="C163" s="219" t="s">
        <v>228</v>
      </c>
      <c r="D163" s="219" t="s">
        <v>136</v>
      </c>
      <c r="E163" s="220" t="s">
        <v>1386</v>
      </c>
      <c r="F163" s="221" t="s">
        <v>1387</v>
      </c>
      <c r="G163" s="222" t="s">
        <v>139</v>
      </c>
      <c r="H163" s="223">
        <v>3.3929999999999996</v>
      </c>
      <c r="I163" s="224"/>
      <c r="J163" s="225">
        <f>ROUND(I163*H163,2)</f>
        <v>0</v>
      </c>
      <c r="K163" s="221" t="s">
        <v>1</v>
      </c>
      <c r="L163" s="45"/>
      <c r="M163" s="226" t="s">
        <v>1</v>
      </c>
      <c r="N163" s="227" t="s">
        <v>43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141</v>
      </c>
      <c r="AT163" s="230" t="s">
        <v>136</v>
      </c>
      <c r="AU163" s="230" t="s">
        <v>88</v>
      </c>
      <c r="AY163" s="18" t="s">
        <v>134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86</v>
      </c>
      <c r="BK163" s="231">
        <f>ROUND(I163*H163,2)</f>
        <v>0</v>
      </c>
      <c r="BL163" s="18" t="s">
        <v>141</v>
      </c>
      <c r="BM163" s="230" t="s">
        <v>1388</v>
      </c>
    </row>
    <row r="164" s="13" customFormat="1">
      <c r="A164" s="13"/>
      <c r="B164" s="232"/>
      <c r="C164" s="233"/>
      <c r="D164" s="234" t="s">
        <v>143</v>
      </c>
      <c r="E164" s="235" t="s">
        <v>1</v>
      </c>
      <c r="F164" s="236" t="s">
        <v>1389</v>
      </c>
      <c r="G164" s="233"/>
      <c r="H164" s="237">
        <v>3.3929999999999996</v>
      </c>
      <c r="I164" s="238"/>
      <c r="J164" s="233"/>
      <c r="K164" s="233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143</v>
      </c>
      <c r="AU164" s="243" t="s">
        <v>88</v>
      </c>
      <c r="AV164" s="13" t="s">
        <v>88</v>
      </c>
      <c r="AW164" s="13" t="s">
        <v>35</v>
      </c>
      <c r="AX164" s="13" t="s">
        <v>86</v>
      </c>
      <c r="AY164" s="243" t="s">
        <v>134</v>
      </c>
    </row>
    <row r="165" s="2" customFormat="1" ht="24.15" customHeight="1">
      <c r="A165" s="39"/>
      <c r="B165" s="40"/>
      <c r="C165" s="219" t="s">
        <v>232</v>
      </c>
      <c r="D165" s="219" t="s">
        <v>136</v>
      </c>
      <c r="E165" s="220" t="s">
        <v>1390</v>
      </c>
      <c r="F165" s="221" t="s">
        <v>1391</v>
      </c>
      <c r="G165" s="222" t="s">
        <v>139</v>
      </c>
      <c r="H165" s="223">
        <v>4.263</v>
      </c>
      <c r="I165" s="224"/>
      <c r="J165" s="225">
        <f>ROUND(I165*H165,2)</f>
        <v>0</v>
      </c>
      <c r="K165" s="221" t="s">
        <v>1</v>
      </c>
      <c r="L165" s="45"/>
      <c r="M165" s="226" t="s">
        <v>1</v>
      </c>
      <c r="N165" s="227" t="s">
        <v>43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141</v>
      </c>
      <c r="AT165" s="230" t="s">
        <v>136</v>
      </c>
      <c r="AU165" s="230" t="s">
        <v>88</v>
      </c>
      <c r="AY165" s="18" t="s">
        <v>134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86</v>
      </c>
      <c r="BK165" s="231">
        <f>ROUND(I165*H165,2)</f>
        <v>0</v>
      </c>
      <c r="BL165" s="18" t="s">
        <v>141</v>
      </c>
      <c r="BM165" s="230" t="s">
        <v>1392</v>
      </c>
    </row>
    <row r="166" s="13" customFormat="1">
      <c r="A166" s="13"/>
      <c r="B166" s="232"/>
      <c r="C166" s="233"/>
      <c r="D166" s="234" t="s">
        <v>143</v>
      </c>
      <c r="E166" s="235" t="s">
        <v>1</v>
      </c>
      <c r="F166" s="236" t="s">
        <v>1393</v>
      </c>
      <c r="G166" s="233"/>
      <c r="H166" s="237">
        <v>4.263</v>
      </c>
      <c r="I166" s="238"/>
      <c r="J166" s="233"/>
      <c r="K166" s="233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143</v>
      </c>
      <c r="AU166" s="243" t="s">
        <v>88</v>
      </c>
      <c r="AV166" s="13" t="s">
        <v>88</v>
      </c>
      <c r="AW166" s="13" t="s">
        <v>35</v>
      </c>
      <c r="AX166" s="13" t="s">
        <v>86</v>
      </c>
      <c r="AY166" s="243" t="s">
        <v>134</v>
      </c>
    </row>
    <row r="167" s="2" customFormat="1" ht="33" customHeight="1">
      <c r="A167" s="39"/>
      <c r="B167" s="40"/>
      <c r="C167" s="219" t="s">
        <v>236</v>
      </c>
      <c r="D167" s="219" t="s">
        <v>136</v>
      </c>
      <c r="E167" s="220" t="s">
        <v>1394</v>
      </c>
      <c r="F167" s="221" t="s">
        <v>1395</v>
      </c>
      <c r="G167" s="222" t="s">
        <v>139</v>
      </c>
      <c r="H167" s="223">
        <v>1.827</v>
      </c>
      <c r="I167" s="224"/>
      <c r="J167" s="225">
        <f>ROUND(I167*H167,2)</f>
        <v>0</v>
      </c>
      <c r="K167" s="221" t="s">
        <v>1</v>
      </c>
      <c r="L167" s="45"/>
      <c r="M167" s="226" t="s">
        <v>1</v>
      </c>
      <c r="N167" s="227" t="s">
        <v>43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141</v>
      </c>
      <c r="AT167" s="230" t="s">
        <v>136</v>
      </c>
      <c r="AU167" s="230" t="s">
        <v>88</v>
      </c>
      <c r="AY167" s="18" t="s">
        <v>134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86</v>
      </c>
      <c r="BK167" s="231">
        <f>ROUND(I167*H167,2)</f>
        <v>0</v>
      </c>
      <c r="BL167" s="18" t="s">
        <v>141</v>
      </c>
      <c r="BM167" s="230" t="s">
        <v>1396</v>
      </c>
    </row>
    <row r="168" s="13" customFormat="1">
      <c r="A168" s="13"/>
      <c r="B168" s="232"/>
      <c r="C168" s="233"/>
      <c r="D168" s="234" t="s">
        <v>143</v>
      </c>
      <c r="E168" s="235" t="s">
        <v>1</v>
      </c>
      <c r="F168" s="236" t="s">
        <v>1397</v>
      </c>
      <c r="G168" s="233"/>
      <c r="H168" s="237">
        <v>1.827</v>
      </c>
      <c r="I168" s="238"/>
      <c r="J168" s="233"/>
      <c r="K168" s="233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143</v>
      </c>
      <c r="AU168" s="243" t="s">
        <v>88</v>
      </c>
      <c r="AV168" s="13" t="s">
        <v>88</v>
      </c>
      <c r="AW168" s="13" t="s">
        <v>35</v>
      </c>
      <c r="AX168" s="13" t="s">
        <v>86</v>
      </c>
      <c r="AY168" s="243" t="s">
        <v>134</v>
      </c>
    </row>
    <row r="169" s="2" customFormat="1" ht="33" customHeight="1">
      <c r="A169" s="39"/>
      <c r="B169" s="40"/>
      <c r="C169" s="219" t="s">
        <v>242</v>
      </c>
      <c r="D169" s="219" t="s">
        <v>136</v>
      </c>
      <c r="E169" s="220" t="s">
        <v>1398</v>
      </c>
      <c r="F169" s="221" t="s">
        <v>1399</v>
      </c>
      <c r="G169" s="222" t="s">
        <v>139</v>
      </c>
      <c r="H169" s="223">
        <v>8.044</v>
      </c>
      <c r="I169" s="224"/>
      <c r="J169" s="225">
        <f>ROUND(I169*H169,2)</f>
        <v>0</v>
      </c>
      <c r="K169" s="221" t="s">
        <v>1</v>
      </c>
      <c r="L169" s="45"/>
      <c r="M169" s="226" t="s">
        <v>1</v>
      </c>
      <c r="N169" s="227" t="s">
        <v>43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141</v>
      </c>
      <c r="AT169" s="230" t="s">
        <v>136</v>
      </c>
      <c r="AU169" s="230" t="s">
        <v>88</v>
      </c>
      <c r="AY169" s="18" t="s">
        <v>134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86</v>
      </c>
      <c r="BK169" s="231">
        <f>ROUND(I169*H169,2)</f>
        <v>0</v>
      </c>
      <c r="BL169" s="18" t="s">
        <v>141</v>
      </c>
      <c r="BM169" s="230" t="s">
        <v>1400</v>
      </c>
    </row>
    <row r="170" s="14" customFormat="1">
      <c r="A170" s="14"/>
      <c r="B170" s="244"/>
      <c r="C170" s="245"/>
      <c r="D170" s="234" t="s">
        <v>143</v>
      </c>
      <c r="E170" s="246" t="s">
        <v>1</v>
      </c>
      <c r="F170" s="247" t="s">
        <v>1401</v>
      </c>
      <c r="G170" s="245"/>
      <c r="H170" s="246" t="s">
        <v>1</v>
      </c>
      <c r="I170" s="248"/>
      <c r="J170" s="245"/>
      <c r="K170" s="245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143</v>
      </c>
      <c r="AU170" s="253" t="s">
        <v>88</v>
      </c>
      <c r="AV170" s="14" t="s">
        <v>86</v>
      </c>
      <c r="AW170" s="14" t="s">
        <v>35</v>
      </c>
      <c r="AX170" s="14" t="s">
        <v>78</v>
      </c>
      <c r="AY170" s="253" t="s">
        <v>134</v>
      </c>
    </row>
    <row r="171" s="13" customFormat="1">
      <c r="A171" s="13"/>
      <c r="B171" s="232"/>
      <c r="C171" s="233"/>
      <c r="D171" s="234" t="s">
        <v>143</v>
      </c>
      <c r="E171" s="235" t="s">
        <v>1</v>
      </c>
      <c r="F171" s="236" t="s">
        <v>1402</v>
      </c>
      <c r="G171" s="233"/>
      <c r="H171" s="237">
        <v>15.84</v>
      </c>
      <c r="I171" s="238"/>
      <c r="J171" s="233"/>
      <c r="K171" s="233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143</v>
      </c>
      <c r="AU171" s="243" t="s">
        <v>88</v>
      </c>
      <c r="AV171" s="13" t="s">
        <v>88</v>
      </c>
      <c r="AW171" s="13" t="s">
        <v>35</v>
      </c>
      <c r="AX171" s="13" t="s">
        <v>78</v>
      </c>
      <c r="AY171" s="243" t="s">
        <v>134</v>
      </c>
    </row>
    <row r="172" s="13" customFormat="1">
      <c r="A172" s="13"/>
      <c r="B172" s="232"/>
      <c r="C172" s="233"/>
      <c r="D172" s="234" t="s">
        <v>143</v>
      </c>
      <c r="E172" s="235" t="s">
        <v>1</v>
      </c>
      <c r="F172" s="236" t="s">
        <v>1403</v>
      </c>
      <c r="G172" s="233"/>
      <c r="H172" s="237">
        <v>46.035</v>
      </c>
      <c r="I172" s="238"/>
      <c r="J172" s="233"/>
      <c r="K172" s="233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143</v>
      </c>
      <c r="AU172" s="243" t="s">
        <v>88</v>
      </c>
      <c r="AV172" s="13" t="s">
        <v>88</v>
      </c>
      <c r="AW172" s="13" t="s">
        <v>35</v>
      </c>
      <c r="AX172" s="13" t="s">
        <v>78</v>
      </c>
      <c r="AY172" s="243" t="s">
        <v>134</v>
      </c>
    </row>
    <row r="173" s="15" customFormat="1">
      <c r="A173" s="15"/>
      <c r="B173" s="254"/>
      <c r="C173" s="255"/>
      <c r="D173" s="234" t="s">
        <v>143</v>
      </c>
      <c r="E173" s="256" t="s">
        <v>1317</v>
      </c>
      <c r="F173" s="257" t="s">
        <v>156</v>
      </c>
      <c r="G173" s="255"/>
      <c r="H173" s="258">
        <v>61.875</v>
      </c>
      <c r="I173" s="259"/>
      <c r="J173" s="255"/>
      <c r="K173" s="255"/>
      <c r="L173" s="260"/>
      <c r="M173" s="261"/>
      <c r="N173" s="262"/>
      <c r="O173" s="262"/>
      <c r="P173" s="262"/>
      <c r="Q173" s="262"/>
      <c r="R173" s="262"/>
      <c r="S173" s="262"/>
      <c r="T173" s="263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4" t="s">
        <v>143</v>
      </c>
      <c r="AU173" s="264" t="s">
        <v>88</v>
      </c>
      <c r="AV173" s="15" t="s">
        <v>149</v>
      </c>
      <c r="AW173" s="15" t="s">
        <v>35</v>
      </c>
      <c r="AX173" s="15" t="s">
        <v>78</v>
      </c>
      <c r="AY173" s="264" t="s">
        <v>134</v>
      </c>
    </row>
    <row r="174" s="13" customFormat="1">
      <c r="A174" s="13"/>
      <c r="B174" s="232"/>
      <c r="C174" s="233"/>
      <c r="D174" s="234" t="s">
        <v>143</v>
      </c>
      <c r="E174" s="235" t="s">
        <v>1</v>
      </c>
      <c r="F174" s="236" t="s">
        <v>1404</v>
      </c>
      <c r="G174" s="233"/>
      <c r="H174" s="237">
        <v>8.044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143</v>
      </c>
      <c r="AU174" s="243" t="s">
        <v>88</v>
      </c>
      <c r="AV174" s="13" t="s">
        <v>88</v>
      </c>
      <c r="AW174" s="13" t="s">
        <v>35</v>
      </c>
      <c r="AX174" s="13" t="s">
        <v>86</v>
      </c>
      <c r="AY174" s="243" t="s">
        <v>134</v>
      </c>
    </row>
    <row r="175" s="2" customFormat="1" ht="33" customHeight="1">
      <c r="A175" s="39"/>
      <c r="B175" s="40"/>
      <c r="C175" s="219" t="s">
        <v>250</v>
      </c>
      <c r="D175" s="219" t="s">
        <v>136</v>
      </c>
      <c r="E175" s="220" t="s">
        <v>150</v>
      </c>
      <c r="F175" s="221" t="s">
        <v>1405</v>
      </c>
      <c r="G175" s="222" t="s">
        <v>139</v>
      </c>
      <c r="H175" s="223">
        <v>32.174999999999996</v>
      </c>
      <c r="I175" s="224"/>
      <c r="J175" s="225">
        <f>ROUND(I175*H175,2)</f>
        <v>0</v>
      </c>
      <c r="K175" s="221" t="s">
        <v>1</v>
      </c>
      <c r="L175" s="45"/>
      <c r="M175" s="226" t="s">
        <v>1</v>
      </c>
      <c r="N175" s="227" t="s">
        <v>43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141</v>
      </c>
      <c r="AT175" s="230" t="s">
        <v>136</v>
      </c>
      <c r="AU175" s="230" t="s">
        <v>88</v>
      </c>
      <c r="AY175" s="18" t="s">
        <v>134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86</v>
      </c>
      <c r="BK175" s="231">
        <f>ROUND(I175*H175,2)</f>
        <v>0</v>
      </c>
      <c r="BL175" s="18" t="s">
        <v>141</v>
      </c>
      <c r="BM175" s="230" t="s">
        <v>1406</v>
      </c>
    </row>
    <row r="176" s="13" customFormat="1">
      <c r="A176" s="13"/>
      <c r="B176" s="232"/>
      <c r="C176" s="233"/>
      <c r="D176" s="234" t="s">
        <v>143</v>
      </c>
      <c r="E176" s="235" t="s">
        <v>1</v>
      </c>
      <c r="F176" s="236" t="s">
        <v>1407</v>
      </c>
      <c r="G176" s="233"/>
      <c r="H176" s="237">
        <v>32.174999999999996</v>
      </c>
      <c r="I176" s="238"/>
      <c r="J176" s="233"/>
      <c r="K176" s="233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143</v>
      </c>
      <c r="AU176" s="243" t="s">
        <v>88</v>
      </c>
      <c r="AV176" s="13" t="s">
        <v>88</v>
      </c>
      <c r="AW176" s="13" t="s">
        <v>35</v>
      </c>
      <c r="AX176" s="13" t="s">
        <v>86</v>
      </c>
      <c r="AY176" s="243" t="s">
        <v>134</v>
      </c>
    </row>
    <row r="177" s="2" customFormat="1" ht="37.8" customHeight="1">
      <c r="A177" s="39"/>
      <c r="B177" s="40"/>
      <c r="C177" s="219" t="s">
        <v>7</v>
      </c>
      <c r="D177" s="219" t="s">
        <v>136</v>
      </c>
      <c r="E177" s="220" t="s">
        <v>1408</v>
      </c>
      <c r="F177" s="221" t="s">
        <v>1409</v>
      </c>
      <c r="G177" s="222" t="s">
        <v>139</v>
      </c>
      <c r="H177" s="223">
        <v>4.3310000000000008</v>
      </c>
      <c r="I177" s="224"/>
      <c r="J177" s="225">
        <f>ROUND(I177*H177,2)</f>
        <v>0</v>
      </c>
      <c r="K177" s="221" t="s">
        <v>1</v>
      </c>
      <c r="L177" s="45"/>
      <c r="M177" s="226" t="s">
        <v>1</v>
      </c>
      <c r="N177" s="227" t="s">
        <v>43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141</v>
      </c>
      <c r="AT177" s="230" t="s">
        <v>136</v>
      </c>
      <c r="AU177" s="230" t="s">
        <v>88</v>
      </c>
      <c r="AY177" s="18" t="s">
        <v>134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86</v>
      </c>
      <c r="BK177" s="231">
        <f>ROUND(I177*H177,2)</f>
        <v>0</v>
      </c>
      <c r="BL177" s="18" t="s">
        <v>141</v>
      </c>
      <c r="BM177" s="230" t="s">
        <v>1410</v>
      </c>
    </row>
    <row r="178" s="13" customFormat="1">
      <c r="A178" s="13"/>
      <c r="B178" s="232"/>
      <c r="C178" s="233"/>
      <c r="D178" s="234" t="s">
        <v>143</v>
      </c>
      <c r="E178" s="235" t="s">
        <v>1</v>
      </c>
      <c r="F178" s="236" t="s">
        <v>1411</v>
      </c>
      <c r="G178" s="233"/>
      <c r="H178" s="237">
        <v>4.3310000000000008</v>
      </c>
      <c r="I178" s="238"/>
      <c r="J178" s="233"/>
      <c r="K178" s="233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143</v>
      </c>
      <c r="AU178" s="243" t="s">
        <v>88</v>
      </c>
      <c r="AV178" s="13" t="s">
        <v>88</v>
      </c>
      <c r="AW178" s="13" t="s">
        <v>35</v>
      </c>
      <c r="AX178" s="13" t="s">
        <v>86</v>
      </c>
      <c r="AY178" s="243" t="s">
        <v>134</v>
      </c>
    </row>
    <row r="179" s="2" customFormat="1" ht="33" customHeight="1">
      <c r="A179" s="39"/>
      <c r="B179" s="40"/>
      <c r="C179" s="219" t="s">
        <v>258</v>
      </c>
      <c r="D179" s="219" t="s">
        <v>136</v>
      </c>
      <c r="E179" s="220" t="s">
        <v>1412</v>
      </c>
      <c r="F179" s="221" t="s">
        <v>1413</v>
      </c>
      <c r="G179" s="222" t="s">
        <v>139</v>
      </c>
      <c r="H179" s="223">
        <v>17.325</v>
      </c>
      <c r="I179" s="224"/>
      <c r="J179" s="225">
        <f>ROUND(I179*H179,2)</f>
        <v>0</v>
      </c>
      <c r="K179" s="221" t="s">
        <v>1</v>
      </c>
      <c r="L179" s="45"/>
      <c r="M179" s="226" t="s">
        <v>1</v>
      </c>
      <c r="N179" s="227" t="s">
        <v>43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141</v>
      </c>
      <c r="AT179" s="230" t="s">
        <v>136</v>
      </c>
      <c r="AU179" s="230" t="s">
        <v>88</v>
      </c>
      <c r="AY179" s="18" t="s">
        <v>134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86</v>
      </c>
      <c r="BK179" s="231">
        <f>ROUND(I179*H179,2)</f>
        <v>0</v>
      </c>
      <c r="BL179" s="18" t="s">
        <v>141</v>
      </c>
      <c r="BM179" s="230" t="s">
        <v>1414</v>
      </c>
    </row>
    <row r="180" s="13" customFormat="1">
      <c r="A180" s="13"/>
      <c r="B180" s="232"/>
      <c r="C180" s="233"/>
      <c r="D180" s="234" t="s">
        <v>143</v>
      </c>
      <c r="E180" s="235" t="s">
        <v>1</v>
      </c>
      <c r="F180" s="236" t="s">
        <v>1415</v>
      </c>
      <c r="G180" s="233"/>
      <c r="H180" s="237">
        <v>17.325</v>
      </c>
      <c r="I180" s="238"/>
      <c r="J180" s="233"/>
      <c r="K180" s="233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143</v>
      </c>
      <c r="AU180" s="243" t="s">
        <v>88</v>
      </c>
      <c r="AV180" s="13" t="s">
        <v>88</v>
      </c>
      <c r="AW180" s="13" t="s">
        <v>35</v>
      </c>
      <c r="AX180" s="13" t="s">
        <v>86</v>
      </c>
      <c r="AY180" s="243" t="s">
        <v>134</v>
      </c>
    </row>
    <row r="181" s="2" customFormat="1" ht="24.15" customHeight="1">
      <c r="A181" s="39"/>
      <c r="B181" s="40"/>
      <c r="C181" s="219" t="s">
        <v>264</v>
      </c>
      <c r="D181" s="219" t="s">
        <v>136</v>
      </c>
      <c r="E181" s="220" t="s">
        <v>1416</v>
      </c>
      <c r="F181" s="221" t="s">
        <v>1417</v>
      </c>
      <c r="G181" s="222" t="s">
        <v>139</v>
      </c>
      <c r="H181" s="223">
        <v>4.4800000000000008</v>
      </c>
      <c r="I181" s="224"/>
      <c r="J181" s="225">
        <f>ROUND(I181*H181,2)</f>
        <v>0</v>
      </c>
      <c r="K181" s="221" t="s">
        <v>1</v>
      </c>
      <c r="L181" s="45"/>
      <c r="M181" s="226" t="s">
        <v>1</v>
      </c>
      <c r="N181" s="227" t="s">
        <v>43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141</v>
      </c>
      <c r="AT181" s="230" t="s">
        <v>136</v>
      </c>
      <c r="AU181" s="230" t="s">
        <v>88</v>
      </c>
      <c r="AY181" s="18" t="s">
        <v>134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86</v>
      </c>
      <c r="BK181" s="231">
        <f>ROUND(I181*H181,2)</f>
        <v>0</v>
      </c>
      <c r="BL181" s="18" t="s">
        <v>141</v>
      </c>
      <c r="BM181" s="230" t="s">
        <v>1418</v>
      </c>
    </row>
    <row r="182" s="13" customFormat="1">
      <c r="A182" s="13"/>
      <c r="B182" s="232"/>
      <c r="C182" s="233"/>
      <c r="D182" s="234" t="s">
        <v>143</v>
      </c>
      <c r="E182" s="235" t="s">
        <v>1</v>
      </c>
      <c r="F182" s="236" t="s">
        <v>1419</v>
      </c>
      <c r="G182" s="233"/>
      <c r="H182" s="237">
        <v>4.4800000000000008</v>
      </c>
      <c r="I182" s="238"/>
      <c r="J182" s="233"/>
      <c r="K182" s="233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143</v>
      </c>
      <c r="AU182" s="243" t="s">
        <v>88</v>
      </c>
      <c r="AV182" s="13" t="s">
        <v>88</v>
      </c>
      <c r="AW182" s="13" t="s">
        <v>35</v>
      </c>
      <c r="AX182" s="13" t="s">
        <v>86</v>
      </c>
      <c r="AY182" s="243" t="s">
        <v>134</v>
      </c>
    </row>
    <row r="183" s="2" customFormat="1" ht="21.75" customHeight="1">
      <c r="A183" s="39"/>
      <c r="B183" s="40"/>
      <c r="C183" s="219" t="s">
        <v>268</v>
      </c>
      <c r="D183" s="219" t="s">
        <v>136</v>
      </c>
      <c r="E183" s="220" t="s">
        <v>862</v>
      </c>
      <c r="F183" s="221" t="s">
        <v>1420</v>
      </c>
      <c r="G183" s="222" t="s">
        <v>192</v>
      </c>
      <c r="H183" s="223">
        <v>178.1</v>
      </c>
      <c r="I183" s="224"/>
      <c r="J183" s="225">
        <f>ROUND(I183*H183,2)</f>
        <v>0</v>
      </c>
      <c r="K183" s="221" t="s">
        <v>1</v>
      </c>
      <c r="L183" s="45"/>
      <c r="M183" s="226" t="s">
        <v>1</v>
      </c>
      <c r="N183" s="227" t="s">
        <v>43</v>
      </c>
      <c r="O183" s="92"/>
      <c r="P183" s="228">
        <f>O183*H183</f>
        <v>0</v>
      </c>
      <c r="Q183" s="228">
        <v>0.00084</v>
      </c>
      <c r="R183" s="228">
        <f>Q183*H183</f>
        <v>0.14960400000000003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141</v>
      </c>
      <c r="AT183" s="230" t="s">
        <v>136</v>
      </c>
      <c r="AU183" s="230" t="s">
        <v>88</v>
      </c>
      <c r="AY183" s="18" t="s">
        <v>134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86</v>
      </c>
      <c r="BK183" s="231">
        <f>ROUND(I183*H183,2)</f>
        <v>0</v>
      </c>
      <c r="BL183" s="18" t="s">
        <v>141</v>
      </c>
      <c r="BM183" s="230" t="s">
        <v>1421</v>
      </c>
    </row>
    <row r="184" s="13" customFormat="1">
      <c r="A184" s="13"/>
      <c r="B184" s="232"/>
      <c r="C184" s="233"/>
      <c r="D184" s="234" t="s">
        <v>143</v>
      </c>
      <c r="E184" s="235" t="s">
        <v>1</v>
      </c>
      <c r="F184" s="236" t="s">
        <v>1422</v>
      </c>
      <c r="G184" s="233"/>
      <c r="H184" s="237">
        <v>178.1</v>
      </c>
      <c r="I184" s="238"/>
      <c r="J184" s="233"/>
      <c r="K184" s="233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143</v>
      </c>
      <c r="AU184" s="243" t="s">
        <v>88</v>
      </c>
      <c r="AV184" s="13" t="s">
        <v>88</v>
      </c>
      <c r="AW184" s="13" t="s">
        <v>35</v>
      </c>
      <c r="AX184" s="13" t="s">
        <v>78</v>
      </c>
      <c r="AY184" s="243" t="s">
        <v>134</v>
      </c>
    </row>
    <row r="185" s="15" customFormat="1">
      <c r="A185" s="15"/>
      <c r="B185" s="254"/>
      <c r="C185" s="255"/>
      <c r="D185" s="234" t="s">
        <v>143</v>
      </c>
      <c r="E185" s="256" t="s">
        <v>1311</v>
      </c>
      <c r="F185" s="257" t="s">
        <v>156</v>
      </c>
      <c r="G185" s="255"/>
      <c r="H185" s="258">
        <v>178.1</v>
      </c>
      <c r="I185" s="259"/>
      <c r="J185" s="255"/>
      <c r="K185" s="255"/>
      <c r="L185" s="260"/>
      <c r="M185" s="261"/>
      <c r="N185" s="262"/>
      <c r="O185" s="262"/>
      <c r="P185" s="262"/>
      <c r="Q185" s="262"/>
      <c r="R185" s="262"/>
      <c r="S185" s="262"/>
      <c r="T185" s="263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4" t="s">
        <v>143</v>
      </c>
      <c r="AU185" s="264" t="s">
        <v>88</v>
      </c>
      <c r="AV185" s="15" t="s">
        <v>149</v>
      </c>
      <c r="AW185" s="15" t="s">
        <v>35</v>
      </c>
      <c r="AX185" s="15" t="s">
        <v>86</v>
      </c>
      <c r="AY185" s="264" t="s">
        <v>134</v>
      </c>
    </row>
    <row r="186" s="2" customFormat="1" ht="24.15" customHeight="1">
      <c r="A186" s="39"/>
      <c r="B186" s="40"/>
      <c r="C186" s="219" t="s">
        <v>274</v>
      </c>
      <c r="D186" s="219" t="s">
        <v>136</v>
      </c>
      <c r="E186" s="220" t="s">
        <v>868</v>
      </c>
      <c r="F186" s="221" t="s">
        <v>1423</v>
      </c>
      <c r="G186" s="222" t="s">
        <v>192</v>
      </c>
      <c r="H186" s="223">
        <v>178.1</v>
      </c>
      <c r="I186" s="224"/>
      <c r="J186" s="225">
        <f>ROUND(I186*H186,2)</f>
        <v>0</v>
      </c>
      <c r="K186" s="221" t="s">
        <v>1</v>
      </c>
      <c r="L186" s="45"/>
      <c r="M186" s="226" t="s">
        <v>1</v>
      </c>
      <c r="N186" s="227" t="s">
        <v>43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141</v>
      </c>
      <c r="AT186" s="230" t="s">
        <v>136</v>
      </c>
      <c r="AU186" s="230" t="s">
        <v>88</v>
      </c>
      <c r="AY186" s="18" t="s">
        <v>134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86</v>
      </c>
      <c r="BK186" s="231">
        <f>ROUND(I186*H186,2)</f>
        <v>0</v>
      </c>
      <c r="BL186" s="18" t="s">
        <v>141</v>
      </c>
      <c r="BM186" s="230" t="s">
        <v>1424</v>
      </c>
    </row>
    <row r="187" s="13" customFormat="1">
      <c r="A187" s="13"/>
      <c r="B187" s="232"/>
      <c r="C187" s="233"/>
      <c r="D187" s="234" t="s">
        <v>143</v>
      </c>
      <c r="E187" s="235" t="s">
        <v>1</v>
      </c>
      <c r="F187" s="236" t="s">
        <v>1311</v>
      </c>
      <c r="G187" s="233"/>
      <c r="H187" s="237">
        <v>178.1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143</v>
      </c>
      <c r="AU187" s="243" t="s">
        <v>88</v>
      </c>
      <c r="AV187" s="13" t="s">
        <v>88</v>
      </c>
      <c r="AW187" s="13" t="s">
        <v>35</v>
      </c>
      <c r="AX187" s="13" t="s">
        <v>86</v>
      </c>
      <c r="AY187" s="243" t="s">
        <v>134</v>
      </c>
    </row>
    <row r="188" s="2" customFormat="1" ht="24.15" customHeight="1">
      <c r="A188" s="39"/>
      <c r="B188" s="40"/>
      <c r="C188" s="219" t="s">
        <v>278</v>
      </c>
      <c r="D188" s="219" t="s">
        <v>136</v>
      </c>
      <c r="E188" s="220" t="s">
        <v>871</v>
      </c>
      <c r="F188" s="221" t="s">
        <v>1425</v>
      </c>
      <c r="G188" s="222" t="s">
        <v>192</v>
      </c>
      <c r="H188" s="223">
        <v>36</v>
      </c>
      <c r="I188" s="224"/>
      <c r="J188" s="225">
        <f>ROUND(I188*H188,2)</f>
        <v>0</v>
      </c>
      <c r="K188" s="221" t="s">
        <v>1</v>
      </c>
      <c r="L188" s="45"/>
      <c r="M188" s="226" t="s">
        <v>1</v>
      </c>
      <c r="N188" s="227" t="s">
        <v>43</v>
      </c>
      <c r="O188" s="92"/>
      <c r="P188" s="228">
        <f>O188*H188</f>
        <v>0</v>
      </c>
      <c r="Q188" s="228">
        <v>0.00227</v>
      </c>
      <c r="R188" s="228">
        <f>Q188*H188</f>
        <v>0.08172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141</v>
      </c>
      <c r="AT188" s="230" t="s">
        <v>136</v>
      </c>
      <c r="AU188" s="230" t="s">
        <v>88</v>
      </c>
      <c r="AY188" s="18" t="s">
        <v>134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86</v>
      </c>
      <c r="BK188" s="231">
        <f>ROUND(I188*H188,2)</f>
        <v>0</v>
      </c>
      <c r="BL188" s="18" t="s">
        <v>141</v>
      </c>
      <c r="BM188" s="230" t="s">
        <v>1426</v>
      </c>
    </row>
    <row r="189" s="13" customFormat="1">
      <c r="A189" s="13"/>
      <c r="B189" s="232"/>
      <c r="C189" s="233"/>
      <c r="D189" s="234" t="s">
        <v>143</v>
      </c>
      <c r="E189" s="235" t="s">
        <v>1</v>
      </c>
      <c r="F189" s="236" t="s">
        <v>1427</v>
      </c>
      <c r="G189" s="233"/>
      <c r="H189" s="237">
        <v>36</v>
      </c>
      <c r="I189" s="238"/>
      <c r="J189" s="233"/>
      <c r="K189" s="233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143</v>
      </c>
      <c r="AU189" s="243" t="s">
        <v>88</v>
      </c>
      <c r="AV189" s="13" t="s">
        <v>88</v>
      </c>
      <c r="AW189" s="13" t="s">
        <v>35</v>
      </c>
      <c r="AX189" s="13" t="s">
        <v>78</v>
      </c>
      <c r="AY189" s="243" t="s">
        <v>134</v>
      </c>
    </row>
    <row r="190" s="15" customFormat="1">
      <c r="A190" s="15"/>
      <c r="B190" s="254"/>
      <c r="C190" s="255"/>
      <c r="D190" s="234" t="s">
        <v>143</v>
      </c>
      <c r="E190" s="256" t="s">
        <v>1309</v>
      </c>
      <c r="F190" s="257" t="s">
        <v>156</v>
      </c>
      <c r="G190" s="255"/>
      <c r="H190" s="258">
        <v>36</v>
      </c>
      <c r="I190" s="259"/>
      <c r="J190" s="255"/>
      <c r="K190" s="255"/>
      <c r="L190" s="260"/>
      <c r="M190" s="261"/>
      <c r="N190" s="262"/>
      <c r="O190" s="262"/>
      <c r="P190" s="262"/>
      <c r="Q190" s="262"/>
      <c r="R190" s="262"/>
      <c r="S190" s="262"/>
      <c r="T190" s="263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4" t="s">
        <v>143</v>
      </c>
      <c r="AU190" s="264" t="s">
        <v>88</v>
      </c>
      <c r="AV190" s="15" t="s">
        <v>149</v>
      </c>
      <c r="AW190" s="15" t="s">
        <v>35</v>
      </c>
      <c r="AX190" s="15" t="s">
        <v>86</v>
      </c>
      <c r="AY190" s="264" t="s">
        <v>134</v>
      </c>
    </row>
    <row r="191" s="2" customFormat="1" ht="24.15" customHeight="1">
      <c r="A191" s="39"/>
      <c r="B191" s="40"/>
      <c r="C191" s="219" t="s">
        <v>282</v>
      </c>
      <c r="D191" s="219" t="s">
        <v>136</v>
      </c>
      <c r="E191" s="220" t="s">
        <v>875</v>
      </c>
      <c r="F191" s="221" t="s">
        <v>1428</v>
      </c>
      <c r="G191" s="222" t="s">
        <v>192</v>
      </c>
      <c r="H191" s="223">
        <v>36</v>
      </c>
      <c r="I191" s="224"/>
      <c r="J191" s="225">
        <f>ROUND(I191*H191,2)</f>
        <v>0</v>
      </c>
      <c r="K191" s="221" t="s">
        <v>1</v>
      </c>
      <c r="L191" s="45"/>
      <c r="M191" s="226" t="s">
        <v>1</v>
      </c>
      <c r="N191" s="227" t="s">
        <v>43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141</v>
      </c>
      <c r="AT191" s="230" t="s">
        <v>136</v>
      </c>
      <c r="AU191" s="230" t="s">
        <v>88</v>
      </c>
      <c r="AY191" s="18" t="s">
        <v>134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86</v>
      </c>
      <c r="BK191" s="231">
        <f>ROUND(I191*H191,2)</f>
        <v>0</v>
      </c>
      <c r="BL191" s="18" t="s">
        <v>141</v>
      </c>
      <c r="BM191" s="230" t="s">
        <v>1429</v>
      </c>
    </row>
    <row r="192" s="13" customFormat="1">
      <c r="A192" s="13"/>
      <c r="B192" s="232"/>
      <c r="C192" s="233"/>
      <c r="D192" s="234" t="s">
        <v>143</v>
      </c>
      <c r="E192" s="235" t="s">
        <v>1</v>
      </c>
      <c r="F192" s="236" t="s">
        <v>1309</v>
      </c>
      <c r="G192" s="233"/>
      <c r="H192" s="237">
        <v>36</v>
      </c>
      <c r="I192" s="238"/>
      <c r="J192" s="233"/>
      <c r="K192" s="233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143</v>
      </c>
      <c r="AU192" s="243" t="s">
        <v>88</v>
      </c>
      <c r="AV192" s="13" t="s">
        <v>88</v>
      </c>
      <c r="AW192" s="13" t="s">
        <v>35</v>
      </c>
      <c r="AX192" s="13" t="s">
        <v>86</v>
      </c>
      <c r="AY192" s="243" t="s">
        <v>134</v>
      </c>
    </row>
    <row r="193" s="2" customFormat="1" ht="33" customHeight="1">
      <c r="A193" s="39"/>
      <c r="B193" s="40"/>
      <c r="C193" s="219" t="s">
        <v>286</v>
      </c>
      <c r="D193" s="219" t="s">
        <v>136</v>
      </c>
      <c r="E193" s="220" t="s">
        <v>1430</v>
      </c>
      <c r="F193" s="221" t="s">
        <v>1431</v>
      </c>
      <c r="G193" s="222" t="s">
        <v>139</v>
      </c>
      <c r="H193" s="223">
        <v>21.6</v>
      </c>
      <c r="I193" s="224"/>
      <c r="J193" s="225">
        <f>ROUND(I193*H193,2)</f>
        <v>0</v>
      </c>
      <c r="K193" s="221" t="s">
        <v>1</v>
      </c>
      <c r="L193" s="45"/>
      <c r="M193" s="226" t="s">
        <v>1</v>
      </c>
      <c r="N193" s="227" t="s">
        <v>43</v>
      </c>
      <c r="O193" s="92"/>
      <c r="P193" s="228">
        <f>O193*H193</f>
        <v>0</v>
      </c>
      <c r="Q193" s="228">
        <v>0.00048</v>
      </c>
      <c r="R193" s="228">
        <f>Q193*H193</f>
        <v>0.010368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141</v>
      </c>
      <c r="AT193" s="230" t="s">
        <v>136</v>
      </c>
      <c r="AU193" s="230" t="s">
        <v>88</v>
      </c>
      <c r="AY193" s="18" t="s">
        <v>134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86</v>
      </c>
      <c r="BK193" s="231">
        <f>ROUND(I193*H193,2)</f>
        <v>0</v>
      </c>
      <c r="BL193" s="18" t="s">
        <v>141</v>
      </c>
      <c r="BM193" s="230" t="s">
        <v>1432</v>
      </c>
    </row>
    <row r="194" s="13" customFormat="1">
      <c r="A194" s="13"/>
      <c r="B194" s="232"/>
      <c r="C194" s="233"/>
      <c r="D194" s="234" t="s">
        <v>143</v>
      </c>
      <c r="E194" s="235" t="s">
        <v>1</v>
      </c>
      <c r="F194" s="236" t="s">
        <v>1433</v>
      </c>
      <c r="G194" s="233"/>
      <c r="H194" s="237">
        <v>21.6</v>
      </c>
      <c r="I194" s="238"/>
      <c r="J194" s="233"/>
      <c r="K194" s="233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143</v>
      </c>
      <c r="AU194" s="243" t="s">
        <v>88</v>
      </c>
      <c r="AV194" s="13" t="s">
        <v>88</v>
      </c>
      <c r="AW194" s="13" t="s">
        <v>35</v>
      </c>
      <c r="AX194" s="13" t="s">
        <v>78</v>
      </c>
      <c r="AY194" s="243" t="s">
        <v>134</v>
      </c>
    </row>
    <row r="195" s="15" customFormat="1">
      <c r="A195" s="15"/>
      <c r="B195" s="254"/>
      <c r="C195" s="255"/>
      <c r="D195" s="234" t="s">
        <v>143</v>
      </c>
      <c r="E195" s="256" t="s">
        <v>1314</v>
      </c>
      <c r="F195" s="257" t="s">
        <v>156</v>
      </c>
      <c r="G195" s="255"/>
      <c r="H195" s="258">
        <v>21.6</v>
      </c>
      <c r="I195" s="259"/>
      <c r="J195" s="255"/>
      <c r="K195" s="255"/>
      <c r="L195" s="260"/>
      <c r="M195" s="261"/>
      <c r="N195" s="262"/>
      <c r="O195" s="262"/>
      <c r="P195" s="262"/>
      <c r="Q195" s="262"/>
      <c r="R195" s="262"/>
      <c r="S195" s="262"/>
      <c r="T195" s="263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4" t="s">
        <v>143</v>
      </c>
      <c r="AU195" s="264" t="s">
        <v>88</v>
      </c>
      <c r="AV195" s="15" t="s">
        <v>149</v>
      </c>
      <c r="AW195" s="15" t="s">
        <v>35</v>
      </c>
      <c r="AX195" s="15" t="s">
        <v>86</v>
      </c>
      <c r="AY195" s="264" t="s">
        <v>134</v>
      </c>
    </row>
    <row r="196" s="2" customFormat="1" ht="33" customHeight="1">
      <c r="A196" s="39"/>
      <c r="B196" s="40"/>
      <c r="C196" s="219" t="s">
        <v>290</v>
      </c>
      <c r="D196" s="219" t="s">
        <v>136</v>
      </c>
      <c r="E196" s="220" t="s">
        <v>1434</v>
      </c>
      <c r="F196" s="221" t="s">
        <v>1435</v>
      </c>
      <c r="G196" s="222" t="s">
        <v>139</v>
      </c>
      <c r="H196" s="223">
        <v>21.6</v>
      </c>
      <c r="I196" s="224"/>
      <c r="J196" s="225">
        <f>ROUND(I196*H196,2)</f>
        <v>0</v>
      </c>
      <c r="K196" s="221" t="s">
        <v>1</v>
      </c>
      <c r="L196" s="45"/>
      <c r="M196" s="226" t="s">
        <v>1</v>
      </c>
      <c r="N196" s="227" t="s">
        <v>43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141</v>
      </c>
      <c r="AT196" s="230" t="s">
        <v>136</v>
      </c>
      <c r="AU196" s="230" t="s">
        <v>88</v>
      </c>
      <c r="AY196" s="18" t="s">
        <v>134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86</v>
      </c>
      <c r="BK196" s="231">
        <f>ROUND(I196*H196,2)</f>
        <v>0</v>
      </c>
      <c r="BL196" s="18" t="s">
        <v>141</v>
      </c>
      <c r="BM196" s="230" t="s">
        <v>1436</v>
      </c>
    </row>
    <row r="197" s="13" customFormat="1">
      <c r="A197" s="13"/>
      <c r="B197" s="232"/>
      <c r="C197" s="233"/>
      <c r="D197" s="234" t="s">
        <v>143</v>
      </c>
      <c r="E197" s="235" t="s">
        <v>1</v>
      </c>
      <c r="F197" s="236" t="s">
        <v>1314</v>
      </c>
      <c r="G197" s="233"/>
      <c r="H197" s="237">
        <v>21.6</v>
      </c>
      <c r="I197" s="238"/>
      <c r="J197" s="233"/>
      <c r="K197" s="233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143</v>
      </c>
      <c r="AU197" s="243" t="s">
        <v>88</v>
      </c>
      <c r="AV197" s="13" t="s">
        <v>88</v>
      </c>
      <c r="AW197" s="13" t="s">
        <v>35</v>
      </c>
      <c r="AX197" s="13" t="s">
        <v>86</v>
      </c>
      <c r="AY197" s="243" t="s">
        <v>134</v>
      </c>
    </row>
    <row r="198" s="2" customFormat="1" ht="37.8" customHeight="1">
      <c r="A198" s="39"/>
      <c r="B198" s="40"/>
      <c r="C198" s="219" t="s">
        <v>294</v>
      </c>
      <c r="D198" s="219" t="s">
        <v>136</v>
      </c>
      <c r="E198" s="220" t="s">
        <v>449</v>
      </c>
      <c r="F198" s="221" t="s">
        <v>1437</v>
      </c>
      <c r="G198" s="222" t="s">
        <v>139</v>
      </c>
      <c r="H198" s="223">
        <v>84.435</v>
      </c>
      <c r="I198" s="224"/>
      <c r="J198" s="225">
        <f>ROUND(I198*H198,2)</f>
        <v>0</v>
      </c>
      <c r="K198" s="221" t="s">
        <v>1</v>
      </c>
      <c r="L198" s="45"/>
      <c r="M198" s="226" t="s">
        <v>1</v>
      </c>
      <c r="N198" s="227" t="s">
        <v>43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141</v>
      </c>
      <c r="AT198" s="230" t="s">
        <v>136</v>
      </c>
      <c r="AU198" s="230" t="s">
        <v>88</v>
      </c>
      <c r="AY198" s="18" t="s">
        <v>134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86</v>
      </c>
      <c r="BK198" s="231">
        <f>ROUND(I198*H198,2)</f>
        <v>0</v>
      </c>
      <c r="BL198" s="18" t="s">
        <v>141</v>
      </c>
      <c r="BM198" s="230" t="s">
        <v>1438</v>
      </c>
    </row>
    <row r="199" s="13" customFormat="1">
      <c r="A199" s="13"/>
      <c r="B199" s="232"/>
      <c r="C199" s="233"/>
      <c r="D199" s="234" t="s">
        <v>143</v>
      </c>
      <c r="E199" s="235" t="s">
        <v>1</v>
      </c>
      <c r="F199" s="236" t="s">
        <v>1439</v>
      </c>
      <c r="G199" s="233"/>
      <c r="H199" s="237">
        <v>84.435</v>
      </c>
      <c r="I199" s="238"/>
      <c r="J199" s="233"/>
      <c r="K199" s="233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143</v>
      </c>
      <c r="AU199" s="243" t="s">
        <v>88</v>
      </c>
      <c r="AV199" s="13" t="s">
        <v>88</v>
      </c>
      <c r="AW199" s="13" t="s">
        <v>35</v>
      </c>
      <c r="AX199" s="13" t="s">
        <v>86</v>
      </c>
      <c r="AY199" s="243" t="s">
        <v>134</v>
      </c>
    </row>
    <row r="200" s="2" customFormat="1" ht="37.8" customHeight="1">
      <c r="A200" s="39"/>
      <c r="B200" s="40"/>
      <c r="C200" s="219" t="s">
        <v>298</v>
      </c>
      <c r="D200" s="219" t="s">
        <v>136</v>
      </c>
      <c r="E200" s="220" t="s">
        <v>1440</v>
      </c>
      <c r="F200" s="221" t="s">
        <v>1441</v>
      </c>
      <c r="G200" s="222" t="s">
        <v>139</v>
      </c>
      <c r="H200" s="223">
        <v>51.529</v>
      </c>
      <c r="I200" s="224"/>
      <c r="J200" s="225">
        <f>ROUND(I200*H200,2)</f>
        <v>0</v>
      </c>
      <c r="K200" s="221" t="s">
        <v>1</v>
      </c>
      <c r="L200" s="45"/>
      <c r="M200" s="226" t="s">
        <v>1</v>
      </c>
      <c r="N200" s="227" t="s">
        <v>43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141</v>
      </c>
      <c r="AT200" s="230" t="s">
        <v>136</v>
      </c>
      <c r="AU200" s="230" t="s">
        <v>88</v>
      </c>
      <c r="AY200" s="18" t="s">
        <v>134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86</v>
      </c>
      <c r="BK200" s="231">
        <f>ROUND(I200*H200,2)</f>
        <v>0</v>
      </c>
      <c r="BL200" s="18" t="s">
        <v>141</v>
      </c>
      <c r="BM200" s="230" t="s">
        <v>1442</v>
      </c>
    </row>
    <row r="201" s="13" customFormat="1">
      <c r="A201" s="13"/>
      <c r="B201" s="232"/>
      <c r="C201" s="233"/>
      <c r="D201" s="234" t="s">
        <v>143</v>
      </c>
      <c r="E201" s="235" t="s">
        <v>1319</v>
      </c>
      <c r="F201" s="236" t="s">
        <v>1443</v>
      </c>
      <c r="G201" s="233"/>
      <c r="H201" s="237">
        <v>79.275</v>
      </c>
      <c r="I201" s="238"/>
      <c r="J201" s="233"/>
      <c r="K201" s="233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143</v>
      </c>
      <c r="AU201" s="243" t="s">
        <v>88</v>
      </c>
      <c r="AV201" s="13" t="s">
        <v>88</v>
      </c>
      <c r="AW201" s="13" t="s">
        <v>35</v>
      </c>
      <c r="AX201" s="13" t="s">
        <v>78</v>
      </c>
      <c r="AY201" s="243" t="s">
        <v>134</v>
      </c>
    </row>
    <row r="202" s="13" customFormat="1">
      <c r="A202" s="13"/>
      <c r="B202" s="232"/>
      <c r="C202" s="233"/>
      <c r="D202" s="234" t="s">
        <v>143</v>
      </c>
      <c r="E202" s="235" t="s">
        <v>1</v>
      </c>
      <c r="F202" s="236" t="s">
        <v>1444</v>
      </c>
      <c r="G202" s="233"/>
      <c r="H202" s="237">
        <v>51.529</v>
      </c>
      <c r="I202" s="238"/>
      <c r="J202" s="233"/>
      <c r="K202" s="233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143</v>
      </c>
      <c r="AU202" s="243" t="s">
        <v>88</v>
      </c>
      <c r="AV202" s="13" t="s">
        <v>88</v>
      </c>
      <c r="AW202" s="13" t="s">
        <v>35</v>
      </c>
      <c r="AX202" s="13" t="s">
        <v>86</v>
      </c>
      <c r="AY202" s="243" t="s">
        <v>134</v>
      </c>
    </row>
    <row r="203" s="2" customFormat="1" ht="37.8" customHeight="1">
      <c r="A203" s="39"/>
      <c r="B203" s="40"/>
      <c r="C203" s="219" t="s">
        <v>302</v>
      </c>
      <c r="D203" s="219" t="s">
        <v>136</v>
      </c>
      <c r="E203" s="220" t="s">
        <v>1445</v>
      </c>
      <c r="F203" s="221" t="s">
        <v>1446</v>
      </c>
      <c r="G203" s="222" t="s">
        <v>139</v>
      </c>
      <c r="H203" s="223">
        <v>27.746</v>
      </c>
      <c r="I203" s="224"/>
      <c r="J203" s="225">
        <f>ROUND(I203*H203,2)</f>
        <v>0</v>
      </c>
      <c r="K203" s="221" t="s">
        <v>1</v>
      </c>
      <c r="L203" s="45"/>
      <c r="M203" s="226" t="s">
        <v>1</v>
      </c>
      <c r="N203" s="227" t="s">
        <v>43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141</v>
      </c>
      <c r="AT203" s="230" t="s">
        <v>136</v>
      </c>
      <c r="AU203" s="230" t="s">
        <v>88</v>
      </c>
      <c r="AY203" s="18" t="s">
        <v>134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86</v>
      </c>
      <c r="BK203" s="231">
        <f>ROUND(I203*H203,2)</f>
        <v>0</v>
      </c>
      <c r="BL203" s="18" t="s">
        <v>141</v>
      </c>
      <c r="BM203" s="230" t="s">
        <v>1447</v>
      </c>
    </row>
    <row r="204" s="13" customFormat="1">
      <c r="A204" s="13"/>
      <c r="B204" s="232"/>
      <c r="C204" s="233"/>
      <c r="D204" s="234" t="s">
        <v>143</v>
      </c>
      <c r="E204" s="235" t="s">
        <v>1</v>
      </c>
      <c r="F204" s="236" t="s">
        <v>1448</v>
      </c>
      <c r="G204" s="233"/>
      <c r="H204" s="237">
        <v>27.746</v>
      </c>
      <c r="I204" s="238"/>
      <c r="J204" s="233"/>
      <c r="K204" s="233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143</v>
      </c>
      <c r="AU204" s="243" t="s">
        <v>88</v>
      </c>
      <c r="AV204" s="13" t="s">
        <v>88</v>
      </c>
      <c r="AW204" s="13" t="s">
        <v>35</v>
      </c>
      <c r="AX204" s="13" t="s">
        <v>86</v>
      </c>
      <c r="AY204" s="243" t="s">
        <v>134</v>
      </c>
    </row>
    <row r="205" s="2" customFormat="1" ht="44.25" customHeight="1">
      <c r="A205" s="39"/>
      <c r="B205" s="40"/>
      <c r="C205" s="219" t="s">
        <v>306</v>
      </c>
      <c r="D205" s="219" t="s">
        <v>136</v>
      </c>
      <c r="E205" s="220" t="s">
        <v>172</v>
      </c>
      <c r="F205" s="221" t="s">
        <v>173</v>
      </c>
      <c r="G205" s="222" t="s">
        <v>174</v>
      </c>
      <c r="H205" s="223">
        <v>142.695</v>
      </c>
      <c r="I205" s="224"/>
      <c r="J205" s="225">
        <f>ROUND(I205*H205,2)</f>
        <v>0</v>
      </c>
      <c r="K205" s="221" t="s">
        <v>140</v>
      </c>
      <c r="L205" s="45"/>
      <c r="M205" s="226" t="s">
        <v>1</v>
      </c>
      <c r="N205" s="227" t="s">
        <v>43</v>
      </c>
      <c r="O205" s="92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141</v>
      </c>
      <c r="AT205" s="230" t="s">
        <v>136</v>
      </c>
      <c r="AU205" s="230" t="s">
        <v>88</v>
      </c>
      <c r="AY205" s="18" t="s">
        <v>134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86</v>
      </c>
      <c r="BK205" s="231">
        <f>ROUND(I205*H205,2)</f>
        <v>0</v>
      </c>
      <c r="BL205" s="18" t="s">
        <v>141</v>
      </c>
      <c r="BM205" s="230" t="s">
        <v>1449</v>
      </c>
    </row>
    <row r="206" s="13" customFormat="1">
      <c r="A206" s="13"/>
      <c r="B206" s="232"/>
      <c r="C206" s="233"/>
      <c r="D206" s="234" t="s">
        <v>143</v>
      </c>
      <c r="E206" s="235" t="s">
        <v>1</v>
      </c>
      <c r="F206" s="236" t="s">
        <v>1450</v>
      </c>
      <c r="G206" s="233"/>
      <c r="H206" s="237">
        <v>142.695</v>
      </c>
      <c r="I206" s="238"/>
      <c r="J206" s="233"/>
      <c r="K206" s="233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143</v>
      </c>
      <c r="AU206" s="243" t="s">
        <v>88</v>
      </c>
      <c r="AV206" s="13" t="s">
        <v>88</v>
      </c>
      <c r="AW206" s="13" t="s">
        <v>35</v>
      </c>
      <c r="AX206" s="13" t="s">
        <v>86</v>
      </c>
      <c r="AY206" s="243" t="s">
        <v>134</v>
      </c>
    </row>
    <row r="207" s="2" customFormat="1" ht="24.15" customHeight="1">
      <c r="A207" s="39"/>
      <c r="B207" s="40"/>
      <c r="C207" s="219" t="s">
        <v>310</v>
      </c>
      <c r="D207" s="219" t="s">
        <v>136</v>
      </c>
      <c r="E207" s="220" t="s">
        <v>466</v>
      </c>
      <c r="F207" s="221" t="s">
        <v>1451</v>
      </c>
      <c r="G207" s="222" t="s">
        <v>139</v>
      </c>
      <c r="H207" s="223">
        <v>45.769</v>
      </c>
      <c r="I207" s="224"/>
      <c r="J207" s="225">
        <f>ROUND(I207*H207,2)</f>
        <v>0</v>
      </c>
      <c r="K207" s="221" t="s">
        <v>1</v>
      </c>
      <c r="L207" s="45"/>
      <c r="M207" s="226" t="s">
        <v>1</v>
      </c>
      <c r="N207" s="227" t="s">
        <v>43</v>
      </c>
      <c r="O207" s="92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141</v>
      </c>
      <c r="AT207" s="230" t="s">
        <v>136</v>
      </c>
      <c r="AU207" s="230" t="s">
        <v>88</v>
      </c>
      <c r="AY207" s="18" t="s">
        <v>134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86</v>
      </c>
      <c r="BK207" s="231">
        <f>ROUND(I207*H207,2)</f>
        <v>0</v>
      </c>
      <c r="BL207" s="18" t="s">
        <v>141</v>
      </c>
      <c r="BM207" s="230" t="s">
        <v>1452</v>
      </c>
    </row>
    <row r="208" s="13" customFormat="1">
      <c r="A208" s="13"/>
      <c r="B208" s="232"/>
      <c r="C208" s="233"/>
      <c r="D208" s="234" t="s">
        <v>143</v>
      </c>
      <c r="E208" s="235" t="s">
        <v>1</v>
      </c>
      <c r="F208" s="236" t="s">
        <v>1453</v>
      </c>
      <c r="G208" s="233"/>
      <c r="H208" s="237">
        <v>5.85</v>
      </c>
      <c r="I208" s="238"/>
      <c r="J208" s="233"/>
      <c r="K208" s="233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143</v>
      </c>
      <c r="AU208" s="243" t="s">
        <v>88</v>
      </c>
      <c r="AV208" s="13" t="s">
        <v>88</v>
      </c>
      <c r="AW208" s="13" t="s">
        <v>35</v>
      </c>
      <c r="AX208" s="13" t="s">
        <v>78</v>
      </c>
      <c r="AY208" s="243" t="s">
        <v>134</v>
      </c>
    </row>
    <row r="209" s="13" customFormat="1">
      <c r="A209" s="13"/>
      <c r="B209" s="232"/>
      <c r="C209" s="233"/>
      <c r="D209" s="234" t="s">
        <v>143</v>
      </c>
      <c r="E209" s="235" t="s">
        <v>1</v>
      </c>
      <c r="F209" s="236" t="s">
        <v>1454</v>
      </c>
      <c r="G209" s="233"/>
      <c r="H209" s="237">
        <v>6.45</v>
      </c>
      <c r="I209" s="238"/>
      <c r="J209" s="233"/>
      <c r="K209" s="233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143</v>
      </c>
      <c r="AU209" s="243" t="s">
        <v>88</v>
      </c>
      <c r="AV209" s="13" t="s">
        <v>88</v>
      </c>
      <c r="AW209" s="13" t="s">
        <v>35</v>
      </c>
      <c r="AX209" s="13" t="s">
        <v>78</v>
      </c>
      <c r="AY209" s="243" t="s">
        <v>134</v>
      </c>
    </row>
    <row r="210" s="13" customFormat="1">
      <c r="A210" s="13"/>
      <c r="B210" s="232"/>
      <c r="C210" s="233"/>
      <c r="D210" s="234" t="s">
        <v>143</v>
      </c>
      <c r="E210" s="235" t="s">
        <v>1</v>
      </c>
      <c r="F210" s="236" t="s">
        <v>1455</v>
      </c>
      <c r="G210" s="233"/>
      <c r="H210" s="237">
        <v>9.405</v>
      </c>
      <c r="I210" s="238"/>
      <c r="J210" s="233"/>
      <c r="K210" s="233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143</v>
      </c>
      <c r="AU210" s="243" t="s">
        <v>88</v>
      </c>
      <c r="AV210" s="13" t="s">
        <v>88</v>
      </c>
      <c r="AW210" s="13" t="s">
        <v>35</v>
      </c>
      <c r="AX210" s="13" t="s">
        <v>78</v>
      </c>
      <c r="AY210" s="243" t="s">
        <v>134</v>
      </c>
    </row>
    <row r="211" s="13" customFormat="1">
      <c r="A211" s="13"/>
      <c r="B211" s="232"/>
      <c r="C211" s="233"/>
      <c r="D211" s="234" t="s">
        <v>143</v>
      </c>
      <c r="E211" s="235" t="s">
        <v>1</v>
      </c>
      <c r="F211" s="236" t="s">
        <v>1456</v>
      </c>
      <c r="G211" s="233"/>
      <c r="H211" s="237">
        <v>24.064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143</v>
      </c>
      <c r="AU211" s="243" t="s">
        <v>88</v>
      </c>
      <c r="AV211" s="13" t="s">
        <v>88</v>
      </c>
      <c r="AW211" s="13" t="s">
        <v>35</v>
      </c>
      <c r="AX211" s="13" t="s">
        <v>78</v>
      </c>
      <c r="AY211" s="243" t="s">
        <v>134</v>
      </c>
    </row>
    <row r="212" s="15" customFormat="1">
      <c r="A212" s="15"/>
      <c r="B212" s="254"/>
      <c r="C212" s="255"/>
      <c r="D212" s="234" t="s">
        <v>143</v>
      </c>
      <c r="E212" s="256" t="s">
        <v>1</v>
      </c>
      <c r="F212" s="257" t="s">
        <v>156</v>
      </c>
      <c r="G212" s="255"/>
      <c r="H212" s="258">
        <v>45.769</v>
      </c>
      <c r="I212" s="259"/>
      <c r="J212" s="255"/>
      <c r="K212" s="255"/>
      <c r="L212" s="260"/>
      <c r="M212" s="261"/>
      <c r="N212" s="262"/>
      <c r="O212" s="262"/>
      <c r="P212" s="262"/>
      <c r="Q212" s="262"/>
      <c r="R212" s="262"/>
      <c r="S212" s="262"/>
      <c r="T212" s="263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4" t="s">
        <v>143</v>
      </c>
      <c r="AU212" s="264" t="s">
        <v>88</v>
      </c>
      <c r="AV212" s="15" t="s">
        <v>149</v>
      </c>
      <c r="AW212" s="15" t="s">
        <v>35</v>
      </c>
      <c r="AX212" s="15" t="s">
        <v>78</v>
      </c>
      <c r="AY212" s="264" t="s">
        <v>134</v>
      </c>
    </row>
    <row r="213" s="16" customFormat="1">
      <c r="A213" s="16"/>
      <c r="B213" s="265"/>
      <c r="C213" s="266"/>
      <c r="D213" s="234" t="s">
        <v>143</v>
      </c>
      <c r="E213" s="267" t="s">
        <v>1323</v>
      </c>
      <c r="F213" s="268" t="s">
        <v>162</v>
      </c>
      <c r="G213" s="266"/>
      <c r="H213" s="269">
        <v>45.769</v>
      </c>
      <c r="I213" s="270"/>
      <c r="J213" s="266"/>
      <c r="K213" s="266"/>
      <c r="L213" s="271"/>
      <c r="M213" s="272"/>
      <c r="N213" s="273"/>
      <c r="O213" s="273"/>
      <c r="P213" s="273"/>
      <c r="Q213" s="273"/>
      <c r="R213" s="273"/>
      <c r="S213" s="273"/>
      <c r="T213" s="274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T213" s="275" t="s">
        <v>143</v>
      </c>
      <c r="AU213" s="275" t="s">
        <v>88</v>
      </c>
      <c r="AV213" s="16" t="s">
        <v>141</v>
      </c>
      <c r="AW213" s="16" t="s">
        <v>35</v>
      </c>
      <c r="AX213" s="16" t="s">
        <v>86</v>
      </c>
      <c r="AY213" s="275" t="s">
        <v>134</v>
      </c>
    </row>
    <row r="214" s="2" customFormat="1" ht="16.5" customHeight="1">
      <c r="A214" s="39"/>
      <c r="B214" s="40"/>
      <c r="C214" s="276" t="s">
        <v>316</v>
      </c>
      <c r="D214" s="276" t="s">
        <v>196</v>
      </c>
      <c r="E214" s="277" t="s">
        <v>1457</v>
      </c>
      <c r="F214" s="278" t="s">
        <v>1458</v>
      </c>
      <c r="G214" s="279" t="s">
        <v>174</v>
      </c>
      <c r="H214" s="280">
        <v>78.585</v>
      </c>
      <c r="I214" s="281"/>
      <c r="J214" s="282">
        <f>ROUND(I214*H214,2)</f>
        <v>0</v>
      </c>
      <c r="K214" s="278" t="s">
        <v>1</v>
      </c>
      <c r="L214" s="283"/>
      <c r="M214" s="284" t="s">
        <v>1</v>
      </c>
      <c r="N214" s="285" t="s">
        <v>43</v>
      </c>
      <c r="O214" s="92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184</v>
      </c>
      <c r="AT214" s="230" t="s">
        <v>196</v>
      </c>
      <c r="AU214" s="230" t="s">
        <v>88</v>
      </c>
      <c r="AY214" s="18" t="s">
        <v>134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86</v>
      </c>
      <c r="BK214" s="231">
        <f>ROUND(I214*H214,2)</f>
        <v>0</v>
      </c>
      <c r="BL214" s="18" t="s">
        <v>141</v>
      </c>
      <c r="BM214" s="230" t="s">
        <v>1459</v>
      </c>
    </row>
    <row r="215" s="13" customFormat="1">
      <c r="A215" s="13"/>
      <c r="B215" s="232"/>
      <c r="C215" s="233"/>
      <c r="D215" s="234" t="s">
        <v>143</v>
      </c>
      <c r="E215" s="235" t="s">
        <v>1321</v>
      </c>
      <c r="F215" s="236" t="s">
        <v>1323</v>
      </c>
      <c r="G215" s="233"/>
      <c r="H215" s="237">
        <v>45.769</v>
      </c>
      <c r="I215" s="238"/>
      <c r="J215" s="233"/>
      <c r="K215" s="233"/>
      <c r="L215" s="239"/>
      <c r="M215" s="240"/>
      <c r="N215" s="241"/>
      <c r="O215" s="241"/>
      <c r="P215" s="241"/>
      <c r="Q215" s="241"/>
      <c r="R215" s="241"/>
      <c r="S215" s="241"/>
      <c r="T215" s="24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3" t="s">
        <v>143</v>
      </c>
      <c r="AU215" s="243" t="s">
        <v>88</v>
      </c>
      <c r="AV215" s="13" t="s">
        <v>88</v>
      </c>
      <c r="AW215" s="13" t="s">
        <v>35</v>
      </c>
      <c r="AX215" s="13" t="s">
        <v>78</v>
      </c>
      <c r="AY215" s="243" t="s">
        <v>134</v>
      </c>
    </row>
    <row r="216" s="13" customFormat="1">
      <c r="A216" s="13"/>
      <c r="B216" s="232"/>
      <c r="C216" s="233"/>
      <c r="D216" s="234" t="s">
        <v>143</v>
      </c>
      <c r="E216" s="235" t="s">
        <v>1</v>
      </c>
      <c r="F216" s="236" t="s">
        <v>1460</v>
      </c>
      <c r="G216" s="233"/>
      <c r="H216" s="237">
        <v>78.585</v>
      </c>
      <c r="I216" s="238"/>
      <c r="J216" s="233"/>
      <c r="K216" s="233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143</v>
      </c>
      <c r="AU216" s="243" t="s">
        <v>88</v>
      </c>
      <c r="AV216" s="13" t="s">
        <v>88</v>
      </c>
      <c r="AW216" s="13" t="s">
        <v>35</v>
      </c>
      <c r="AX216" s="13" t="s">
        <v>86</v>
      </c>
      <c r="AY216" s="243" t="s">
        <v>134</v>
      </c>
    </row>
    <row r="217" s="2" customFormat="1" ht="24.15" customHeight="1">
      <c r="A217" s="39"/>
      <c r="B217" s="40"/>
      <c r="C217" s="219" t="s">
        <v>320</v>
      </c>
      <c r="D217" s="219" t="s">
        <v>136</v>
      </c>
      <c r="E217" s="220" t="s">
        <v>911</v>
      </c>
      <c r="F217" s="221" t="s">
        <v>1461</v>
      </c>
      <c r="G217" s="222" t="s">
        <v>139</v>
      </c>
      <c r="H217" s="223">
        <v>19.333</v>
      </c>
      <c r="I217" s="224"/>
      <c r="J217" s="225">
        <f>ROUND(I217*H217,2)</f>
        <v>0</v>
      </c>
      <c r="K217" s="221" t="s">
        <v>1</v>
      </c>
      <c r="L217" s="45"/>
      <c r="M217" s="226" t="s">
        <v>1</v>
      </c>
      <c r="N217" s="227" t="s">
        <v>43</v>
      </c>
      <c r="O217" s="92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141</v>
      </c>
      <c r="AT217" s="230" t="s">
        <v>136</v>
      </c>
      <c r="AU217" s="230" t="s">
        <v>88</v>
      </c>
      <c r="AY217" s="18" t="s">
        <v>134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86</v>
      </c>
      <c r="BK217" s="231">
        <f>ROUND(I217*H217,2)</f>
        <v>0</v>
      </c>
      <c r="BL217" s="18" t="s">
        <v>141</v>
      </c>
      <c r="BM217" s="230" t="s">
        <v>1462</v>
      </c>
    </row>
    <row r="218" s="13" customFormat="1">
      <c r="A218" s="13"/>
      <c r="B218" s="232"/>
      <c r="C218" s="233"/>
      <c r="D218" s="234" t="s">
        <v>143</v>
      </c>
      <c r="E218" s="235" t="s">
        <v>1</v>
      </c>
      <c r="F218" s="236" t="s">
        <v>1463</v>
      </c>
      <c r="G218" s="233"/>
      <c r="H218" s="237">
        <v>3.15</v>
      </c>
      <c r="I218" s="238"/>
      <c r="J218" s="233"/>
      <c r="K218" s="233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143</v>
      </c>
      <c r="AU218" s="243" t="s">
        <v>88</v>
      </c>
      <c r="AV218" s="13" t="s">
        <v>88</v>
      </c>
      <c r="AW218" s="13" t="s">
        <v>35</v>
      </c>
      <c r="AX218" s="13" t="s">
        <v>78</v>
      </c>
      <c r="AY218" s="243" t="s">
        <v>134</v>
      </c>
    </row>
    <row r="219" s="13" customFormat="1">
      <c r="A219" s="13"/>
      <c r="B219" s="232"/>
      <c r="C219" s="233"/>
      <c r="D219" s="234" t="s">
        <v>143</v>
      </c>
      <c r="E219" s="235" t="s">
        <v>1</v>
      </c>
      <c r="F219" s="236" t="s">
        <v>1463</v>
      </c>
      <c r="G219" s="233"/>
      <c r="H219" s="237">
        <v>3.15</v>
      </c>
      <c r="I219" s="238"/>
      <c r="J219" s="233"/>
      <c r="K219" s="233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143</v>
      </c>
      <c r="AU219" s="243" t="s">
        <v>88</v>
      </c>
      <c r="AV219" s="13" t="s">
        <v>88</v>
      </c>
      <c r="AW219" s="13" t="s">
        <v>35</v>
      </c>
      <c r="AX219" s="13" t="s">
        <v>78</v>
      </c>
      <c r="AY219" s="243" t="s">
        <v>134</v>
      </c>
    </row>
    <row r="220" s="13" customFormat="1">
      <c r="A220" s="13"/>
      <c r="B220" s="232"/>
      <c r="C220" s="233"/>
      <c r="D220" s="234" t="s">
        <v>143</v>
      </c>
      <c r="E220" s="235" t="s">
        <v>1</v>
      </c>
      <c r="F220" s="236" t="s">
        <v>1464</v>
      </c>
      <c r="G220" s="233"/>
      <c r="H220" s="237">
        <v>10.395</v>
      </c>
      <c r="I220" s="238"/>
      <c r="J220" s="233"/>
      <c r="K220" s="233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143</v>
      </c>
      <c r="AU220" s="243" t="s">
        <v>88</v>
      </c>
      <c r="AV220" s="13" t="s">
        <v>88</v>
      </c>
      <c r="AW220" s="13" t="s">
        <v>35</v>
      </c>
      <c r="AX220" s="13" t="s">
        <v>78</v>
      </c>
      <c r="AY220" s="243" t="s">
        <v>134</v>
      </c>
    </row>
    <row r="221" s="13" customFormat="1">
      <c r="A221" s="13"/>
      <c r="B221" s="232"/>
      <c r="C221" s="233"/>
      <c r="D221" s="234" t="s">
        <v>143</v>
      </c>
      <c r="E221" s="235" t="s">
        <v>1</v>
      </c>
      <c r="F221" s="236" t="s">
        <v>1465</v>
      </c>
      <c r="G221" s="233"/>
      <c r="H221" s="237">
        <v>21.971</v>
      </c>
      <c r="I221" s="238"/>
      <c r="J221" s="233"/>
      <c r="K221" s="233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143</v>
      </c>
      <c r="AU221" s="243" t="s">
        <v>88</v>
      </c>
      <c r="AV221" s="13" t="s">
        <v>88</v>
      </c>
      <c r="AW221" s="13" t="s">
        <v>35</v>
      </c>
      <c r="AX221" s="13" t="s">
        <v>78</v>
      </c>
      <c r="AY221" s="243" t="s">
        <v>134</v>
      </c>
    </row>
    <row r="222" s="16" customFormat="1">
      <c r="A222" s="16"/>
      <c r="B222" s="265"/>
      <c r="C222" s="266"/>
      <c r="D222" s="234" t="s">
        <v>143</v>
      </c>
      <c r="E222" s="267" t="s">
        <v>1302</v>
      </c>
      <c r="F222" s="268" t="s">
        <v>162</v>
      </c>
      <c r="G222" s="266"/>
      <c r="H222" s="269">
        <v>38.666</v>
      </c>
      <c r="I222" s="270"/>
      <c r="J222" s="266"/>
      <c r="K222" s="266"/>
      <c r="L222" s="271"/>
      <c r="M222" s="272"/>
      <c r="N222" s="273"/>
      <c r="O222" s="273"/>
      <c r="P222" s="273"/>
      <c r="Q222" s="273"/>
      <c r="R222" s="273"/>
      <c r="S222" s="273"/>
      <c r="T222" s="274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T222" s="275" t="s">
        <v>143</v>
      </c>
      <c r="AU222" s="275" t="s">
        <v>88</v>
      </c>
      <c r="AV222" s="16" t="s">
        <v>141</v>
      </c>
      <c r="AW222" s="16" t="s">
        <v>35</v>
      </c>
      <c r="AX222" s="16" t="s">
        <v>78</v>
      </c>
      <c r="AY222" s="275" t="s">
        <v>134</v>
      </c>
    </row>
    <row r="223" s="13" customFormat="1">
      <c r="A223" s="13"/>
      <c r="B223" s="232"/>
      <c r="C223" s="233"/>
      <c r="D223" s="234" t="s">
        <v>143</v>
      </c>
      <c r="E223" s="235" t="s">
        <v>1</v>
      </c>
      <c r="F223" s="236" t="s">
        <v>1466</v>
      </c>
      <c r="G223" s="233"/>
      <c r="H223" s="237">
        <v>19.333</v>
      </c>
      <c r="I223" s="238"/>
      <c r="J223" s="233"/>
      <c r="K223" s="233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143</v>
      </c>
      <c r="AU223" s="243" t="s">
        <v>88</v>
      </c>
      <c r="AV223" s="13" t="s">
        <v>88</v>
      </c>
      <c r="AW223" s="13" t="s">
        <v>35</v>
      </c>
      <c r="AX223" s="13" t="s">
        <v>86</v>
      </c>
      <c r="AY223" s="243" t="s">
        <v>134</v>
      </c>
    </row>
    <row r="224" s="2" customFormat="1" ht="24.15" customHeight="1">
      <c r="A224" s="39"/>
      <c r="B224" s="40"/>
      <c r="C224" s="219" t="s">
        <v>324</v>
      </c>
      <c r="D224" s="219" t="s">
        <v>136</v>
      </c>
      <c r="E224" s="220" t="s">
        <v>482</v>
      </c>
      <c r="F224" s="221" t="s">
        <v>1467</v>
      </c>
      <c r="G224" s="222" t="s">
        <v>139</v>
      </c>
      <c r="H224" s="223">
        <v>19.333</v>
      </c>
      <c r="I224" s="224"/>
      <c r="J224" s="225">
        <f>ROUND(I224*H224,2)</f>
        <v>0</v>
      </c>
      <c r="K224" s="221" t="s">
        <v>1</v>
      </c>
      <c r="L224" s="45"/>
      <c r="M224" s="226" t="s">
        <v>1</v>
      </c>
      <c r="N224" s="227" t="s">
        <v>43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141</v>
      </c>
      <c r="AT224" s="230" t="s">
        <v>136</v>
      </c>
      <c r="AU224" s="230" t="s">
        <v>88</v>
      </c>
      <c r="AY224" s="18" t="s">
        <v>134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86</v>
      </c>
      <c r="BK224" s="231">
        <f>ROUND(I224*H224,2)</f>
        <v>0</v>
      </c>
      <c r="BL224" s="18" t="s">
        <v>141</v>
      </c>
      <c r="BM224" s="230" t="s">
        <v>1468</v>
      </c>
    </row>
    <row r="225" s="13" customFormat="1">
      <c r="A225" s="13"/>
      <c r="B225" s="232"/>
      <c r="C225" s="233"/>
      <c r="D225" s="234" t="s">
        <v>143</v>
      </c>
      <c r="E225" s="235" t="s">
        <v>1</v>
      </c>
      <c r="F225" s="236" t="s">
        <v>1466</v>
      </c>
      <c r="G225" s="233"/>
      <c r="H225" s="237">
        <v>19.333</v>
      </c>
      <c r="I225" s="238"/>
      <c r="J225" s="233"/>
      <c r="K225" s="233"/>
      <c r="L225" s="239"/>
      <c r="M225" s="240"/>
      <c r="N225" s="241"/>
      <c r="O225" s="241"/>
      <c r="P225" s="241"/>
      <c r="Q225" s="241"/>
      <c r="R225" s="241"/>
      <c r="S225" s="241"/>
      <c r="T225" s="24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3" t="s">
        <v>143</v>
      </c>
      <c r="AU225" s="243" t="s">
        <v>88</v>
      </c>
      <c r="AV225" s="13" t="s">
        <v>88</v>
      </c>
      <c r="AW225" s="13" t="s">
        <v>35</v>
      </c>
      <c r="AX225" s="13" t="s">
        <v>86</v>
      </c>
      <c r="AY225" s="243" t="s">
        <v>134</v>
      </c>
    </row>
    <row r="226" s="2" customFormat="1" ht="16.5" customHeight="1">
      <c r="A226" s="39"/>
      <c r="B226" s="40"/>
      <c r="C226" s="276" t="s">
        <v>330</v>
      </c>
      <c r="D226" s="276" t="s">
        <v>196</v>
      </c>
      <c r="E226" s="277" t="s">
        <v>1469</v>
      </c>
      <c r="F226" s="278" t="s">
        <v>1470</v>
      </c>
      <c r="G226" s="279" t="s">
        <v>174</v>
      </c>
      <c r="H226" s="280">
        <v>66.39</v>
      </c>
      <c r="I226" s="281"/>
      <c r="J226" s="282">
        <f>ROUND(I226*H226,2)</f>
        <v>0</v>
      </c>
      <c r="K226" s="278" t="s">
        <v>1</v>
      </c>
      <c r="L226" s="283"/>
      <c r="M226" s="284" t="s">
        <v>1</v>
      </c>
      <c r="N226" s="285" t="s">
        <v>43</v>
      </c>
      <c r="O226" s="92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184</v>
      </c>
      <c r="AT226" s="230" t="s">
        <v>196</v>
      </c>
      <c r="AU226" s="230" t="s">
        <v>88</v>
      </c>
      <c r="AY226" s="18" t="s">
        <v>134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86</v>
      </c>
      <c r="BK226" s="231">
        <f>ROUND(I226*H226,2)</f>
        <v>0</v>
      </c>
      <c r="BL226" s="18" t="s">
        <v>141</v>
      </c>
      <c r="BM226" s="230" t="s">
        <v>1471</v>
      </c>
    </row>
    <row r="227" s="13" customFormat="1">
      <c r="A227" s="13"/>
      <c r="B227" s="232"/>
      <c r="C227" s="233"/>
      <c r="D227" s="234" t="s">
        <v>143</v>
      </c>
      <c r="E227" s="235" t="s">
        <v>1</v>
      </c>
      <c r="F227" s="236" t="s">
        <v>1472</v>
      </c>
      <c r="G227" s="233"/>
      <c r="H227" s="237">
        <v>66.39</v>
      </c>
      <c r="I227" s="238"/>
      <c r="J227" s="233"/>
      <c r="K227" s="233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143</v>
      </c>
      <c r="AU227" s="243" t="s">
        <v>88</v>
      </c>
      <c r="AV227" s="13" t="s">
        <v>88</v>
      </c>
      <c r="AW227" s="13" t="s">
        <v>35</v>
      </c>
      <c r="AX227" s="13" t="s">
        <v>86</v>
      </c>
      <c r="AY227" s="243" t="s">
        <v>134</v>
      </c>
    </row>
    <row r="228" s="2" customFormat="1" ht="24.15" customHeight="1">
      <c r="A228" s="39"/>
      <c r="B228" s="40"/>
      <c r="C228" s="219" t="s">
        <v>335</v>
      </c>
      <c r="D228" s="219" t="s">
        <v>136</v>
      </c>
      <c r="E228" s="220" t="s">
        <v>1473</v>
      </c>
      <c r="F228" s="221" t="s">
        <v>1474</v>
      </c>
      <c r="G228" s="222" t="s">
        <v>192</v>
      </c>
      <c r="H228" s="223">
        <v>47.85</v>
      </c>
      <c r="I228" s="224"/>
      <c r="J228" s="225">
        <f>ROUND(I228*H228,2)</f>
        <v>0</v>
      </c>
      <c r="K228" s="221" t="s">
        <v>1</v>
      </c>
      <c r="L228" s="45"/>
      <c r="M228" s="226" t="s">
        <v>1</v>
      </c>
      <c r="N228" s="227" t="s">
        <v>43</v>
      </c>
      <c r="O228" s="92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141</v>
      </c>
      <c r="AT228" s="230" t="s">
        <v>136</v>
      </c>
      <c r="AU228" s="230" t="s">
        <v>88</v>
      </c>
      <c r="AY228" s="18" t="s">
        <v>134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86</v>
      </c>
      <c r="BK228" s="231">
        <f>ROUND(I228*H228,2)</f>
        <v>0</v>
      </c>
      <c r="BL228" s="18" t="s">
        <v>141</v>
      </c>
      <c r="BM228" s="230" t="s">
        <v>1475</v>
      </c>
    </row>
    <row r="229" s="13" customFormat="1">
      <c r="A229" s="13"/>
      <c r="B229" s="232"/>
      <c r="C229" s="233"/>
      <c r="D229" s="234" t="s">
        <v>143</v>
      </c>
      <c r="E229" s="235" t="s">
        <v>1</v>
      </c>
      <c r="F229" s="236" t="s">
        <v>1304</v>
      </c>
      <c r="G229" s="233"/>
      <c r="H229" s="237">
        <v>47.85</v>
      </c>
      <c r="I229" s="238"/>
      <c r="J229" s="233"/>
      <c r="K229" s="233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143</v>
      </c>
      <c r="AU229" s="243" t="s">
        <v>88</v>
      </c>
      <c r="AV229" s="13" t="s">
        <v>88</v>
      </c>
      <c r="AW229" s="13" t="s">
        <v>35</v>
      </c>
      <c r="AX229" s="13" t="s">
        <v>86</v>
      </c>
      <c r="AY229" s="243" t="s">
        <v>134</v>
      </c>
    </row>
    <row r="230" s="2" customFormat="1" ht="24.15" customHeight="1">
      <c r="A230" s="39"/>
      <c r="B230" s="40"/>
      <c r="C230" s="219" t="s">
        <v>340</v>
      </c>
      <c r="D230" s="219" t="s">
        <v>136</v>
      </c>
      <c r="E230" s="220" t="s">
        <v>202</v>
      </c>
      <c r="F230" s="221" t="s">
        <v>1476</v>
      </c>
      <c r="G230" s="222" t="s">
        <v>192</v>
      </c>
      <c r="H230" s="223">
        <v>47.85</v>
      </c>
      <c r="I230" s="224"/>
      <c r="J230" s="225">
        <f>ROUND(I230*H230,2)</f>
        <v>0</v>
      </c>
      <c r="K230" s="221" t="s">
        <v>1</v>
      </c>
      <c r="L230" s="45"/>
      <c r="M230" s="226" t="s">
        <v>1</v>
      </c>
      <c r="N230" s="227" t="s">
        <v>43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141</v>
      </c>
      <c r="AT230" s="230" t="s">
        <v>136</v>
      </c>
      <c r="AU230" s="230" t="s">
        <v>88</v>
      </c>
      <c r="AY230" s="18" t="s">
        <v>134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86</v>
      </c>
      <c r="BK230" s="231">
        <f>ROUND(I230*H230,2)</f>
        <v>0</v>
      </c>
      <c r="BL230" s="18" t="s">
        <v>141</v>
      </c>
      <c r="BM230" s="230" t="s">
        <v>1477</v>
      </c>
    </row>
    <row r="231" s="13" customFormat="1">
      <c r="A231" s="13"/>
      <c r="B231" s="232"/>
      <c r="C231" s="233"/>
      <c r="D231" s="234" t="s">
        <v>143</v>
      </c>
      <c r="E231" s="235" t="s">
        <v>1</v>
      </c>
      <c r="F231" s="236" t="s">
        <v>1304</v>
      </c>
      <c r="G231" s="233"/>
      <c r="H231" s="237">
        <v>47.85</v>
      </c>
      <c r="I231" s="238"/>
      <c r="J231" s="233"/>
      <c r="K231" s="233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143</v>
      </c>
      <c r="AU231" s="243" t="s">
        <v>88</v>
      </c>
      <c r="AV231" s="13" t="s">
        <v>88</v>
      </c>
      <c r="AW231" s="13" t="s">
        <v>35</v>
      </c>
      <c r="AX231" s="13" t="s">
        <v>86</v>
      </c>
      <c r="AY231" s="243" t="s">
        <v>134</v>
      </c>
    </row>
    <row r="232" s="2" customFormat="1" ht="16.5" customHeight="1">
      <c r="A232" s="39"/>
      <c r="B232" s="40"/>
      <c r="C232" s="276" t="s">
        <v>345</v>
      </c>
      <c r="D232" s="276" t="s">
        <v>196</v>
      </c>
      <c r="E232" s="277" t="s">
        <v>1478</v>
      </c>
      <c r="F232" s="278" t="s">
        <v>1479</v>
      </c>
      <c r="G232" s="279" t="s">
        <v>207</v>
      </c>
      <c r="H232" s="280">
        <v>1.436</v>
      </c>
      <c r="I232" s="281"/>
      <c r="J232" s="282">
        <f>ROUND(I232*H232,2)</f>
        <v>0</v>
      </c>
      <c r="K232" s="278" t="s">
        <v>1</v>
      </c>
      <c r="L232" s="283"/>
      <c r="M232" s="284" t="s">
        <v>1</v>
      </c>
      <c r="N232" s="285" t="s">
        <v>43</v>
      </c>
      <c r="O232" s="92"/>
      <c r="P232" s="228">
        <f>O232*H232</f>
        <v>0</v>
      </c>
      <c r="Q232" s="228">
        <v>0.001</v>
      </c>
      <c r="R232" s="228">
        <f>Q232*H232</f>
        <v>0.001436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184</v>
      </c>
      <c r="AT232" s="230" t="s">
        <v>196</v>
      </c>
      <c r="AU232" s="230" t="s">
        <v>88</v>
      </c>
      <c r="AY232" s="18" t="s">
        <v>134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86</v>
      </c>
      <c r="BK232" s="231">
        <f>ROUND(I232*H232,2)</f>
        <v>0</v>
      </c>
      <c r="BL232" s="18" t="s">
        <v>141</v>
      </c>
      <c r="BM232" s="230" t="s">
        <v>1480</v>
      </c>
    </row>
    <row r="233" s="13" customFormat="1">
      <c r="A233" s="13"/>
      <c r="B233" s="232"/>
      <c r="C233" s="233"/>
      <c r="D233" s="234" t="s">
        <v>143</v>
      </c>
      <c r="E233" s="235" t="s">
        <v>1</v>
      </c>
      <c r="F233" s="236" t="s">
        <v>1481</v>
      </c>
      <c r="G233" s="233"/>
      <c r="H233" s="237">
        <v>1.436</v>
      </c>
      <c r="I233" s="238"/>
      <c r="J233" s="233"/>
      <c r="K233" s="233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143</v>
      </c>
      <c r="AU233" s="243" t="s">
        <v>88</v>
      </c>
      <c r="AV233" s="13" t="s">
        <v>88</v>
      </c>
      <c r="AW233" s="13" t="s">
        <v>35</v>
      </c>
      <c r="AX233" s="13" t="s">
        <v>86</v>
      </c>
      <c r="AY233" s="243" t="s">
        <v>134</v>
      </c>
    </row>
    <row r="234" s="2" customFormat="1" ht="21.75" customHeight="1">
      <c r="A234" s="39"/>
      <c r="B234" s="40"/>
      <c r="C234" s="219" t="s">
        <v>350</v>
      </c>
      <c r="D234" s="219" t="s">
        <v>136</v>
      </c>
      <c r="E234" s="220" t="s">
        <v>1482</v>
      </c>
      <c r="F234" s="221" t="s">
        <v>1483</v>
      </c>
      <c r="G234" s="222" t="s">
        <v>192</v>
      </c>
      <c r="H234" s="223">
        <v>47.85</v>
      </c>
      <c r="I234" s="224"/>
      <c r="J234" s="225">
        <f>ROUND(I234*H234,2)</f>
        <v>0</v>
      </c>
      <c r="K234" s="221" t="s">
        <v>1</v>
      </c>
      <c r="L234" s="45"/>
      <c r="M234" s="226" t="s">
        <v>1</v>
      </c>
      <c r="N234" s="227" t="s">
        <v>43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141</v>
      </c>
      <c r="AT234" s="230" t="s">
        <v>136</v>
      </c>
      <c r="AU234" s="230" t="s">
        <v>88</v>
      </c>
      <c r="AY234" s="18" t="s">
        <v>134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86</v>
      </c>
      <c r="BK234" s="231">
        <f>ROUND(I234*H234,2)</f>
        <v>0</v>
      </c>
      <c r="BL234" s="18" t="s">
        <v>141</v>
      </c>
      <c r="BM234" s="230" t="s">
        <v>1484</v>
      </c>
    </row>
    <row r="235" s="13" customFormat="1">
      <c r="A235" s="13"/>
      <c r="B235" s="232"/>
      <c r="C235" s="233"/>
      <c r="D235" s="234" t="s">
        <v>143</v>
      </c>
      <c r="E235" s="235" t="s">
        <v>1</v>
      </c>
      <c r="F235" s="236" t="s">
        <v>1304</v>
      </c>
      <c r="G235" s="233"/>
      <c r="H235" s="237">
        <v>47.85</v>
      </c>
      <c r="I235" s="238"/>
      <c r="J235" s="233"/>
      <c r="K235" s="233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143</v>
      </c>
      <c r="AU235" s="243" t="s">
        <v>88</v>
      </c>
      <c r="AV235" s="13" t="s">
        <v>88</v>
      </c>
      <c r="AW235" s="13" t="s">
        <v>35</v>
      </c>
      <c r="AX235" s="13" t="s">
        <v>86</v>
      </c>
      <c r="AY235" s="243" t="s">
        <v>134</v>
      </c>
    </row>
    <row r="236" s="2" customFormat="1" ht="21.75" customHeight="1">
      <c r="A236" s="39"/>
      <c r="B236" s="40"/>
      <c r="C236" s="219" t="s">
        <v>355</v>
      </c>
      <c r="D236" s="219" t="s">
        <v>136</v>
      </c>
      <c r="E236" s="220" t="s">
        <v>1485</v>
      </c>
      <c r="F236" s="221" t="s">
        <v>1486</v>
      </c>
      <c r="G236" s="222" t="s">
        <v>400</v>
      </c>
      <c r="H236" s="223">
        <v>1</v>
      </c>
      <c r="I236" s="224"/>
      <c r="J236" s="225">
        <f>ROUND(I236*H236,2)</f>
        <v>0</v>
      </c>
      <c r="K236" s="221" t="s">
        <v>1</v>
      </c>
      <c r="L236" s="45"/>
      <c r="M236" s="226" t="s">
        <v>1</v>
      </c>
      <c r="N236" s="227" t="s">
        <v>43</v>
      </c>
      <c r="O236" s="92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141</v>
      </c>
      <c r="AT236" s="230" t="s">
        <v>136</v>
      </c>
      <c r="AU236" s="230" t="s">
        <v>88</v>
      </c>
      <c r="AY236" s="18" t="s">
        <v>134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86</v>
      </c>
      <c r="BK236" s="231">
        <f>ROUND(I236*H236,2)</f>
        <v>0</v>
      </c>
      <c r="BL236" s="18" t="s">
        <v>141</v>
      </c>
      <c r="BM236" s="230" t="s">
        <v>1487</v>
      </c>
    </row>
    <row r="237" s="2" customFormat="1" ht="16.5" customHeight="1">
      <c r="A237" s="39"/>
      <c r="B237" s="40"/>
      <c r="C237" s="219" t="s">
        <v>360</v>
      </c>
      <c r="D237" s="219" t="s">
        <v>136</v>
      </c>
      <c r="E237" s="220" t="s">
        <v>1488</v>
      </c>
      <c r="F237" s="221" t="s">
        <v>1489</v>
      </c>
      <c r="G237" s="222" t="s">
        <v>400</v>
      </c>
      <c r="H237" s="223">
        <v>1</v>
      </c>
      <c r="I237" s="224"/>
      <c r="J237" s="225">
        <f>ROUND(I237*H237,2)</f>
        <v>0</v>
      </c>
      <c r="K237" s="221" t="s">
        <v>1</v>
      </c>
      <c r="L237" s="45"/>
      <c r="M237" s="226" t="s">
        <v>1</v>
      </c>
      <c r="N237" s="227" t="s">
        <v>43</v>
      </c>
      <c r="O237" s="92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141</v>
      </c>
      <c r="AT237" s="230" t="s">
        <v>136</v>
      </c>
      <c r="AU237" s="230" t="s">
        <v>88</v>
      </c>
      <c r="AY237" s="18" t="s">
        <v>134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86</v>
      </c>
      <c r="BK237" s="231">
        <f>ROUND(I237*H237,2)</f>
        <v>0</v>
      </c>
      <c r="BL237" s="18" t="s">
        <v>141</v>
      </c>
      <c r="BM237" s="230" t="s">
        <v>1490</v>
      </c>
    </row>
    <row r="238" s="12" customFormat="1" ht="22.8" customHeight="1">
      <c r="A238" s="12"/>
      <c r="B238" s="203"/>
      <c r="C238" s="204"/>
      <c r="D238" s="205" t="s">
        <v>77</v>
      </c>
      <c r="E238" s="217" t="s">
        <v>167</v>
      </c>
      <c r="F238" s="217" t="s">
        <v>1491</v>
      </c>
      <c r="G238" s="204"/>
      <c r="H238" s="204"/>
      <c r="I238" s="207"/>
      <c r="J238" s="218">
        <f>BK238</f>
        <v>0</v>
      </c>
      <c r="K238" s="204"/>
      <c r="L238" s="209"/>
      <c r="M238" s="210"/>
      <c r="N238" s="211"/>
      <c r="O238" s="211"/>
      <c r="P238" s="212">
        <f>SUM(P239:P240)</f>
        <v>0</v>
      </c>
      <c r="Q238" s="211"/>
      <c r="R238" s="212">
        <f>SUM(R239:R240)</f>
        <v>0</v>
      </c>
      <c r="S238" s="211"/>
      <c r="T238" s="213">
        <f>SUM(T239:T240)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4" t="s">
        <v>86</v>
      </c>
      <c r="AT238" s="215" t="s">
        <v>77</v>
      </c>
      <c r="AU238" s="215" t="s">
        <v>86</v>
      </c>
      <c r="AY238" s="214" t="s">
        <v>134</v>
      </c>
      <c r="BK238" s="216">
        <f>SUM(BK239:BK240)</f>
        <v>0</v>
      </c>
    </row>
    <row r="239" s="2" customFormat="1" ht="24.15" customHeight="1">
      <c r="A239" s="39"/>
      <c r="B239" s="40"/>
      <c r="C239" s="219" t="s">
        <v>366</v>
      </c>
      <c r="D239" s="219" t="s">
        <v>136</v>
      </c>
      <c r="E239" s="220" t="s">
        <v>1492</v>
      </c>
      <c r="F239" s="221" t="s">
        <v>1493</v>
      </c>
      <c r="G239" s="222" t="s">
        <v>192</v>
      </c>
      <c r="H239" s="223">
        <v>51.6</v>
      </c>
      <c r="I239" s="224"/>
      <c r="J239" s="225">
        <f>ROUND(I239*H239,2)</f>
        <v>0</v>
      </c>
      <c r="K239" s="221" t="s">
        <v>1</v>
      </c>
      <c r="L239" s="45"/>
      <c r="M239" s="226" t="s">
        <v>1</v>
      </c>
      <c r="N239" s="227" t="s">
        <v>43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141</v>
      </c>
      <c r="AT239" s="230" t="s">
        <v>136</v>
      </c>
      <c r="AU239" s="230" t="s">
        <v>88</v>
      </c>
      <c r="AY239" s="18" t="s">
        <v>134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86</v>
      </c>
      <c r="BK239" s="231">
        <f>ROUND(I239*H239,2)</f>
        <v>0</v>
      </c>
      <c r="BL239" s="18" t="s">
        <v>141</v>
      </c>
      <c r="BM239" s="230" t="s">
        <v>1494</v>
      </c>
    </row>
    <row r="240" s="13" customFormat="1">
      <c r="A240" s="13"/>
      <c r="B240" s="232"/>
      <c r="C240" s="233"/>
      <c r="D240" s="234" t="s">
        <v>143</v>
      </c>
      <c r="E240" s="235" t="s">
        <v>1</v>
      </c>
      <c r="F240" s="236" t="s">
        <v>1495</v>
      </c>
      <c r="G240" s="233"/>
      <c r="H240" s="237">
        <v>51.6</v>
      </c>
      <c r="I240" s="238"/>
      <c r="J240" s="233"/>
      <c r="K240" s="233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143</v>
      </c>
      <c r="AU240" s="243" t="s">
        <v>88</v>
      </c>
      <c r="AV240" s="13" t="s">
        <v>88</v>
      </c>
      <c r="AW240" s="13" t="s">
        <v>35</v>
      </c>
      <c r="AX240" s="13" t="s">
        <v>86</v>
      </c>
      <c r="AY240" s="243" t="s">
        <v>134</v>
      </c>
    </row>
    <row r="241" s="12" customFormat="1" ht="22.8" customHeight="1">
      <c r="A241" s="12"/>
      <c r="B241" s="203"/>
      <c r="C241" s="204"/>
      <c r="D241" s="205" t="s">
        <v>77</v>
      </c>
      <c r="E241" s="217" t="s">
        <v>184</v>
      </c>
      <c r="F241" s="217" t="s">
        <v>613</v>
      </c>
      <c r="G241" s="204"/>
      <c r="H241" s="204"/>
      <c r="I241" s="207"/>
      <c r="J241" s="218">
        <f>BK241</f>
        <v>0</v>
      </c>
      <c r="K241" s="204"/>
      <c r="L241" s="209"/>
      <c r="M241" s="210"/>
      <c r="N241" s="211"/>
      <c r="O241" s="211"/>
      <c r="P241" s="212">
        <f>P242</f>
        <v>0</v>
      </c>
      <c r="Q241" s="211"/>
      <c r="R241" s="212">
        <f>R242</f>
        <v>0.008905</v>
      </c>
      <c r="S241" s="211"/>
      <c r="T241" s="213">
        <f>T242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4" t="s">
        <v>86</v>
      </c>
      <c r="AT241" s="215" t="s">
        <v>77</v>
      </c>
      <c r="AU241" s="215" t="s">
        <v>86</v>
      </c>
      <c r="AY241" s="214" t="s">
        <v>134</v>
      </c>
      <c r="BK241" s="216">
        <f>BK242</f>
        <v>0</v>
      </c>
    </row>
    <row r="242" s="2" customFormat="1" ht="24.15" customHeight="1">
      <c r="A242" s="39"/>
      <c r="B242" s="40"/>
      <c r="C242" s="219" t="s">
        <v>591</v>
      </c>
      <c r="D242" s="219" t="s">
        <v>136</v>
      </c>
      <c r="E242" s="220" t="s">
        <v>1496</v>
      </c>
      <c r="F242" s="221" t="s">
        <v>1497</v>
      </c>
      <c r="G242" s="222" t="s">
        <v>256</v>
      </c>
      <c r="H242" s="223">
        <v>68.5</v>
      </c>
      <c r="I242" s="224"/>
      <c r="J242" s="225">
        <f>ROUND(I242*H242,2)</f>
        <v>0</v>
      </c>
      <c r="K242" s="221" t="s">
        <v>1</v>
      </c>
      <c r="L242" s="45"/>
      <c r="M242" s="226" t="s">
        <v>1</v>
      </c>
      <c r="N242" s="227" t="s">
        <v>43</v>
      </c>
      <c r="O242" s="92"/>
      <c r="P242" s="228">
        <f>O242*H242</f>
        <v>0</v>
      </c>
      <c r="Q242" s="228">
        <v>0.00012999999999999998</v>
      </c>
      <c r="R242" s="228">
        <f>Q242*H242</f>
        <v>0.008905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141</v>
      </c>
      <c r="AT242" s="230" t="s">
        <v>136</v>
      </c>
      <c r="AU242" s="230" t="s">
        <v>88</v>
      </c>
      <c r="AY242" s="18" t="s">
        <v>134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86</v>
      </c>
      <c r="BK242" s="231">
        <f>ROUND(I242*H242,2)</f>
        <v>0</v>
      </c>
      <c r="BL242" s="18" t="s">
        <v>141</v>
      </c>
      <c r="BM242" s="230" t="s">
        <v>1498</v>
      </c>
    </row>
    <row r="243" s="12" customFormat="1" ht="22.8" customHeight="1">
      <c r="A243" s="12"/>
      <c r="B243" s="203"/>
      <c r="C243" s="204"/>
      <c r="D243" s="205" t="s">
        <v>77</v>
      </c>
      <c r="E243" s="217" t="s">
        <v>189</v>
      </c>
      <c r="F243" s="217" t="s">
        <v>785</v>
      </c>
      <c r="G243" s="204"/>
      <c r="H243" s="204"/>
      <c r="I243" s="207"/>
      <c r="J243" s="218">
        <f>BK243</f>
        <v>0</v>
      </c>
      <c r="K243" s="204"/>
      <c r="L243" s="209"/>
      <c r="M243" s="210"/>
      <c r="N243" s="211"/>
      <c r="O243" s="211"/>
      <c r="P243" s="212">
        <f>SUM(P244:P247)</f>
        <v>0</v>
      </c>
      <c r="Q243" s="211"/>
      <c r="R243" s="212">
        <f>SUM(R244:R247)</f>
        <v>0.0075599999999999984</v>
      </c>
      <c r="S243" s="211"/>
      <c r="T243" s="213">
        <f>SUM(T244:T247)</f>
        <v>5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4" t="s">
        <v>86</v>
      </c>
      <c r="AT243" s="215" t="s">
        <v>77</v>
      </c>
      <c r="AU243" s="215" t="s">
        <v>86</v>
      </c>
      <c r="AY243" s="214" t="s">
        <v>134</v>
      </c>
      <c r="BK243" s="216">
        <f>SUM(BK244:BK247)</f>
        <v>0</v>
      </c>
    </row>
    <row r="244" s="2" customFormat="1" ht="16.5" customHeight="1">
      <c r="A244" s="39"/>
      <c r="B244" s="40"/>
      <c r="C244" s="219" t="s">
        <v>598</v>
      </c>
      <c r="D244" s="219" t="s">
        <v>136</v>
      </c>
      <c r="E244" s="220" t="s">
        <v>325</v>
      </c>
      <c r="F244" s="221" t="s">
        <v>1499</v>
      </c>
      <c r="G244" s="222" t="s">
        <v>256</v>
      </c>
      <c r="H244" s="223">
        <v>54</v>
      </c>
      <c r="I244" s="224"/>
      <c r="J244" s="225">
        <f>ROUND(I244*H244,2)</f>
        <v>0</v>
      </c>
      <c r="K244" s="221" t="s">
        <v>1</v>
      </c>
      <c r="L244" s="45"/>
      <c r="M244" s="226" t="s">
        <v>1</v>
      </c>
      <c r="N244" s="227" t="s">
        <v>43</v>
      </c>
      <c r="O244" s="92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141</v>
      </c>
      <c r="AT244" s="230" t="s">
        <v>136</v>
      </c>
      <c r="AU244" s="230" t="s">
        <v>88</v>
      </c>
      <c r="AY244" s="18" t="s">
        <v>134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86</v>
      </c>
      <c r="BK244" s="231">
        <f>ROUND(I244*H244,2)</f>
        <v>0</v>
      </c>
      <c r="BL244" s="18" t="s">
        <v>141</v>
      </c>
      <c r="BM244" s="230" t="s">
        <v>1500</v>
      </c>
    </row>
    <row r="245" s="13" customFormat="1">
      <c r="A245" s="13"/>
      <c r="B245" s="232"/>
      <c r="C245" s="233"/>
      <c r="D245" s="234" t="s">
        <v>143</v>
      </c>
      <c r="E245" s="235" t="s">
        <v>1</v>
      </c>
      <c r="F245" s="236" t="s">
        <v>1501</v>
      </c>
      <c r="G245" s="233"/>
      <c r="H245" s="237">
        <v>54</v>
      </c>
      <c r="I245" s="238"/>
      <c r="J245" s="233"/>
      <c r="K245" s="233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143</v>
      </c>
      <c r="AU245" s="243" t="s">
        <v>88</v>
      </c>
      <c r="AV245" s="13" t="s">
        <v>88</v>
      </c>
      <c r="AW245" s="13" t="s">
        <v>35</v>
      </c>
      <c r="AX245" s="13" t="s">
        <v>86</v>
      </c>
      <c r="AY245" s="243" t="s">
        <v>134</v>
      </c>
    </row>
    <row r="246" s="2" customFormat="1" ht="24.15" customHeight="1">
      <c r="A246" s="39"/>
      <c r="B246" s="40"/>
      <c r="C246" s="219" t="s">
        <v>604</v>
      </c>
      <c r="D246" s="219" t="s">
        <v>136</v>
      </c>
      <c r="E246" s="220" t="s">
        <v>1502</v>
      </c>
      <c r="F246" s="221" t="s">
        <v>1503</v>
      </c>
      <c r="G246" s="222" t="s">
        <v>256</v>
      </c>
      <c r="H246" s="223">
        <v>54</v>
      </c>
      <c r="I246" s="224"/>
      <c r="J246" s="225">
        <f>ROUND(I246*H246,2)</f>
        <v>0</v>
      </c>
      <c r="K246" s="221" t="s">
        <v>1</v>
      </c>
      <c r="L246" s="45"/>
      <c r="M246" s="226" t="s">
        <v>1</v>
      </c>
      <c r="N246" s="227" t="s">
        <v>43</v>
      </c>
      <c r="O246" s="92"/>
      <c r="P246" s="228">
        <f>O246*H246</f>
        <v>0</v>
      </c>
      <c r="Q246" s="228">
        <v>0.00013999999999999998</v>
      </c>
      <c r="R246" s="228">
        <f>Q246*H246</f>
        <v>0.0075599999999999984</v>
      </c>
      <c r="S246" s="228">
        <v>0</v>
      </c>
      <c r="T246" s="22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141</v>
      </c>
      <c r="AT246" s="230" t="s">
        <v>136</v>
      </c>
      <c r="AU246" s="230" t="s">
        <v>88</v>
      </c>
      <c r="AY246" s="18" t="s">
        <v>134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86</v>
      </c>
      <c r="BK246" s="231">
        <f>ROUND(I246*H246,2)</f>
        <v>0</v>
      </c>
      <c r="BL246" s="18" t="s">
        <v>141</v>
      </c>
      <c r="BM246" s="230" t="s">
        <v>1504</v>
      </c>
    </row>
    <row r="247" s="2" customFormat="1" ht="24.15" customHeight="1">
      <c r="A247" s="39"/>
      <c r="B247" s="40"/>
      <c r="C247" s="219" t="s">
        <v>609</v>
      </c>
      <c r="D247" s="219" t="s">
        <v>136</v>
      </c>
      <c r="E247" s="220" t="s">
        <v>1505</v>
      </c>
      <c r="F247" s="221" t="s">
        <v>1506</v>
      </c>
      <c r="G247" s="222" t="s">
        <v>192</v>
      </c>
      <c r="H247" s="223">
        <v>250</v>
      </c>
      <c r="I247" s="224"/>
      <c r="J247" s="225">
        <f>ROUND(I247*H247,2)</f>
        <v>0</v>
      </c>
      <c r="K247" s="221" t="s">
        <v>1</v>
      </c>
      <c r="L247" s="45"/>
      <c r="M247" s="226" t="s">
        <v>1</v>
      </c>
      <c r="N247" s="227" t="s">
        <v>43</v>
      </c>
      <c r="O247" s="92"/>
      <c r="P247" s="228">
        <f>O247*H247</f>
        <v>0</v>
      </c>
      <c r="Q247" s="228">
        <v>0</v>
      </c>
      <c r="R247" s="228">
        <f>Q247*H247</f>
        <v>0</v>
      </c>
      <c r="S247" s="228">
        <v>0.02</v>
      </c>
      <c r="T247" s="229">
        <f>S247*H247</f>
        <v>5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141</v>
      </c>
      <c r="AT247" s="230" t="s">
        <v>136</v>
      </c>
      <c r="AU247" s="230" t="s">
        <v>88</v>
      </c>
      <c r="AY247" s="18" t="s">
        <v>134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86</v>
      </c>
      <c r="BK247" s="231">
        <f>ROUND(I247*H247,2)</f>
        <v>0</v>
      </c>
      <c r="BL247" s="18" t="s">
        <v>141</v>
      </c>
      <c r="BM247" s="230" t="s">
        <v>1507</v>
      </c>
    </row>
    <row r="248" s="12" customFormat="1" ht="22.8" customHeight="1">
      <c r="A248" s="12"/>
      <c r="B248" s="203"/>
      <c r="C248" s="204"/>
      <c r="D248" s="205" t="s">
        <v>77</v>
      </c>
      <c r="E248" s="217" t="s">
        <v>328</v>
      </c>
      <c r="F248" s="217" t="s">
        <v>786</v>
      </c>
      <c r="G248" s="204"/>
      <c r="H248" s="204"/>
      <c r="I248" s="207"/>
      <c r="J248" s="218">
        <f>BK248</f>
        <v>0</v>
      </c>
      <c r="K248" s="204"/>
      <c r="L248" s="209"/>
      <c r="M248" s="210"/>
      <c r="N248" s="211"/>
      <c r="O248" s="211"/>
      <c r="P248" s="212">
        <f>SUM(P249:P256)</f>
        <v>0</v>
      </c>
      <c r="Q248" s="211"/>
      <c r="R248" s="212">
        <f>SUM(R249:R256)</f>
        <v>0</v>
      </c>
      <c r="S248" s="211"/>
      <c r="T248" s="213">
        <f>SUM(T249:T256)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4" t="s">
        <v>86</v>
      </c>
      <c r="AT248" s="215" t="s">
        <v>77</v>
      </c>
      <c r="AU248" s="215" t="s">
        <v>86</v>
      </c>
      <c r="AY248" s="214" t="s">
        <v>134</v>
      </c>
      <c r="BK248" s="216">
        <f>SUM(BK249:BK256)</f>
        <v>0</v>
      </c>
    </row>
    <row r="249" s="2" customFormat="1" ht="21.75" customHeight="1">
      <c r="A249" s="39"/>
      <c r="B249" s="40"/>
      <c r="C249" s="219" t="s">
        <v>616</v>
      </c>
      <c r="D249" s="219" t="s">
        <v>136</v>
      </c>
      <c r="E249" s="220" t="s">
        <v>331</v>
      </c>
      <c r="F249" s="221" t="s">
        <v>1508</v>
      </c>
      <c r="G249" s="222" t="s">
        <v>174</v>
      </c>
      <c r="H249" s="223">
        <v>31.426</v>
      </c>
      <c r="I249" s="224"/>
      <c r="J249" s="225">
        <f>ROUND(I249*H249,2)</f>
        <v>0</v>
      </c>
      <c r="K249" s="221" t="s">
        <v>1</v>
      </c>
      <c r="L249" s="45"/>
      <c r="M249" s="226" t="s">
        <v>1</v>
      </c>
      <c r="N249" s="227" t="s">
        <v>43</v>
      </c>
      <c r="O249" s="92"/>
      <c r="P249" s="228">
        <f>O249*H249</f>
        <v>0</v>
      </c>
      <c r="Q249" s="228">
        <v>0</v>
      </c>
      <c r="R249" s="228">
        <f>Q249*H249</f>
        <v>0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141</v>
      </c>
      <c r="AT249" s="230" t="s">
        <v>136</v>
      </c>
      <c r="AU249" s="230" t="s">
        <v>88</v>
      </c>
      <c r="AY249" s="18" t="s">
        <v>134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86</v>
      </c>
      <c r="BK249" s="231">
        <f>ROUND(I249*H249,2)</f>
        <v>0</v>
      </c>
      <c r="BL249" s="18" t="s">
        <v>141</v>
      </c>
      <c r="BM249" s="230" t="s">
        <v>1509</v>
      </c>
    </row>
    <row r="250" s="13" customFormat="1">
      <c r="A250" s="13"/>
      <c r="B250" s="232"/>
      <c r="C250" s="233"/>
      <c r="D250" s="234" t="s">
        <v>143</v>
      </c>
      <c r="E250" s="235" t="s">
        <v>1</v>
      </c>
      <c r="F250" s="236" t="s">
        <v>1510</v>
      </c>
      <c r="G250" s="233"/>
      <c r="H250" s="237">
        <v>31.426</v>
      </c>
      <c r="I250" s="238"/>
      <c r="J250" s="233"/>
      <c r="K250" s="233"/>
      <c r="L250" s="239"/>
      <c r="M250" s="240"/>
      <c r="N250" s="241"/>
      <c r="O250" s="241"/>
      <c r="P250" s="241"/>
      <c r="Q250" s="241"/>
      <c r="R250" s="241"/>
      <c r="S250" s="241"/>
      <c r="T250" s="24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3" t="s">
        <v>143</v>
      </c>
      <c r="AU250" s="243" t="s">
        <v>88</v>
      </c>
      <c r="AV250" s="13" t="s">
        <v>88</v>
      </c>
      <c r="AW250" s="13" t="s">
        <v>35</v>
      </c>
      <c r="AX250" s="13" t="s">
        <v>86</v>
      </c>
      <c r="AY250" s="243" t="s">
        <v>134</v>
      </c>
    </row>
    <row r="251" s="2" customFormat="1" ht="24.15" customHeight="1">
      <c r="A251" s="39"/>
      <c r="B251" s="40"/>
      <c r="C251" s="219" t="s">
        <v>620</v>
      </c>
      <c r="D251" s="219" t="s">
        <v>136</v>
      </c>
      <c r="E251" s="220" t="s">
        <v>336</v>
      </c>
      <c r="F251" s="221" t="s">
        <v>1511</v>
      </c>
      <c r="G251" s="222" t="s">
        <v>174</v>
      </c>
      <c r="H251" s="223">
        <v>282.834</v>
      </c>
      <c r="I251" s="224"/>
      <c r="J251" s="225">
        <f>ROUND(I251*H251,2)</f>
        <v>0</v>
      </c>
      <c r="K251" s="221" t="s">
        <v>1</v>
      </c>
      <c r="L251" s="45"/>
      <c r="M251" s="226" t="s">
        <v>1</v>
      </c>
      <c r="N251" s="227" t="s">
        <v>43</v>
      </c>
      <c r="O251" s="92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141</v>
      </c>
      <c r="AT251" s="230" t="s">
        <v>136</v>
      </c>
      <c r="AU251" s="230" t="s">
        <v>88</v>
      </c>
      <c r="AY251" s="18" t="s">
        <v>134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86</v>
      </c>
      <c r="BK251" s="231">
        <f>ROUND(I251*H251,2)</f>
        <v>0</v>
      </c>
      <c r="BL251" s="18" t="s">
        <v>141</v>
      </c>
      <c r="BM251" s="230" t="s">
        <v>1512</v>
      </c>
    </row>
    <row r="252" s="13" customFormat="1">
      <c r="A252" s="13"/>
      <c r="B252" s="232"/>
      <c r="C252" s="233"/>
      <c r="D252" s="234" t="s">
        <v>143</v>
      </c>
      <c r="E252" s="235" t="s">
        <v>1</v>
      </c>
      <c r="F252" s="236" t="s">
        <v>1513</v>
      </c>
      <c r="G252" s="233"/>
      <c r="H252" s="237">
        <v>282.834</v>
      </c>
      <c r="I252" s="238"/>
      <c r="J252" s="233"/>
      <c r="K252" s="233"/>
      <c r="L252" s="239"/>
      <c r="M252" s="240"/>
      <c r="N252" s="241"/>
      <c r="O252" s="241"/>
      <c r="P252" s="241"/>
      <c r="Q252" s="241"/>
      <c r="R252" s="241"/>
      <c r="S252" s="241"/>
      <c r="T252" s="24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3" t="s">
        <v>143</v>
      </c>
      <c r="AU252" s="243" t="s">
        <v>88</v>
      </c>
      <c r="AV252" s="13" t="s">
        <v>88</v>
      </c>
      <c r="AW252" s="13" t="s">
        <v>35</v>
      </c>
      <c r="AX252" s="13" t="s">
        <v>86</v>
      </c>
      <c r="AY252" s="243" t="s">
        <v>134</v>
      </c>
    </row>
    <row r="253" s="2" customFormat="1" ht="24.15" customHeight="1">
      <c r="A253" s="39"/>
      <c r="B253" s="40"/>
      <c r="C253" s="219" t="s">
        <v>627</v>
      </c>
      <c r="D253" s="219" t="s">
        <v>136</v>
      </c>
      <c r="E253" s="220" t="s">
        <v>1514</v>
      </c>
      <c r="F253" s="221" t="s">
        <v>1515</v>
      </c>
      <c r="G253" s="222" t="s">
        <v>174</v>
      </c>
      <c r="H253" s="223">
        <v>2.53</v>
      </c>
      <c r="I253" s="224"/>
      <c r="J253" s="225">
        <f>ROUND(I253*H253,2)</f>
        <v>0</v>
      </c>
      <c r="K253" s="221" t="s">
        <v>1</v>
      </c>
      <c r="L253" s="45"/>
      <c r="M253" s="226" t="s">
        <v>1</v>
      </c>
      <c r="N253" s="227" t="s">
        <v>43</v>
      </c>
      <c r="O253" s="92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141</v>
      </c>
      <c r="AT253" s="230" t="s">
        <v>136</v>
      </c>
      <c r="AU253" s="230" t="s">
        <v>88</v>
      </c>
      <c r="AY253" s="18" t="s">
        <v>134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86</v>
      </c>
      <c r="BK253" s="231">
        <f>ROUND(I253*H253,2)</f>
        <v>0</v>
      </c>
      <c r="BL253" s="18" t="s">
        <v>141</v>
      </c>
      <c r="BM253" s="230" t="s">
        <v>1516</v>
      </c>
    </row>
    <row r="254" s="13" customFormat="1">
      <c r="A254" s="13"/>
      <c r="B254" s="232"/>
      <c r="C254" s="233"/>
      <c r="D254" s="234" t="s">
        <v>143</v>
      </c>
      <c r="E254" s="235" t="s">
        <v>1288</v>
      </c>
      <c r="F254" s="236" t="s">
        <v>1289</v>
      </c>
      <c r="G254" s="233"/>
      <c r="H254" s="237">
        <v>2.53</v>
      </c>
      <c r="I254" s="238"/>
      <c r="J254" s="233"/>
      <c r="K254" s="233"/>
      <c r="L254" s="239"/>
      <c r="M254" s="240"/>
      <c r="N254" s="241"/>
      <c r="O254" s="241"/>
      <c r="P254" s="241"/>
      <c r="Q254" s="241"/>
      <c r="R254" s="241"/>
      <c r="S254" s="241"/>
      <c r="T254" s="24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3" t="s">
        <v>143</v>
      </c>
      <c r="AU254" s="243" t="s">
        <v>88</v>
      </c>
      <c r="AV254" s="13" t="s">
        <v>88</v>
      </c>
      <c r="AW254" s="13" t="s">
        <v>35</v>
      </c>
      <c r="AX254" s="13" t="s">
        <v>86</v>
      </c>
      <c r="AY254" s="243" t="s">
        <v>134</v>
      </c>
    </row>
    <row r="255" s="2" customFormat="1" ht="24.15" customHeight="1">
      <c r="A255" s="39"/>
      <c r="B255" s="40"/>
      <c r="C255" s="219" t="s">
        <v>633</v>
      </c>
      <c r="D255" s="219" t="s">
        <v>136</v>
      </c>
      <c r="E255" s="220" t="s">
        <v>1517</v>
      </c>
      <c r="F255" s="221" t="s">
        <v>1518</v>
      </c>
      <c r="G255" s="222" t="s">
        <v>174</v>
      </c>
      <c r="H255" s="223">
        <v>28.896</v>
      </c>
      <c r="I255" s="224"/>
      <c r="J255" s="225">
        <f>ROUND(I255*H255,2)</f>
        <v>0</v>
      </c>
      <c r="K255" s="221" t="s">
        <v>1</v>
      </c>
      <c r="L255" s="45"/>
      <c r="M255" s="226" t="s">
        <v>1</v>
      </c>
      <c r="N255" s="227" t="s">
        <v>43</v>
      </c>
      <c r="O255" s="92"/>
      <c r="P255" s="228">
        <f>O255*H255</f>
        <v>0</v>
      </c>
      <c r="Q255" s="228">
        <v>0</v>
      </c>
      <c r="R255" s="228">
        <f>Q255*H255</f>
        <v>0</v>
      </c>
      <c r="S255" s="228">
        <v>0</v>
      </c>
      <c r="T255" s="22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0" t="s">
        <v>141</v>
      </c>
      <c r="AT255" s="230" t="s">
        <v>136</v>
      </c>
      <c r="AU255" s="230" t="s">
        <v>88</v>
      </c>
      <c r="AY255" s="18" t="s">
        <v>134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8" t="s">
        <v>86</v>
      </c>
      <c r="BK255" s="231">
        <f>ROUND(I255*H255,2)</f>
        <v>0</v>
      </c>
      <c r="BL255" s="18" t="s">
        <v>141</v>
      </c>
      <c r="BM255" s="230" t="s">
        <v>1519</v>
      </c>
    </row>
    <row r="256" s="13" customFormat="1">
      <c r="A256" s="13"/>
      <c r="B256" s="232"/>
      <c r="C256" s="233"/>
      <c r="D256" s="234" t="s">
        <v>143</v>
      </c>
      <c r="E256" s="235" t="s">
        <v>1292</v>
      </c>
      <c r="F256" s="236" t="s">
        <v>1293</v>
      </c>
      <c r="G256" s="233"/>
      <c r="H256" s="237">
        <v>28.896</v>
      </c>
      <c r="I256" s="238"/>
      <c r="J256" s="233"/>
      <c r="K256" s="233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143</v>
      </c>
      <c r="AU256" s="243" t="s">
        <v>88</v>
      </c>
      <c r="AV256" s="13" t="s">
        <v>88</v>
      </c>
      <c r="AW256" s="13" t="s">
        <v>35</v>
      </c>
      <c r="AX256" s="13" t="s">
        <v>86</v>
      </c>
      <c r="AY256" s="243" t="s">
        <v>134</v>
      </c>
    </row>
    <row r="257" s="12" customFormat="1" ht="22.8" customHeight="1">
      <c r="A257" s="12"/>
      <c r="B257" s="203"/>
      <c r="C257" s="204"/>
      <c r="D257" s="205" t="s">
        <v>77</v>
      </c>
      <c r="E257" s="217" t="s">
        <v>364</v>
      </c>
      <c r="F257" s="217" t="s">
        <v>804</v>
      </c>
      <c r="G257" s="204"/>
      <c r="H257" s="204"/>
      <c r="I257" s="207"/>
      <c r="J257" s="218">
        <f>BK257</f>
        <v>0</v>
      </c>
      <c r="K257" s="204"/>
      <c r="L257" s="209"/>
      <c r="M257" s="210"/>
      <c r="N257" s="211"/>
      <c r="O257" s="211"/>
      <c r="P257" s="212">
        <f>P258</f>
        <v>0</v>
      </c>
      <c r="Q257" s="211"/>
      <c r="R257" s="212">
        <f>R258</f>
        <v>0</v>
      </c>
      <c r="S257" s="211"/>
      <c r="T257" s="213">
        <f>T258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4" t="s">
        <v>86</v>
      </c>
      <c r="AT257" s="215" t="s">
        <v>77</v>
      </c>
      <c r="AU257" s="215" t="s">
        <v>86</v>
      </c>
      <c r="AY257" s="214" t="s">
        <v>134</v>
      </c>
      <c r="BK257" s="216">
        <f>BK258</f>
        <v>0</v>
      </c>
    </row>
    <row r="258" s="2" customFormat="1" ht="33" customHeight="1">
      <c r="A258" s="39"/>
      <c r="B258" s="40"/>
      <c r="C258" s="219" t="s">
        <v>638</v>
      </c>
      <c r="D258" s="219" t="s">
        <v>136</v>
      </c>
      <c r="E258" s="220" t="s">
        <v>367</v>
      </c>
      <c r="F258" s="221" t="s">
        <v>1520</v>
      </c>
      <c r="G258" s="222" t="s">
        <v>174</v>
      </c>
      <c r="H258" s="223">
        <v>0.609</v>
      </c>
      <c r="I258" s="224"/>
      <c r="J258" s="225">
        <f>ROUND(I258*H258,2)</f>
        <v>0</v>
      </c>
      <c r="K258" s="221" t="s">
        <v>1</v>
      </c>
      <c r="L258" s="45"/>
      <c r="M258" s="226" t="s">
        <v>1</v>
      </c>
      <c r="N258" s="227" t="s">
        <v>43</v>
      </c>
      <c r="O258" s="92"/>
      <c r="P258" s="228">
        <f>O258*H258</f>
        <v>0</v>
      </c>
      <c r="Q258" s="228">
        <v>0</v>
      </c>
      <c r="R258" s="228">
        <f>Q258*H258</f>
        <v>0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141</v>
      </c>
      <c r="AT258" s="230" t="s">
        <v>136</v>
      </c>
      <c r="AU258" s="230" t="s">
        <v>88</v>
      </c>
      <c r="AY258" s="18" t="s">
        <v>134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86</v>
      </c>
      <c r="BK258" s="231">
        <f>ROUND(I258*H258,2)</f>
        <v>0</v>
      </c>
      <c r="BL258" s="18" t="s">
        <v>141</v>
      </c>
      <c r="BM258" s="230" t="s">
        <v>1521</v>
      </c>
    </row>
    <row r="259" s="12" customFormat="1" ht="25.92" customHeight="1">
      <c r="A259" s="12"/>
      <c r="B259" s="203"/>
      <c r="C259" s="204"/>
      <c r="D259" s="205" t="s">
        <v>77</v>
      </c>
      <c r="E259" s="206" t="s">
        <v>1522</v>
      </c>
      <c r="F259" s="206" t="s">
        <v>1523</v>
      </c>
      <c r="G259" s="204"/>
      <c r="H259" s="204"/>
      <c r="I259" s="207"/>
      <c r="J259" s="208">
        <f>BK259</f>
        <v>0</v>
      </c>
      <c r="K259" s="204"/>
      <c r="L259" s="209"/>
      <c r="M259" s="210"/>
      <c r="N259" s="211"/>
      <c r="O259" s="211"/>
      <c r="P259" s="212">
        <f>P260</f>
        <v>0</v>
      </c>
      <c r="Q259" s="211"/>
      <c r="R259" s="212">
        <f>R260</f>
        <v>0.041000000000000008</v>
      </c>
      <c r="S259" s="211"/>
      <c r="T259" s="213">
        <f>T260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4" t="s">
        <v>88</v>
      </c>
      <c r="AT259" s="215" t="s">
        <v>77</v>
      </c>
      <c r="AU259" s="215" t="s">
        <v>78</v>
      </c>
      <c r="AY259" s="214" t="s">
        <v>134</v>
      </c>
      <c r="BK259" s="216">
        <f>BK260</f>
        <v>0</v>
      </c>
    </row>
    <row r="260" s="12" customFormat="1" ht="22.8" customHeight="1">
      <c r="A260" s="12"/>
      <c r="B260" s="203"/>
      <c r="C260" s="204"/>
      <c r="D260" s="205" t="s">
        <v>77</v>
      </c>
      <c r="E260" s="217" t="s">
        <v>1524</v>
      </c>
      <c r="F260" s="217" t="s">
        <v>1525</v>
      </c>
      <c r="G260" s="204"/>
      <c r="H260" s="204"/>
      <c r="I260" s="207"/>
      <c r="J260" s="218">
        <f>BK260</f>
        <v>0</v>
      </c>
      <c r="K260" s="204"/>
      <c r="L260" s="209"/>
      <c r="M260" s="210"/>
      <c r="N260" s="211"/>
      <c r="O260" s="211"/>
      <c r="P260" s="212">
        <f>SUM(P261:P265)</f>
        <v>0</v>
      </c>
      <c r="Q260" s="211"/>
      <c r="R260" s="212">
        <f>SUM(R261:R265)</f>
        <v>0.041000000000000008</v>
      </c>
      <c r="S260" s="211"/>
      <c r="T260" s="213">
        <f>SUM(T261:T265)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4" t="s">
        <v>88</v>
      </c>
      <c r="AT260" s="215" t="s">
        <v>77</v>
      </c>
      <c r="AU260" s="215" t="s">
        <v>86</v>
      </c>
      <c r="AY260" s="214" t="s">
        <v>134</v>
      </c>
      <c r="BK260" s="216">
        <f>SUM(BK261:BK265)</f>
        <v>0</v>
      </c>
    </row>
    <row r="261" s="2" customFormat="1" ht="37.8" customHeight="1">
      <c r="A261" s="39"/>
      <c r="B261" s="40"/>
      <c r="C261" s="219" t="s">
        <v>642</v>
      </c>
      <c r="D261" s="219" t="s">
        <v>136</v>
      </c>
      <c r="E261" s="220" t="s">
        <v>1526</v>
      </c>
      <c r="F261" s="221" t="s">
        <v>1527</v>
      </c>
      <c r="G261" s="222" t="s">
        <v>192</v>
      </c>
      <c r="H261" s="223">
        <v>1.375</v>
      </c>
      <c r="I261" s="224"/>
      <c r="J261" s="225">
        <f>ROUND(I261*H261,2)</f>
        <v>0</v>
      </c>
      <c r="K261" s="221" t="s">
        <v>140</v>
      </c>
      <c r="L261" s="45"/>
      <c r="M261" s="226" t="s">
        <v>1</v>
      </c>
      <c r="N261" s="227" t="s">
        <v>43</v>
      </c>
      <c r="O261" s="92"/>
      <c r="P261" s="228">
        <f>O261*H261</f>
        <v>0</v>
      </c>
      <c r="Q261" s="228">
        <v>0</v>
      </c>
      <c r="R261" s="228">
        <f>Q261*H261</f>
        <v>0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228</v>
      </c>
      <c r="AT261" s="230" t="s">
        <v>136</v>
      </c>
      <c r="AU261" s="230" t="s">
        <v>88</v>
      </c>
      <c r="AY261" s="18" t="s">
        <v>134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86</v>
      </c>
      <c r="BK261" s="231">
        <f>ROUND(I261*H261,2)</f>
        <v>0</v>
      </c>
      <c r="BL261" s="18" t="s">
        <v>228</v>
      </c>
      <c r="BM261" s="230" t="s">
        <v>1528</v>
      </c>
    </row>
    <row r="262" s="13" customFormat="1">
      <c r="A262" s="13"/>
      <c r="B262" s="232"/>
      <c r="C262" s="233"/>
      <c r="D262" s="234" t="s">
        <v>143</v>
      </c>
      <c r="E262" s="235" t="s">
        <v>1</v>
      </c>
      <c r="F262" s="236" t="s">
        <v>1308</v>
      </c>
      <c r="G262" s="233"/>
      <c r="H262" s="237">
        <v>1.375</v>
      </c>
      <c r="I262" s="238"/>
      <c r="J262" s="233"/>
      <c r="K262" s="233"/>
      <c r="L262" s="239"/>
      <c r="M262" s="240"/>
      <c r="N262" s="241"/>
      <c r="O262" s="241"/>
      <c r="P262" s="241"/>
      <c r="Q262" s="241"/>
      <c r="R262" s="241"/>
      <c r="S262" s="241"/>
      <c r="T262" s="24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3" t="s">
        <v>143</v>
      </c>
      <c r="AU262" s="243" t="s">
        <v>88</v>
      </c>
      <c r="AV262" s="13" t="s">
        <v>88</v>
      </c>
      <c r="AW262" s="13" t="s">
        <v>35</v>
      </c>
      <c r="AX262" s="13" t="s">
        <v>78</v>
      </c>
      <c r="AY262" s="243" t="s">
        <v>134</v>
      </c>
    </row>
    <row r="263" s="15" customFormat="1">
      <c r="A263" s="15"/>
      <c r="B263" s="254"/>
      <c r="C263" s="255"/>
      <c r="D263" s="234" t="s">
        <v>143</v>
      </c>
      <c r="E263" s="256" t="s">
        <v>1306</v>
      </c>
      <c r="F263" s="257" t="s">
        <v>156</v>
      </c>
      <c r="G263" s="255"/>
      <c r="H263" s="258">
        <v>1.375</v>
      </c>
      <c r="I263" s="259"/>
      <c r="J263" s="255"/>
      <c r="K263" s="255"/>
      <c r="L263" s="260"/>
      <c r="M263" s="261"/>
      <c r="N263" s="262"/>
      <c r="O263" s="262"/>
      <c r="P263" s="262"/>
      <c r="Q263" s="262"/>
      <c r="R263" s="262"/>
      <c r="S263" s="262"/>
      <c r="T263" s="263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4" t="s">
        <v>143</v>
      </c>
      <c r="AU263" s="264" t="s">
        <v>88</v>
      </c>
      <c r="AV263" s="15" t="s">
        <v>149</v>
      </c>
      <c r="AW263" s="15" t="s">
        <v>35</v>
      </c>
      <c r="AX263" s="15" t="s">
        <v>86</v>
      </c>
      <c r="AY263" s="264" t="s">
        <v>134</v>
      </c>
    </row>
    <row r="264" s="2" customFormat="1" ht="16.5" customHeight="1">
      <c r="A264" s="39"/>
      <c r="B264" s="40"/>
      <c r="C264" s="276" t="s">
        <v>648</v>
      </c>
      <c r="D264" s="276" t="s">
        <v>196</v>
      </c>
      <c r="E264" s="277" t="s">
        <v>1529</v>
      </c>
      <c r="F264" s="278" t="s">
        <v>1530</v>
      </c>
      <c r="G264" s="279" t="s">
        <v>174</v>
      </c>
      <c r="H264" s="280">
        <v>0.041000000000000008</v>
      </c>
      <c r="I264" s="281"/>
      <c r="J264" s="282">
        <f>ROUND(I264*H264,2)</f>
        <v>0</v>
      </c>
      <c r="K264" s="278" t="s">
        <v>1</v>
      </c>
      <c r="L264" s="283"/>
      <c r="M264" s="284" t="s">
        <v>1</v>
      </c>
      <c r="N264" s="285" t="s">
        <v>43</v>
      </c>
      <c r="O264" s="92"/>
      <c r="P264" s="228">
        <f>O264*H264</f>
        <v>0</v>
      </c>
      <c r="Q264" s="228">
        <v>1</v>
      </c>
      <c r="R264" s="228">
        <f>Q264*H264</f>
        <v>0.041000000000000008</v>
      </c>
      <c r="S264" s="228">
        <v>0</v>
      </c>
      <c r="T264" s="22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302</v>
      </c>
      <c r="AT264" s="230" t="s">
        <v>196</v>
      </c>
      <c r="AU264" s="230" t="s">
        <v>88</v>
      </c>
      <c r="AY264" s="18" t="s">
        <v>134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86</v>
      </c>
      <c r="BK264" s="231">
        <f>ROUND(I264*H264,2)</f>
        <v>0</v>
      </c>
      <c r="BL264" s="18" t="s">
        <v>228</v>
      </c>
      <c r="BM264" s="230" t="s">
        <v>1531</v>
      </c>
    </row>
    <row r="265" s="13" customFormat="1">
      <c r="A265" s="13"/>
      <c r="B265" s="232"/>
      <c r="C265" s="233"/>
      <c r="D265" s="234" t="s">
        <v>143</v>
      </c>
      <c r="E265" s="235" t="s">
        <v>1</v>
      </c>
      <c r="F265" s="236" t="s">
        <v>1532</v>
      </c>
      <c r="G265" s="233"/>
      <c r="H265" s="237">
        <v>0.041000000000000008</v>
      </c>
      <c r="I265" s="238"/>
      <c r="J265" s="233"/>
      <c r="K265" s="233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143</v>
      </c>
      <c r="AU265" s="243" t="s">
        <v>88</v>
      </c>
      <c r="AV265" s="13" t="s">
        <v>88</v>
      </c>
      <c r="AW265" s="13" t="s">
        <v>35</v>
      </c>
      <c r="AX265" s="13" t="s">
        <v>86</v>
      </c>
      <c r="AY265" s="243" t="s">
        <v>134</v>
      </c>
    </row>
    <row r="266" s="12" customFormat="1" ht="25.92" customHeight="1">
      <c r="A266" s="12"/>
      <c r="B266" s="203"/>
      <c r="C266" s="204"/>
      <c r="D266" s="205" t="s">
        <v>77</v>
      </c>
      <c r="E266" s="206" t="s">
        <v>196</v>
      </c>
      <c r="F266" s="206" t="s">
        <v>1533</v>
      </c>
      <c r="G266" s="204"/>
      <c r="H266" s="204"/>
      <c r="I266" s="207"/>
      <c r="J266" s="208">
        <f>BK266</f>
        <v>0</v>
      </c>
      <c r="K266" s="204"/>
      <c r="L266" s="209"/>
      <c r="M266" s="210"/>
      <c r="N266" s="211"/>
      <c r="O266" s="211"/>
      <c r="P266" s="212">
        <f>P267+P272+P336</f>
        <v>0</v>
      </c>
      <c r="Q266" s="211"/>
      <c r="R266" s="212">
        <f>R267+R272+R336</f>
        <v>0.58987175</v>
      </c>
      <c r="S266" s="211"/>
      <c r="T266" s="213">
        <f>T267+T272+T336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4" t="s">
        <v>149</v>
      </c>
      <c r="AT266" s="215" t="s">
        <v>77</v>
      </c>
      <c r="AU266" s="215" t="s">
        <v>78</v>
      </c>
      <c r="AY266" s="214" t="s">
        <v>134</v>
      </c>
      <c r="BK266" s="216">
        <f>BK267+BK272+BK336</f>
        <v>0</v>
      </c>
    </row>
    <row r="267" s="12" customFormat="1" ht="22.8" customHeight="1">
      <c r="A267" s="12"/>
      <c r="B267" s="203"/>
      <c r="C267" s="204"/>
      <c r="D267" s="205" t="s">
        <v>77</v>
      </c>
      <c r="E267" s="217" t="s">
        <v>1534</v>
      </c>
      <c r="F267" s="217" t="s">
        <v>1535</v>
      </c>
      <c r="G267" s="204"/>
      <c r="H267" s="204"/>
      <c r="I267" s="207"/>
      <c r="J267" s="218">
        <f>BK267</f>
        <v>0</v>
      </c>
      <c r="K267" s="204"/>
      <c r="L267" s="209"/>
      <c r="M267" s="210"/>
      <c r="N267" s="211"/>
      <c r="O267" s="211"/>
      <c r="P267" s="212">
        <f>SUM(P268:P271)</f>
        <v>0</v>
      </c>
      <c r="Q267" s="211"/>
      <c r="R267" s="212">
        <f>SUM(R268:R271)</f>
        <v>0.0024667499999999996</v>
      </c>
      <c r="S267" s="211"/>
      <c r="T267" s="213">
        <f>SUM(T268:T271)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4" t="s">
        <v>149</v>
      </c>
      <c r="AT267" s="215" t="s">
        <v>77</v>
      </c>
      <c r="AU267" s="215" t="s">
        <v>86</v>
      </c>
      <c r="AY267" s="214" t="s">
        <v>134</v>
      </c>
      <c r="BK267" s="216">
        <f>SUM(BK268:BK271)</f>
        <v>0</v>
      </c>
    </row>
    <row r="268" s="2" customFormat="1" ht="37.8" customHeight="1">
      <c r="A268" s="39"/>
      <c r="B268" s="40"/>
      <c r="C268" s="219" t="s">
        <v>656</v>
      </c>
      <c r="D268" s="219" t="s">
        <v>136</v>
      </c>
      <c r="E268" s="220" t="s">
        <v>1536</v>
      </c>
      <c r="F268" s="221" t="s">
        <v>1537</v>
      </c>
      <c r="G268" s="222" t="s">
        <v>256</v>
      </c>
      <c r="H268" s="223">
        <v>71.5</v>
      </c>
      <c r="I268" s="224"/>
      <c r="J268" s="225">
        <f>ROUND(I268*H268,2)</f>
        <v>0</v>
      </c>
      <c r="K268" s="221" t="s">
        <v>1</v>
      </c>
      <c r="L268" s="45"/>
      <c r="M268" s="226" t="s">
        <v>1</v>
      </c>
      <c r="N268" s="227" t="s">
        <v>43</v>
      </c>
      <c r="O268" s="92"/>
      <c r="P268" s="228">
        <f>O268*H268</f>
        <v>0</v>
      </c>
      <c r="Q268" s="228">
        <v>0</v>
      </c>
      <c r="R268" s="228">
        <f>Q268*H268</f>
        <v>0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688</v>
      </c>
      <c r="AT268" s="230" t="s">
        <v>136</v>
      </c>
      <c r="AU268" s="230" t="s">
        <v>88</v>
      </c>
      <c r="AY268" s="18" t="s">
        <v>134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86</v>
      </c>
      <c r="BK268" s="231">
        <f>ROUND(I268*H268,2)</f>
        <v>0</v>
      </c>
      <c r="BL268" s="18" t="s">
        <v>688</v>
      </c>
      <c r="BM268" s="230" t="s">
        <v>1538</v>
      </c>
    </row>
    <row r="269" s="2" customFormat="1" ht="24.15" customHeight="1">
      <c r="A269" s="39"/>
      <c r="B269" s="40"/>
      <c r="C269" s="276" t="s">
        <v>663</v>
      </c>
      <c r="D269" s="276" t="s">
        <v>196</v>
      </c>
      <c r="E269" s="277" t="s">
        <v>1539</v>
      </c>
      <c r="F269" s="278" t="s">
        <v>1540</v>
      </c>
      <c r="G269" s="279" t="s">
        <v>256</v>
      </c>
      <c r="H269" s="280">
        <v>82.225</v>
      </c>
      <c r="I269" s="281"/>
      <c r="J269" s="282">
        <f>ROUND(I269*H269,2)</f>
        <v>0</v>
      </c>
      <c r="K269" s="278" t="s">
        <v>1</v>
      </c>
      <c r="L269" s="283"/>
      <c r="M269" s="284" t="s">
        <v>1</v>
      </c>
      <c r="N269" s="285" t="s">
        <v>43</v>
      </c>
      <c r="O269" s="92"/>
      <c r="P269" s="228">
        <f>O269*H269</f>
        <v>0</v>
      </c>
      <c r="Q269" s="228">
        <v>3E-05</v>
      </c>
      <c r="R269" s="228">
        <f>Q269*H269</f>
        <v>0.0024667499999999996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1541</v>
      </c>
      <c r="AT269" s="230" t="s">
        <v>196</v>
      </c>
      <c r="AU269" s="230" t="s">
        <v>88</v>
      </c>
      <c r="AY269" s="18" t="s">
        <v>134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86</v>
      </c>
      <c r="BK269" s="231">
        <f>ROUND(I269*H269,2)</f>
        <v>0</v>
      </c>
      <c r="BL269" s="18" t="s">
        <v>1541</v>
      </c>
      <c r="BM269" s="230" t="s">
        <v>1542</v>
      </c>
    </row>
    <row r="270" s="13" customFormat="1">
      <c r="A270" s="13"/>
      <c r="B270" s="232"/>
      <c r="C270" s="233"/>
      <c r="D270" s="234" t="s">
        <v>143</v>
      </c>
      <c r="E270" s="235" t="s">
        <v>1</v>
      </c>
      <c r="F270" s="236" t="s">
        <v>1543</v>
      </c>
      <c r="G270" s="233"/>
      <c r="H270" s="237">
        <v>82.225</v>
      </c>
      <c r="I270" s="238"/>
      <c r="J270" s="233"/>
      <c r="K270" s="233"/>
      <c r="L270" s="239"/>
      <c r="M270" s="240"/>
      <c r="N270" s="241"/>
      <c r="O270" s="241"/>
      <c r="P270" s="241"/>
      <c r="Q270" s="241"/>
      <c r="R270" s="241"/>
      <c r="S270" s="241"/>
      <c r="T270" s="24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3" t="s">
        <v>143</v>
      </c>
      <c r="AU270" s="243" t="s">
        <v>88</v>
      </c>
      <c r="AV270" s="13" t="s">
        <v>88</v>
      </c>
      <c r="AW270" s="13" t="s">
        <v>35</v>
      </c>
      <c r="AX270" s="13" t="s">
        <v>86</v>
      </c>
      <c r="AY270" s="243" t="s">
        <v>134</v>
      </c>
    </row>
    <row r="271" s="2" customFormat="1" ht="16.5" customHeight="1">
      <c r="A271" s="39"/>
      <c r="B271" s="40"/>
      <c r="C271" s="219" t="s">
        <v>668</v>
      </c>
      <c r="D271" s="219" t="s">
        <v>136</v>
      </c>
      <c r="E271" s="220" t="s">
        <v>1544</v>
      </c>
      <c r="F271" s="221" t="s">
        <v>1545</v>
      </c>
      <c r="G271" s="222" t="s">
        <v>526</v>
      </c>
      <c r="H271" s="223">
        <v>2</v>
      </c>
      <c r="I271" s="224"/>
      <c r="J271" s="225">
        <f>ROUND(I271*H271,2)</f>
        <v>0</v>
      </c>
      <c r="K271" s="221" t="s">
        <v>1</v>
      </c>
      <c r="L271" s="45"/>
      <c r="M271" s="226" t="s">
        <v>1</v>
      </c>
      <c r="N271" s="227" t="s">
        <v>43</v>
      </c>
      <c r="O271" s="92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141</v>
      </c>
      <c r="AT271" s="230" t="s">
        <v>136</v>
      </c>
      <c r="AU271" s="230" t="s">
        <v>88</v>
      </c>
      <c r="AY271" s="18" t="s">
        <v>134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86</v>
      </c>
      <c r="BK271" s="231">
        <f>ROUND(I271*H271,2)</f>
        <v>0</v>
      </c>
      <c r="BL271" s="18" t="s">
        <v>141</v>
      </c>
      <c r="BM271" s="230" t="s">
        <v>1546</v>
      </c>
    </row>
    <row r="272" s="12" customFormat="1" ht="22.8" customHeight="1">
      <c r="A272" s="12"/>
      <c r="B272" s="203"/>
      <c r="C272" s="204"/>
      <c r="D272" s="205" t="s">
        <v>77</v>
      </c>
      <c r="E272" s="217" t="s">
        <v>1547</v>
      </c>
      <c r="F272" s="217" t="s">
        <v>1548</v>
      </c>
      <c r="G272" s="204"/>
      <c r="H272" s="204"/>
      <c r="I272" s="207"/>
      <c r="J272" s="218">
        <f>BK272</f>
        <v>0</v>
      </c>
      <c r="K272" s="204"/>
      <c r="L272" s="209"/>
      <c r="M272" s="210"/>
      <c r="N272" s="211"/>
      <c r="O272" s="211"/>
      <c r="P272" s="212">
        <f>SUM(P273:P335)</f>
        <v>0</v>
      </c>
      <c r="Q272" s="211"/>
      <c r="R272" s="212">
        <f>SUM(R273:R335)</f>
        <v>0.071405000000000008</v>
      </c>
      <c r="S272" s="211"/>
      <c r="T272" s="213">
        <f>SUM(T273:T335)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14" t="s">
        <v>149</v>
      </c>
      <c r="AT272" s="215" t="s">
        <v>77</v>
      </c>
      <c r="AU272" s="215" t="s">
        <v>86</v>
      </c>
      <c r="AY272" s="214" t="s">
        <v>134</v>
      </c>
      <c r="BK272" s="216">
        <f>SUM(BK273:BK335)</f>
        <v>0</v>
      </c>
    </row>
    <row r="273" s="2" customFormat="1" ht="24.15" customHeight="1">
      <c r="A273" s="39"/>
      <c r="B273" s="40"/>
      <c r="C273" s="219" t="s">
        <v>672</v>
      </c>
      <c r="D273" s="219" t="s">
        <v>136</v>
      </c>
      <c r="E273" s="220" t="s">
        <v>1549</v>
      </c>
      <c r="F273" s="221" t="s">
        <v>1550</v>
      </c>
      <c r="G273" s="222" t="s">
        <v>526</v>
      </c>
      <c r="H273" s="223">
        <v>42</v>
      </c>
      <c r="I273" s="224"/>
      <c r="J273" s="225">
        <f>ROUND(I273*H273,2)</f>
        <v>0</v>
      </c>
      <c r="K273" s="221" t="s">
        <v>1</v>
      </c>
      <c r="L273" s="45"/>
      <c r="M273" s="226" t="s">
        <v>1</v>
      </c>
      <c r="N273" s="227" t="s">
        <v>43</v>
      </c>
      <c r="O273" s="92"/>
      <c r="P273" s="228">
        <f>O273*H273</f>
        <v>0</v>
      </c>
      <c r="Q273" s="228">
        <v>0.00018</v>
      </c>
      <c r="R273" s="228">
        <f>Q273*H273</f>
        <v>0.00756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688</v>
      </c>
      <c r="AT273" s="230" t="s">
        <v>136</v>
      </c>
      <c r="AU273" s="230" t="s">
        <v>88</v>
      </c>
      <c r="AY273" s="18" t="s">
        <v>134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86</v>
      </c>
      <c r="BK273" s="231">
        <f>ROUND(I273*H273,2)</f>
        <v>0</v>
      </c>
      <c r="BL273" s="18" t="s">
        <v>688</v>
      </c>
      <c r="BM273" s="230" t="s">
        <v>1551</v>
      </c>
    </row>
    <row r="274" s="13" customFormat="1">
      <c r="A274" s="13"/>
      <c r="B274" s="232"/>
      <c r="C274" s="233"/>
      <c r="D274" s="234" t="s">
        <v>143</v>
      </c>
      <c r="E274" s="235" t="s">
        <v>1</v>
      </c>
      <c r="F274" s="236" t="s">
        <v>1552</v>
      </c>
      <c r="G274" s="233"/>
      <c r="H274" s="237">
        <v>41.667</v>
      </c>
      <c r="I274" s="238"/>
      <c r="J274" s="233"/>
      <c r="K274" s="233"/>
      <c r="L274" s="239"/>
      <c r="M274" s="240"/>
      <c r="N274" s="241"/>
      <c r="O274" s="241"/>
      <c r="P274" s="241"/>
      <c r="Q274" s="241"/>
      <c r="R274" s="241"/>
      <c r="S274" s="241"/>
      <c r="T274" s="24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3" t="s">
        <v>143</v>
      </c>
      <c r="AU274" s="243" t="s">
        <v>88</v>
      </c>
      <c r="AV274" s="13" t="s">
        <v>88</v>
      </c>
      <c r="AW274" s="13" t="s">
        <v>35</v>
      </c>
      <c r="AX274" s="13" t="s">
        <v>78</v>
      </c>
      <c r="AY274" s="243" t="s">
        <v>134</v>
      </c>
    </row>
    <row r="275" s="13" customFormat="1">
      <c r="A275" s="13"/>
      <c r="B275" s="232"/>
      <c r="C275" s="233"/>
      <c r="D275" s="234" t="s">
        <v>143</v>
      </c>
      <c r="E275" s="235" t="s">
        <v>1</v>
      </c>
      <c r="F275" s="236" t="s">
        <v>350</v>
      </c>
      <c r="G275" s="233"/>
      <c r="H275" s="237">
        <v>42</v>
      </c>
      <c r="I275" s="238"/>
      <c r="J275" s="233"/>
      <c r="K275" s="233"/>
      <c r="L275" s="239"/>
      <c r="M275" s="240"/>
      <c r="N275" s="241"/>
      <c r="O275" s="241"/>
      <c r="P275" s="241"/>
      <c r="Q275" s="241"/>
      <c r="R275" s="241"/>
      <c r="S275" s="241"/>
      <c r="T275" s="24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143</v>
      </c>
      <c r="AU275" s="243" t="s">
        <v>88</v>
      </c>
      <c r="AV275" s="13" t="s">
        <v>88</v>
      </c>
      <c r="AW275" s="13" t="s">
        <v>35</v>
      </c>
      <c r="AX275" s="13" t="s">
        <v>86</v>
      </c>
      <c r="AY275" s="243" t="s">
        <v>134</v>
      </c>
    </row>
    <row r="276" s="2" customFormat="1" ht="16.5" customHeight="1">
      <c r="A276" s="39"/>
      <c r="B276" s="40"/>
      <c r="C276" s="219" t="s">
        <v>676</v>
      </c>
      <c r="D276" s="219" t="s">
        <v>136</v>
      </c>
      <c r="E276" s="220" t="s">
        <v>1553</v>
      </c>
      <c r="F276" s="221" t="s">
        <v>1554</v>
      </c>
      <c r="G276" s="222" t="s">
        <v>400</v>
      </c>
      <c r="H276" s="223">
        <v>1</v>
      </c>
      <c r="I276" s="224"/>
      <c r="J276" s="225">
        <f>ROUND(I276*H276,2)</f>
        <v>0</v>
      </c>
      <c r="K276" s="221" t="s">
        <v>1</v>
      </c>
      <c r="L276" s="45"/>
      <c r="M276" s="226" t="s">
        <v>1</v>
      </c>
      <c r="N276" s="227" t="s">
        <v>43</v>
      </c>
      <c r="O276" s="92"/>
      <c r="P276" s="228">
        <f>O276*H276</f>
        <v>0</v>
      </c>
      <c r="Q276" s="228">
        <v>0</v>
      </c>
      <c r="R276" s="228">
        <f>Q276*H276</f>
        <v>0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688</v>
      </c>
      <c r="AT276" s="230" t="s">
        <v>136</v>
      </c>
      <c r="AU276" s="230" t="s">
        <v>88</v>
      </c>
      <c r="AY276" s="18" t="s">
        <v>134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86</v>
      </c>
      <c r="BK276" s="231">
        <f>ROUND(I276*H276,2)</f>
        <v>0</v>
      </c>
      <c r="BL276" s="18" t="s">
        <v>688</v>
      </c>
      <c r="BM276" s="230" t="s">
        <v>1555</v>
      </c>
    </row>
    <row r="277" s="2" customFormat="1" ht="24.15" customHeight="1">
      <c r="A277" s="39"/>
      <c r="B277" s="40"/>
      <c r="C277" s="219" t="s">
        <v>680</v>
      </c>
      <c r="D277" s="219" t="s">
        <v>136</v>
      </c>
      <c r="E277" s="220" t="s">
        <v>1556</v>
      </c>
      <c r="F277" s="221" t="s">
        <v>1557</v>
      </c>
      <c r="G277" s="222" t="s">
        <v>1558</v>
      </c>
      <c r="H277" s="223">
        <v>1</v>
      </c>
      <c r="I277" s="224"/>
      <c r="J277" s="225">
        <f>ROUND(I277*H277,2)</f>
        <v>0</v>
      </c>
      <c r="K277" s="221" t="s">
        <v>1</v>
      </c>
      <c r="L277" s="45"/>
      <c r="M277" s="226" t="s">
        <v>1</v>
      </c>
      <c r="N277" s="227" t="s">
        <v>43</v>
      </c>
      <c r="O277" s="92"/>
      <c r="P277" s="228">
        <f>O277*H277</f>
        <v>0</v>
      </c>
      <c r="Q277" s="228">
        <v>0</v>
      </c>
      <c r="R277" s="228">
        <f>Q277*H277</f>
        <v>0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688</v>
      </c>
      <c r="AT277" s="230" t="s">
        <v>136</v>
      </c>
      <c r="AU277" s="230" t="s">
        <v>88</v>
      </c>
      <c r="AY277" s="18" t="s">
        <v>134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86</v>
      </c>
      <c r="BK277" s="231">
        <f>ROUND(I277*H277,2)</f>
        <v>0</v>
      </c>
      <c r="BL277" s="18" t="s">
        <v>688</v>
      </c>
      <c r="BM277" s="230" t="s">
        <v>1559</v>
      </c>
    </row>
    <row r="278" s="2" customFormat="1" ht="24.15" customHeight="1">
      <c r="A278" s="39"/>
      <c r="B278" s="40"/>
      <c r="C278" s="219" t="s">
        <v>684</v>
      </c>
      <c r="D278" s="219" t="s">
        <v>136</v>
      </c>
      <c r="E278" s="220" t="s">
        <v>1560</v>
      </c>
      <c r="F278" s="221" t="s">
        <v>1561</v>
      </c>
      <c r="G278" s="222" t="s">
        <v>256</v>
      </c>
      <c r="H278" s="223">
        <v>68.5</v>
      </c>
      <c r="I278" s="224"/>
      <c r="J278" s="225">
        <f>ROUND(I278*H278,2)</f>
        <v>0</v>
      </c>
      <c r="K278" s="221" t="s">
        <v>1</v>
      </c>
      <c r="L278" s="45"/>
      <c r="M278" s="226" t="s">
        <v>1</v>
      </c>
      <c r="N278" s="227" t="s">
        <v>43</v>
      </c>
      <c r="O278" s="92"/>
      <c r="P278" s="228">
        <f>O278*H278</f>
        <v>0</v>
      </c>
      <c r="Q278" s="228">
        <v>0</v>
      </c>
      <c r="R278" s="228">
        <f>Q278*H278</f>
        <v>0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688</v>
      </c>
      <c r="AT278" s="230" t="s">
        <v>136</v>
      </c>
      <c r="AU278" s="230" t="s">
        <v>88</v>
      </c>
      <c r="AY278" s="18" t="s">
        <v>134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86</v>
      </c>
      <c r="BK278" s="231">
        <f>ROUND(I278*H278,2)</f>
        <v>0</v>
      </c>
      <c r="BL278" s="18" t="s">
        <v>688</v>
      </c>
      <c r="BM278" s="230" t="s">
        <v>1562</v>
      </c>
    </row>
    <row r="279" s="13" customFormat="1">
      <c r="A279" s="13"/>
      <c r="B279" s="232"/>
      <c r="C279" s="233"/>
      <c r="D279" s="234" t="s">
        <v>143</v>
      </c>
      <c r="E279" s="235" t="s">
        <v>1</v>
      </c>
      <c r="F279" s="236" t="s">
        <v>1563</v>
      </c>
      <c r="G279" s="233"/>
      <c r="H279" s="237">
        <v>68.5</v>
      </c>
      <c r="I279" s="238"/>
      <c r="J279" s="233"/>
      <c r="K279" s="233"/>
      <c r="L279" s="239"/>
      <c r="M279" s="240"/>
      <c r="N279" s="241"/>
      <c r="O279" s="241"/>
      <c r="P279" s="241"/>
      <c r="Q279" s="241"/>
      <c r="R279" s="241"/>
      <c r="S279" s="241"/>
      <c r="T279" s="24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3" t="s">
        <v>143</v>
      </c>
      <c r="AU279" s="243" t="s">
        <v>88</v>
      </c>
      <c r="AV279" s="13" t="s">
        <v>88</v>
      </c>
      <c r="AW279" s="13" t="s">
        <v>35</v>
      </c>
      <c r="AX279" s="13" t="s">
        <v>86</v>
      </c>
      <c r="AY279" s="243" t="s">
        <v>134</v>
      </c>
    </row>
    <row r="280" s="2" customFormat="1" ht="33" customHeight="1">
      <c r="A280" s="39"/>
      <c r="B280" s="40"/>
      <c r="C280" s="219" t="s">
        <v>688</v>
      </c>
      <c r="D280" s="219" t="s">
        <v>136</v>
      </c>
      <c r="E280" s="220" t="s">
        <v>1564</v>
      </c>
      <c r="F280" s="221" t="s">
        <v>1565</v>
      </c>
      <c r="G280" s="222" t="s">
        <v>526</v>
      </c>
      <c r="H280" s="223">
        <v>2</v>
      </c>
      <c r="I280" s="224"/>
      <c r="J280" s="225">
        <f>ROUND(I280*H280,2)</f>
        <v>0</v>
      </c>
      <c r="K280" s="221" t="s">
        <v>1</v>
      </c>
      <c r="L280" s="45"/>
      <c r="M280" s="226" t="s">
        <v>1</v>
      </c>
      <c r="N280" s="227" t="s">
        <v>43</v>
      </c>
      <c r="O280" s="92"/>
      <c r="P280" s="228">
        <f>O280*H280</f>
        <v>0</v>
      </c>
      <c r="Q280" s="228">
        <v>0.00025999999999999996</v>
      </c>
      <c r="R280" s="228">
        <f>Q280*H280</f>
        <v>0.00051999999999999992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688</v>
      </c>
      <c r="AT280" s="230" t="s">
        <v>136</v>
      </c>
      <c r="AU280" s="230" t="s">
        <v>88</v>
      </c>
      <c r="AY280" s="18" t="s">
        <v>134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86</v>
      </c>
      <c r="BK280" s="231">
        <f>ROUND(I280*H280,2)</f>
        <v>0</v>
      </c>
      <c r="BL280" s="18" t="s">
        <v>688</v>
      </c>
      <c r="BM280" s="230" t="s">
        <v>1566</v>
      </c>
    </row>
    <row r="281" s="2" customFormat="1" ht="21.75" customHeight="1">
      <c r="A281" s="39"/>
      <c r="B281" s="40"/>
      <c r="C281" s="276" t="s">
        <v>692</v>
      </c>
      <c r="D281" s="276" t="s">
        <v>196</v>
      </c>
      <c r="E281" s="277" t="s">
        <v>1567</v>
      </c>
      <c r="F281" s="278" t="s">
        <v>1568</v>
      </c>
      <c r="G281" s="279" t="s">
        <v>526</v>
      </c>
      <c r="H281" s="280">
        <v>4</v>
      </c>
      <c r="I281" s="281"/>
      <c r="J281" s="282">
        <f>ROUND(I281*H281,2)</f>
        <v>0</v>
      </c>
      <c r="K281" s="278" t="s">
        <v>1</v>
      </c>
      <c r="L281" s="283"/>
      <c r="M281" s="284" t="s">
        <v>1</v>
      </c>
      <c r="N281" s="285" t="s">
        <v>43</v>
      </c>
      <c r="O281" s="92"/>
      <c r="P281" s="228">
        <f>O281*H281</f>
        <v>0</v>
      </c>
      <c r="Q281" s="228">
        <v>0</v>
      </c>
      <c r="R281" s="228">
        <f>Q281*H281</f>
        <v>0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1569</v>
      </c>
      <c r="AT281" s="230" t="s">
        <v>196</v>
      </c>
      <c r="AU281" s="230" t="s">
        <v>88</v>
      </c>
      <c r="AY281" s="18" t="s">
        <v>134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86</v>
      </c>
      <c r="BK281" s="231">
        <f>ROUND(I281*H281,2)</f>
        <v>0</v>
      </c>
      <c r="BL281" s="18" t="s">
        <v>688</v>
      </c>
      <c r="BM281" s="230" t="s">
        <v>1570</v>
      </c>
    </row>
    <row r="282" s="2" customFormat="1" ht="24.15" customHeight="1">
      <c r="A282" s="39"/>
      <c r="B282" s="40"/>
      <c r="C282" s="219" t="s">
        <v>697</v>
      </c>
      <c r="D282" s="219" t="s">
        <v>136</v>
      </c>
      <c r="E282" s="220" t="s">
        <v>1571</v>
      </c>
      <c r="F282" s="221" t="s">
        <v>1572</v>
      </c>
      <c r="G282" s="222" t="s">
        <v>526</v>
      </c>
      <c r="H282" s="223">
        <v>4</v>
      </c>
      <c r="I282" s="224"/>
      <c r="J282" s="225">
        <f>ROUND(I282*H282,2)</f>
        <v>0</v>
      </c>
      <c r="K282" s="221" t="s">
        <v>1</v>
      </c>
      <c r="L282" s="45"/>
      <c r="M282" s="226" t="s">
        <v>1</v>
      </c>
      <c r="N282" s="227" t="s">
        <v>43</v>
      </c>
      <c r="O282" s="92"/>
      <c r="P282" s="228">
        <f>O282*H282</f>
        <v>0</v>
      </c>
      <c r="Q282" s="228">
        <v>0.00055</v>
      </c>
      <c r="R282" s="228">
        <f>Q282*H282</f>
        <v>0.0022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688</v>
      </c>
      <c r="AT282" s="230" t="s">
        <v>136</v>
      </c>
      <c r="AU282" s="230" t="s">
        <v>88</v>
      </c>
      <c r="AY282" s="18" t="s">
        <v>134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86</v>
      </c>
      <c r="BK282" s="231">
        <f>ROUND(I282*H282,2)</f>
        <v>0</v>
      </c>
      <c r="BL282" s="18" t="s">
        <v>688</v>
      </c>
      <c r="BM282" s="230" t="s">
        <v>1573</v>
      </c>
    </row>
    <row r="283" s="2" customFormat="1" ht="16.5" customHeight="1">
      <c r="A283" s="39"/>
      <c r="B283" s="40"/>
      <c r="C283" s="276" t="s">
        <v>701</v>
      </c>
      <c r="D283" s="276" t="s">
        <v>196</v>
      </c>
      <c r="E283" s="277" t="s">
        <v>1574</v>
      </c>
      <c r="F283" s="278" t="s">
        <v>1575</v>
      </c>
      <c r="G283" s="279" t="s">
        <v>526</v>
      </c>
      <c r="H283" s="280">
        <v>2</v>
      </c>
      <c r="I283" s="281"/>
      <c r="J283" s="282">
        <f>ROUND(I283*H283,2)</f>
        <v>0</v>
      </c>
      <c r="K283" s="278" t="s">
        <v>1</v>
      </c>
      <c r="L283" s="283"/>
      <c r="M283" s="284" t="s">
        <v>1</v>
      </c>
      <c r="N283" s="285" t="s">
        <v>43</v>
      </c>
      <c r="O283" s="92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1569</v>
      </c>
      <c r="AT283" s="230" t="s">
        <v>196</v>
      </c>
      <c r="AU283" s="230" t="s">
        <v>88</v>
      </c>
      <c r="AY283" s="18" t="s">
        <v>134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86</v>
      </c>
      <c r="BK283" s="231">
        <f>ROUND(I283*H283,2)</f>
        <v>0</v>
      </c>
      <c r="BL283" s="18" t="s">
        <v>688</v>
      </c>
      <c r="BM283" s="230" t="s">
        <v>1576</v>
      </c>
    </row>
    <row r="284" s="2" customFormat="1" ht="21.75" customHeight="1">
      <c r="A284" s="39"/>
      <c r="B284" s="40"/>
      <c r="C284" s="276" t="s">
        <v>705</v>
      </c>
      <c r="D284" s="276" t="s">
        <v>196</v>
      </c>
      <c r="E284" s="277" t="s">
        <v>1577</v>
      </c>
      <c r="F284" s="278" t="s">
        <v>1578</v>
      </c>
      <c r="G284" s="279" t="s">
        <v>526</v>
      </c>
      <c r="H284" s="280">
        <v>2</v>
      </c>
      <c r="I284" s="281"/>
      <c r="J284" s="282">
        <f>ROUND(I284*H284,2)</f>
        <v>0</v>
      </c>
      <c r="K284" s="278" t="s">
        <v>1</v>
      </c>
      <c r="L284" s="283"/>
      <c r="M284" s="284" t="s">
        <v>1</v>
      </c>
      <c r="N284" s="285" t="s">
        <v>43</v>
      </c>
      <c r="O284" s="92"/>
      <c r="P284" s="228">
        <f>O284*H284</f>
        <v>0</v>
      </c>
      <c r="Q284" s="228">
        <v>0</v>
      </c>
      <c r="R284" s="228">
        <f>Q284*H284</f>
        <v>0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1569</v>
      </c>
      <c r="AT284" s="230" t="s">
        <v>196</v>
      </c>
      <c r="AU284" s="230" t="s">
        <v>88</v>
      </c>
      <c r="AY284" s="18" t="s">
        <v>134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86</v>
      </c>
      <c r="BK284" s="231">
        <f>ROUND(I284*H284,2)</f>
        <v>0</v>
      </c>
      <c r="BL284" s="18" t="s">
        <v>688</v>
      </c>
      <c r="BM284" s="230" t="s">
        <v>1579</v>
      </c>
    </row>
    <row r="285" s="2" customFormat="1" ht="24.15" customHeight="1">
      <c r="A285" s="39"/>
      <c r="B285" s="40"/>
      <c r="C285" s="219" t="s">
        <v>709</v>
      </c>
      <c r="D285" s="219" t="s">
        <v>136</v>
      </c>
      <c r="E285" s="220" t="s">
        <v>1580</v>
      </c>
      <c r="F285" s="221" t="s">
        <v>1581</v>
      </c>
      <c r="G285" s="222" t="s">
        <v>256</v>
      </c>
      <c r="H285" s="223">
        <v>14</v>
      </c>
      <c r="I285" s="224"/>
      <c r="J285" s="225">
        <f>ROUND(I285*H285,2)</f>
        <v>0</v>
      </c>
      <c r="K285" s="221" t="s">
        <v>1</v>
      </c>
      <c r="L285" s="45"/>
      <c r="M285" s="226" t="s">
        <v>1</v>
      </c>
      <c r="N285" s="227" t="s">
        <v>43</v>
      </c>
      <c r="O285" s="92"/>
      <c r="P285" s="228">
        <f>O285*H285</f>
        <v>0</v>
      </c>
      <c r="Q285" s="228">
        <v>0</v>
      </c>
      <c r="R285" s="228">
        <f>Q285*H285</f>
        <v>0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688</v>
      </c>
      <c r="AT285" s="230" t="s">
        <v>136</v>
      </c>
      <c r="AU285" s="230" t="s">
        <v>88</v>
      </c>
      <c r="AY285" s="18" t="s">
        <v>134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86</v>
      </c>
      <c r="BK285" s="231">
        <f>ROUND(I285*H285,2)</f>
        <v>0</v>
      </c>
      <c r="BL285" s="18" t="s">
        <v>688</v>
      </c>
      <c r="BM285" s="230" t="s">
        <v>1582</v>
      </c>
    </row>
    <row r="286" s="13" customFormat="1">
      <c r="A286" s="13"/>
      <c r="B286" s="232"/>
      <c r="C286" s="233"/>
      <c r="D286" s="234" t="s">
        <v>143</v>
      </c>
      <c r="E286" s="235" t="s">
        <v>1</v>
      </c>
      <c r="F286" s="236" t="s">
        <v>214</v>
      </c>
      <c r="G286" s="233"/>
      <c r="H286" s="237">
        <v>14</v>
      </c>
      <c r="I286" s="238"/>
      <c r="J286" s="233"/>
      <c r="K286" s="233"/>
      <c r="L286" s="239"/>
      <c r="M286" s="240"/>
      <c r="N286" s="241"/>
      <c r="O286" s="241"/>
      <c r="P286" s="241"/>
      <c r="Q286" s="241"/>
      <c r="R286" s="241"/>
      <c r="S286" s="241"/>
      <c r="T286" s="24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3" t="s">
        <v>143</v>
      </c>
      <c r="AU286" s="243" t="s">
        <v>88</v>
      </c>
      <c r="AV286" s="13" t="s">
        <v>88</v>
      </c>
      <c r="AW286" s="13" t="s">
        <v>35</v>
      </c>
      <c r="AX286" s="13" t="s">
        <v>86</v>
      </c>
      <c r="AY286" s="243" t="s">
        <v>134</v>
      </c>
    </row>
    <row r="287" s="2" customFormat="1" ht="24.15" customHeight="1">
      <c r="A287" s="39"/>
      <c r="B287" s="40"/>
      <c r="C287" s="276" t="s">
        <v>715</v>
      </c>
      <c r="D287" s="276" t="s">
        <v>196</v>
      </c>
      <c r="E287" s="277" t="s">
        <v>1583</v>
      </c>
      <c r="F287" s="278" t="s">
        <v>1584</v>
      </c>
      <c r="G287" s="279" t="s">
        <v>256</v>
      </c>
      <c r="H287" s="280">
        <v>14.7</v>
      </c>
      <c r="I287" s="281"/>
      <c r="J287" s="282">
        <f>ROUND(I287*H287,2)</f>
        <v>0</v>
      </c>
      <c r="K287" s="278" t="s">
        <v>1</v>
      </c>
      <c r="L287" s="283"/>
      <c r="M287" s="284" t="s">
        <v>1</v>
      </c>
      <c r="N287" s="285" t="s">
        <v>43</v>
      </c>
      <c r="O287" s="92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1569</v>
      </c>
      <c r="AT287" s="230" t="s">
        <v>196</v>
      </c>
      <c r="AU287" s="230" t="s">
        <v>88</v>
      </c>
      <c r="AY287" s="18" t="s">
        <v>134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86</v>
      </c>
      <c r="BK287" s="231">
        <f>ROUND(I287*H287,2)</f>
        <v>0</v>
      </c>
      <c r="BL287" s="18" t="s">
        <v>688</v>
      </c>
      <c r="BM287" s="230" t="s">
        <v>1585</v>
      </c>
    </row>
    <row r="288" s="13" customFormat="1">
      <c r="A288" s="13"/>
      <c r="B288" s="232"/>
      <c r="C288" s="233"/>
      <c r="D288" s="234" t="s">
        <v>143</v>
      </c>
      <c r="E288" s="235" t="s">
        <v>1</v>
      </c>
      <c r="F288" s="236" t="s">
        <v>1586</v>
      </c>
      <c r="G288" s="233"/>
      <c r="H288" s="237">
        <v>14.7</v>
      </c>
      <c r="I288" s="238"/>
      <c r="J288" s="233"/>
      <c r="K288" s="233"/>
      <c r="L288" s="239"/>
      <c r="M288" s="240"/>
      <c r="N288" s="241"/>
      <c r="O288" s="241"/>
      <c r="P288" s="241"/>
      <c r="Q288" s="241"/>
      <c r="R288" s="241"/>
      <c r="S288" s="241"/>
      <c r="T288" s="24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3" t="s">
        <v>143</v>
      </c>
      <c r="AU288" s="243" t="s">
        <v>88</v>
      </c>
      <c r="AV288" s="13" t="s">
        <v>88</v>
      </c>
      <c r="AW288" s="13" t="s">
        <v>35</v>
      </c>
      <c r="AX288" s="13" t="s">
        <v>86</v>
      </c>
      <c r="AY288" s="243" t="s">
        <v>134</v>
      </c>
    </row>
    <row r="289" s="2" customFormat="1" ht="24.15" customHeight="1">
      <c r="A289" s="39"/>
      <c r="B289" s="40"/>
      <c r="C289" s="219" t="s">
        <v>719</v>
      </c>
      <c r="D289" s="219" t="s">
        <v>136</v>
      </c>
      <c r="E289" s="220" t="s">
        <v>1587</v>
      </c>
      <c r="F289" s="221" t="s">
        <v>1588</v>
      </c>
      <c r="G289" s="222" t="s">
        <v>256</v>
      </c>
      <c r="H289" s="223">
        <v>14</v>
      </c>
      <c r="I289" s="224"/>
      <c r="J289" s="225">
        <f>ROUND(I289*H289,2)</f>
        <v>0</v>
      </c>
      <c r="K289" s="221" t="s">
        <v>1</v>
      </c>
      <c r="L289" s="45"/>
      <c r="M289" s="226" t="s">
        <v>1</v>
      </c>
      <c r="N289" s="227" t="s">
        <v>43</v>
      </c>
      <c r="O289" s="92"/>
      <c r="P289" s="228">
        <f>O289*H289</f>
        <v>0</v>
      </c>
      <c r="Q289" s="228">
        <v>0</v>
      </c>
      <c r="R289" s="228">
        <f>Q289*H289</f>
        <v>0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688</v>
      </c>
      <c r="AT289" s="230" t="s">
        <v>136</v>
      </c>
      <c r="AU289" s="230" t="s">
        <v>88</v>
      </c>
      <c r="AY289" s="18" t="s">
        <v>134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86</v>
      </c>
      <c r="BK289" s="231">
        <f>ROUND(I289*H289,2)</f>
        <v>0</v>
      </c>
      <c r="BL289" s="18" t="s">
        <v>688</v>
      </c>
      <c r="BM289" s="230" t="s">
        <v>1589</v>
      </c>
    </row>
    <row r="290" s="13" customFormat="1">
      <c r="A290" s="13"/>
      <c r="B290" s="232"/>
      <c r="C290" s="233"/>
      <c r="D290" s="234" t="s">
        <v>143</v>
      </c>
      <c r="E290" s="235" t="s">
        <v>1</v>
      </c>
      <c r="F290" s="236" t="s">
        <v>1590</v>
      </c>
      <c r="G290" s="233"/>
      <c r="H290" s="237">
        <v>5.1</v>
      </c>
      <c r="I290" s="238"/>
      <c r="J290" s="233"/>
      <c r="K290" s="233"/>
      <c r="L290" s="239"/>
      <c r="M290" s="240"/>
      <c r="N290" s="241"/>
      <c r="O290" s="241"/>
      <c r="P290" s="241"/>
      <c r="Q290" s="241"/>
      <c r="R290" s="241"/>
      <c r="S290" s="241"/>
      <c r="T290" s="24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3" t="s">
        <v>143</v>
      </c>
      <c r="AU290" s="243" t="s">
        <v>88</v>
      </c>
      <c r="AV290" s="13" t="s">
        <v>88</v>
      </c>
      <c r="AW290" s="13" t="s">
        <v>35</v>
      </c>
      <c r="AX290" s="13" t="s">
        <v>78</v>
      </c>
      <c r="AY290" s="243" t="s">
        <v>134</v>
      </c>
    </row>
    <row r="291" s="13" customFormat="1">
      <c r="A291" s="13"/>
      <c r="B291" s="232"/>
      <c r="C291" s="233"/>
      <c r="D291" s="234" t="s">
        <v>143</v>
      </c>
      <c r="E291" s="235" t="s">
        <v>1</v>
      </c>
      <c r="F291" s="236" t="s">
        <v>1591</v>
      </c>
      <c r="G291" s="233"/>
      <c r="H291" s="237">
        <v>5.4</v>
      </c>
      <c r="I291" s="238"/>
      <c r="J291" s="233"/>
      <c r="K291" s="233"/>
      <c r="L291" s="239"/>
      <c r="M291" s="240"/>
      <c r="N291" s="241"/>
      <c r="O291" s="241"/>
      <c r="P291" s="241"/>
      <c r="Q291" s="241"/>
      <c r="R291" s="241"/>
      <c r="S291" s="241"/>
      <c r="T291" s="24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3" t="s">
        <v>143</v>
      </c>
      <c r="AU291" s="243" t="s">
        <v>88</v>
      </c>
      <c r="AV291" s="13" t="s">
        <v>88</v>
      </c>
      <c r="AW291" s="13" t="s">
        <v>35</v>
      </c>
      <c r="AX291" s="13" t="s">
        <v>78</v>
      </c>
      <c r="AY291" s="243" t="s">
        <v>134</v>
      </c>
    </row>
    <row r="292" s="13" customFormat="1">
      <c r="A292" s="13"/>
      <c r="B292" s="232"/>
      <c r="C292" s="233"/>
      <c r="D292" s="234" t="s">
        <v>143</v>
      </c>
      <c r="E292" s="235" t="s">
        <v>1</v>
      </c>
      <c r="F292" s="236" t="s">
        <v>1592</v>
      </c>
      <c r="G292" s="233"/>
      <c r="H292" s="237">
        <v>2.5</v>
      </c>
      <c r="I292" s="238"/>
      <c r="J292" s="233"/>
      <c r="K292" s="233"/>
      <c r="L292" s="239"/>
      <c r="M292" s="240"/>
      <c r="N292" s="241"/>
      <c r="O292" s="241"/>
      <c r="P292" s="241"/>
      <c r="Q292" s="241"/>
      <c r="R292" s="241"/>
      <c r="S292" s="241"/>
      <c r="T292" s="24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3" t="s">
        <v>143</v>
      </c>
      <c r="AU292" s="243" t="s">
        <v>88</v>
      </c>
      <c r="AV292" s="13" t="s">
        <v>88</v>
      </c>
      <c r="AW292" s="13" t="s">
        <v>35</v>
      </c>
      <c r="AX292" s="13" t="s">
        <v>78</v>
      </c>
      <c r="AY292" s="243" t="s">
        <v>134</v>
      </c>
    </row>
    <row r="293" s="13" customFormat="1">
      <c r="A293" s="13"/>
      <c r="B293" s="232"/>
      <c r="C293" s="233"/>
      <c r="D293" s="234" t="s">
        <v>143</v>
      </c>
      <c r="E293" s="235" t="s">
        <v>1</v>
      </c>
      <c r="F293" s="236" t="s">
        <v>86</v>
      </c>
      <c r="G293" s="233"/>
      <c r="H293" s="237">
        <v>1</v>
      </c>
      <c r="I293" s="238"/>
      <c r="J293" s="233"/>
      <c r="K293" s="233"/>
      <c r="L293" s="239"/>
      <c r="M293" s="240"/>
      <c r="N293" s="241"/>
      <c r="O293" s="241"/>
      <c r="P293" s="241"/>
      <c r="Q293" s="241"/>
      <c r="R293" s="241"/>
      <c r="S293" s="241"/>
      <c r="T293" s="24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3" t="s">
        <v>143</v>
      </c>
      <c r="AU293" s="243" t="s">
        <v>88</v>
      </c>
      <c r="AV293" s="13" t="s">
        <v>88</v>
      </c>
      <c r="AW293" s="13" t="s">
        <v>35</v>
      </c>
      <c r="AX293" s="13" t="s">
        <v>78</v>
      </c>
      <c r="AY293" s="243" t="s">
        <v>134</v>
      </c>
    </row>
    <row r="294" s="15" customFormat="1">
      <c r="A294" s="15"/>
      <c r="B294" s="254"/>
      <c r="C294" s="255"/>
      <c r="D294" s="234" t="s">
        <v>143</v>
      </c>
      <c r="E294" s="256" t="s">
        <v>1</v>
      </c>
      <c r="F294" s="257" t="s">
        <v>156</v>
      </c>
      <c r="G294" s="255"/>
      <c r="H294" s="258">
        <v>14</v>
      </c>
      <c r="I294" s="259"/>
      <c r="J294" s="255"/>
      <c r="K294" s="255"/>
      <c r="L294" s="260"/>
      <c r="M294" s="261"/>
      <c r="N294" s="262"/>
      <c r="O294" s="262"/>
      <c r="P294" s="262"/>
      <c r="Q294" s="262"/>
      <c r="R294" s="262"/>
      <c r="S294" s="262"/>
      <c r="T294" s="263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4" t="s">
        <v>143</v>
      </c>
      <c r="AU294" s="264" t="s">
        <v>88</v>
      </c>
      <c r="AV294" s="15" t="s">
        <v>149</v>
      </c>
      <c r="AW294" s="15" t="s">
        <v>35</v>
      </c>
      <c r="AX294" s="15" t="s">
        <v>86</v>
      </c>
      <c r="AY294" s="264" t="s">
        <v>134</v>
      </c>
    </row>
    <row r="295" s="2" customFormat="1" ht="33" customHeight="1">
      <c r="A295" s="39"/>
      <c r="B295" s="40"/>
      <c r="C295" s="219" t="s">
        <v>725</v>
      </c>
      <c r="D295" s="219" t="s">
        <v>136</v>
      </c>
      <c r="E295" s="220" t="s">
        <v>1593</v>
      </c>
      <c r="F295" s="221" t="s">
        <v>1594</v>
      </c>
      <c r="G295" s="222" t="s">
        <v>526</v>
      </c>
      <c r="H295" s="223">
        <v>24</v>
      </c>
      <c r="I295" s="224"/>
      <c r="J295" s="225">
        <f>ROUND(I295*H295,2)</f>
        <v>0</v>
      </c>
      <c r="K295" s="221" t="s">
        <v>1</v>
      </c>
      <c r="L295" s="45"/>
      <c r="M295" s="226" t="s">
        <v>1</v>
      </c>
      <c r="N295" s="227" t="s">
        <v>43</v>
      </c>
      <c r="O295" s="92"/>
      <c r="P295" s="228">
        <f>O295*H295</f>
        <v>0</v>
      </c>
      <c r="Q295" s="228">
        <v>2E-05</v>
      </c>
      <c r="R295" s="228">
        <f>Q295*H295</f>
        <v>0.00048000000000000008</v>
      </c>
      <c r="S295" s="228">
        <v>0</v>
      </c>
      <c r="T295" s="22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0" t="s">
        <v>688</v>
      </c>
      <c r="AT295" s="230" t="s">
        <v>136</v>
      </c>
      <c r="AU295" s="230" t="s">
        <v>88</v>
      </c>
      <c r="AY295" s="18" t="s">
        <v>134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8" t="s">
        <v>86</v>
      </c>
      <c r="BK295" s="231">
        <f>ROUND(I295*H295,2)</f>
        <v>0</v>
      </c>
      <c r="BL295" s="18" t="s">
        <v>688</v>
      </c>
      <c r="BM295" s="230" t="s">
        <v>1595</v>
      </c>
    </row>
    <row r="296" s="13" customFormat="1">
      <c r="A296" s="13"/>
      <c r="B296" s="232"/>
      <c r="C296" s="233"/>
      <c r="D296" s="234" t="s">
        <v>143</v>
      </c>
      <c r="E296" s="235" t="s">
        <v>1</v>
      </c>
      <c r="F296" s="236" t="s">
        <v>1596</v>
      </c>
      <c r="G296" s="233"/>
      <c r="H296" s="237">
        <v>6</v>
      </c>
      <c r="I296" s="238"/>
      <c r="J296" s="233"/>
      <c r="K296" s="233"/>
      <c r="L296" s="239"/>
      <c r="M296" s="240"/>
      <c r="N296" s="241"/>
      <c r="O296" s="241"/>
      <c r="P296" s="241"/>
      <c r="Q296" s="241"/>
      <c r="R296" s="241"/>
      <c r="S296" s="241"/>
      <c r="T296" s="24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3" t="s">
        <v>143</v>
      </c>
      <c r="AU296" s="243" t="s">
        <v>88</v>
      </c>
      <c r="AV296" s="13" t="s">
        <v>88</v>
      </c>
      <c r="AW296" s="13" t="s">
        <v>35</v>
      </c>
      <c r="AX296" s="13" t="s">
        <v>78</v>
      </c>
      <c r="AY296" s="243" t="s">
        <v>134</v>
      </c>
    </row>
    <row r="297" s="13" customFormat="1">
      <c r="A297" s="13"/>
      <c r="B297" s="232"/>
      <c r="C297" s="233"/>
      <c r="D297" s="234" t="s">
        <v>143</v>
      </c>
      <c r="E297" s="235" t="s">
        <v>1</v>
      </c>
      <c r="F297" s="236" t="s">
        <v>921</v>
      </c>
      <c r="G297" s="233"/>
      <c r="H297" s="237">
        <v>10</v>
      </c>
      <c r="I297" s="238"/>
      <c r="J297" s="233"/>
      <c r="K297" s="233"/>
      <c r="L297" s="239"/>
      <c r="M297" s="240"/>
      <c r="N297" s="241"/>
      <c r="O297" s="241"/>
      <c r="P297" s="241"/>
      <c r="Q297" s="241"/>
      <c r="R297" s="241"/>
      <c r="S297" s="241"/>
      <c r="T297" s="24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3" t="s">
        <v>143</v>
      </c>
      <c r="AU297" s="243" t="s">
        <v>88</v>
      </c>
      <c r="AV297" s="13" t="s">
        <v>88</v>
      </c>
      <c r="AW297" s="13" t="s">
        <v>35</v>
      </c>
      <c r="AX297" s="13" t="s">
        <v>78</v>
      </c>
      <c r="AY297" s="243" t="s">
        <v>134</v>
      </c>
    </row>
    <row r="298" s="13" customFormat="1">
      <c r="A298" s="13"/>
      <c r="B298" s="232"/>
      <c r="C298" s="233"/>
      <c r="D298" s="234" t="s">
        <v>143</v>
      </c>
      <c r="E298" s="235" t="s">
        <v>1</v>
      </c>
      <c r="F298" s="236" t="s">
        <v>167</v>
      </c>
      <c r="G298" s="233"/>
      <c r="H298" s="237">
        <v>5</v>
      </c>
      <c r="I298" s="238"/>
      <c r="J298" s="233"/>
      <c r="K298" s="233"/>
      <c r="L298" s="239"/>
      <c r="M298" s="240"/>
      <c r="N298" s="241"/>
      <c r="O298" s="241"/>
      <c r="P298" s="241"/>
      <c r="Q298" s="241"/>
      <c r="R298" s="241"/>
      <c r="S298" s="241"/>
      <c r="T298" s="24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3" t="s">
        <v>143</v>
      </c>
      <c r="AU298" s="243" t="s">
        <v>88</v>
      </c>
      <c r="AV298" s="13" t="s">
        <v>88</v>
      </c>
      <c r="AW298" s="13" t="s">
        <v>35</v>
      </c>
      <c r="AX298" s="13" t="s">
        <v>78</v>
      </c>
      <c r="AY298" s="243" t="s">
        <v>134</v>
      </c>
    </row>
    <row r="299" s="13" customFormat="1">
      <c r="A299" s="13"/>
      <c r="B299" s="232"/>
      <c r="C299" s="233"/>
      <c r="D299" s="234" t="s">
        <v>143</v>
      </c>
      <c r="E299" s="235" t="s">
        <v>1</v>
      </c>
      <c r="F299" s="236" t="s">
        <v>149</v>
      </c>
      <c r="G299" s="233"/>
      <c r="H299" s="237">
        <v>3</v>
      </c>
      <c r="I299" s="238"/>
      <c r="J299" s="233"/>
      <c r="K299" s="233"/>
      <c r="L299" s="239"/>
      <c r="M299" s="240"/>
      <c r="N299" s="241"/>
      <c r="O299" s="241"/>
      <c r="P299" s="241"/>
      <c r="Q299" s="241"/>
      <c r="R299" s="241"/>
      <c r="S299" s="241"/>
      <c r="T299" s="24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3" t="s">
        <v>143</v>
      </c>
      <c r="AU299" s="243" t="s">
        <v>88</v>
      </c>
      <c r="AV299" s="13" t="s">
        <v>88</v>
      </c>
      <c r="AW299" s="13" t="s">
        <v>35</v>
      </c>
      <c r="AX299" s="13" t="s">
        <v>78</v>
      </c>
      <c r="AY299" s="243" t="s">
        <v>134</v>
      </c>
    </row>
    <row r="300" s="15" customFormat="1">
      <c r="A300" s="15"/>
      <c r="B300" s="254"/>
      <c r="C300" s="255"/>
      <c r="D300" s="234" t="s">
        <v>143</v>
      </c>
      <c r="E300" s="256" t="s">
        <v>1</v>
      </c>
      <c r="F300" s="257" t="s">
        <v>156</v>
      </c>
      <c r="G300" s="255"/>
      <c r="H300" s="258">
        <v>24</v>
      </c>
      <c r="I300" s="259"/>
      <c r="J300" s="255"/>
      <c r="K300" s="255"/>
      <c r="L300" s="260"/>
      <c r="M300" s="261"/>
      <c r="N300" s="262"/>
      <c r="O300" s="262"/>
      <c r="P300" s="262"/>
      <c r="Q300" s="262"/>
      <c r="R300" s="262"/>
      <c r="S300" s="262"/>
      <c r="T300" s="263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4" t="s">
        <v>143</v>
      </c>
      <c r="AU300" s="264" t="s">
        <v>88</v>
      </c>
      <c r="AV300" s="15" t="s">
        <v>149</v>
      </c>
      <c r="AW300" s="15" t="s">
        <v>35</v>
      </c>
      <c r="AX300" s="15" t="s">
        <v>86</v>
      </c>
      <c r="AY300" s="264" t="s">
        <v>134</v>
      </c>
    </row>
    <row r="301" s="2" customFormat="1" ht="16.5" customHeight="1">
      <c r="A301" s="39"/>
      <c r="B301" s="40"/>
      <c r="C301" s="276" t="s">
        <v>729</v>
      </c>
      <c r="D301" s="276" t="s">
        <v>196</v>
      </c>
      <c r="E301" s="277" t="s">
        <v>1597</v>
      </c>
      <c r="F301" s="278" t="s">
        <v>1598</v>
      </c>
      <c r="G301" s="279" t="s">
        <v>526</v>
      </c>
      <c r="H301" s="280">
        <v>72</v>
      </c>
      <c r="I301" s="281"/>
      <c r="J301" s="282">
        <f>ROUND(I301*H301,2)</f>
        <v>0</v>
      </c>
      <c r="K301" s="278" t="s">
        <v>1</v>
      </c>
      <c r="L301" s="283"/>
      <c r="M301" s="284" t="s">
        <v>1</v>
      </c>
      <c r="N301" s="285" t="s">
        <v>43</v>
      </c>
      <c r="O301" s="92"/>
      <c r="P301" s="228">
        <f>O301*H301</f>
        <v>0</v>
      </c>
      <c r="Q301" s="228">
        <v>8E-05</v>
      </c>
      <c r="R301" s="228">
        <f>Q301*H301</f>
        <v>0.0057600000000000008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1541</v>
      </c>
      <c r="AT301" s="230" t="s">
        <v>196</v>
      </c>
      <c r="AU301" s="230" t="s">
        <v>88</v>
      </c>
      <c r="AY301" s="18" t="s">
        <v>134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86</v>
      </c>
      <c r="BK301" s="231">
        <f>ROUND(I301*H301,2)</f>
        <v>0</v>
      </c>
      <c r="BL301" s="18" t="s">
        <v>1541</v>
      </c>
      <c r="BM301" s="230" t="s">
        <v>1599</v>
      </c>
    </row>
    <row r="302" s="13" customFormat="1">
      <c r="A302" s="13"/>
      <c r="B302" s="232"/>
      <c r="C302" s="233"/>
      <c r="D302" s="234" t="s">
        <v>143</v>
      </c>
      <c r="E302" s="235" t="s">
        <v>1</v>
      </c>
      <c r="F302" s="236" t="s">
        <v>1600</v>
      </c>
      <c r="G302" s="233"/>
      <c r="H302" s="237">
        <v>72</v>
      </c>
      <c r="I302" s="238"/>
      <c r="J302" s="233"/>
      <c r="K302" s="233"/>
      <c r="L302" s="239"/>
      <c r="M302" s="240"/>
      <c r="N302" s="241"/>
      <c r="O302" s="241"/>
      <c r="P302" s="241"/>
      <c r="Q302" s="241"/>
      <c r="R302" s="241"/>
      <c r="S302" s="241"/>
      <c r="T302" s="24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3" t="s">
        <v>143</v>
      </c>
      <c r="AU302" s="243" t="s">
        <v>88</v>
      </c>
      <c r="AV302" s="13" t="s">
        <v>88</v>
      </c>
      <c r="AW302" s="13" t="s">
        <v>35</v>
      </c>
      <c r="AX302" s="13" t="s">
        <v>86</v>
      </c>
      <c r="AY302" s="243" t="s">
        <v>134</v>
      </c>
    </row>
    <row r="303" s="2" customFormat="1" ht="16.5" customHeight="1">
      <c r="A303" s="39"/>
      <c r="B303" s="40"/>
      <c r="C303" s="276" t="s">
        <v>734</v>
      </c>
      <c r="D303" s="276" t="s">
        <v>196</v>
      </c>
      <c r="E303" s="277" t="s">
        <v>1601</v>
      </c>
      <c r="F303" s="278" t="s">
        <v>1602</v>
      </c>
      <c r="G303" s="279" t="s">
        <v>526</v>
      </c>
      <c r="H303" s="280">
        <v>24</v>
      </c>
      <c r="I303" s="281"/>
      <c r="J303" s="282">
        <f>ROUND(I303*H303,2)</f>
        <v>0</v>
      </c>
      <c r="K303" s="278" t="s">
        <v>1</v>
      </c>
      <c r="L303" s="283"/>
      <c r="M303" s="284" t="s">
        <v>1</v>
      </c>
      <c r="N303" s="285" t="s">
        <v>43</v>
      </c>
      <c r="O303" s="92"/>
      <c r="P303" s="228">
        <f>O303*H303</f>
        <v>0</v>
      </c>
      <c r="Q303" s="228">
        <v>8E-05</v>
      </c>
      <c r="R303" s="228">
        <f>Q303*H303</f>
        <v>0.0019200000000000003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1541</v>
      </c>
      <c r="AT303" s="230" t="s">
        <v>196</v>
      </c>
      <c r="AU303" s="230" t="s">
        <v>88</v>
      </c>
      <c r="AY303" s="18" t="s">
        <v>134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86</v>
      </c>
      <c r="BK303" s="231">
        <f>ROUND(I303*H303,2)</f>
        <v>0</v>
      </c>
      <c r="BL303" s="18" t="s">
        <v>1541</v>
      </c>
      <c r="BM303" s="230" t="s">
        <v>1603</v>
      </c>
    </row>
    <row r="304" s="2" customFormat="1" ht="33" customHeight="1">
      <c r="A304" s="39"/>
      <c r="B304" s="40"/>
      <c r="C304" s="219" t="s">
        <v>738</v>
      </c>
      <c r="D304" s="219" t="s">
        <v>136</v>
      </c>
      <c r="E304" s="220" t="s">
        <v>1604</v>
      </c>
      <c r="F304" s="221" t="s">
        <v>1605</v>
      </c>
      <c r="G304" s="222" t="s">
        <v>526</v>
      </c>
      <c r="H304" s="223">
        <v>10</v>
      </c>
      <c r="I304" s="224"/>
      <c r="J304" s="225">
        <f>ROUND(I304*H304,2)</f>
        <v>0</v>
      </c>
      <c r="K304" s="221" t="s">
        <v>1</v>
      </c>
      <c r="L304" s="45"/>
      <c r="M304" s="226" t="s">
        <v>1</v>
      </c>
      <c r="N304" s="227" t="s">
        <v>43</v>
      </c>
      <c r="O304" s="92"/>
      <c r="P304" s="228">
        <f>O304*H304</f>
        <v>0</v>
      </c>
      <c r="Q304" s="228">
        <v>0</v>
      </c>
      <c r="R304" s="228">
        <f>Q304*H304</f>
        <v>0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688</v>
      </c>
      <c r="AT304" s="230" t="s">
        <v>136</v>
      </c>
      <c r="AU304" s="230" t="s">
        <v>88</v>
      </c>
      <c r="AY304" s="18" t="s">
        <v>134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86</v>
      </c>
      <c r="BK304" s="231">
        <f>ROUND(I304*H304,2)</f>
        <v>0</v>
      </c>
      <c r="BL304" s="18" t="s">
        <v>688</v>
      </c>
      <c r="BM304" s="230" t="s">
        <v>1606</v>
      </c>
    </row>
    <row r="305" s="2" customFormat="1" ht="24.15" customHeight="1">
      <c r="A305" s="39"/>
      <c r="B305" s="40"/>
      <c r="C305" s="276" t="s">
        <v>743</v>
      </c>
      <c r="D305" s="276" t="s">
        <v>196</v>
      </c>
      <c r="E305" s="277" t="s">
        <v>1607</v>
      </c>
      <c r="F305" s="278" t="s">
        <v>1608</v>
      </c>
      <c r="G305" s="279" t="s">
        <v>526</v>
      </c>
      <c r="H305" s="280">
        <v>10</v>
      </c>
      <c r="I305" s="281"/>
      <c r="J305" s="282">
        <f>ROUND(I305*H305,2)</f>
        <v>0</v>
      </c>
      <c r="K305" s="278" t="s">
        <v>1</v>
      </c>
      <c r="L305" s="283"/>
      <c r="M305" s="284" t="s">
        <v>1</v>
      </c>
      <c r="N305" s="285" t="s">
        <v>43</v>
      </c>
      <c r="O305" s="92"/>
      <c r="P305" s="228">
        <f>O305*H305</f>
        <v>0</v>
      </c>
      <c r="Q305" s="228">
        <v>0.00119</v>
      </c>
      <c r="R305" s="228">
        <f>Q305*H305</f>
        <v>0.0119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1541</v>
      </c>
      <c r="AT305" s="230" t="s">
        <v>196</v>
      </c>
      <c r="AU305" s="230" t="s">
        <v>88</v>
      </c>
      <c r="AY305" s="18" t="s">
        <v>134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86</v>
      </c>
      <c r="BK305" s="231">
        <f>ROUND(I305*H305,2)</f>
        <v>0</v>
      </c>
      <c r="BL305" s="18" t="s">
        <v>1541</v>
      </c>
      <c r="BM305" s="230" t="s">
        <v>1609</v>
      </c>
    </row>
    <row r="306" s="2" customFormat="1" ht="33" customHeight="1">
      <c r="A306" s="39"/>
      <c r="B306" s="40"/>
      <c r="C306" s="219" t="s">
        <v>748</v>
      </c>
      <c r="D306" s="219" t="s">
        <v>136</v>
      </c>
      <c r="E306" s="220" t="s">
        <v>1610</v>
      </c>
      <c r="F306" s="221" t="s">
        <v>1611</v>
      </c>
      <c r="G306" s="222" t="s">
        <v>256</v>
      </c>
      <c r="H306" s="223">
        <v>54.5</v>
      </c>
      <c r="I306" s="224"/>
      <c r="J306" s="225">
        <f>ROUND(I306*H306,2)</f>
        <v>0</v>
      </c>
      <c r="K306" s="221" t="s">
        <v>1</v>
      </c>
      <c r="L306" s="45"/>
      <c r="M306" s="226" t="s">
        <v>1</v>
      </c>
      <c r="N306" s="227" t="s">
        <v>43</v>
      </c>
      <c r="O306" s="92"/>
      <c r="P306" s="228">
        <f>O306*H306</f>
        <v>0</v>
      </c>
      <c r="Q306" s="228">
        <v>0</v>
      </c>
      <c r="R306" s="228">
        <f>Q306*H306</f>
        <v>0</v>
      </c>
      <c r="S306" s="228">
        <v>0</v>
      </c>
      <c r="T306" s="22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0" t="s">
        <v>688</v>
      </c>
      <c r="AT306" s="230" t="s">
        <v>136</v>
      </c>
      <c r="AU306" s="230" t="s">
        <v>88</v>
      </c>
      <c r="AY306" s="18" t="s">
        <v>134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8" t="s">
        <v>86</v>
      </c>
      <c r="BK306" s="231">
        <f>ROUND(I306*H306,2)</f>
        <v>0</v>
      </c>
      <c r="BL306" s="18" t="s">
        <v>688</v>
      </c>
      <c r="BM306" s="230" t="s">
        <v>1612</v>
      </c>
    </row>
    <row r="307" s="13" customFormat="1">
      <c r="A307" s="13"/>
      <c r="B307" s="232"/>
      <c r="C307" s="233"/>
      <c r="D307" s="234" t="s">
        <v>143</v>
      </c>
      <c r="E307" s="235" t="s">
        <v>1</v>
      </c>
      <c r="F307" s="236" t="s">
        <v>1563</v>
      </c>
      <c r="G307" s="233"/>
      <c r="H307" s="237">
        <v>68.5</v>
      </c>
      <c r="I307" s="238"/>
      <c r="J307" s="233"/>
      <c r="K307" s="233"/>
      <c r="L307" s="239"/>
      <c r="M307" s="240"/>
      <c r="N307" s="241"/>
      <c r="O307" s="241"/>
      <c r="P307" s="241"/>
      <c r="Q307" s="241"/>
      <c r="R307" s="241"/>
      <c r="S307" s="241"/>
      <c r="T307" s="24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3" t="s">
        <v>143</v>
      </c>
      <c r="AU307" s="243" t="s">
        <v>88</v>
      </c>
      <c r="AV307" s="13" t="s">
        <v>88</v>
      </c>
      <c r="AW307" s="13" t="s">
        <v>35</v>
      </c>
      <c r="AX307" s="13" t="s">
        <v>78</v>
      </c>
      <c r="AY307" s="243" t="s">
        <v>134</v>
      </c>
    </row>
    <row r="308" s="13" customFormat="1">
      <c r="A308" s="13"/>
      <c r="B308" s="232"/>
      <c r="C308" s="233"/>
      <c r="D308" s="234" t="s">
        <v>143</v>
      </c>
      <c r="E308" s="235" t="s">
        <v>1</v>
      </c>
      <c r="F308" s="236" t="s">
        <v>1613</v>
      </c>
      <c r="G308" s="233"/>
      <c r="H308" s="237">
        <v>-14</v>
      </c>
      <c r="I308" s="238"/>
      <c r="J308" s="233"/>
      <c r="K308" s="233"/>
      <c r="L308" s="239"/>
      <c r="M308" s="240"/>
      <c r="N308" s="241"/>
      <c r="O308" s="241"/>
      <c r="P308" s="241"/>
      <c r="Q308" s="241"/>
      <c r="R308" s="241"/>
      <c r="S308" s="241"/>
      <c r="T308" s="242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3" t="s">
        <v>143</v>
      </c>
      <c r="AU308" s="243" t="s">
        <v>88</v>
      </c>
      <c r="AV308" s="13" t="s">
        <v>88</v>
      </c>
      <c r="AW308" s="13" t="s">
        <v>35</v>
      </c>
      <c r="AX308" s="13" t="s">
        <v>78</v>
      </c>
      <c r="AY308" s="243" t="s">
        <v>134</v>
      </c>
    </row>
    <row r="309" s="15" customFormat="1">
      <c r="A309" s="15"/>
      <c r="B309" s="254"/>
      <c r="C309" s="255"/>
      <c r="D309" s="234" t="s">
        <v>143</v>
      </c>
      <c r="E309" s="256" t="s">
        <v>1</v>
      </c>
      <c r="F309" s="257" t="s">
        <v>156</v>
      </c>
      <c r="G309" s="255"/>
      <c r="H309" s="258">
        <v>54.5</v>
      </c>
      <c r="I309" s="259"/>
      <c r="J309" s="255"/>
      <c r="K309" s="255"/>
      <c r="L309" s="260"/>
      <c r="M309" s="261"/>
      <c r="N309" s="262"/>
      <c r="O309" s="262"/>
      <c r="P309" s="262"/>
      <c r="Q309" s="262"/>
      <c r="R309" s="262"/>
      <c r="S309" s="262"/>
      <c r="T309" s="263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64" t="s">
        <v>143</v>
      </c>
      <c r="AU309" s="264" t="s">
        <v>88</v>
      </c>
      <c r="AV309" s="15" t="s">
        <v>149</v>
      </c>
      <c r="AW309" s="15" t="s">
        <v>35</v>
      </c>
      <c r="AX309" s="15" t="s">
        <v>86</v>
      </c>
      <c r="AY309" s="264" t="s">
        <v>134</v>
      </c>
    </row>
    <row r="310" s="2" customFormat="1" ht="21.75" customHeight="1">
      <c r="A310" s="39"/>
      <c r="B310" s="40"/>
      <c r="C310" s="276" t="s">
        <v>752</v>
      </c>
      <c r="D310" s="276" t="s">
        <v>196</v>
      </c>
      <c r="E310" s="277" t="s">
        <v>1614</v>
      </c>
      <c r="F310" s="278" t="s">
        <v>1615</v>
      </c>
      <c r="G310" s="279" t="s">
        <v>256</v>
      </c>
      <c r="H310" s="280">
        <v>71.925</v>
      </c>
      <c r="I310" s="281"/>
      <c r="J310" s="282">
        <f>ROUND(I310*H310,2)</f>
        <v>0</v>
      </c>
      <c r="K310" s="278" t="s">
        <v>1</v>
      </c>
      <c r="L310" s="283"/>
      <c r="M310" s="284" t="s">
        <v>1</v>
      </c>
      <c r="N310" s="285" t="s">
        <v>43</v>
      </c>
      <c r="O310" s="92"/>
      <c r="P310" s="228">
        <f>O310*H310</f>
        <v>0</v>
      </c>
      <c r="Q310" s="228">
        <v>0</v>
      </c>
      <c r="R310" s="228">
        <f>Q310*H310</f>
        <v>0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1569</v>
      </c>
      <c r="AT310" s="230" t="s">
        <v>196</v>
      </c>
      <c r="AU310" s="230" t="s">
        <v>88</v>
      </c>
      <c r="AY310" s="18" t="s">
        <v>134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86</v>
      </c>
      <c r="BK310" s="231">
        <f>ROUND(I310*H310,2)</f>
        <v>0</v>
      </c>
      <c r="BL310" s="18" t="s">
        <v>688</v>
      </c>
      <c r="BM310" s="230" t="s">
        <v>1616</v>
      </c>
    </row>
    <row r="311" s="13" customFormat="1">
      <c r="A311" s="13"/>
      <c r="B311" s="232"/>
      <c r="C311" s="233"/>
      <c r="D311" s="234" t="s">
        <v>143</v>
      </c>
      <c r="E311" s="235" t="s">
        <v>1</v>
      </c>
      <c r="F311" s="236" t="s">
        <v>1617</v>
      </c>
      <c r="G311" s="233"/>
      <c r="H311" s="237">
        <v>71.925</v>
      </c>
      <c r="I311" s="238"/>
      <c r="J311" s="233"/>
      <c r="K311" s="233"/>
      <c r="L311" s="239"/>
      <c r="M311" s="240"/>
      <c r="N311" s="241"/>
      <c r="O311" s="241"/>
      <c r="P311" s="241"/>
      <c r="Q311" s="241"/>
      <c r="R311" s="241"/>
      <c r="S311" s="241"/>
      <c r="T311" s="24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3" t="s">
        <v>143</v>
      </c>
      <c r="AU311" s="243" t="s">
        <v>88</v>
      </c>
      <c r="AV311" s="13" t="s">
        <v>88</v>
      </c>
      <c r="AW311" s="13" t="s">
        <v>35</v>
      </c>
      <c r="AX311" s="13" t="s">
        <v>86</v>
      </c>
      <c r="AY311" s="243" t="s">
        <v>134</v>
      </c>
    </row>
    <row r="312" s="2" customFormat="1" ht="16.5" customHeight="1">
      <c r="A312" s="39"/>
      <c r="B312" s="40"/>
      <c r="C312" s="276" t="s">
        <v>756</v>
      </c>
      <c r="D312" s="276" t="s">
        <v>196</v>
      </c>
      <c r="E312" s="277" t="s">
        <v>1618</v>
      </c>
      <c r="F312" s="278" t="s">
        <v>1619</v>
      </c>
      <c r="G312" s="279" t="s">
        <v>526</v>
      </c>
      <c r="H312" s="280">
        <v>12</v>
      </c>
      <c r="I312" s="281"/>
      <c r="J312" s="282">
        <f>ROUND(I312*H312,2)</f>
        <v>0</v>
      </c>
      <c r="K312" s="278" t="s">
        <v>1</v>
      </c>
      <c r="L312" s="283"/>
      <c r="M312" s="284" t="s">
        <v>1</v>
      </c>
      <c r="N312" s="285" t="s">
        <v>43</v>
      </c>
      <c r="O312" s="92"/>
      <c r="P312" s="228">
        <f>O312*H312</f>
        <v>0</v>
      </c>
      <c r="Q312" s="228">
        <v>0</v>
      </c>
      <c r="R312" s="228">
        <f>Q312*H312</f>
        <v>0</v>
      </c>
      <c r="S312" s="228">
        <v>0</v>
      </c>
      <c r="T312" s="22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1569</v>
      </c>
      <c r="AT312" s="230" t="s">
        <v>196</v>
      </c>
      <c r="AU312" s="230" t="s">
        <v>88</v>
      </c>
      <c r="AY312" s="18" t="s">
        <v>134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86</v>
      </c>
      <c r="BK312" s="231">
        <f>ROUND(I312*H312,2)</f>
        <v>0</v>
      </c>
      <c r="BL312" s="18" t="s">
        <v>688</v>
      </c>
      <c r="BM312" s="230" t="s">
        <v>1620</v>
      </c>
    </row>
    <row r="313" s="2" customFormat="1" ht="24.15" customHeight="1">
      <c r="A313" s="39"/>
      <c r="B313" s="40"/>
      <c r="C313" s="219" t="s">
        <v>760</v>
      </c>
      <c r="D313" s="219" t="s">
        <v>136</v>
      </c>
      <c r="E313" s="220" t="s">
        <v>1621</v>
      </c>
      <c r="F313" s="221" t="s">
        <v>1622</v>
      </c>
      <c r="G313" s="222" t="s">
        <v>526</v>
      </c>
      <c r="H313" s="223">
        <v>6</v>
      </c>
      <c r="I313" s="224"/>
      <c r="J313" s="225">
        <f>ROUND(I313*H313,2)</f>
        <v>0</v>
      </c>
      <c r="K313" s="221" t="s">
        <v>1</v>
      </c>
      <c r="L313" s="45"/>
      <c r="M313" s="226" t="s">
        <v>1</v>
      </c>
      <c r="N313" s="227" t="s">
        <v>43</v>
      </c>
      <c r="O313" s="92"/>
      <c r="P313" s="228">
        <f>O313*H313</f>
        <v>0</v>
      </c>
      <c r="Q313" s="228">
        <v>0</v>
      </c>
      <c r="R313" s="228">
        <f>Q313*H313</f>
        <v>0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688</v>
      </c>
      <c r="AT313" s="230" t="s">
        <v>136</v>
      </c>
      <c r="AU313" s="230" t="s">
        <v>88</v>
      </c>
      <c r="AY313" s="18" t="s">
        <v>134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86</v>
      </c>
      <c r="BK313" s="231">
        <f>ROUND(I313*H313,2)</f>
        <v>0</v>
      </c>
      <c r="BL313" s="18" t="s">
        <v>688</v>
      </c>
      <c r="BM313" s="230" t="s">
        <v>1623</v>
      </c>
    </row>
    <row r="314" s="2" customFormat="1" ht="16.5" customHeight="1">
      <c r="A314" s="39"/>
      <c r="B314" s="40"/>
      <c r="C314" s="276" t="s">
        <v>766</v>
      </c>
      <c r="D314" s="276" t="s">
        <v>196</v>
      </c>
      <c r="E314" s="277" t="s">
        <v>1624</v>
      </c>
      <c r="F314" s="278" t="s">
        <v>1625</v>
      </c>
      <c r="G314" s="279" t="s">
        <v>526</v>
      </c>
      <c r="H314" s="280">
        <v>1</v>
      </c>
      <c r="I314" s="281"/>
      <c r="J314" s="282">
        <f>ROUND(I314*H314,2)</f>
        <v>0</v>
      </c>
      <c r="K314" s="278" t="s">
        <v>1</v>
      </c>
      <c r="L314" s="283"/>
      <c r="M314" s="284" t="s">
        <v>1</v>
      </c>
      <c r="N314" s="285" t="s">
        <v>43</v>
      </c>
      <c r="O314" s="92"/>
      <c r="P314" s="228">
        <f>O314*H314</f>
        <v>0</v>
      </c>
      <c r="Q314" s="228">
        <v>0</v>
      </c>
      <c r="R314" s="228">
        <f>Q314*H314</f>
        <v>0</v>
      </c>
      <c r="S314" s="228">
        <v>0</v>
      </c>
      <c r="T314" s="22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0" t="s">
        <v>1569</v>
      </c>
      <c r="AT314" s="230" t="s">
        <v>196</v>
      </c>
      <c r="AU314" s="230" t="s">
        <v>88</v>
      </c>
      <c r="AY314" s="18" t="s">
        <v>134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8" t="s">
        <v>86</v>
      </c>
      <c r="BK314" s="231">
        <f>ROUND(I314*H314,2)</f>
        <v>0</v>
      </c>
      <c r="BL314" s="18" t="s">
        <v>688</v>
      </c>
      <c r="BM314" s="230" t="s">
        <v>1626</v>
      </c>
    </row>
    <row r="315" s="2" customFormat="1" ht="16.5" customHeight="1">
      <c r="A315" s="39"/>
      <c r="B315" s="40"/>
      <c r="C315" s="276" t="s">
        <v>614</v>
      </c>
      <c r="D315" s="276" t="s">
        <v>196</v>
      </c>
      <c r="E315" s="277" t="s">
        <v>1627</v>
      </c>
      <c r="F315" s="278" t="s">
        <v>1628</v>
      </c>
      <c r="G315" s="279" t="s">
        <v>526</v>
      </c>
      <c r="H315" s="280">
        <v>2</v>
      </c>
      <c r="I315" s="281"/>
      <c r="J315" s="282">
        <f>ROUND(I315*H315,2)</f>
        <v>0</v>
      </c>
      <c r="K315" s="278" t="s">
        <v>1</v>
      </c>
      <c r="L315" s="283"/>
      <c r="M315" s="284" t="s">
        <v>1</v>
      </c>
      <c r="N315" s="285" t="s">
        <v>43</v>
      </c>
      <c r="O315" s="92"/>
      <c r="P315" s="228">
        <f>O315*H315</f>
        <v>0</v>
      </c>
      <c r="Q315" s="228">
        <v>0</v>
      </c>
      <c r="R315" s="228">
        <f>Q315*H315</f>
        <v>0</v>
      </c>
      <c r="S315" s="228">
        <v>0</v>
      </c>
      <c r="T315" s="22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1569</v>
      </c>
      <c r="AT315" s="230" t="s">
        <v>196</v>
      </c>
      <c r="AU315" s="230" t="s">
        <v>88</v>
      </c>
      <c r="AY315" s="18" t="s">
        <v>134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86</v>
      </c>
      <c r="BK315" s="231">
        <f>ROUND(I315*H315,2)</f>
        <v>0</v>
      </c>
      <c r="BL315" s="18" t="s">
        <v>688</v>
      </c>
      <c r="BM315" s="230" t="s">
        <v>1629</v>
      </c>
    </row>
    <row r="316" s="2" customFormat="1" ht="16.5" customHeight="1">
      <c r="A316" s="39"/>
      <c r="B316" s="40"/>
      <c r="C316" s="276" t="s">
        <v>776</v>
      </c>
      <c r="D316" s="276" t="s">
        <v>196</v>
      </c>
      <c r="E316" s="277" t="s">
        <v>1630</v>
      </c>
      <c r="F316" s="278" t="s">
        <v>1631</v>
      </c>
      <c r="G316" s="279" t="s">
        <v>526</v>
      </c>
      <c r="H316" s="280">
        <v>3</v>
      </c>
      <c r="I316" s="281"/>
      <c r="J316" s="282">
        <f>ROUND(I316*H316,2)</f>
        <v>0</v>
      </c>
      <c r="K316" s="278" t="s">
        <v>1</v>
      </c>
      <c r="L316" s="283"/>
      <c r="M316" s="284" t="s">
        <v>1</v>
      </c>
      <c r="N316" s="285" t="s">
        <v>43</v>
      </c>
      <c r="O316" s="92"/>
      <c r="P316" s="228">
        <f>O316*H316</f>
        <v>0</v>
      </c>
      <c r="Q316" s="228">
        <v>0</v>
      </c>
      <c r="R316" s="228">
        <f>Q316*H316</f>
        <v>0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1569</v>
      </c>
      <c r="AT316" s="230" t="s">
        <v>196</v>
      </c>
      <c r="AU316" s="230" t="s">
        <v>88</v>
      </c>
      <c r="AY316" s="18" t="s">
        <v>134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86</v>
      </c>
      <c r="BK316" s="231">
        <f>ROUND(I316*H316,2)</f>
        <v>0</v>
      </c>
      <c r="BL316" s="18" t="s">
        <v>688</v>
      </c>
      <c r="BM316" s="230" t="s">
        <v>1632</v>
      </c>
    </row>
    <row r="317" s="13" customFormat="1">
      <c r="A317" s="13"/>
      <c r="B317" s="232"/>
      <c r="C317" s="233"/>
      <c r="D317" s="234" t="s">
        <v>143</v>
      </c>
      <c r="E317" s="235" t="s">
        <v>1</v>
      </c>
      <c r="F317" s="236" t="s">
        <v>1633</v>
      </c>
      <c r="G317" s="233"/>
      <c r="H317" s="237">
        <v>3</v>
      </c>
      <c r="I317" s="238"/>
      <c r="J317" s="233"/>
      <c r="K317" s="233"/>
      <c r="L317" s="239"/>
      <c r="M317" s="240"/>
      <c r="N317" s="241"/>
      <c r="O317" s="241"/>
      <c r="P317" s="241"/>
      <c r="Q317" s="241"/>
      <c r="R317" s="241"/>
      <c r="S317" s="241"/>
      <c r="T317" s="242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3" t="s">
        <v>143</v>
      </c>
      <c r="AU317" s="243" t="s">
        <v>88</v>
      </c>
      <c r="AV317" s="13" t="s">
        <v>88</v>
      </c>
      <c r="AW317" s="13" t="s">
        <v>35</v>
      </c>
      <c r="AX317" s="13" t="s">
        <v>86</v>
      </c>
      <c r="AY317" s="243" t="s">
        <v>134</v>
      </c>
    </row>
    <row r="318" s="2" customFormat="1" ht="24.15" customHeight="1">
      <c r="A318" s="39"/>
      <c r="B318" s="40"/>
      <c r="C318" s="219" t="s">
        <v>781</v>
      </c>
      <c r="D318" s="219" t="s">
        <v>136</v>
      </c>
      <c r="E318" s="220" t="s">
        <v>1634</v>
      </c>
      <c r="F318" s="221" t="s">
        <v>1635</v>
      </c>
      <c r="G318" s="222" t="s">
        <v>256</v>
      </c>
      <c r="H318" s="223">
        <v>62.5</v>
      </c>
      <c r="I318" s="224"/>
      <c r="J318" s="225">
        <f>ROUND(I318*H318,2)</f>
        <v>0</v>
      </c>
      <c r="K318" s="221" t="s">
        <v>1</v>
      </c>
      <c r="L318" s="45"/>
      <c r="M318" s="226" t="s">
        <v>1</v>
      </c>
      <c r="N318" s="227" t="s">
        <v>43</v>
      </c>
      <c r="O318" s="92"/>
      <c r="P318" s="228">
        <f>O318*H318</f>
        <v>0</v>
      </c>
      <c r="Q318" s="228">
        <v>1E-05</v>
      </c>
      <c r="R318" s="228">
        <f>Q318*H318</f>
        <v>0.000625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688</v>
      </c>
      <c r="AT318" s="230" t="s">
        <v>136</v>
      </c>
      <c r="AU318" s="230" t="s">
        <v>88</v>
      </c>
      <c r="AY318" s="18" t="s">
        <v>134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86</v>
      </c>
      <c r="BK318" s="231">
        <f>ROUND(I318*H318,2)</f>
        <v>0</v>
      </c>
      <c r="BL318" s="18" t="s">
        <v>688</v>
      </c>
      <c r="BM318" s="230" t="s">
        <v>1636</v>
      </c>
    </row>
    <row r="319" s="13" customFormat="1">
      <c r="A319" s="13"/>
      <c r="B319" s="232"/>
      <c r="C319" s="233"/>
      <c r="D319" s="234" t="s">
        <v>143</v>
      </c>
      <c r="E319" s="235" t="s">
        <v>1</v>
      </c>
      <c r="F319" s="236" t="s">
        <v>1637</v>
      </c>
      <c r="G319" s="233"/>
      <c r="H319" s="237">
        <v>62.5</v>
      </c>
      <c r="I319" s="238"/>
      <c r="J319" s="233"/>
      <c r="K319" s="233"/>
      <c r="L319" s="239"/>
      <c r="M319" s="240"/>
      <c r="N319" s="241"/>
      <c r="O319" s="241"/>
      <c r="P319" s="241"/>
      <c r="Q319" s="241"/>
      <c r="R319" s="241"/>
      <c r="S319" s="241"/>
      <c r="T319" s="242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3" t="s">
        <v>143</v>
      </c>
      <c r="AU319" s="243" t="s">
        <v>88</v>
      </c>
      <c r="AV319" s="13" t="s">
        <v>88</v>
      </c>
      <c r="AW319" s="13" t="s">
        <v>35</v>
      </c>
      <c r="AX319" s="13" t="s">
        <v>86</v>
      </c>
      <c r="AY319" s="243" t="s">
        <v>134</v>
      </c>
    </row>
    <row r="320" s="2" customFormat="1" ht="24.15" customHeight="1">
      <c r="A320" s="39"/>
      <c r="B320" s="40"/>
      <c r="C320" s="219" t="s">
        <v>787</v>
      </c>
      <c r="D320" s="219" t="s">
        <v>136</v>
      </c>
      <c r="E320" s="220" t="s">
        <v>1638</v>
      </c>
      <c r="F320" s="221" t="s">
        <v>1639</v>
      </c>
      <c r="G320" s="222" t="s">
        <v>192</v>
      </c>
      <c r="H320" s="223">
        <v>1.375</v>
      </c>
      <c r="I320" s="224"/>
      <c r="J320" s="225">
        <f>ROUND(I320*H320,2)</f>
        <v>0</v>
      </c>
      <c r="K320" s="221" t="s">
        <v>1</v>
      </c>
      <c r="L320" s="45"/>
      <c r="M320" s="226" t="s">
        <v>1</v>
      </c>
      <c r="N320" s="227" t="s">
        <v>43</v>
      </c>
      <c r="O320" s="92"/>
      <c r="P320" s="228">
        <f>O320*H320</f>
        <v>0</v>
      </c>
      <c r="Q320" s="228">
        <v>0</v>
      </c>
      <c r="R320" s="228">
        <f>Q320*H320</f>
        <v>0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688</v>
      </c>
      <c r="AT320" s="230" t="s">
        <v>136</v>
      </c>
      <c r="AU320" s="230" t="s">
        <v>88</v>
      </c>
      <c r="AY320" s="18" t="s">
        <v>134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86</v>
      </c>
      <c r="BK320" s="231">
        <f>ROUND(I320*H320,2)</f>
        <v>0</v>
      </c>
      <c r="BL320" s="18" t="s">
        <v>688</v>
      </c>
      <c r="BM320" s="230" t="s">
        <v>1640</v>
      </c>
    </row>
    <row r="321" s="13" customFormat="1">
      <c r="A321" s="13"/>
      <c r="B321" s="232"/>
      <c r="C321" s="233"/>
      <c r="D321" s="234" t="s">
        <v>143</v>
      </c>
      <c r="E321" s="235" t="s">
        <v>1</v>
      </c>
      <c r="F321" s="236" t="s">
        <v>1641</v>
      </c>
      <c r="G321" s="233"/>
      <c r="H321" s="237">
        <v>0.55</v>
      </c>
      <c r="I321" s="238"/>
      <c r="J321" s="233"/>
      <c r="K321" s="233"/>
      <c r="L321" s="239"/>
      <c r="M321" s="240"/>
      <c r="N321" s="241"/>
      <c r="O321" s="241"/>
      <c r="P321" s="241"/>
      <c r="Q321" s="241"/>
      <c r="R321" s="241"/>
      <c r="S321" s="241"/>
      <c r="T321" s="24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3" t="s">
        <v>143</v>
      </c>
      <c r="AU321" s="243" t="s">
        <v>88</v>
      </c>
      <c r="AV321" s="13" t="s">
        <v>88</v>
      </c>
      <c r="AW321" s="13" t="s">
        <v>35</v>
      </c>
      <c r="AX321" s="13" t="s">
        <v>78</v>
      </c>
      <c r="AY321" s="243" t="s">
        <v>134</v>
      </c>
    </row>
    <row r="322" s="13" customFormat="1">
      <c r="A322" s="13"/>
      <c r="B322" s="232"/>
      <c r="C322" s="233"/>
      <c r="D322" s="234" t="s">
        <v>143</v>
      </c>
      <c r="E322" s="235" t="s">
        <v>1</v>
      </c>
      <c r="F322" s="236" t="s">
        <v>1642</v>
      </c>
      <c r="G322" s="233"/>
      <c r="H322" s="237">
        <v>0.825</v>
      </c>
      <c r="I322" s="238"/>
      <c r="J322" s="233"/>
      <c r="K322" s="233"/>
      <c r="L322" s="239"/>
      <c r="M322" s="240"/>
      <c r="N322" s="241"/>
      <c r="O322" s="241"/>
      <c r="P322" s="241"/>
      <c r="Q322" s="241"/>
      <c r="R322" s="241"/>
      <c r="S322" s="241"/>
      <c r="T322" s="24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3" t="s">
        <v>143</v>
      </c>
      <c r="AU322" s="243" t="s">
        <v>88</v>
      </c>
      <c r="AV322" s="13" t="s">
        <v>88</v>
      </c>
      <c r="AW322" s="13" t="s">
        <v>35</v>
      </c>
      <c r="AX322" s="13" t="s">
        <v>78</v>
      </c>
      <c r="AY322" s="243" t="s">
        <v>134</v>
      </c>
    </row>
    <row r="323" s="16" customFormat="1">
      <c r="A323" s="16"/>
      <c r="B323" s="265"/>
      <c r="C323" s="266"/>
      <c r="D323" s="234" t="s">
        <v>143</v>
      </c>
      <c r="E323" s="267" t="s">
        <v>1308</v>
      </c>
      <c r="F323" s="268" t="s">
        <v>162</v>
      </c>
      <c r="G323" s="266"/>
      <c r="H323" s="269">
        <v>1.375</v>
      </c>
      <c r="I323" s="270"/>
      <c r="J323" s="266"/>
      <c r="K323" s="266"/>
      <c r="L323" s="271"/>
      <c r="M323" s="272"/>
      <c r="N323" s="273"/>
      <c r="O323" s="273"/>
      <c r="P323" s="273"/>
      <c r="Q323" s="273"/>
      <c r="R323" s="273"/>
      <c r="S323" s="273"/>
      <c r="T323" s="274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T323" s="275" t="s">
        <v>143</v>
      </c>
      <c r="AU323" s="275" t="s">
        <v>88</v>
      </c>
      <c r="AV323" s="16" t="s">
        <v>141</v>
      </c>
      <c r="AW323" s="16" t="s">
        <v>35</v>
      </c>
      <c r="AX323" s="16" t="s">
        <v>86</v>
      </c>
      <c r="AY323" s="275" t="s">
        <v>134</v>
      </c>
    </row>
    <row r="324" s="2" customFormat="1" ht="24.15" customHeight="1">
      <c r="A324" s="39"/>
      <c r="B324" s="40"/>
      <c r="C324" s="276" t="s">
        <v>789</v>
      </c>
      <c r="D324" s="276" t="s">
        <v>196</v>
      </c>
      <c r="E324" s="277" t="s">
        <v>1643</v>
      </c>
      <c r="F324" s="278" t="s">
        <v>1644</v>
      </c>
      <c r="G324" s="279" t="s">
        <v>1645</v>
      </c>
      <c r="H324" s="280">
        <v>4</v>
      </c>
      <c r="I324" s="281"/>
      <c r="J324" s="282">
        <f>ROUND(I324*H324,2)</f>
        <v>0</v>
      </c>
      <c r="K324" s="278" t="s">
        <v>1</v>
      </c>
      <c r="L324" s="283"/>
      <c r="M324" s="284" t="s">
        <v>1</v>
      </c>
      <c r="N324" s="285" t="s">
        <v>43</v>
      </c>
      <c r="O324" s="92"/>
      <c r="P324" s="228">
        <f>O324*H324</f>
        <v>0</v>
      </c>
      <c r="Q324" s="228">
        <v>0</v>
      </c>
      <c r="R324" s="228">
        <f>Q324*H324</f>
        <v>0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1569</v>
      </c>
      <c r="AT324" s="230" t="s">
        <v>196</v>
      </c>
      <c r="AU324" s="230" t="s">
        <v>88</v>
      </c>
      <c r="AY324" s="18" t="s">
        <v>134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86</v>
      </c>
      <c r="BK324" s="231">
        <f>ROUND(I324*H324,2)</f>
        <v>0</v>
      </c>
      <c r="BL324" s="18" t="s">
        <v>688</v>
      </c>
      <c r="BM324" s="230" t="s">
        <v>1646</v>
      </c>
    </row>
    <row r="325" s="13" customFormat="1">
      <c r="A325" s="13"/>
      <c r="B325" s="232"/>
      <c r="C325" s="233"/>
      <c r="D325" s="234" t="s">
        <v>143</v>
      </c>
      <c r="E325" s="235" t="s">
        <v>1</v>
      </c>
      <c r="F325" s="236" t="s">
        <v>1647</v>
      </c>
      <c r="G325" s="233"/>
      <c r="H325" s="237">
        <v>3.163</v>
      </c>
      <c r="I325" s="238"/>
      <c r="J325" s="233"/>
      <c r="K325" s="233"/>
      <c r="L325" s="239"/>
      <c r="M325" s="240"/>
      <c r="N325" s="241"/>
      <c r="O325" s="241"/>
      <c r="P325" s="241"/>
      <c r="Q325" s="241"/>
      <c r="R325" s="241"/>
      <c r="S325" s="241"/>
      <c r="T325" s="24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3" t="s">
        <v>143</v>
      </c>
      <c r="AU325" s="243" t="s">
        <v>88</v>
      </c>
      <c r="AV325" s="13" t="s">
        <v>88</v>
      </c>
      <c r="AW325" s="13" t="s">
        <v>35</v>
      </c>
      <c r="AX325" s="13" t="s">
        <v>78</v>
      </c>
      <c r="AY325" s="243" t="s">
        <v>134</v>
      </c>
    </row>
    <row r="326" s="13" customFormat="1">
      <c r="A326" s="13"/>
      <c r="B326" s="232"/>
      <c r="C326" s="233"/>
      <c r="D326" s="234" t="s">
        <v>143</v>
      </c>
      <c r="E326" s="235" t="s">
        <v>1</v>
      </c>
      <c r="F326" s="236" t="s">
        <v>141</v>
      </c>
      <c r="G326" s="233"/>
      <c r="H326" s="237">
        <v>4</v>
      </c>
      <c r="I326" s="238"/>
      <c r="J326" s="233"/>
      <c r="K326" s="233"/>
      <c r="L326" s="239"/>
      <c r="M326" s="240"/>
      <c r="N326" s="241"/>
      <c r="O326" s="241"/>
      <c r="P326" s="241"/>
      <c r="Q326" s="241"/>
      <c r="R326" s="241"/>
      <c r="S326" s="241"/>
      <c r="T326" s="242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3" t="s">
        <v>143</v>
      </c>
      <c r="AU326" s="243" t="s">
        <v>88</v>
      </c>
      <c r="AV326" s="13" t="s">
        <v>88</v>
      </c>
      <c r="AW326" s="13" t="s">
        <v>35</v>
      </c>
      <c r="AX326" s="13" t="s">
        <v>86</v>
      </c>
      <c r="AY326" s="243" t="s">
        <v>134</v>
      </c>
    </row>
    <row r="327" s="2" customFormat="1" ht="16.5" customHeight="1">
      <c r="A327" s="39"/>
      <c r="B327" s="40"/>
      <c r="C327" s="276" t="s">
        <v>792</v>
      </c>
      <c r="D327" s="276" t="s">
        <v>196</v>
      </c>
      <c r="E327" s="277" t="s">
        <v>1648</v>
      </c>
      <c r="F327" s="278" t="s">
        <v>1649</v>
      </c>
      <c r="G327" s="279" t="s">
        <v>526</v>
      </c>
      <c r="H327" s="280">
        <v>1</v>
      </c>
      <c r="I327" s="281"/>
      <c r="J327" s="282">
        <f>ROUND(I327*H327,2)</f>
        <v>0</v>
      </c>
      <c r="K327" s="278" t="s">
        <v>1</v>
      </c>
      <c r="L327" s="283"/>
      <c r="M327" s="284" t="s">
        <v>1</v>
      </c>
      <c r="N327" s="285" t="s">
        <v>43</v>
      </c>
      <c r="O327" s="92"/>
      <c r="P327" s="228">
        <f>O327*H327</f>
        <v>0</v>
      </c>
      <c r="Q327" s="228">
        <v>0</v>
      </c>
      <c r="R327" s="228">
        <f>Q327*H327</f>
        <v>0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1569</v>
      </c>
      <c r="AT327" s="230" t="s">
        <v>196</v>
      </c>
      <c r="AU327" s="230" t="s">
        <v>88</v>
      </c>
      <c r="AY327" s="18" t="s">
        <v>134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86</v>
      </c>
      <c r="BK327" s="231">
        <f>ROUND(I327*H327,2)</f>
        <v>0</v>
      </c>
      <c r="BL327" s="18" t="s">
        <v>688</v>
      </c>
      <c r="BM327" s="230" t="s">
        <v>1650</v>
      </c>
    </row>
    <row r="328" s="2" customFormat="1" ht="16.5" customHeight="1">
      <c r="A328" s="39"/>
      <c r="B328" s="40"/>
      <c r="C328" s="219" t="s">
        <v>796</v>
      </c>
      <c r="D328" s="219" t="s">
        <v>136</v>
      </c>
      <c r="E328" s="220" t="s">
        <v>1651</v>
      </c>
      <c r="F328" s="221" t="s">
        <v>1652</v>
      </c>
      <c r="G328" s="222" t="s">
        <v>526</v>
      </c>
      <c r="H328" s="223">
        <v>2</v>
      </c>
      <c r="I328" s="224"/>
      <c r="J328" s="225">
        <f>ROUND(I328*H328,2)</f>
        <v>0</v>
      </c>
      <c r="K328" s="221" t="s">
        <v>1</v>
      </c>
      <c r="L328" s="45"/>
      <c r="M328" s="226" t="s">
        <v>1</v>
      </c>
      <c r="N328" s="227" t="s">
        <v>43</v>
      </c>
      <c r="O328" s="92"/>
      <c r="P328" s="228">
        <f>O328*H328</f>
        <v>0</v>
      </c>
      <c r="Q328" s="228">
        <v>0</v>
      </c>
      <c r="R328" s="228">
        <f>Q328*H328</f>
        <v>0</v>
      </c>
      <c r="S328" s="228">
        <v>0</v>
      </c>
      <c r="T328" s="22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688</v>
      </c>
      <c r="AT328" s="230" t="s">
        <v>136</v>
      </c>
      <c r="AU328" s="230" t="s">
        <v>88</v>
      </c>
      <c r="AY328" s="18" t="s">
        <v>134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86</v>
      </c>
      <c r="BK328" s="231">
        <f>ROUND(I328*H328,2)</f>
        <v>0</v>
      </c>
      <c r="BL328" s="18" t="s">
        <v>688</v>
      </c>
      <c r="BM328" s="230" t="s">
        <v>1653</v>
      </c>
    </row>
    <row r="329" s="13" customFormat="1">
      <c r="A329" s="13"/>
      <c r="B329" s="232"/>
      <c r="C329" s="233"/>
      <c r="D329" s="234" t="s">
        <v>143</v>
      </c>
      <c r="E329" s="235" t="s">
        <v>1</v>
      </c>
      <c r="F329" s="236" t="s">
        <v>1654</v>
      </c>
      <c r="G329" s="233"/>
      <c r="H329" s="237">
        <v>2</v>
      </c>
      <c r="I329" s="238"/>
      <c r="J329" s="233"/>
      <c r="K329" s="233"/>
      <c r="L329" s="239"/>
      <c r="M329" s="240"/>
      <c r="N329" s="241"/>
      <c r="O329" s="241"/>
      <c r="P329" s="241"/>
      <c r="Q329" s="241"/>
      <c r="R329" s="241"/>
      <c r="S329" s="241"/>
      <c r="T329" s="242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3" t="s">
        <v>143</v>
      </c>
      <c r="AU329" s="243" t="s">
        <v>88</v>
      </c>
      <c r="AV329" s="13" t="s">
        <v>88</v>
      </c>
      <c r="AW329" s="13" t="s">
        <v>35</v>
      </c>
      <c r="AX329" s="13" t="s">
        <v>86</v>
      </c>
      <c r="AY329" s="243" t="s">
        <v>134</v>
      </c>
    </row>
    <row r="330" s="2" customFormat="1" ht="24.15" customHeight="1">
      <c r="A330" s="39"/>
      <c r="B330" s="40"/>
      <c r="C330" s="276" t="s">
        <v>625</v>
      </c>
      <c r="D330" s="276" t="s">
        <v>196</v>
      </c>
      <c r="E330" s="277" t="s">
        <v>1655</v>
      </c>
      <c r="F330" s="278" t="s">
        <v>1656</v>
      </c>
      <c r="G330" s="279" t="s">
        <v>526</v>
      </c>
      <c r="H330" s="280">
        <v>2</v>
      </c>
      <c r="I330" s="281"/>
      <c r="J330" s="282">
        <f>ROUND(I330*H330,2)</f>
        <v>0</v>
      </c>
      <c r="K330" s="278" t="s">
        <v>1</v>
      </c>
      <c r="L330" s="283"/>
      <c r="M330" s="284" t="s">
        <v>1</v>
      </c>
      <c r="N330" s="285" t="s">
        <v>43</v>
      </c>
      <c r="O330" s="92"/>
      <c r="P330" s="228">
        <f>O330*H330</f>
        <v>0</v>
      </c>
      <c r="Q330" s="228">
        <v>0.014</v>
      </c>
      <c r="R330" s="228">
        <f>Q330*H330</f>
        <v>0.028000000000000004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1569</v>
      </c>
      <c r="AT330" s="230" t="s">
        <v>196</v>
      </c>
      <c r="AU330" s="230" t="s">
        <v>88</v>
      </c>
      <c r="AY330" s="18" t="s">
        <v>134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86</v>
      </c>
      <c r="BK330" s="231">
        <f>ROUND(I330*H330,2)</f>
        <v>0</v>
      </c>
      <c r="BL330" s="18" t="s">
        <v>688</v>
      </c>
      <c r="BM330" s="230" t="s">
        <v>1657</v>
      </c>
    </row>
    <row r="331" s="13" customFormat="1">
      <c r="A331" s="13"/>
      <c r="B331" s="232"/>
      <c r="C331" s="233"/>
      <c r="D331" s="234" t="s">
        <v>143</v>
      </c>
      <c r="E331" s="235" t="s">
        <v>1</v>
      </c>
      <c r="F331" s="236" t="s">
        <v>88</v>
      </c>
      <c r="G331" s="233"/>
      <c r="H331" s="237">
        <v>2</v>
      </c>
      <c r="I331" s="238"/>
      <c r="J331" s="233"/>
      <c r="K331" s="233"/>
      <c r="L331" s="239"/>
      <c r="M331" s="240"/>
      <c r="N331" s="241"/>
      <c r="O331" s="241"/>
      <c r="P331" s="241"/>
      <c r="Q331" s="241"/>
      <c r="R331" s="241"/>
      <c r="S331" s="241"/>
      <c r="T331" s="24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3" t="s">
        <v>143</v>
      </c>
      <c r="AU331" s="243" t="s">
        <v>88</v>
      </c>
      <c r="AV331" s="13" t="s">
        <v>88</v>
      </c>
      <c r="AW331" s="13" t="s">
        <v>35</v>
      </c>
      <c r="AX331" s="13" t="s">
        <v>86</v>
      </c>
      <c r="AY331" s="243" t="s">
        <v>134</v>
      </c>
    </row>
    <row r="332" s="2" customFormat="1" ht="24.15" customHeight="1">
      <c r="A332" s="39"/>
      <c r="B332" s="40"/>
      <c r="C332" s="276" t="s">
        <v>1118</v>
      </c>
      <c r="D332" s="276" t="s">
        <v>196</v>
      </c>
      <c r="E332" s="277" t="s">
        <v>1658</v>
      </c>
      <c r="F332" s="278" t="s">
        <v>1659</v>
      </c>
      <c r="G332" s="279" t="s">
        <v>526</v>
      </c>
      <c r="H332" s="280">
        <v>2</v>
      </c>
      <c r="I332" s="281"/>
      <c r="J332" s="282">
        <f>ROUND(I332*H332,2)</f>
        <v>0</v>
      </c>
      <c r="K332" s="278" t="s">
        <v>1</v>
      </c>
      <c r="L332" s="283"/>
      <c r="M332" s="284" t="s">
        <v>1</v>
      </c>
      <c r="N332" s="285" t="s">
        <v>43</v>
      </c>
      <c r="O332" s="92"/>
      <c r="P332" s="228">
        <f>O332*H332</f>
        <v>0</v>
      </c>
      <c r="Q332" s="228">
        <v>0.0025</v>
      </c>
      <c r="R332" s="228">
        <f>Q332*H332</f>
        <v>0.005</v>
      </c>
      <c r="S332" s="228">
        <v>0</v>
      </c>
      <c r="T332" s="22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0" t="s">
        <v>1569</v>
      </c>
      <c r="AT332" s="230" t="s">
        <v>196</v>
      </c>
      <c r="AU332" s="230" t="s">
        <v>88</v>
      </c>
      <c r="AY332" s="18" t="s">
        <v>134</v>
      </c>
      <c r="BE332" s="231">
        <f>IF(N332="základní",J332,0)</f>
        <v>0</v>
      </c>
      <c r="BF332" s="231">
        <f>IF(N332="snížená",J332,0)</f>
        <v>0</v>
      </c>
      <c r="BG332" s="231">
        <f>IF(N332="zákl. přenesená",J332,0)</f>
        <v>0</v>
      </c>
      <c r="BH332" s="231">
        <f>IF(N332="sníž. přenesená",J332,0)</f>
        <v>0</v>
      </c>
      <c r="BI332" s="231">
        <f>IF(N332="nulová",J332,0)</f>
        <v>0</v>
      </c>
      <c r="BJ332" s="18" t="s">
        <v>86</v>
      </c>
      <c r="BK332" s="231">
        <f>ROUND(I332*H332,2)</f>
        <v>0</v>
      </c>
      <c r="BL332" s="18" t="s">
        <v>688</v>
      </c>
      <c r="BM332" s="230" t="s">
        <v>1660</v>
      </c>
    </row>
    <row r="333" s="2" customFormat="1" ht="16.5" customHeight="1">
      <c r="A333" s="39"/>
      <c r="B333" s="40"/>
      <c r="C333" s="219" t="s">
        <v>1122</v>
      </c>
      <c r="D333" s="219" t="s">
        <v>136</v>
      </c>
      <c r="E333" s="220" t="s">
        <v>1661</v>
      </c>
      <c r="F333" s="221" t="s">
        <v>1662</v>
      </c>
      <c r="G333" s="222" t="s">
        <v>256</v>
      </c>
      <c r="H333" s="223">
        <v>68.5</v>
      </c>
      <c r="I333" s="224"/>
      <c r="J333" s="225">
        <f>ROUND(I333*H333,2)</f>
        <v>0</v>
      </c>
      <c r="K333" s="221" t="s">
        <v>1</v>
      </c>
      <c r="L333" s="45"/>
      <c r="M333" s="226" t="s">
        <v>1</v>
      </c>
      <c r="N333" s="227" t="s">
        <v>43</v>
      </c>
      <c r="O333" s="92"/>
      <c r="P333" s="228">
        <f>O333*H333</f>
        <v>0</v>
      </c>
      <c r="Q333" s="228">
        <v>0</v>
      </c>
      <c r="R333" s="228">
        <f>Q333*H333</f>
        <v>0</v>
      </c>
      <c r="S333" s="228">
        <v>0</v>
      </c>
      <c r="T333" s="22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0" t="s">
        <v>688</v>
      </c>
      <c r="AT333" s="230" t="s">
        <v>136</v>
      </c>
      <c r="AU333" s="230" t="s">
        <v>88</v>
      </c>
      <c r="AY333" s="18" t="s">
        <v>134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8" t="s">
        <v>86</v>
      </c>
      <c r="BK333" s="231">
        <f>ROUND(I333*H333,2)</f>
        <v>0</v>
      </c>
      <c r="BL333" s="18" t="s">
        <v>688</v>
      </c>
      <c r="BM333" s="230" t="s">
        <v>1663</v>
      </c>
    </row>
    <row r="334" s="2" customFormat="1" ht="16.5" customHeight="1">
      <c r="A334" s="39"/>
      <c r="B334" s="40"/>
      <c r="C334" s="219" t="s">
        <v>1127</v>
      </c>
      <c r="D334" s="219" t="s">
        <v>136</v>
      </c>
      <c r="E334" s="220" t="s">
        <v>1664</v>
      </c>
      <c r="F334" s="221" t="s">
        <v>1665</v>
      </c>
      <c r="G334" s="222" t="s">
        <v>526</v>
      </c>
      <c r="H334" s="223">
        <v>2</v>
      </c>
      <c r="I334" s="224"/>
      <c r="J334" s="225">
        <f>ROUND(I334*H334,2)</f>
        <v>0</v>
      </c>
      <c r="K334" s="221" t="s">
        <v>1</v>
      </c>
      <c r="L334" s="45"/>
      <c r="M334" s="226" t="s">
        <v>1</v>
      </c>
      <c r="N334" s="227" t="s">
        <v>43</v>
      </c>
      <c r="O334" s="92"/>
      <c r="P334" s="228">
        <f>O334*H334</f>
        <v>0</v>
      </c>
      <c r="Q334" s="228">
        <v>0.00372</v>
      </c>
      <c r="R334" s="228">
        <f>Q334*H334</f>
        <v>0.00744</v>
      </c>
      <c r="S334" s="228">
        <v>0</v>
      </c>
      <c r="T334" s="229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0" t="s">
        <v>688</v>
      </c>
      <c r="AT334" s="230" t="s">
        <v>136</v>
      </c>
      <c r="AU334" s="230" t="s">
        <v>88</v>
      </c>
      <c r="AY334" s="18" t="s">
        <v>134</v>
      </c>
      <c r="BE334" s="231">
        <f>IF(N334="základní",J334,0)</f>
        <v>0</v>
      </c>
      <c r="BF334" s="231">
        <f>IF(N334="snížená",J334,0)</f>
        <v>0</v>
      </c>
      <c r="BG334" s="231">
        <f>IF(N334="zákl. přenesená",J334,0)</f>
        <v>0</v>
      </c>
      <c r="BH334" s="231">
        <f>IF(N334="sníž. přenesená",J334,0)</f>
        <v>0</v>
      </c>
      <c r="BI334" s="231">
        <f>IF(N334="nulová",J334,0)</f>
        <v>0</v>
      </c>
      <c r="BJ334" s="18" t="s">
        <v>86</v>
      </c>
      <c r="BK334" s="231">
        <f>ROUND(I334*H334,2)</f>
        <v>0</v>
      </c>
      <c r="BL334" s="18" t="s">
        <v>688</v>
      </c>
      <c r="BM334" s="230" t="s">
        <v>1666</v>
      </c>
    </row>
    <row r="335" s="2" customFormat="1" ht="16.5" customHeight="1">
      <c r="A335" s="39"/>
      <c r="B335" s="40"/>
      <c r="C335" s="276" t="s">
        <v>1131</v>
      </c>
      <c r="D335" s="276" t="s">
        <v>196</v>
      </c>
      <c r="E335" s="277" t="s">
        <v>1667</v>
      </c>
      <c r="F335" s="278" t="s">
        <v>1668</v>
      </c>
      <c r="G335" s="279" t="s">
        <v>526</v>
      </c>
      <c r="H335" s="280">
        <v>2</v>
      </c>
      <c r="I335" s="281"/>
      <c r="J335" s="282">
        <f>ROUND(I335*H335,2)</f>
        <v>0</v>
      </c>
      <c r="K335" s="278" t="s">
        <v>1</v>
      </c>
      <c r="L335" s="283"/>
      <c r="M335" s="284" t="s">
        <v>1</v>
      </c>
      <c r="N335" s="285" t="s">
        <v>43</v>
      </c>
      <c r="O335" s="92"/>
      <c r="P335" s="228">
        <f>O335*H335</f>
        <v>0</v>
      </c>
      <c r="Q335" s="228">
        <v>0</v>
      </c>
      <c r="R335" s="228">
        <f>Q335*H335</f>
        <v>0</v>
      </c>
      <c r="S335" s="228">
        <v>0</v>
      </c>
      <c r="T335" s="22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0" t="s">
        <v>1541</v>
      </c>
      <c r="AT335" s="230" t="s">
        <v>196</v>
      </c>
      <c r="AU335" s="230" t="s">
        <v>88</v>
      </c>
      <c r="AY335" s="18" t="s">
        <v>134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8" t="s">
        <v>86</v>
      </c>
      <c r="BK335" s="231">
        <f>ROUND(I335*H335,2)</f>
        <v>0</v>
      </c>
      <c r="BL335" s="18" t="s">
        <v>1541</v>
      </c>
      <c r="BM335" s="230" t="s">
        <v>1669</v>
      </c>
    </row>
    <row r="336" s="12" customFormat="1" ht="22.8" customHeight="1">
      <c r="A336" s="12"/>
      <c r="B336" s="203"/>
      <c r="C336" s="204"/>
      <c r="D336" s="205" t="s">
        <v>77</v>
      </c>
      <c r="E336" s="217" t="s">
        <v>1670</v>
      </c>
      <c r="F336" s="217" t="s">
        <v>1671</v>
      </c>
      <c r="G336" s="204"/>
      <c r="H336" s="204"/>
      <c r="I336" s="207"/>
      <c r="J336" s="218">
        <f>BK336</f>
        <v>0</v>
      </c>
      <c r="K336" s="204"/>
      <c r="L336" s="209"/>
      <c r="M336" s="210"/>
      <c r="N336" s="211"/>
      <c r="O336" s="211"/>
      <c r="P336" s="212">
        <f>SUM(P337:P343)</f>
        <v>0</v>
      </c>
      <c r="Q336" s="211"/>
      <c r="R336" s="212">
        <f>SUM(R337:R343)</f>
        <v>0.516</v>
      </c>
      <c r="S336" s="211"/>
      <c r="T336" s="213">
        <f>SUM(T337:T343)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14" t="s">
        <v>149</v>
      </c>
      <c r="AT336" s="215" t="s">
        <v>77</v>
      </c>
      <c r="AU336" s="215" t="s">
        <v>86</v>
      </c>
      <c r="AY336" s="214" t="s">
        <v>134</v>
      </c>
      <c r="BK336" s="216">
        <f>SUM(BK337:BK343)</f>
        <v>0</v>
      </c>
    </row>
    <row r="337" s="2" customFormat="1" ht="33" customHeight="1">
      <c r="A337" s="39"/>
      <c r="B337" s="40"/>
      <c r="C337" s="219" t="s">
        <v>1135</v>
      </c>
      <c r="D337" s="219" t="s">
        <v>136</v>
      </c>
      <c r="E337" s="220" t="s">
        <v>1672</v>
      </c>
      <c r="F337" s="221" t="s">
        <v>1673</v>
      </c>
      <c r="G337" s="222" t="s">
        <v>256</v>
      </c>
      <c r="H337" s="223">
        <v>12</v>
      </c>
      <c r="I337" s="224"/>
      <c r="J337" s="225">
        <f>ROUND(I337*H337,2)</f>
        <v>0</v>
      </c>
      <c r="K337" s="221" t="s">
        <v>1</v>
      </c>
      <c r="L337" s="45"/>
      <c r="M337" s="226" t="s">
        <v>1</v>
      </c>
      <c r="N337" s="227" t="s">
        <v>43</v>
      </c>
      <c r="O337" s="92"/>
      <c r="P337" s="228">
        <f>O337*H337</f>
        <v>0</v>
      </c>
      <c r="Q337" s="228">
        <v>0</v>
      </c>
      <c r="R337" s="228">
        <f>Q337*H337</f>
        <v>0</v>
      </c>
      <c r="S337" s="228">
        <v>0</v>
      </c>
      <c r="T337" s="22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0" t="s">
        <v>688</v>
      </c>
      <c r="AT337" s="230" t="s">
        <v>136</v>
      </c>
      <c r="AU337" s="230" t="s">
        <v>88</v>
      </c>
      <c r="AY337" s="18" t="s">
        <v>134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8" t="s">
        <v>86</v>
      </c>
      <c r="BK337" s="231">
        <f>ROUND(I337*H337,2)</f>
        <v>0</v>
      </c>
      <c r="BL337" s="18" t="s">
        <v>688</v>
      </c>
      <c r="BM337" s="230" t="s">
        <v>1674</v>
      </c>
    </row>
    <row r="338" s="13" customFormat="1">
      <c r="A338" s="13"/>
      <c r="B338" s="232"/>
      <c r="C338" s="233"/>
      <c r="D338" s="234" t="s">
        <v>143</v>
      </c>
      <c r="E338" s="235" t="s">
        <v>1</v>
      </c>
      <c r="F338" s="236" t="s">
        <v>8</v>
      </c>
      <c r="G338" s="233"/>
      <c r="H338" s="237">
        <v>12</v>
      </c>
      <c r="I338" s="238"/>
      <c r="J338" s="233"/>
      <c r="K338" s="233"/>
      <c r="L338" s="239"/>
      <c r="M338" s="240"/>
      <c r="N338" s="241"/>
      <c r="O338" s="241"/>
      <c r="P338" s="241"/>
      <c r="Q338" s="241"/>
      <c r="R338" s="241"/>
      <c r="S338" s="241"/>
      <c r="T338" s="242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3" t="s">
        <v>143</v>
      </c>
      <c r="AU338" s="243" t="s">
        <v>88</v>
      </c>
      <c r="AV338" s="13" t="s">
        <v>88</v>
      </c>
      <c r="AW338" s="13" t="s">
        <v>35</v>
      </c>
      <c r="AX338" s="13" t="s">
        <v>78</v>
      </c>
      <c r="AY338" s="243" t="s">
        <v>134</v>
      </c>
    </row>
    <row r="339" s="15" customFormat="1">
      <c r="A339" s="15"/>
      <c r="B339" s="254"/>
      <c r="C339" s="255"/>
      <c r="D339" s="234" t="s">
        <v>143</v>
      </c>
      <c r="E339" s="256" t="s">
        <v>1294</v>
      </c>
      <c r="F339" s="257" t="s">
        <v>156</v>
      </c>
      <c r="G339" s="255"/>
      <c r="H339" s="258">
        <v>12</v>
      </c>
      <c r="I339" s="259"/>
      <c r="J339" s="255"/>
      <c r="K339" s="255"/>
      <c r="L339" s="260"/>
      <c r="M339" s="261"/>
      <c r="N339" s="262"/>
      <c r="O339" s="262"/>
      <c r="P339" s="262"/>
      <c r="Q339" s="262"/>
      <c r="R339" s="262"/>
      <c r="S339" s="262"/>
      <c r="T339" s="263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64" t="s">
        <v>143</v>
      </c>
      <c r="AU339" s="264" t="s">
        <v>88</v>
      </c>
      <c r="AV339" s="15" t="s">
        <v>149</v>
      </c>
      <c r="AW339" s="15" t="s">
        <v>35</v>
      </c>
      <c r="AX339" s="15" t="s">
        <v>86</v>
      </c>
      <c r="AY339" s="264" t="s">
        <v>134</v>
      </c>
    </row>
    <row r="340" s="2" customFormat="1" ht="24.15" customHeight="1">
      <c r="A340" s="39"/>
      <c r="B340" s="40"/>
      <c r="C340" s="276" t="s">
        <v>1139</v>
      </c>
      <c r="D340" s="276" t="s">
        <v>196</v>
      </c>
      <c r="E340" s="277" t="s">
        <v>529</v>
      </c>
      <c r="F340" s="278" t="s">
        <v>530</v>
      </c>
      <c r="G340" s="279" t="s">
        <v>256</v>
      </c>
      <c r="H340" s="280">
        <v>12</v>
      </c>
      <c r="I340" s="281"/>
      <c r="J340" s="282">
        <f>ROUND(I340*H340,2)</f>
        <v>0</v>
      </c>
      <c r="K340" s="278" t="s">
        <v>1</v>
      </c>
      <c r="L340" s="283"/>
      <c r="M340" s="284" t="s">
        <v>1</v>
      </c>
      <c r="N340" s="285" t="s">
        <v>43</v>
      </c>
      <c r="O340" s="92"/>
      <c r="P340" s="228">
        <f>O340*H340</f>
        <v>0</v>
      </c>
      <c r="Q340" s="228">
        <v>0.031</v>
      </c>
      <c r="R340" s="228">
        <f>Q340*H340</f>
        <v>0.372</v>
      </c>
      <c r="S340" s="228">
        <v>0</v>
      </c>
      <c r="T340" s="22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0" t="s">
        <v>1541</v>
      </c>
      <c r="AT340" s="230" t="s">
        <v>196</v>
      </c>
      <c r="AU340" s="230" t="s">
        <v>88</v>
      </c>
      <c r="AY340" s="18" t="s">
        <v>134</v>
      </c>
      <c r="BE340" s="231">
        <f>IF(N340="základní",J340,0)</f>
        <v>0</v>
      </c>
      <c r="BF340" s="231">
        <f>IF(N340="snížená",J340,0)</f>
        <v>0</v>
      </c>
      <c r="BG340" s="231">
        <f>IF(N340="zákl. přenesená",J340,0)</f>
        <v>0</v>
      </c>
      <c r="BH340" s="231">
        <f>IF(N340="sníž. přenesená",J340,0)</f>
        <v>0</v>
      </c>
      <c r="BI340" s="231">
        <f>IF(N340="nulová",J340,0)</f>
        <v>0</v>
      </c>
      <c r="BJ340" s="18" t="s">
        <v>86</v>
      </c>
      <c r="BK340" s="231">
        <f>ROUND(I340*H340,2)</f>
        <v>0</v>
      </c>
      <c r="BL340" s="18" t="s">
        <v>1541</v>
      </c>
      <c r="BM340" s="230" t="s">
        <v>1675</v>
      </c>
    </row>
    <row r="341" s="13" customFormat="1">
      <c r="A341" s="13"/>
      <c r="B341" s="232"/>
      <c r="C341" s="233"/>
      <c r="D341" s="234" t="s">
        <v>143</v>
      </c>
      <c r="E341" s="235" t="s">
        <v>1</v>
      </c>
      <c r="F341" s="236" t="s">
        <v>1294</v>
      </c>
      <c r="G341" s="233"/>
      <c r="H341" s="237">
        <v>12</v>
      </c>
      <c r="I341" s="238"/>
      <c r="J341" s="233"/>
      <c r="K341" s="233"/>
      <c r="L341" s="239"/>
      <c r="M341" s="240"/>
      <c r="N341" s="241"/>
      <c r="O341" s="241"/>
      <c r="P341" s="241"/>
      <c r="Q341" s="241"/>
      <c r="R341" s="241"/>
      <c r="S341" s="241"/>
      <c r="T341" s="242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3" t="s">
        <v>143</v>
      </c>
      <c r="AU341" s="243" t="s">
        <v>88</v>
      </c>
      <c r="AV341" s="13" t="s">
        <v>88</v>
      </c>
      <c r="AW341" s="13" t="s">
        <v>35</v>
      </c>
      <c r="AX341" s="13" t="s">
        <v>86</v>
      </c>
      <c r="AY341" s="243" t="s">
        <v>134</v>
      </c>
    </row>
    <row r="342" s="2" customFormat="1" ht="21.75" customHeight="1">
      <c r="A342" s="39"/>
      <c r="B342" s="40"/>
      <c r="C342" s="276" t="s">
        <v>1143</v>
      </c>
      <c r="D342" s="276" t="s">
        <v>196</v>
      </c>
      <c r="E342" s="277" t="s">
        <v>533</v>
      </c>
      <c r="F342" s="278" t="s">
        <v>534</v>
      </c>
      <c r="G342" s="279" t="s">
        <v>526</v>
      </c>
      <c r="H342" s="280">
        <v>24</v>
      </c>
      <c r="I342" s="281"/>
      <c r="J342" s="282">
        <f>ROUND(I342*H342,2)</f>
        <v>0</v>
      </c>
      <c r="K342" s="278" t="s">
        <v>1</v>
      </c>
      <c r="L342" s="283"/>
      <c r="M342" s="284" t="s">
        <v>1</v>
      </c>
      <c r="N342" s="285" t="s">
        <v>43</v>
      </c>
      <c r="O342" s="92"/>
      <c r="P342" s="228">
        <f>O342*H342</f>
        <v>0</v>
      </c>
      <c r="Q342" s="228">
        <v>0.006</v>
      </c>
      <c r="R342" s="228">
        <f>Q342*H342</f>
        <v>0.14400000000000002</v>
      </c>
      <c r="S342" s="228">
        <v>0</v>
      </c>
      <c r="T342" s="229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0" t="s">
        <v>1541</v>
      </c>
      <c r="AT342" s="230" t="s">
        <v>196</v>
      </c>
      <c r="AU342" s="230" t="s">
        <v>88</v>
      </c>
      <c r="AY342" s="18" t="s">
        <v>134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8" t="s">
        <v>86</v>
      </c>
      <c r="BK342" s="231">
        <f>ROUND(I342*H342,2)</f>
        <v>0</v>
      </c>
      <c r="BL342" s="18" t="s">
        <v>1541</v>
      </c>
      <c r="BM342" s="230" t="s">
        <v>1676</v>
      </c>
    </row>
    <row r="343" s="13" customFormat="1">
      <c r="A343" s="13"/>
      <c r="B343" s="232"/>
      <c r="C343" s="233"/>
      <c r="D343" s="234" t="s">
        <v>143</v>
      </c>
      <c r="E343" s="235" t="s">
        <v>1</v>
      </c>
      <c r="F343" s="236" t="s">
        <v>1677</v>
      </c>
      <c r="G343" s="233"/>
      <c r="H343" s="237">
        <v>24</v>
      </c>
      <c r="I343" s="238"/>
      <c r="J343" s="233"/>
      <c r="K343" s="233"/>
      <c r="L343" s="239"/>
      <c r="M343" s="240"/>
      <c r="N343" s="241"/>
      <c r="O343" s="241"/>
      <c r="P343" s="241"/>
      <c r="Q343" s="241"/>
      <c r="R343" s="241"/>
      <c r="S343" s="241"/>
      <c r="T343" s="24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3" t="s">
        <v>143</v>
      </c>
      <c r="AU343" s="243" t="s">
        <v>88</v>
      </c>
      <c r="AV343" s="13" t="s">
        <v>88</v>
      </c>
      <c r="AW343" s="13" t="s">
        <v>35</v>
      </c>
      <c r="AX343" s="13" t="s">
        <v>86</v>
      </c>
      <c r="AY343" s="243" t="s">
        <v>134</v>
      </c>
    </row>
    <row r="344" s="12" customFormat="1" ht="25.92" customHeight="1">
      <c r="A344" s="12"/>
      <c r="B344" s="203"/>
      <c r="C344" s="204"/>
      <c r="D344" s="205" t="s">
        <v>77</v>
      </c>
      <c r="E344" s="206" t="s">
        <v>1678</v>
      </c>
      <c r="F344" s="206" t="s">
        <v>1679</v>
      </c>
      <c r="G344" s="204"/>
      <c r="H344" s="204"/>
      <c r="I344" s="207"/>
      <c r="J344" s="208">
        <f>BK344</f>
        <v>0</v>
      </c>
      <c r="K344" s="204"/>
      <c r="L344" s="209"/>
      <c r="M344" s="210"/>
      <c r="N344" s="211"/>
      <c r="O344" s="211"/>
      <c r="P344" s="212">
        <f>SUM(P345:P349)</f>
        <v>0</v>
      </c>
      <c r="Q344" s="211"/>
      <c r="R344" s="212">
        <f>SUM(R345:R349)</f>
        <v>0</v>
      </c>
      <c r="S344" s="211"/>
      <c r="T344" s="213">
        <f>SUM(T345:T349)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14" t="s">
        <v>141</v>
      </c>
      <c r="AT344" s="215" t="s">
        <v>77</v>
      </c>
      <c r="AU344" s="215" t="s">
        <v>78</v>
      </c>
      <c r="AY344" s="214" t="s">
        <v>134</v>
      </c>
      <c r="BK344" s="216">
        <f>SUM(BK345:BK349)</f>
        <v>0</v>
      </c>
    </row>
    <row r="345" s="2" customFormat="1" ht="16.5" customHeight="1">
      <c r="A345" s="39"/>
      <c r="B345" s="40"/>
      <c r="C345" s="219" t="s">
        <v>1147</v>
      </c>
      <c r="D345" s="219" t="s">
        <v>136</v>
      </c>
      <c r="E345" s="220" t="s">
        <v>1680</v>
      </c>
      <c r="F345" s="221" t="s">
        <v>1681</v>
      </c>
      <c r="G345" s="222" t="s">
        <v>400</v>
      </c>
      <c r="H345" s="223">
        <v>1</v>
      </c>
      <c r="I345" s="224"/>
      <c r="J345" s="225">
        <f>ROUND(I345*H345,2)</f>
        <v>0</v>
      </c>
      <c r="K345" s="221" t="s">
        <v>1</v>
      </c>
      <c r="L345" s="45"/>
      <c r="M345" s="226" t="s">
        <v>1</v>
      </c>
      <c r="N345" s="227" t="s">
        <v>43</v>
      </c>
      <c r="O345" s="92"/>
      <c r="P345" s="228">
        <f>O345*H345</f>
        <v>0</v>
      </c>
      <c r="Q345" s="228">
        <v>0</v>
      </c>
      <c r="R345" s="228">
        <f>Q345*H345</f>
        <v>0</v>
      </c>
      <c r="S345" s="228">
        <v>0</v>
      </c>
      <c r="T345" s="22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0" t="s">
        <v>1682</v>
      </c>
      <c r="AT345" s="230" t="s">
        <v>136</v>
      </c>
      <c r="AU345" s="230" t="s">
        <v>86</v>
      </c>
      <c r="AY345" s="18" t="s">
        <v>134</v>
      </c>
      <c r="BE345" s="231">
        <f>IF(N345="základní",J345,0)</f>
        <v>0</v>
      </c>
      <c r="BF345" s="231">
        <f>IF(N345="snížená",J345,0)</f>
        <v>0</v>
      </c>
      <c r="BG345" s="231">
        <f>IF(N345="zákl. přenesená",J345,0)</f>
        <v>0</v>
      </c>
      <c r="BH345" s="231">
        <f>IF(N345="sníž. přenesená",J345,0)</f>
        <v>0</v>
      </c>
      <c r="BI345" s="231">
        <f>IF(N345="nulová",J345,0)</f>
        <v>0</v>
      </c>
      <c r="BJ345" s="18" t="s">
        <v>86</v>
      </c>
      <c r="BK345" s="231">
        <f>ROUND(I345*H345,2)</f>
        <v>0</v>
      </c>
      <c r="BL345" s="18" t="s">
        <v>1682</v>
      </c>
      <c r="BM345" s="230" t="s">
        <v>1683</v>
      </c>
    </row>
    <row r="346" s="2" customFormat="1" ht="24.15" customHeight="1">
      <c r="A346" s="39"/>
      <c r="B346" s="40"/>
      <c r="C346" s="219" t="s">
        <v>1151</v>
      </c>
      <c r="D346" s="219" t="s">
        <v>136</v>
      </c>
      <c r="E346" s="220" t="s">
        <v>1684</v>
      </c>
      <c r="F346" s="221" t="s">
        <v>1685</v>
      </c>
      <c r="G346" s="222" t="s">
        <v>390</v>
      </c>
      <c r="H346" s="223">
        <v>80</v>
      </c>
      <c r="I346" s="224"/>
      <c r="J346" s="225">
        <f>ROUND(I346*H346,2)</f>
        <v>0</v>
      </c>
      <c r="K346" s="221" t="s">
        <v>1</v>
      </c>
      <c r="L346" s="45"/>
      <c r="M346" s="226" t="s">
        <v>1</v>
      </c>
      <c r="N346" s="227" t="s">
        <v>43</v>
      </c>
      <c r="O346" s="92"/>
      <c r="P346" s="228">
        <f>O346*H346</f>
        <v>0</v>
      </c>
      <c r="Q346" s="228">
        <v>0</v>
      </c>
      <c r="R346" s="228">
        <f>Q346*H346</f>
        <v>0</v>
      </c>
      <c r="S346" s="228">
        <v>0</v>
      </c>
      <c r="T346" s="229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0" t="s">
        <v>1682</v>
      </c>
      <c r="AT346" s="230" t="s">
        <v>136</v>
      </c>
      <c r="AU346" s="230" t="s">
        <v>86</v>
      </c>
      <c r="AY346" s="18" t="s">
        <v>134</v>
      </c>
      <c r="BE346" s="231">
        <f>IF(N346="základní",J346,0)</f>
        <v>0</v>
      </c>
      <c r="BF346" s="231">
        <f>IF(N346="snížená",J346,0)</f>
        <v>0</v>
      </c>
      <c r="BG346" s="231">
        <f>IF(N346="zákl. přenesená",J346,0)</f>
        <v>0</v>
      </c>
      <c r="BH346" s="231">
        <f>IF(N346="sníž. přenesená",J346,0)</f>
        <v>0</v>
      </c>
      <c r="BI346" s="231">
        <f>IF(N346="nulová",J346,0)</f>
        <v>0</v>
      </c>
      <c r="BJ346" s="18" t="s">
        <v>86</v>
      </c>
      <c r="BK346" s="231">
        <f>ROUND(I346*H346,2)</f>
        <v>0</v>
      </c>
      <c r="BL346" s="18" t="s">
        <v>1682</v>
      </c>
      <c r="BM346" s="230" t="s">
        <v>1686</v>
      </c>
    </row>
    <row r="347" s="13" customFormat="1">
      <c r="A347" s="13"/>
      <c r="B347" s="232"/>
      <c r="C347" s="233"/>
      <c r="D347" s="234" t="s">
        <v>143</v>
      </c>
      <c r="E347" s="235" t="s">
        <v>1</v>
      </c>
      <c r="F347" s="236" t="s">
        <v>1687</v>
      </c>
      <c r="G347" s="233"/>
      <c r="H347" s="237">
        <v>32</v>
      </c>
      <c r="I347" s="238"/>
      <c r="J347" s="233"/>
      <c r="K347" s="233"/>
      <c r="L347" s="239"/>
      <c r="M347" s="240"/>
      <c r="N347" s="241"/>
      <c r="O347" s="241"/>
      <c r="P347" s="241"/>
      <c r="Q347" s="241"/>
      <c r="R347" s="241"/>
      <c r="S347" s="241"/>
      <c r="T347" s="24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3" t="s">
        <v>143</v>
      </c>
      <c r="AU347" s="243" t="s">
        <v>86</v>
      </c>
      <c r="AV347" s="13" t="s">
        <v>88</v>
      </c>
      <c r="AW347" s="13" t="s">
        <v>35</v>
      </c>
      <c r="AX347" s="13" t="s">
        <v>78</v>
      </c>
      <c r="AY347" s="243" t="s">
        <v>134</v>
      </c>
    </row>
    <row r="348" s="13" customFormat="1">
      <c r="A348" s="13"/>
      <c r="B348" s="232"/>
      <c r="C348" s="233"/>
      <c r="D348" s="234" t="s">
        <v>143</v>
      </c>
      <c r="E348" s="235" t="s">
        <v>1</v>
      </c>
      <c r="F348" s="236" t="s">
        <v>1688</v>
      </c>
      <c r="G348" s="233"/>
      <c r="H348" s="237">
        <v>48</v>
      </c>
      <c r="I348" s="238"/>
      <c r="J348" s="233"/>
      <c r="K348" s="233"/>
      <c r="L348" s="239"/>
      <c r="M348" s="240"/>
      <c r="N348" s="241"/>
      <c r="O348" s="241"/>
      <c r="P348" s="241"/>
      <c r="Q348" s="241"/>
      <c r="R348" s="241"/>
      <c r="S348" s="241"/>
      <c r="T348" s="242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3" t="s">
        <v>143</v>
      </c>
      <c r="AU348" s="243" t="s">
        <v>86</v>
      </c>
      <c r="AV348" s="13" t="s">
        <v>88</v>
      </c>
      <c r="AW348" s="13" t="s">
        <v>35</v>
      </c>
      <c r="AX348" s="13" t="s">
        <v>78</v>
      </c>
      <c r="AY348" s="243" t="s">
        <v>134</v>
      </c>
    </row>
    <row r="349" s="15" customFormat="1">
      <c r="A349" s="15"/>
      <c r="B349" s="254"/>
      <c r="C349" s="255"/>
      <c r="D349" s="234" t="s">
        <v>143</v>
      </c>
      <c r="E349" s="256" t="s">
        <v>1</v>
      </c>
      <c r="F349" s="257" t="s">
        <v>156</v>
      </c>
      <c r="G349" s="255"/>
      <c r="H349" s="258">
        <v>80</v>
      </c>
      <c r="I349" s="259"/>
      <c r="J349" s="255"/>
      <c r="K349" s="255"/>
      <c r="L349" s="260"/>
      <c r="M349" s="292"/>
      <c r="N349" s="293"/>
      <c r="O349" s="293"/>
      <c r="P349" s="293"/>
      <c r="Q349" s="293"/>
      <c r="R349" s="293"/>
      <c r="S349" s="293"/>
      <c r="T349" s="294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64" t="s">
        <v>143</v>
      </c>
      <c r="AU349" s="264" t="s">
        <v>86</v>
      </c>
      <c r="AV349" s="15" t="s">
        <v>149</v>
      </c>
      <c r="AW349" s="15" t="s">
        <v>35</v>
      </c>
      <c r="AX349" s="15" t="s">
        <v>86</v>
      </c>
      <c r="AY349" s="264" t="s">
        <v>134</v>
      </c>
    </row>
    <row r="350" s="2" customFormat="1" ht="6.96" customHeight="1">
      <c r="A350" s="39"/>
      <c r="B350" s="67"/>
      <c r="C350" s="68"/>
      <c r="D350" s="68"/>
      <c r="E350" s="68"/>
      <c r="F350" s="68"/>
      <c r="G350" s="68"/>
      <c r="H350" s="68"/>
      <c r="I350" s="68"/>
      <c r="J350" s="68"/>
      <c r="K350" s="68"/>
      <c r="L350" s="45"/>
      <c r="M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</row>
  </sheetData>
  <sheetProtection sheet="1" autoFilter="0" formatColumns="0" formatRows="0" objects="1" scenarios="1" spinCount="100000" saltValue="oI/4ipbyrG30QNPQpi0CVjGDyvC2QaQL55f/xLZWoA840nPqEvjp4QO3tT3fVu5oQ+Tdv7CHiYemOKoZmMZdsQ==" hashValue="8U6EJEedyjv2qGgvk0XVMR49M3ByHNfABnV4/y4tD9ryxhG2wLiqswccG8DxK6Z38vaFs09LKttiDt3wXLHu9w==" algorithmName="SHA-512" password="A8D3"/>
  <autoFilter ref="C129:K349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88</v>
      </c>
    </row>
    <row r="4" s="1" customFormat="1" ht="24.96" customHeight="1">
      <c r="B4" s="21"/>
      <c r="D4" s="139" t="s">
        <v>104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 xml:space="preserve">BRNO, LEITNEROVA III, REKONSTRUKCE KANALIZACE A VODOVODU  ÚSEK KŘÍDLOVICKÁ -  LEITNEROVÁ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105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1689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16. 11. 2025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>44992785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Statutární město Brno</v>
      </c>
      <c r="F15" s="39"/>
      <c r="G15" s="39"/>
      <c r="H15" s="39"/>
      <c r="I15" s="141" t="s">
        <v>28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29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31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>44012900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PROVO, spol. s r.o.</v>
      </c>
      <c r="F21" s="39"/>
      <c r="G21" s="39"/>
      <c r="H21" s="39"/>
      <c r="I21" s="141" t="s">
        <v>28</v>
      </c>
      <c r="J21" s="144" t="str">
        <f>IF('Rekapitulace stavby'!AN17="","",'Rekapitulace stavby'!AN17)</f>
        <v>CZ44012900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36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28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ROUND(J118,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ROUND((SUM(BE118:BE163)),  2)</f>
        <v>0</v>
      </c>
      <c r="G33" s="39"/>
      <c r="H33" s="39"/>
      <c r="I33" s="156">
        <v>0.21</v>
      </c>
      <c r="J33" s="155">
        <f>ROUND(((SUM(BE118:BE163))*I33),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ROUND((SUM(BF118:BF163)),  2)</f>
        <v>0</v>
      </c>
      <c r="G34" s="39"/>
      <c r="H34" s="39"/>
      <c r="I34" s="156">
        <v>0.12</v>
      </c>
      <c r="J34" s="155">
        <f>ROUND(((SUM(BF118:BF163))*I34),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ROUND((SUM(BG118:BG163)),  2)</f>
        <v>0</v>
      </c>
      <c r="G35" s="39"/>
      <c r="H35" s="39"/>
      <c r="I35" s="156">
        <v>0.21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ROUND((SUM(BH118:BH163)),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ROUND((SUM(BI118:BI163)),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 xml:space="preserve">BRNO, LEITNEROVA III, REKONSTRUKCE KANALIZACE A VODOVODU  ÚSEK KŘÍDLOVICKÁ -  LEITNEROVÁ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105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990 - Vedlejší a ostatní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16. 11. 2025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Statutární město Brno</v>
      </c>
      <c r="G91" s="41"/>
      <c r="H91" s="41"/>
      <c r="I91" s="33" t="s">
        <v>31</v>
      </c>
      <c r="J91" s="37" t="str">
        <f>E21</f>
        <v>PROVO, spol. s 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108</v>
      </c>
      <c r="D94" s="177"/>
      <c r="E94" s="177"/>
      <c r="F94" s="177"/>
      <c r="G94" s="177"/>
      <c r="H94" s="177"/>
      <c r="I94" s="177"/>
      <c r="J94" s="178" t="s">
        <v>109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110</v>
      </c>
      <c r="D96" s="41"/>
      <c r="E96" s="41"/>
      <c r="F96" s="41"/>
      <c r="G96" s="41"/>
      <c r="H96" s="41"/>
      <c r="I96" s="41"/>
      <c r="J96" s="111">
        <f>J118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111</v>
      </c>
    </row>
    <row r="97" s="9" customFormat="1" ht="24.96" customHeight="1">
      <c r="A97" s="9"/>
      <c r="B97" s="180"/>
      <c r="C97" s="181"/>
      <c r="D97" s="182" t="s">
        <v>1690</v>
      </c>
      <c r="E97" s="183"/>
      <c r="F97" s="183"/>
      <c r="G97" s="183"/>
      <c r="H97" s="183"/>
      <c r="I97" s="183"/>
      <c r="J97" s="184">
        <f>J119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1691</v>
      </c>
      <c r="E98" s="189"/>
      <c r="F98" s="189"/>
      <c r="G98" s="189"/>
      <c r="H98" s="189"/>
      <c r="I98" s="189"/>
      <c r="J98" s="190">
        <f>J158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119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6.25" customHeight="1">
      <c r="A108" s="39"/>
      <c r="B108" s="40"/>
      <c r="C108" s="41"/>
      <c r="D108" s="41"/>
      <c r="E108" s="175" t="str">
        <f>E7</f>
        <v xml:space="preserve">BRNO, LEITNEROVA III, REKONSTRUKCE KANALIZACE A VODOVODU  ÚSEK KŘÍDLOVICKÁ -  LEITNEROVÁ</v>
      </c>
      <c r="F108" s="33"/>
      <c r="G108" s="33"/>
      <c r="H108" s="33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105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77" t="str">
        <f>E9</f>
        <v>SO 990 - Vedlejší a ostatní náklady</v>
      </c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20</v>
      </c>
      <c r="D112" s="41"/>
      <c r="E112" s="41"/>
      <c r="F112" s="28" t="str">
        <f>F12</f>
        <v xml:space="preserve"> </v>
      </c>
      <c r="G112" s="41"/>
      <c r="H112" s="41"/>
      <c r="I112" s="33" t="s">
        <v>22</v>
      </c>
      <c r="J112" s="80" t="str">
        <f>IF(J12="","",J12)</f>
        <v>16. 11. 2025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24</v>
      </c>
      <c r="D114" s="41"/>
      <c r="E114" s="41"/>
      <c r="F114" s="28" t="str">
        <f>E15</f>
        <v>Statutární město Brno</v>
      </c>
      <c r="G114" s="41"/>
      <c r="H114" s="41"/>
      <c r="I114" s="33" t="s">
        <v>31</v>
      </c>
      <c r="J114" s="37" t="str">
        <f>E21</f>
        <v>PROVO, spol. s r.o.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29</v>
      </c>
      <c r="D115" s="41"/>
      <c r="E115" s="41"/>
      <c r="F115" s="28" t="str">
        <f>IF(E18="","",E18)</f>
        <v>Vyplň údaj</v>
      </c>
      <c r="G115" s="41"/>
      <c r="H115" s="41"/>
      <c r="I115" s="33" t="s">
        <v>36</v>
      </c>
      <c r="J115" s="37" t="str">
        <f>E24</f>
        <v xml:space="preserve"> 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192"/>
      <c r="B117" s="193"/>
      <c r="C117" s="194" t="s">
        <v>120</v>
      </c>
      <c r="D117" s="195" t="s">
        <v>63</v>
      </c>
      <c r="E117" s="195" t="s">
        <v>59</v>
      </c>
      <c r="F117" s="195" t="s">
        <v>60</v>
      </c>
      <c r="G117" s="195" t="s">
        <v>121</v>
      </c>
      <c r="H117" s="195" t="s">
        <v>122</v>
      </c>
      <c r="I117" s="195" t="s">
        <v>123</v>
      </c>
      <c r="J117" s="195" t="s">
        <v>109</v>
      </c>
      <c r="K117" s="196" t="s">
        <v>124</v>
      </c>
      <c r="L117" s="197"/>
      <c r="M117" s="101" t="s">
        <v>1</v>
      </c>
      <c r="N117" s="102" t="s">
        <v>42</v>
      </c>
      <c r="O117" s="102" t="s">
        <v>125</v>
      </c>
      <c r="P117" s="102" t="s">
        <v>126</v>
      </c>
      <c r="Q117" s="102" t="s">
        <v>127</v>
      </c>
      <c r="R117" s="102" t="s">
        <v>128</v>
      </c>
      <c r="S117" s="102" t="s">
        <v>129</v>
      </c>
      <c r="T117" s="103" t="s">
        <v>130</v>
      </c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</row>
    <row r="118" s="2" customFormat="1" ht="22.8" customHeight="1">
      <c r="A118" s="39"/>
      <c r="B118" s="40"/>
      <c r="C118" s="108" t="s">
        <v>131</v>
      </c>
      <c r="D118" s="41"/>
      <c r="E118" s="41"/>
      <c r="F118" s="41"/>
      <c r="G118" s="41"/>
      <c r="H118" s="41"/>
      <c r="I118" s="41"/>
      <c r="J118" s="198">
        <f>BK118</f>
        <v>0</v>
      </c>
      <c r="K118" s="41"/>
      <c r="L118" s="45"/>
      <c r="M118" s="104"/>
      <c r="N118" s="199"/>
      <c r="O118" s="105"/>
      <c r="P118" s="200">
        <f>P119</f>
        <v>0</v>
      </c>
      <c r="Q118" s="105"/>
      <c r="R118" s="200">
        <f>R119</f>
        <v>0</v>
      </c>
      <c r="S118" s="105"/>
      <c r="T118" s="201">
        <f>T119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77</v>
      </c>
      <c r="AU118" s="18" t="s">
        <v>111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77</v>
      </c>
      <c r="E119" s="206" t="s">
        <v>1692</v>
      </c>
      <c r="F119" s="206" t="s">
        <v>1693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P120+SUM(P121:P158)</f>
        <v>0</v>
      </c>
      <c r="Q119" s="211"/>
      <c r="R119" s="212">
        <f>R120+SUM(R121:R158)</f>
        <v>0</v>
      </c>
      <c r="S119" s="211"/>
      <c r="T119" s="213">
        <f>T120+SUM(T121:T158)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167</v>
      </c>
      <c r="AT119" s="215" t="s">
        <v>77</v>
      </c>
      <c r="AU119" s="215" t="s">
        <v>78</v>
      </c>
      <c r="AY119" s="214" t="s">
        <v>134</v>
      </c>
      <c r="BK119" s="216">
        <f>BK120+SUM(BK121:BK158)</f>
        <v>0</v>
      </c>
    </row>
    <row r="120" s="2" customFormat="1" ht="16.5" customHeight="1">
      <c r="A120" s="39"/>
      <c r="B120" s="40"/>
      <c r="C120" s="219" t="s">
        <v>86</v>
      </c>
      <c r="D120" s="219" t="s">
        <v>136</v>
      </c>
      <c r="E120" s="220" t="s">
        <v>1694</v>
      </c>
      <c r="F120" s="221" t="s">
        <v>1695</v>
      </c>
      <c r="G120" s="222" t="s">
        <v>400</v>
      </c>
      <c r="H120" s="223">
        <v>1</v>
      </c>
      <c r="I120" s="224"/>
      <c r="J120" s="225">
        <f>ROUND(I120*H120,2)</f>
        <v>0</v>
      </c>
      <c r="K120" s="221" t="s">
        <v>1</v>
      </c>
      <c r="L120" s="45"/>
      <c r="M120" s="226" t="s">
        <v>1</v>
      </c>
      <c r="N120" s="227" t="s">
        <v>43</v>
      </c>
      <c r="O120" s="92"/>
      <c r="P120" s="228">
        <f>O120*H120</f>
        <v>0</v>
      </c>
      <c r="Q120" s="228">
        <v>0</v>
      </c>
      <c r="R120" s="228">
        <f>Q120*H120</f>
        <v>0</v>
      </c>
      <c r="S120" s="228">
        <v>0</v>
      </c>
      <c r="T120" s="229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0" t="s">
        <v>1696</v>
      </c>
      <c r="AT120" s="230" t="s">
        <v>136</v>
      </c>
      <c r="AU120" s="230" t="s">
        <v>86</v>
      </c>
      <c r="AY120" s="18" t="s">
        <v>134</v>
      </c>
      <c r="BE120" s="231">
        <f>IF(N120="základní",J120,0)</f>
        <v>0</v>
      </c>
      <c r="BF120" s="231">
        <f>IF(N120="snížená",J120,0)</f>
        <v>0</v>
      </c>
      <c r="BG120" s="231">
        <f>IF(N120="zákl. přenesená",J120,0)</f>
        <v>0</v>
      </c>
      <c r="BH120" s="231">
        <f>IF(N120="sníž. přenesená",J120,0)</f>
        <v>0</v>
      </c>
      <c r="BI120" s="231">
        <f>IF(N120="nulová",J120,0)</f>
        <v>0</v>
      </c>
      <c r="BJ120" s="18" t="s">
        <v>86</v>
      </c>
      <c r="BK120" s="231">
        <f>ROUND(I120*H120,2)</f>
        <v>0</v>
      </c>
      <c r="BL120" s="18" t="s">
        <v>1696</v>
      </c>
      <c r="BM120" s="230" t="s">
        <v>1697</v>
      </c>
    </row>
    <row r="121" s="2" customFormat="1" ht="24.15" customHeight="1">
      <c r="A121" s="39"/>
      <c r="B121" s="40"/>
      <c r="C121" s="219" t="s">
        <v>88</v>
      </c>
      <c r="D121" s="219" t="s">
        <v>136</v>
      </c>
      <c r="E121" s="220" t="s">
        <v>1698</v>
      </c>
      <c r="F121" s="221" t="s">
        <v>1699</v>
      </c>
      <c r="G121" s="222" t="s">
        <v>400</v>
      </c>
      <c r="H121" s="223">
        <v>1</v>
      </c>
      <c r="I121" s="224"/>
      <c r="J121" s="225">
        <f>ROUND(I121*H121,2)</f>
        <v>0</v>
      </c>
      <c r="K121" s="221" t="s">
        <v>1</v>
      </c>
      <c r="L121" s="45"/>
      <c r="M121" s="226" t="s">
        <v>1</v>
      </c>
      <c r="N121" s="227" t="s">
        <v>43</v>
      </c>
      <c r="O121" s="92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0" t="s">
        <v>1696</v>
      </c>
      <c r="AT121" s="230" t="s">
        <v>136</v>
      </c>
      <c r="AU121" s="230" t="s">
        <v>86</v>
      </c>
      <c r="AY121" s="18" t="s">
        <v>134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8" t="s">
        <v>86</v>
      </c>
      <c r="BK121" s="231">
        <f>ROUND(I121*H121,2)</f>
        <v>0</v>
      </c>
      <c r="BL121" s="18" t="s">
        <v>1696</v>
      </c>
      <c r="BM121" s="230" t="s">
        <v>1700</v>
      </c>
    </row>
    <row r="122" s="14" customFormat="1">
      <c r="A122" s="14"/>
      <c r="B122" s="244"/>
      <c r="C122" s="245"/>
      <c r="D122" s="234" t="s">
        <v>143</v>
      </c>
      <c r="E122" s="246" t="s">
        <v>1</v>
      </c>
      <c r="F122" s="247" t="s">
        <v>1701</v>
      </c>
      <c r="G122" s="245"/>
      <c r="H122" s="246" t="s">
        <v>1</v>
      </c>
      <c r="I122" s="248"/>
      <c r="J122" s="245"/>
      <c r="K122" s="245"/>
      <c r="L122" s="249"/>
      <c r="M122" s="250"/>
      <c r="N122" s="251"/>
      <c r="O122" s="251"/>
      <c r="P122" s="251"/>
      <c r="Q122" s="251"/>
      <c r="R122" s="251"/>
      <c r="S122" s="251"/>
      <c r="T122" s="25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3" t="s">
        <v>143</v>
      </c>
      <c r="AU122" s="253" t="s">
        <v>86</v>
      </c>
      <c r="AV122" s="14" t="s">
        <v>86</v>
      </c>
      <c r="AW122" s="14" t="s">
        <v>35</v>
      </c>
      <c r="AX122" s="14" t="s">
        <v>78</v>
      </c>
      <c r="AY122" s="253" t="s">
        <v>134</v>
      </c>
    </row>
    <row r="123" s="14" customFormat="1">
      <c r="A123" s="14"/>
      <c r="B123" s="244"/>
      <c r="C123" s="245"/>
      <c r="D123" s="234" t="s">
        <v>143</v>
      </c>
      <c r="E123" s="246" t="s">
        <v>1</v>
      </c>
      <c r="F123" s="247" t="s">
        <v>1702</v>
      </c>
      <c r="G123" s="245"/>
      <c r="H123" s="246" t="s">
        <v>1</v>
      </c>
      <c r="I123" s="248"/>
      <c r="J123" s="245"/>
      <c r="K123" s="245"/>
      <c r="L123" s="249"/>
      <c r="M123" s="250"/>
      <c r="N123" s="251"/>
      <c r="O123" s="251"/>
      <c r="P123" s="251"/>
      <c r="Q123" s="251"/>
      <c r="R123" s="251"/>
      <c r="S123" s="251"/>
      <c r="T123" s="252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3" t="s">
        <v>143</v>
      </c>
      <c r="AU123" s="253" t="s">
        <v>86</v>
      </c>
      <c r="AV123" s="14" t="s">
        <v>86</v>
      </c>
      <c r="AW123" s="14" t="s">
        <v>35</v>
      </c>
      <c r="AX123" s="14" t="s">
        <v>78</v>
      </c>
      <c r="AY123" s="253" t="s">
        <v>134</v>
      </c>
    </row>
    <row r="124" s="13" customFormat="1">
      <c r="A124" s="13"/>
      <c r="B124" s="232"/>
      <c r="C124" s="233"/>
      <c r="D124" s="234" t="s">
        <v>143</v>
      </c>
      <c r="E124" s="235" t="s">
        <v>1</v>
      </c>
      <c r="F124" s="236" t="s">
        <v>1703</v>
      </c>
      <c r="G124" s="233"/>
      <c r="H124" s="237">
        <v>1</v>
      </c>
      <c r="I124" s="238"/>
      <c r="J124" s="233"/>
      <c r="K124" s="233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143</v>
      </c>
      <c r="AU124" s="243" t="s">
        <v>86</v>
      </c>
      <c r="AV124" s="13" t="s">
        <v>88</v>
      </c>
      <c r="AW124" s="13" t="s">
        <v>35</v>
      </c>
      <c r="AX124" s="13" t="s">
        <v>86</v>
      </c>
      <c r="AY124" s="243" t="s">
        <v>134</v>
      </c>
    </row>
    <row r="125" s="2" customFormat="1" ht="24.15" customHeight="1">
      <c r="A125" s="39"/>
      <c r="B125" s="40"/>
      <c r="C125" s="219" t="s">
        <v>149</v>
      </c>
      <c r="D125" s="219" t="s">
        <v>136</v>
      </c>
      <c r="E125" s="220" t="s">
        <v>1704</v>
      </c>
      <c r="F125" s="221" t="s">
        <v>1705</v>
      </c>
      <c r="G125" s="222" t="s">
        <v>400</v>
      </c>
      <c r="H125" s="223">
        <v>1</v>
      </c>
      <c r="I125" s="224"/>
      <c r="J125" s="225">
        <f>ROUND(I125*H125,2)</f>
        <v>0</v>
      </c>
      <c r="K125" s="221" t="s">
        <v>1</v>
      </c>
      <c r="L125" s="45"/>
      <c r="M125" s="226" t="s">
        <v>1</v>
      </c>
      <c r="N125" s="227" t="s">
        <v>43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1696</v>
      </c>
      <c r="AT125" s="230" t="s">
        <v>136</v>
      </c>
      <c r="AU125" s="230" t="s">
        <v>86</v>
      </c>
      <c r="AY125" s="18" t="s">
        <v>134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86</v>
      </c>
      <c r="BK125" s="231">
        <f>ROUND(I125*H125,2)</f>
        <v>0</v>
      </c>
      <c r="BL125" s="18" t="s">
        <v>1696</v>
      </c>
      <c r="BM125" s="230" t="s">
        <v>1706</v>
      </c>
    </row>
    <row r="126" s="2" customFormat="1" ht="21.75" customHeight="1">
      <c r="A126" s="39"/>
      <c r="B126" s="40"/>
      <c r="C126" s="219" t="s">
        <v>141</v>
      </c>
      <c r="D126" s="219" t="s">
        <v>136</v>
      </c>
      <c r="E126" s="220" t="s">
        <v>1707</v>
      </c>
      <c r="F126" s="221" t="s">
        <v>1708</v>
      </c>
      <c r="G126" s="222" t="s">
        <v>400</v>
      </c>
      <c r="H126" s="223">
        <v>1</v>
      </c>
      <c r="I126" s="224"/>
      <c r="J126" s="225">
        <f>ROUND(I126*H126,2)</f>
        <v>0</v>
      </c>
      <c r="K126" s="221" t="s">
        <v>1</v>
      </c>
      <c r="L126" s="45"/>
      <c r="M126" s="226" t="s">
        <v>1</v>
      </c>
      <c r="N126" s="227" t="s">
        <v>43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1696</v>
      </c>
      <c r="AT126" s="230" t="s">
        <v>136</v>
      </c>
      <c r="AU126" s="230" t="s">
        <v>86</v>
      </c>
      <c r="AY126" s="18" t="s">
        <v>134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86</v>
      </c>
      <c r="BK126" s="231">
        <f>ROUND(I126*H126,2)</f>
        <v>0</v>
      </c>
      <c r="BL126" s="18" t="s">
        <v>1696</v>
      </c>
      <c r="BM126" s="230" t="s">
        <v>1709</v>
      </c>
    </row>
    <row r="127" s="2" customFormat="1" ht="24.15" customHeight="1">
      <c r="A127" s="39"/>
      <c r="B127" s="40"/>
      <c r="C127" s="219" t="s">
        <v>167</v>
      </c>
      <c r="D127" s="219" t="s">
        <v>136</v>
      </c>
      <c r="E127" s="220" t="s">
        <v>1710</v>
      </c>
      <c r="F127" s="221" t="s">
        <v>1711</v>
      </c>
      <c r="G127" s="222" t="s">
        <v>400</v>
      </c>
      <c r="H127" s="223">
        <v>1</v>
      </c>
      <c r="I127" s="224"/>
      <c r="J127" s="225">
        <f>ROUND(I127*H127,2)</f>
        <v>0</v>
      </c>
      <c r="K127" s="221" t="s">
        <v>1</v>
      </c>
      <c r="L127" s="45"/>
      <c r="M127" s="226" t="s">
        <v>1</v>
      </c>
      <c r="N127" s="227" t="s">
        <v>43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1696</v>
      </c>
      <c r="AT127" s="230" t="s">
        <v>136</v>
      </c>
      <c r="AU127" s="230" t="s">
        <v>86</v>
      </c>
      <c r="AY127" s="18" t="s">
        <v>134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86</v>
      </c>
      <c r="BK127" s="231">
        <f>ROUND(I127*H127,2)</f>
        <v>0</v>
      </c>
      <c r="BL127" s="18" t="s">
        <v>1696</v>
      </c>
      <c r="BM127" s="230" t="s">
        <v>1712</v>
      </c>
    </row>
    <row r="128" s="2" customFormat="1" ht="21.75" customHeight="1">
      <c r="A128" s="39"/>
      <c r="B128" s="40"/>
      <c r="C128" s="219" t="s">
        <v>171</v>
      </c>
      <c r="D128" s="219" t="s">
        <v>136</v>
      </c>
      <c r="E128" s="220" t="s">
        <v>1713</v>
      </c>
      <c r="F128" s="221" t="s">
        <v>1714</v>
      </c>
      <c r="G128" s="222" t="s">
        <v>400</v>
      </c>
      <c r="H128" s="223">
        <v>1</v>
      </c>
      <c r="I128" s="224"/>
      <c r="J128" s="225">
        <f>ROUND(I128*H128,2)</f>
        <v>0</v>
      </c>
      <c r="K128" s="221" t="s">
        <v>1</v>
      </c>
      <c r="L128" s="45"/>
      <c r="M128" s="226" t="s">
        <v>1</v>
      </c>
      <c r="N128" s="227" t="s">
        <v>43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1696</v>
      </c>
      <c r="AT128" s="230" t="s">
        <v>136</v>
      </c>
      <c r="AU128" s="230" t="s">
        <v>86</v>
      </c>
      <c r="AY128" s="18" t="s">
        <v>134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86</v>
      </c>
      <c r="BK128" s="231">
        <f>ROUND(I128*H128,2)</f>
        <v>0</v>
      </c>
      <c r="BL128" s="18" t="s">
        <v>1696</v>
      </c>
      <c r="BM128" s="230" t="s">
        <v>1715</v>
      </c>
    </row>
    <row r="129" s="2" customFormat="1" ht="16.5" customHeight="1">
      <c r="A129" s="39"/>
      <c r="B129" s="40"/>
      <c r="C129" s="219" t="s">
        <v>178</v>
      </c>
      <c r="D129" s="219" t="s">
        <v>136</v>
      </c>
      <c r="E129" s="220" t="s">
        <v>1716</v>
      </c>
      <c r="F129" s="221" t="s">
        <v>1717</v>
      </c>
      <c r="G129" s="222" t="s">
        <v>400</v>
      </c>
      <c r="H129" s="223">
        <v>1</v>
      </c>
      <c r="I129" s="224"/>
      <c r="J129" s="225">
        <f>ROUND(I129*H129,2)</f>
        <v>0</v>
      </c>
      <c r="K129" s="221" t="s">
        <v>1</v>
      </c>
      <c r="L129" s="45"/>
      <c r="M129" s="226" t="s">
        <v>1</v>
      </c>
      <c r="N129" s="227" t="s">
        <v>43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1696</v>
      </c>
      <c r="AT129" s="230" t="s">
        <v>136</v>
      </c>
      <c r="AU129" s="230" t="s">
        <v>86</v>
      </c>
      <c r="AY129" s="18" t="s">
        <v>134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86</v>
      </c>
      <c r="BK129" s="231">
        <f>ROUND(I129*H129,2)</f>
        <v>0</v>
      </c>
      <c r="BL129" s="18" t="s">
        <v>1696</v>
      </c>
      <c r="BM129" s="230" t="s">
        <v>1718</v>
      </c>
    </row>
    <row r="130" s="2" customFormat="1" ht="16.5" customHeight="1">
      <c r="A130" s="39"/>
      <c r="B130" s="40"/>
      <c r="C130" s="219" t="s">
        <v>184</v>
      </c>
      <c r="D130" s="219" t="s">
        <v>136</v>
      </c>
      <c r="E130" s="220" t="s">
        <v>1719</v>
      </c>
      <c r="F130" s="221" t="s">
        <v>1720</v>
      </c>
      <c r="G130" s="222" t="s">
        <v>400</v>
      </c>
      <c r="H130" s="223">
        <v>1</v>
      </c>
      <c r="I130" s="224"/>
      <c r="J130" s="225">
        <f>ROUND(I130*H130,2)</f>
        <v>0</v>
      </c>
      <c r="K130" s="221" t="s">
        <v>1</v>
      </c>
      <c r="L130" s="45"/>
      <c r="M130" s="226" t="s">
        <v>1</v>
      </c>
      <c r="N130" s="227" t="s">
        <v>43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1696</v>
      </c>
      <c r="AT130" s="230" t="s">
        <v>136</v>
      </c>
      <c r="AU130" s="230" t="s">
        <v>86</v>
      </c>
      <c r="AY130" s="18" t="s">
        <v>134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86</v>
      </c>
      <c r="BK130" s="231">
        <f>ROUND(I130*H130,2)</f>
        <v>0</v>
      </c>
      <c r="BL130" s="18" t="s">
        <v>1696</v>
      </c>
      <c r="BM130" s="230" t="s">
        <v>1721</v>
      </c>
    </row>
    <row r="131" s="2" customFormat="1" ht="21.75" customHeight="1">
      <c r="A131" s="39"/>
      <c r="B131" s="40"/>
      <c r="C131" s="219" t="s">
        <v>189</v>
      </c>
      <c r="D131" s="219" t="s">
        <v>136</v>
      </c>
      <c r="E131" s="220" t="s">
        <v>1722</v>
      </c>
      <c r="F131" s="221" t="s">
        <v>1723</v>
      </c>
      <c r="G131" s="222" t="s">
        <v>400</v>
      </c>
      <c r="H131" s="223">
        <v>1</v>
      </c>
      <c r="I131" s="224"/>
      <c r="J131" s="225">
        <f>ROUND(I131*H131,2)</f>
        <v>0</v>
      </c>
      <c r="K131" s="221" t="s">
        <v>1</v>
      </c>
      <c r="L131" s="45"/>
      <c r="M131" s="226" t="s">
        <v>1</v>
      </c>
      <c r="N131" s="227" t="s">
        <v>43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1696</v>
      </c>
      <c r="AT131" s="230" t="s">
        <v>136</v>
      </c>
      <c r="AU131" s="230" t="s">
        <v>86</v>
      </c>
      <c r="AY131" s="18" t="s">
        <v>134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86</v>
      </c>
      <c r="BK131" s="231">
        <f>ROUND(I131*H131,2)</f>
        <v>0</v>
      </c>
      <c r="BL131" s="18" t="s">
        <v>1696</v>
      </c>
      <c r="BM131" s="230" t="s">
        <v>1724</v>
      </c>
    </row>
    <row r="132" s="2" customFormat="1" ht="24.15" customHeight="1">
      <c r="A132" s="39"/>
      <c r="B132" s="40"/>
      <c r="C132" s="219" t="s">
        <v>195</v>
      </c>
      <c r="D132" s="219" t="s">
        <v>136</v>
      </c>
      <c r="E132" s="220" t="s">
        <v>1725</v>
      </c>
      <c r="F132" s="221" t="s">
        <v>1726</v>
      </c>
      <c r="G132" s="222" t="s">
        <v>400</v>
      </c>
      <c r="H132" s="223">
        <v>1</v>
      </c>
      <c r="I132" s="224"/>
      <c r="J132" s="225">
        <f>ROUND(I132*H132,2)</f>
        <v>0</v>
      </c>
      <c r="K132" s="221" t="s">
        <v>1</v>
      </c>
      <c r="L132" s="45"/>
      <c r="M132" s="226" t="s">
        <v>1</v>
      </c>
      <c r="N132" s="227" t="s">
        <v>43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1696</v>
      </c>
      <c r="AT132" s="230" t="s">
        <v>136</v>
      </c>
      <c r="AU132" s="230" t="s">
        <v>86</v>
      </c>
      <c r="AY132" s="18" t="s">
        <v>134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86</v>
      </c>
      <c r="BK132" s="231">
        <f>ROUND(I132*H132,2)</f>
        <v>0</v>
      </c>
      <c r="BL132" s="18" t="s">
        <v>1696</v>
      </c>
      <c r="BM132" s="230" t="s">
        <v>1727</v>
      </c>
    </row>
    <row r="133" s="2" customFormat="1" ht="16.5" customHeight="1">
      <c r="A133" s="39"/>
      <c r="B133" s="40"/>
      <c r="C133" s="219" t="s">
        <v>201</v>
      </c>
      <c r="D133" s="219" t="s">
        <v>136</v>
      </c>
      <c r="E133" s="220" t="s">
        <v>1728</v>
      </c>
      <c r="F133" s="221" t="s">
        <v>1729</v>
      </c>
      <c r="G133" s="222" t="s">
        <v>400</v>
      </c>
      <c r="H133" s="223">
        <v>2</v>
      </c>
      <c r="I133" s="224"/>
      <c r="J133" s="225">
        <f>ROUND(I133*H133,2)</f>
        <v>0</v>
      </c>
      <c r="K133" s="221" t="s">
        <v>1</v>
      </c>
      <c r="L133" s="45"/>
      <c r="M133" s="226" t="s">
        <v>1</v>
      </c>
      <c r="N133" s="227" t="s">
        <v>43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1696</v>
      </c>
      <c r="AT133" s="230" t="s">
        <v>136</v>
      </c>
      <c r="AU133" s="230" t="s">
        <v>86</v>
      </c>
      <c r="AY133" s="18" t="s">
        <v>134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86</v>
      </c>
      <c r="BK133" s="231">
        <f>ROUND(I133*H133,2)</f>
        <v>0</v>
      </c>
      <c r="BL133" s="18" t="s">
        <v>1696</v>
      </c>
      <c r="BM133" s="230" t="s">
        <v>1730</v>
      </c>
    </row>
    <row r="134" s="2" customFormat="1" ht="16.5" customHeight="1">
      <c r="A134" s="39"/>
      <c r="B134" s="40"/>
      <c r="C134" s="219" t="s">
        <v>8</v>
      </c>
      <c r="D134" s="219" t="s">
        <v>136</v>
      </c>
      <c r="E134" s="220" t="s">
        <v>1731</v>
      </c>
      <c r="F134" s="221" t="s">
        <v>1732</v>
      </c>
      <c r="G134" s="222" t="s">
        <v>256</v>
      </c>
      <c r="H134" s="223">
        <v>84.2</v>
      </c>
      <c r="I134" s="224"/>
      <c r="J134" s="225">
        <f>ROUND(I134*H134,2)</f>
        <v>0</v>
      </c>
      <c r="K134" s="221" t="s">
        <v>1</v>
      </c>
      <c r="L134" s="45"/>
      <c r="M134" s="226" t="s">
        <v>1</v>
      </c>
      <c r="N134" s="227" t="s">
        <v>43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1696</v>
      </c>
      <c r="AT134" s="230" t="s">
        <v>136</v>
      </c>
      <c r="AU134" s="230" t="s">
        <v>86</v>
      </c>
      <c r="AY134" s="18" t="s">
        <v>134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86</v>
      </c>
      <c r="BK134" s="231">
        <f>ROUND(I134*H134,2)</f>
        <v>0</v>
      </c>
      <c r="BL134" s="18" t="s">
        <v>1696</v>
      </c>
      <c r="BM134" s="230" t="s">
        <v>1733</v>
      </c>
    </row>
    <row r="135" s="13" customFormat="1">
      <c r="A135" s="13"/>
      <c r="B135" s="232"/>
      <c r="C135" s="233"/>
      <c r="D135" s="234" t="s">
        <v>143</v>
      </c>
      <c r="E135" s="235" t="s">
        <v>1</v>
      </c>
      <c r="F135" s="236" t="s">
        <v>1734</v>
      </c>
      <c r="G135" s="233"/>
      <c r="H135" s="237">
        <v>84.2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143</v>
      </c>
      <c r="AU135" s="243" t="s">
        <v>86</v>
      </c>
      <c r="AV135" s="13" t="s">
        <v>88</v>
      </c>
      <c r="AW135" s="13" t="s">
        <v>35</v>
      </c>
      <c r="AX135" s="13" t="s">
        <v>86</v>
      </c>
      <c r="AY135" s="243" t="s">
        <v>134</v>
      </c>
    </row>
    <row r="136" s="2" customFormat="1" ht="24.15" customHeight="1">
      <c r="A136" s="39"/>
      <c r="B136" s="40"/>
      <c r="C136" s="219" t="s">
        <v>210</v>
      </c>
      <c r="D136" s="219" t="s">
        <v>136</v>
      </c>
      <c r="E136" s="220" t="s">
        <v>1735</v>
      </c>
      <c r="F136" s="221" t="s">
        <v>1736</v>
      </c>
      <c r="G136" s="222" t="s">
        <v>256</v>
      </c>
      <c r="H136" s="223">
        <v>42.1</v>
      </c>
      <c r="I136" s="224"/>
      <c r="J136" s="225">
        <f>ROUND(I136*H136,2)</f>
        <v>0</v>
      </c>
      <c r="K136" s="221" t="s">
        <v>1</v>
      </c>
      <c r="L136" s="45"/>
      <c r="M136" s="226" t="s">
        <v>1</v>
      </c>
      <c r="N136" s="227" t="s">
        <v>43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1696</v>
      </c>
      <c r="AT136" s="230" t="s">
        <v>136</v>
      </c>
      <c r="AU136" s="230" t="s">
        <v>86</v>
      </c>
      <c r="AY136" s="18" t="s">
        <v>134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86</v>
      </c>
      <c r="BK136" s="231">
        <f>ROUND(I136*H136,2)</f>
        <v>0</v>
      </c>
      <c r="BL136" s="18" t="s">
        <v>1696</v>
      </c>
      <c r="BM136" s="230" t="s">
        <v>1737</v>
      </c>
    </row>
    <row r="137" s="13" customFormat="1">
      <c r="A137" s="13"/>
      <c r="B137" s="232"/>
      <c r="C137" s="233"/>
      <c r="D137" s="234" t="s">
        <v>143</v>
      </c>
      <c r="E137" s="235" t="s">
        <v>1</v>
      </c>
      <c r="F137" s="236" t="s">
        <v>1738</v>
      </c>
      <c r="G137" s="233"/>
      <c r="H137" s="237">
        <v>42.1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143</v>
      </c>
      <c r="AU137" s="243" t="s">
        <v>86</v>
      </c>
      <c r="AV137" s="13" t="s">
        <v>88</v>
      </c>
      <c r="AW137" s="13" t="s">
        <v>35</v>
      </c>
      <c r="AX137" s="13" t="s">
        <v>86</v>
      </c>
      <c r="AY137" s="243" t="s">
        <v>134</v>
      </c>
    </row>
    <row r="138" s="2" customFormat="1" ht="24.15" customHeight="1">
      <c r="A138" s="39"/>
      <c r="B138" s="40"/>
      <c r="C138" s="219" t="s">
        <v>214</v>
      </c>
      <c r="D138" s="219" t="s">
        <v>136</v>
      </c>
      <c r="E138" s="220" t="s">
        <v>1739</v>
      </c>
      <c r="F138" s="221" t="s">
        <v>1740</v>
      </c>
      <c r="G138" s="222" t="s">
        <v>256</v>
      </c>
      <c r="H138" s="223">
        <v>218.2</v>
      </c>
      <c r="I138" s="224"/>
      <c r="J138" s="225">
        <f>ROUND(I138*H138,2)</f>
        <v>0</v>
      </c>
      <c r="K138" s="221" t="s">
        <v>1</v>
      </c>
      <c r="L138" s="45"/>
      <c r="M138" s="226" t="s">
        <v>1</v>
      </c>
      <c r="N138" s="227" t="s">
        <v>43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1696</v>
      </c>
      <c r="AT138" s="230" t="s">
        <v>136</v>
      </c>
      <c r="AU138" s="230" t="s">
        <v>86</v>
      </c>
      <c r="AY138" s="18" t="s">
        <v>134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86</v>
      </c>
      <c r="BK138" s="231">
        <f>ROUND(I138*H138,2)</f>
        <v>0</v>
      </c>
      <c r="BL138" s="18" t="s">
        <v>1696</v>
      </c>
      <c r="BM138" s="230" t="s">
        <v>1741</v>
      </c>
    </row>
    <row r="139" s="14" customFormat="1">
      <c r="A139" s="14"/>
      <c r="B139" s="244"/>
      <c r="C139" s="245"/>
      <c r="D139" s="234" t="s">
        <v>143</v>
      </c>
      <c r="E139" s="246" t="s">
        <v>1</v>
      </c>
      <c r="F139" s="247" t="s">
        <v>1742</v>
      </c>
      <c r="G139" s="245"/>
      <c r="H139" s="246" t="s">
        <v>1</v>
      </c>
      <c r="I139" s="248"/>
      <c r="J139" s="245"/>
      <c r="K139" s="245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143</v>
      </c>
      <c r="AU139" s="253" t="s">
        <v>86</v>
      </c>
      <c r="AV139" s="14" t="s">
        <v>86</v>
      </c>
      <c r="AW139" s="14" t="s">
        <v>35</v>
      </c>
      <c r="AX139" s="14" t="s">
        <v>78</v>
      </c>
      <c r="AY139" s="253" t="s">
        <v>134</v>
      </c>
    </row>
    <row r="140" s="13" customFormat="1">
      <c r="A140" s="13"/>
      <c r="B140" s="232"/>
      <c r="C140" s="233"/>
      <c r="D140" s="234" t="s">
        <v>143</v>
      </c>
      <c r="E140" s="235" t="s">
        <v>1</v>
      </c>
      <c r="F140" s="236" t="s">
        <v>1743</v>
      </c>
      <c r="G140" s="233"/>
      <c r="H140" s="237">
        <v>97.2</v>
      </c>
      <c r="I140" s="238"/>
      <c r="J140" s="233"/>
      <c r="K140" s="233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143</v>
      </c>
      <c r="AU140" s="243" t="s">
        <v>86</v>
      </c>
      <c r="AV140" s="13" t="s">
        <v>88</v>
      </c>
      <c r="AW140" s="13" t="s">
        <v>35</v>
      </c>
      <c r="AX140" s="13" t="s">
        <v>78</v>
      </c>
      <c r="AY140" s="243" t="s">
        <v>134</v>
      </c>
    </row>
    <row r="141" s="14" customFormat="1">
      <c r="A141" s="14"/>
      <c r="B141" s="244"/>
      <c r="C141" s="245"/>
      <c r="D141" s="234" t="s">
        <v>143</v>
      </c>
      <c r="E141" s="246" t="s">
        <v>1</v>
      </c>
      <c r="F141" s="247" t="s">
        <v>1744</v>
      </c>
      <c r="G141" s="245"/>
      <c r="H141" s="246" t="s">
        <v>1</v>
      </c>
      <c r="I141" s="248"/>
      <c r="J141" s="245"/>
      <c r="K141" s="245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143</v>
      </c>
      <c r="AU141" s="253" t="s">
        <v>86</v>
      </c>
      <c r="AV141" s="14" t="s">
        <v>86</v>
      </c>
      <c r="AW141" s="14" t="s">
        <v>35</v>
      </c>
      <c r="AX141" s="14" t="s">
        <v>78</v>
      </c>
      <c r="AY141" s="253" t="s">
        <v>134</v>
      </c>
    </row>
    <row r="142" s="13" customFormat="1">
      <c r="A142" s="13"/>
      <c r="B142" s="232"/>
      <c r="C142" s="233"/>
      <c r="D142" s="234" t="s">
        <v>143</v>
      </c>
      <c r="E142" s="235" t="s">
        <v>1</v>
      </c>
      <c r="F142" s="236" t="s">
        <v>1745</v>
      </c>
      <c r="G142" s="233"/>
      <c r="H142" s="237">
        <v>121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143</v>
      </c>
      <c r="AU142" s="243" t="s">
        <v>86</v>
      </c>
      <c r="AV142" s="13" t="s">
        <v>88</v>
      </c>
      <c r="AW142" s="13" t="s">
        <v>35</v>
      </c>
      <c r="AX142" s="13" t="s">
        <v>78</v>
      </c>
      <c r="AY142" s="243" t="s">
        <v>134</v>
      </c>
    </row>
    <row r="143" s="16" customFormat="1">
      <c r="A143" s="16"/>
      <c r="B143" s="265"/>
      <c r="C143" s="266"/>
      <c r="D143" s="234" t="s">
        <v>143</v>
      </c>
      <c r="E143" s="267" t="s">
        <v>1</v>
      </c>
      <c r="F143" s="268" t="s">
        <v>162</v>
      </c>
      <c r="G143" s="266"/>
      <c r="H143" s="269">
        <v>218.2</v>
      </c>
      <c r="I143" s="270"/>
      <c r="J143" s="266"/>
      <c r="K143" s="266"/>
      <c r="L143" s="271"/>
      <c r="M143" s="272"/>
      <c r="N143" s="273"/>
      <c r="O143" s="273"/>
      <c r="P143" s="273"/>
      <c r="Q143" s="273"/>
      <c r="R143" s="273"/>
      <c r="S143" s="273"/>
      <c r="T143" s="274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T143" s="275" t="s">
        <v>143</v>
      </c>
      <c r="AU143" s="275" t="s">
        <v>86</v>
      </c>
      <c r="AV143" s="16" t="s">
        <v>141</v>
      </c>
      <c r="AW143" s="16" t="s">
        <v>35</v>
      </c>
      <c r="AX143" s="16" t="s">
        <v>86</v>
      </c>
      <c r="AY143" s="275" t="s">
        <v>134</v>
      </c>
    </row>
    <row r="144" s="2" customFormat="1" ht="24.15" customHeight="1">
      <c r="A144" s="39"/>
      <c r="B144" s="40"/>
      <c r="C144" s="219" t="s">
        <v>220</v>
      </c>
      <c r="D144" s="219" t="s">
        <v>136</v>
      </c>
      <c r="E144" s="220" t="s">
        <v>1746</v>
      </c>
      <c r="F144" s="221" t="s">
        <v>1747</v>
      </c>
      <c r="G144" s="222" t="s">
        <v>256</v>
      </c>
      <c r="H144" s="223">
        <v>109.1</v>
      </c>
      <c r="I144" s="224"/>
      <c r="J144" s="225">
        <f>ROUND(I144*H144,2)</f>
        <v>0</v>
      </c>
      <c r="K144" s="221" t="s">
        <v>1</v>
      </c>
      <c r="L144" s="45"/>
      <c r="M144" s="226" t="s">
        <v>1</v>
      </c>
      <c r="N144" s="227" t="s">
        <v>43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1696</v>
      </c>
      <c r="AT144" s="230" t="s">
        <v>136</v>
      </c>
      <c r="AU144" s="230" t="s">
        <v>86</v>
      </c>
      <c r="AY144" s="18" t="s">
        <v>134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86</v>
      </c>
      <c r="BK144" s="231">
        <f>ROUND(I144*H144,2)</f>
        <v>0</v>
      </c>
      <c r="BL144" s="18" t="s">
        <v>1696</v>
      </c>
      <c r="BM144" s="230" t="s">
        <v>1748</v>
      </c>
    </row>
    <row r="145" s="14" customFormat="1">
      <c r="A145" s="14"/>
      <c r="B145" s="244"/>
      <c r="C145" s="245"/>
      <c r="D145" s="234" t="s">
        <v>143</v>
      </c>
      <c r="E145" s="246" t="s">
        <v>1</v>
      </c>
      <c r="F145" s="247" t="s">
        <v>1742</v>
      </c>
      <c r="G145" s="245"/>
      <c r="H145" s="246" t="s">
        <v>1</v>
      </c>
      <c r="I145" s="248"/>
      <c r="J145" s="245"/>
      <c r="K145" s="245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143</v>
      </c>
      <c r="AU145" s="253" t="s">
        <v>86</v>
      </c>
      <c r="AV145" s="14" t="s">
        <v>86</v>
      </c>
      <c r="AW145" s="14" t="s">
        <v>35</v>
      </c>
      <c r="AX145" s="14" t="s">
        <v>78</v>
      </c>
      <c r="AY145" s="253" t="s">
        <v>134</v>
      </c>
    </row>
    <row r="146" s="13" customFormat="1">
      <c r="A146" s="13"/>
      <c r="B146" s="232"/>
      <c r="C146" s="233"/>
      <c r="D146" s="234" t="s">
        <v>143</v>
      </c>
      <c r="E146" s="235" t="s">
        <v>1</v>
      </c>
      <c r="F146" s="236" t="s">
        <v>1749</v>
      </c>
      <c r="G146" s="233"/>
      <c r="H146" s="237">
        <v>48.6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143</v>
      </c>
      <c r="AU146" s="243" t="s">
        <v>86</v>
      </c>
      <c r="AV146" s="13" t="s">
        <v>88</v>
      </c>
      <c r="AW146" s="13" t="s">
        <v>35</v>
      </c>
      <c r="AX146" s="13" t="s">
        <v>78</v>
      </c>
      <c r="AY146" s="243" t="s">
        <v>134</v>
      </c>
    </row>
    <row r="147" s="14" customFormat="1">
      <c r="A147" s="14"/>
      <c r="B147" s="244"/>
      <c r="C147" s="245"/>
      <c r="D147" s="234" t="s">
        <v>143</v>
      </c>
      <c r="E147" s="246" t="s">
        <v>1</v>
      </c>
      <c r="F147" s="247" t="s">
        <v>1744</v>
      </c>
      <c r="G147" s="245"/>
      <c r="H147" s="246" t="s">
        <v>1</v>
      </c>
      <c r="I147" s="248"/>
      <c r="J147" s="245"/>
      <c r="K147" s="245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143</v>
      </c>
      <c r="AU147" s="253" t="s">
        <v>86</v>
      </c>
      <c r="AV147" s="14" t="s">
        <v>86</v>
      </c>
      <c r="AW147" s="14" t="s">
        <v>35</v>
      </c>
      <c r="AX147" s="14" t="s">
        <v>78</v>
      </c>
      <c r="AY147" s="253" t="s">
        <v>134</v>
      </c>
    </row>
    <row r="148" s="13" customFormat="1">
      <c r="A148" s="13"/>
      <c r="B148" s="232"/>
      <c r="C148" s="233"/>
      <c r="D148" s="234" t="s">
        <v>143</v>
      </c>
      <c r="E148" s="235" t="s">
        <v>1</v>
      </c>
      <c r="F148" s="236" t="s">
        <v>1750</v>
      </c>
      <c r="G148" s="233"/>
      <c r="H148" s="237">
        <v>60.5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143</v>
      </c>
      <c r="AU148" s="243" t="s">
        <v>86</v>
      </c>
      <c r="AV148" s="13" t="s">
        <v>88</v>
      </c>
      <c r="AW148" s="13" t="s">
        <v>35</v>
      </c>
      <c r="AX148" s="13" t="s">
        <v>78</v>
      </c>
      <c r="AY148" s="243" t="s">
        <v>134</v>
      </c>
    </row>
    <row r="149" s="16" customFormat="1">
      <c r="A149" s="16"/>
      <c r="B149" s="265"/>
      <c r="C149" s="266"/>
      <c r="D149" s="234" t="s">
        <v>143</v>
      </c>
      <c r="E149" s="267" t="s">
        <v>1</v>
      </c>
      <c r="F149" s="268" t="s">
        <v>162</v>
      </c>
      <c r="G149" s="266"/>
      <c r="H149" s="269">
        <v>109.1</v>
      </c>
      <c r="I149" s="270"/>
      <c r="J149" s="266"/>
      <c r="K149" s="266"/>
      <c r="L149" s="271"/>
      <c r="M149" s="272"/>
      <c r="N149" s="273"/>
      <c r="O149" s="273"/>
      <c r="P149" s="273"/>
      <c r="Q149" s="273"/>
      <c r="R149" s="273"/>
      <c r="S149" s="273"/>
      <c r="T149" s="274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T149" s="275" t="s">
        <v>143</v>
      </c>
      <c r="AU149" s="275" t="s">
        <v>86</v>
      </c>
      <c r="AV149" s="16" t="s">
        <v>141</v>
      </c>
      <c r="AW149" s="16" t="s">
        <v>35</v>
      </c>
      <c r="AX149" s="16" t="s">
        <v>86</v>
      </c>
      <c r="AY149" s="275" t="s">
        <v>134</v>
      </c>
    </row>
    <row r="150" s="2" customFormat="1" ht="16.5" customHeight="1">
      <c r="A150" s="39"/>
      <c r="B150" s="40"/>
      <c r="C150" s="219" t="s">
        <v>228</v>
      </c>
      <c r="D150" s="219" t="s">
        <v>136</v>
      </c>
      <c r="E150" s="220" t="s">
        <v>1680</v>
      </c>
      <c r="F150" s="221" t="s">
        <v>1681</v>
      </c>
      <c r="G150" s="222" t="s">
        <v>400</v>
      </c>
      <c r="H150" s="223">
        <v>1</v>
      </c>
      <c r="I150" s="224"/>
      <c r="J150" s="225">
        <f>ROUND(I150*H150,2)</f>
        <v>0</v>
      </c>
      <c r="K150" s="221" t="s">
        <v>1</v>
      </c>
      <c r="L150" s="45"/>
      <c r="M150" s="226" t="s">
        <v>1</v>
      </c>
      <c r="N150" s="227" t="s">
        <v>43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1696</v>
      </c>
      <c r="AT150" s="230" t="s">
        <v>136</v>
      </c>
      <c r="AU150" s="230" t="s">
        <v>86</v>
      </c>
      <c r="AY150" s="18" t="s">
        <v>134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86</v>
      </c>
      <c r="BK150" s="231">
        <f>ROUND(I150*H150,2)</f>
        <v>0</v>
      </c>
      <c r="BL150" s="18" t="s">
        <v>1696</v>
      </c>
      <c r="BM150" s="230" t="s">
        <v>1751</v>
      </c>
    </row>
    <row r="151" s="2" customFormat="1" ht="16.5" customHeight="1">
      <c r="A151" s="39"/>
      <c r="B151" s="40"/>
      <c r="C151" s="219" t="s">
        <v>232</v>
      </c>
      <c r="D151" s="219" t="s">
        <v>136</v>
      </c>
      <c r="E151" s="220" t="s">
        <v>1752</v>
      </c>
      <c r="F151" s="221" t="s">
        <v>1753</v>
      </c>
      <c r="G151" s="222" t="s">
        <v>400</v>
      </c>
      <c r="H151" s="223">
        <v>1</v>
      </c>
      <c r="I151" s="224"/>
      <c r="J151" s="225">
        <f>ROUND(I151*H151,2)</f>
        <v>0</v>
      </c>
      <c r="K151" s="221" t="s">
        <v>1</v>
      </c>
      <c r="L151" s="45"/>
      <c r="M151" s="226" t="s">
        <v>1</v>
      </c>
      <c r="N151" s="227" t="s">
        <v>43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1696</v>
      </c>
      <c r="AT151" s="230" t="s">
        <v>136</v>
      </c>
      <c r="AU151" s="230" t="s">
        <v>86</v>
      </c>
      <c r="AY151" s="18" t="s">
        <v>134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86</v>
      </c>
      <c r="BK151" s="231">
        <f>ROUND(I151*H151,2)</f>
        <v>0</v>
      </c>
      <c r="BL151" s="18" t="s">
        <v>1696</v>
      </c>
      <c r="BM151" s="230" t="s">
        <v>1754</v>
      </c>
    </row>
    <row r="152" s="14" customFormat="1">
      <c r="A152" s="14"/>
      <c r="B152" s="244"/>
      <c r="C152" s="245"/>
      <c r="D152" s="234" t="s">
        <v>143</v>
      </c>
      <c r="E152" s="246" t="s">
        <v>1</v>
      </c>
      <c r="F152" s="247" t="s">
        <v>1755</v>
      </c>
      <c r="G152" s="245"/>
      <c r="H152" s="246" t="s">
        <v>1</v>
      </c>
      <c r="I152" s="248"/>
      <c r="J152" s="245"/>
      <c r="K152" s="245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143</v>
      </c>
      <c r="AU152" s="253" t="s">
        <v>86</v>
      </c>
      <c r="AV152" s="14" t="s">
        <v>86</v>
      </c>
      <c r="AW152" s="14" t="s">
        <v>35</v>
      </c>
      <c r="AX152" s="14" t="s">
        <v>78</v>
      </c>
      <c r="AY152" s="253" t="s">
        <v>134</v>
      </c>
    </row>
    <row r="153" s="14" customFormat="1">
      <c r="A153" s="14"/>
      <c r="B153" s="244"/>
      <c r="C153" s="245"/>
      <c r="D153" s="234" t="s">
        <v>143</v>
      </c>
      <c r="E153" s="246" t="s">
        <v>1</v>
      </c>
      <c r="F153" s="247" t="s">
        <v>1756</v>
      </c>
      <c r="G153" s="245"/>
      <c r="H153" s="246" t="s">
        <v>1</v>
      </c>
      <c r="I153" s="248"/>
      <c r="J153" s="245"/>
      <c r="K153" s="245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143</v>
      </c>
      <c r="AU153" s="253" t="s">
        <v>86</v>
      </c>
      <c r="AV153" s="14" t="s">
        <v>86</v>
      </c>
      <c r="AW153" s="14" t="s">
        <v>35</v>
      </c>
      <c r="AX153" s="14" t="s">
        <v>78</v>
      </c>
      <c r="AY153" s="253" t="s">
        <v>134</v>
      </c>
    </row>
    <row r="154" s="14" customFormat="1">
      <c r="A154" s="14"/>
      <c r="B154" s="244"/>
      <c r="C154" s="245"/>
      <c r="D154" s="234" t="s">
        <v>143</v>
      </c>
      <c r="E154" s="246" t="s">
        <v>1</v>
      </c>
      <c r="F154" s="247" t="s">
        <v>1757</v>
      </c>
      <c r="G154" s="245"/>
      <c r="H154" s="246" t="s">
        <v>1</v>
      </c>
      <c r="I154" s="248"/>
      <c r="J154" s="245"/>
      <c r="K154" s="245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143</v>
      </c>
      <c r="AU154" s="253" t="s">
        <v>86</v>
      </c>
      <c r="AV154" s="14" t="s">
        <v>86</v>
      </c>
      <c r="AW154" s="14" t="s">
        <v>35</v>
      </c>
      <c r="AX154" s="14" t="s">
        <v>78</v>
      </c>
      <c r="AY154" s="253" t="s">
        <v>134</v>
      </c>
    </row>
    <row r="155" s="14" customFormat="1">
      <c r="A155" s="14"/>
      <c r="B155" s="244"/>
      <c r="C155" s="245"/>
      <c r="D155" s="234" t="s">
        <v>143</v>
      </c>
      <c r="E155" s="246" t="s">
        <v>1</v>
      </c>
      <c r="F155" s="247" t="s">
        <v>1758</v>
      </c>
      <c r="G155" s="245"/>
      <c r="H155" s="246" t="s">
        <v>1</v>
      </c>
      <c r="I155" s="248"/>
      <c r="J155" s="245"/>
      <c r="K155" s="245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143</v>
      </c>
      <c r="AU155" s="253" t="s">
        <v>86</v>
      </c>
      <c r="AV155" s="14" t="s">
        <v>86</v>
      </c>
      <c r="AW155" s="14" t="s">
        <v>35</v>
      </c>
      <c r="AX155" s="14" t="s">
        <v>78</v>
      </c>
      <c r="AY155" s="253" t="s">
        <v>134</v>
      </c>
    </row>
    <row r="156" s="14" customFormat="1">
      <c r="A156" s="14"/>
      <c r="B156" s="244"/>
      <c r="C156" s="245"/>
      <c r="D156" s="234" t="s">
        <v>143</v>
      </c>
      <c r="E156" s="246" t="s">
        <v>1</v>
      </c>
      <c r="F156" s="247" t="s">
        <v>1759</v>
      </c>
      <c r="G156" s="245"/>
      <c r="H156" s="246" t="s">
        <v>1</v>
      </c>
      <c r="I156" s="248"/>
      <c r="J156" s="245"/>
      <c r="K156" s="245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143</v>
      </c>
      <c r="AU156" s="253" t="s">
        <v>86</v>
      </c>
      <c r="AV156" s="14" t="s">
        <v>86</v>
      </c>
      <c r="AW156" s="14" t="s">
        <v>35</v>
      </c>
      <c r="AX156" s="14" t="s">
        <v>78</v>
      </c>
      <c r="AY156" s="253" t="s">
        <v>134</v>
      </c>
    </row>
    <row r="157" s="13" customFormat="1">
      <c r="A157" s="13"/>
      <c r="B157" s="232"/>
      <c r="C157" s="233"/>
      <c r="D157" s="234" t="s">
        <v>143</v>
      </c>
      <c r="E157" s="235" t="s">
        <v>1</v>
      </c>
      <c r="F157" s="236" t="s">
        <v>86</v>
      </c>
      <c r="G157" s="233"/>
      <c r="H157" s="237">
        <v>1</v>
      </c>
      <c r="I157" s="238"/>
      <c r="J157" s="233"/>
      <c r="K157" s="233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143</v>
      </c>
      <c r="AU157" s="243" t="s">
        <v>86</v>
      </c>
      <c r="AV157" s="13" t="s">
        <v>88</v>
      </c>
      <c r="AW157" s="13" t="s">
        <v>35</v>
      </c>
      <c r="AX157" s="13" t="s">
        <v>86</v>
      </c>
      <c r="AY157" s="243" t="s">
        <v>134</v>
      </c>
    </row>
    <row r="158" s="12" customFormat="1" ht="22.8" customHeight="1">
      <c r="A158" s="12"/>
      <c r="B158" s="203"/>
      <c r="C158" s="204"/>
      <c r="D158" s="205" t="s">
        <v>77</v>
      </c>
      <c r="E158" s="217" t="s">
        <v>1678</v>
      </c>
      <c r="F158" s="217" t="s">
        <v>1679</v>
      </c>
      <c r="G158" s="204"/>
      <c r="H158" s="204"/>
      <c r="I158" s="207"/>
      <c r="J158" s="218">
        <f>BK158</f>
        <v>0</v>
      </c>
      <c r="K158" s="204"/>
      <c r="L158" s="209"/>
      <c r="M158" s="210"/>
      <c r="N158" s="211"/>
      <c r="O158" s="211"/>
      <c r="P158" s="212">
        <f>SUM(P159:P163)</f>
        <v>0</v>
      </c>
      <c r="Q158" s="211"/>
      <c r="R158" s="212">
        <f>SUM(R159:R163)</f>
        <v>0</v>
      </c>
      <c r="S158" s="211"/>
      <c r="T158" s="213">
        <f>SUM(T159:T163)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4" t="s">
        <v>141</v>
      </c>
      <c r="AT158" s="215" t="s">
        <v>77</v>
      </c>
      <c r="AU158" s="215" t="s">
        <v>86</v>
      </c>
      <c r="AY158" s="214" t="s">
        <v>134</v>
      </c>
      <c r="BK158" s="216">
        <f>SUM(BK159:BK163)</f>
        <v>0</v>
      </c>
    </row>
    <row r="159" s="2" customFormat="1" ht="21.75" customHeight="1">
      <c r="A159" s="39"/>
      <c r="B159" s="40"/>
      <c r="C159" s="219" t="s">
        <v>236</v>
      </c>
      <c r="D159" s="219" t="s">
        <v>136</v>
      </c>
      <c r="E159" s="220" t="s">
        <v>1760</v>
      </c>
      <c r="F159" s="221" t="s">
        <v>1761</v>
      </c>
      <c r="G159" s="222" t="s">
        <v>139</v>
      </c>
      <c r="H159" s="223">
        <v>37947</v>
      </c>
      <c r="I159" s="224"/>
      <c r="J159" s="225">
        <f>ROUND(I159*H159,2)</f>
        <v>0</v>
      </c>
      <c r="K159" s="221" t="s">
        <v>1</v>
      </c>
      <c r="L159" s="45"/>
      <c r="M159" s="226" t="s">
        <v>1</v>
      </c>
      <c r="N159" s="227" t="s">
        <v>43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1696</v>
      </c>
      <c r="AT159" s="230" t="s">
        <v>136</v>
      </c>
      <c r="AU159" s="230" t="s">
        <v>88</v>
      </c>
      <c r="AY159" s="18" t="s">
        <v>134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86</v>
      </c>
      <c r="BK159" s="231">
        <f>ROUND(I159*H159,2)</f>
        <v>0</v>
      </c>
      <c r="BL159" s="18" t="s">
        <v>1696</v>
      </c>
      <c r="BM159" s="230" t="s">
        <v>1762</v>
      </c>
    </row>
    <row r="160" s="13" customFormat="1">
      <c r="A160" s="13"/>
      <c r="B160" s="232"/>
      <c r="C160" s="233"/>
      <c r="D160" s="234" t="s">
        <v>143</v>
      </c>
      <c r="E160" s="235" t="s">
        <v>1</v>
      </c>
      <c r="F160" s="236" t="s">
        <v>1763</v>
      </c>
      <c r="G160" s="233"/>
      <c r="H160" s="237">
        <v>37947</v>
      </c>
      <c r="I160" s="238"/>
      <c r="J160" s="233"/>
      <c r="K160" s="233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143</v>
      </c>
      <c r="AU160" s="243" t="s">
        <v>88</v>
      </c>
      <c r="AV160" s="13" t="s">
        <v>88</v>
      </c>
      <c r="AW160" s="13" t="s">
        <v>35</v>
      </c>
      <c r="AX160" s="13" t="s">
        <v>86</v>
      </c>
      <c r="AY160" s="243" t="s">
        <v>134</v>
      </c>
    </row>
    <row r="161" s="2" customFormat="1" ht="33" customHeight="1">
      <c r="A161" s="39"/>
      <c r="B161" s="40"/>
      <c r="C161" s="219" t="s">
        <v>242</v>
      </c>
      <c r="D161" s="219" t="s">
        <v>136</v>
      </c>
      <c r="E161" s="220" t="s">
        <v>1764</v>
      </c>
      <c r="F161" s="221" t="s">
        <v>1765</v>
      </c>
      <c r="G161" s="222" t="s">
        <v>400</v>
      </c>
      <c r="H161" s="223">
        <v>1</v>
      </c>
      <c r="I161" s="224"/>
      <c r="J161" s="225">
        <f>ROUND(I161*H161,2)</f>
        <v>0</v>
      </c>
      <c r="K161" s="221" t="s">
        <v>1</v>
      </c>
      <c r="L161" s="45"/>
      <c r="M161" s="226" t="s">
        <v>1</v>
      </c>
      <c r="N161" s="227" t="s">
        <v>43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1696</v>
      </c>
      <c r="AT161" s="230" t="s">
        <v>136</v>
      </c>
      <c r="AU161" s="230" t="s">
        <v>88</v>
      </c>
      <c r="AY161" s="18" t="s">
        <v>134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86</v>
      </c>
      <c r="BK161" s="231">
        <f>ROUND(I161*H161,2)</f>
        <v>0</v>
      </c>
      <c r="BL161" s="18" t="s">
        <v>1696</v>
      </c>
      <c r="BM161" s="230" t="s">
        <v>1766</v>
      </c>
    </row>
    <row r="162" s="2" customFormat="1" ht="16.5" customHeight="1">
      <c r="A162" s="39"/>
      <c r="B162" s="40"/>
      <c r="C162" s="219" t="s">
        <v>250</v>
      </c>
      <c r="D162" s="219" t="s">
        <v>136</v>
      </c>
      <c r="E162" s="220" t="s">
        <v>1767</v>
      </c>
      <c r="F162" s="221" t="s">
        <v>1768</v>
      </c>
      <c r="G162" s="222" t="s">
        <v>400</v>
      </c>
      <c r="H162" s="223">
        <v>1</v>
      </c>
      <c r="I162" s="224"/>
      <c r="J162" s="225">
        <f>ROUND(I162*H162,2)</f>
        <v>0</v>
      </c>
      <c r="K162" s="221" t="s">
        <v>1</v>
      </c>
      <c r="L162" s="45"/>
      <c r="M162" s="226" t="s">
        <v>1</v>
      </c>
      <c r="N162" s="227" t="s">
        <v>43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1696</v>
      </c>
      <c r="AT162" s="230" t="s">
        <v>136</v>
      </c>
      <c r="AU162" s="230" t="s">
        <v>88</v>
      </c>
      <c r="AY162" s="18" t="s">
        <v>134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86</v>
      </c>
      <c r="BK162" s="231">
        <f>ROUND(I162*H162,2)</f>
        <v>0</v>
      </c>
      <c r="BL162" s="18" t="s">
        <v>1696</v>
      </c>
      <c r="BM162" s="230" t="s">
        <v>1769</v>
      </c>
    </row>
    <row r="163" s="2" customFormat="1" ht="44.25" customHeight="1">
      <c r="A163" s="39"/>
      <c r="B163" s="40"/>
      <c r="C163" s="219" t="s">
        <v>7</v>
      </c>
      <c r="D163" s="219" t="s">
        <v>136</v>
      </c>
      <c r="E163" s="220" t="s">
        <v>1770</v>
      </c>
      <c r="F163" s="221" t="s">
        <v>1771</v>
      </c>
      <c r="G163" s="222" t="s">
        <v>400</v>
      </c>
      <c r="H163" s="223">
        <v>1</v>
      </c>
      <c r="I163" s="224"/>
      <c r="J163" s="225">
        <f>ROUND(I163*H163,2)</f>
        <v>0</v>
      </c>
      <c r="K163" s="221" t="s">
        <v>1</v>
      </c>
      <c r="L163" s="45"/>
      <c r="M163" s="286" t="s">
        <v>1</v>
      </c>
      <c r="N163" s="287" t="s">
        <v>43</v>
      </c>
      <c r="O163" s="288"/>
      <c r="P163" s="289">
        <f>O163*H163</f>
        <v>0</v>
      </c>
      <c r="Q163" s="289">
        <v>0</v>
      </c>
      <c r="R163" s="289">
        <f>Q163*H163</f>
        <v>0</v>
      </c>
      <c r="S163" s="289">
        <v>0</v>
      </c>
      <c r="T163" s="29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1696</v>
      </c>
      <c r="AT163" s="230" t="s">
        <v>136</v>
      </c>
      <c r="AU163" s="230" t="s">
        <v>88</v>
      </c>
      <c r="AY163" s="18" t="s">
        <v>134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86</v>
      </c>
      <c r="BK163" s="231">
        <f>ROUND(I163*H163,2)</f>
        <v>0</v>
      </c>
      <c r="BL163" s="18" t="s">
        <v>1696</v>
      </c>
      <c r="BM163" s="230" t="s">
        <v>1772</v>
      </c>
    </row>
    <row r="164" s="2" customFormat="1" ht="6.96" customHeight="1">
      <c r="A164" s="39"/>
      <c r="B164" s="67"/>
      <c r="C164" s="68"/>
      <c r="D164" s="68"/>
      <c r="E164" s="68"/>
      <c r="F164" s="68"/>
      <c r="G164" s="68"/>
      <c r="H164" s="68"/>
      <c r="I164" s="68"/>
      <c r="J164" s="68"/>
      <c r="K164" s="68"/>
      <c r="L164" s="45"/>
      <c r="M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</row>
  </sheetData>
  <sheetProtection sheet="1" autoFilter="0" formatColumns="0" formatRows="0" objects="1" scenarios="1" spinCount="100000" saltValue="Gm0ix4tTcEOxgQSxqKpl5rpj0xtAftx99vBCbLt9ij0o0/18bURPi3VDXRwYRmfbAzVtkj9RSvXW1m3x2ma55w==" hashValue="JIJ7+6zT9pqLNRcOoKfVNtSMUUw5uO4UqofV232etfeyOcHkqgOUjhTDSaX8a5hi2GRLnDaqREH9Gi7DnkqwCQ==" algorithmName="SHA-512" password="A8D3"/>
  <autoFilter ref="C117:K163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1"/>
    </row>
    <row r="4" s="1" customFormat="1" ht="24.96" customHeight="1">
      <c r="B4" s="21"/>
      <c r="C4" s="139" t="s">
        <v>1773</v>
      </c>
      <c r="H4" s="21"/>
    </row>
    <row r="5" s="1" customFormat="1" ht="12" customHeight="1">
      <c r="B5" s="21"/>
      <c r="C5" s="295" t="s">
        <v>13</v>
      </c>
      <c r="D5" s="148" t="s">
        <v>14</v>
      </c>
      <c r="E5" s="1"/>
      <c r="F5" s="1"/>
      <c r="H5" s="21"/>
    </row>
    <row r="6" s="1" customFormat="1" ht="36.96" customHeight="1">
      <c r="B6" s="21"/>
      <c r="C6" s="296" t="s">
        <v>16</v>
      </c>
      <c r="D6" s="297" t="s">
        <v>17</v>
      </c>
      <c r="E6" s="1"/>
      <c r="F6" s="1"/>
      <c r="H6" s="21"/>
    </row>
    <row r="7" s="1" customFormat="1" ht="24.75" customHeight="1">
      <c r="B7" s="21"/>
      <c r="C7" s="141" t="s">
        <v>22</v>
      </c>
      <c r="D7" s="145" t="str">
        <f>'Rekapitulace stavby'!AN8</f>
        <v>16. 11. 2025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2"/>
      <c r="B9" s="298"/>
      <c r="C9" s="299" t="s">
        <v>59</v>
      </c>
      <c r="D9" s="300" t="s">
        <v>60</v>
      </c>
      <c r="E9" s="300" t="s">
        <v>121</v>
      </c>
      <c r="F9" s="301" t="s">
        <v>1774</v>
      </c>
      <c r="G9" s="192"/>
      <c r="H9" s="298"/>
    </row>
    <row r="10" s="2" customFormat="1" ht="26.4" customHeight="1">
      <c r="A10" s="39"/>
      <c r="B10" s="45"/>
      <c r="C10" s="302" t="s">
        <v>95</v>
      </c>
      <c r="D10" s="302" t="s">
        <v>96</v>
      </c>
      <c r="E10" s="39"/>
      <c r="F10" s="39"/>
      <c r="G10" s="39"/>
      <c r="H10" s="45"/>
    </row>
    <row r="11" s="2" customFormat="1" ht="16.8" customHeight="1">
      <c r="A11" s="39"/>
      <c r="B11" s="45"/>
      <c r="C11" s="303" t="s">
        <v>1197</v>
      </c>
      <c r="D11" s="304" t="s">
        <v>1198</v>
      </c>
      <c r="E11" s="305" t="s">
        <v>256</v>
      </c>
      <c r="F11" s="306">
        <v>36</v>
      </c>
      <c r="G11" s="39"/>
      <c r="H11" s="45"/>
    </row>
    <row r="12" s="2" customFormat="1" ht="16.8" customHeight="1">
      <c r="A12" s="39"/>
      <c r="B12" s="45"/>
      <c r="C12" s="307" t="s">
        <v>1</v>
      </c>
      <c r="D12" s="307" t="s">
        <v>1775</v>
      </c>
      <c r="E12" s="18" t="s">
        <v>1</v>
      </c>
      <c r="F12" s="308">
        <v>36</v>
      </c>
      <c r="G12" s="39"/>
      <c r="H12" s="45"/>
    </row>
    <row r="13" s="2" customFormat="1" ht="16.8" customHeight="1">
      <c r="A13" s="39"/>
      <c r="B13" s="45"/>
      <c r="C13" s="309" t="s">
        <v>1776</v>
      </c>
      <c r="D13" s="39"/>
      <c r="E13" s="39"/>
      <c r="F13" s="39"/>
      <c r="G13" s="39"/>
      <c r="H13" s="45"/>
    </row>
    <row r="14" s="2" customFormat="1">
      <c r="A14" s="39"/>
      <c r="B14" s="45"/>
      <c r="C14" s="307" t="s">
        <v>163</v>
      </c>
      <c r="D14" s="307" t="s">
        <v>1777</v>
      </c>
      <c r="E14" s="18" t="s">
        <v>139</v>
      </c>
      <c r="F14" s="308">
        <v>2.911</v>
      </c>
      <c r="G14" s="39"/>
      <c r="H14" s="45"/>
    </row>
    <row r="15" s="2" customFormat="1" ht="16.8" customHeight="1">
      <c r="A15" s="39"/>
      <c r="B15" s="45"/>
      <c r="C15" s="307" t="s">
        <v>1247</v>
      </c>
      <c r="D15" s="307" t="s">
        <v>1778</v>
      </c>
      <c r="E15" s="18" t="s">
        <v>256</v>
      </c>
      <c r="F15" s="308">
        <v>23.4</v>
      </c>
      <c r="G15" s="39"/>
      <c r="H15" s="45"/>
    </row>
    <row r="16" s="2" customFormat="1" ht="16.8" customHeight="1">
      <c r="A16" s="39"/>
      <c r="B16" s="45"/>
      <c r="C16" s="307" t="s">
        <v>1251</v>
      </c>
      <c r="D16" s="307" t="s">
        <v>1779</v>
      </c>
      <c r="E16" s="18" t="s">
        <v>256</v>
      </c>
      <c r="F16" s="308">
        <v>12.6</v>
      </c>
      <c r="G16" s="39"/>
      <c r="H16" s="45"/>
    </row>
    <row r="17" s="2" customFormat="1" ht="16.8" customHeight="1">
      <c r="A17" s="39"/>
      <c r="B17" s="45"/>
      <c r="C17" s="307" t="s">
        <v>1255</v>
      </c>
      <c r="D17" s="307" t="s">
        <v>1256</v>
      </c>
      <c r="E17" s="18" t="s">
        <v>256</v>
      </c>
      <c r="F17" s="308">
        <v>36</v>
      </c>
      <c r="G17" s="39"/>
      <c r="H17" s="45"/>
    </row>
    <row r="18" s="2" customFormat="1" ht="16.8" customHeight="1">
      <c r="A18" s="39"/>
      <c r="B18" s="45"/>
      <c r="C18" s="307" t="s">
        <v>1270</v>
      </c>
      <c r="D18" s="307" t="s">
        <v>1271</v>
      </c>
      <c r="E18" s="18" t="s">
        <v>139</v>
      </c>
      <c r="F18" s="308">
        <v>3.269</v>
      </c>
      <c r="G18" s="39"/>
      <c r="H18" s="45"/>
    </row>
    <row r="19" s="2" customFormat="1" ht="16.8" customHeight="1">
      <c r="A19" s="39"/>
      <c r="B19" s="45"/>
      <c r="C19" s="303" t="s">
        <v>1199</v>
      </c>
      <c r="D19" s="304" t="s">
        <v>1200</v>
      </c>
      <c r="E19" s="305" t="s">
        <v>139</v>
      </c>
      <c r="F19" s="306">
        <v>4.4778628056092</v>
      </c>
      <c r="G19" s="39"/>
      <c r="H19" s="45"/>
    </row>
    <row r="20" s="2" customFormat="1" ht="16.8" customHeight="1">
      <c r="A20" s="39"/>
      <c r="B20" s="45"/>
      <c r="C20" s="307" t="s">
        <v>1</v>
      </c>
      <c r="D20" s="307" t="s">
        <v>1226</v>
      </c>
      <c r="E20" s="18" t="s">
        <v>1</v>
      </c>
      <c r="F20" s="308">
        <v>0</v>
      </c>
      <c r="G20" s="39"/>
      <c r="H20" s="45"/>
    </row>
    <row r="21" s="2" customFormat="1" ht="16.8" customHeight="1">
      <c r="A21" s="39"/>
      <c r="B21" s="45"/>
      <c r="C21" s="307" t="s">
        <v>1</v>
      </c>
      <c r="D21" s="307" t="s">
        <v>1227</v>
      </c>
      <c r="E21" s="18" t="s">
        <v>1</v>
      </c>
      <c r="F21" s="308">
        <v>4.4778628056092</v>
      </c>
      <c r="G21" s="39"/>
      <c r="H21" s="45"/>
    </row>
    <row r="22" s="2" customFormat="1" ht="16.8" customHeight="1">
      <c r="A22" s="39"/>
      <c r="B22" s="45"/>
      <c r="C22" s="307" t="s">
        <v>1199</v>
      </c>
      <c r="D22" s="307" t="s">
        <v>162</v>
      </c>
      <c r="E22" s="18" t="s">
        <v>1</v>
      </c>
      <c r="F22" s="308">
        <v>4.4778628056092</v>
      </c>
      <c r="G22" s="39"/>
      <c r="H22" s="45"/>
    </row>
    <row r="23" s="2" customFormat="1" ht="16.8" customHeight="1">
      <c r="A23" s="39"/>
      <c r="B23" s="45"/>
      <c r="C23" s="309" t="s">
        <v>1776</v>
      </c>
      <c r="D23" s="39"/>
      <c r="E23" s="39"/>
      <c r="F23" s="39"/>
      <c r="G23" s="39"/>
      <c r="H23" s="45"/>
    </row>
    <row r="24" s="2" customFormat="1">
      <c r="A24" s="39"/>
      <c r="B24" s="45"/>
      <c r="C24" s="307" t="s">
        <v>163</v>
      </c>
      <c r="D24" s="307" t="s">
        <v>1777</v>
      </c>
      <c r="E24" s="18" t="s">
        <v>139</v>
      </c>
      <c r="F24" s="308">
        <v>2.91061082364598</v>
      </c>
      <c r="G24" s="39"/>
      <c r="H24" s="45"/>
    </row>
    <row r="25" s="2" customFormat="1">
      <c r="A25" s="39"/>
      <c r="B25" s="45"/>
      <c r="C25" s="307" t="s">
        <v>168</v>
      </c>
      <c r="D25" s="307" t="s">
        <v>1780</v>
      </c>
      <c r="E25" s="18" t="s">
        <v>139</v>
      </c>
      <c r="F25" s="308">
        <v>1.567</v>
      </c>
      <c r="G25" s="39"/>
      <c r="H25" s="45"/>
    </row>
    <row r="26" s="2" customFormat="1" ht="16.8" customHeight="1">
      <c r="A26" s="39"/>
      <c r="B26" s="45"/>
      <c r="C26" s="307" t="s">
        <v>1232</v>
      </c>
      <c r="D26" s="307" t="s">
        <v>1781</v>
      </c>
      <c r="E26" s="18" t="s">
        <v>139</v>
      </c>
      <c r="F26" s="308">
        <v>2.911</v>
      </c>
      <c r="G26" s="39"/>
      <c r="H26" s="45"/>
    </row>
    <row r="27" s="2" customFormat="1" ht="16.8" customHeight="1">
      <c r="A27" s="39"/>
      <c r="B27" s="45"/>
      <c r="C27" s="307" t="s">
        <v>1237</v>
      </c>
      <c r="D27" s="307" t="s">
        <v>1782</v>
      </c>
      <c r="E27" s="18" t="s">
        <v>139</v>
      </c>
      <c r="F27" s="308">
        <v>1.567</v>
      </c>
      <c r="G27" s="39"/>
      <c r="H27" s="45"/>
    </row>
    <row r="28" s="2" customFormat="1" ht="16.8" customHeight="1">
      <c r="A28" s="39"/>
      <c r="B28" s="45"/>
      <c r="C28" s="307" t="s">
        <v>172</v>
      </c>
      <c r="D28" s="307" t="s">
        <v>1783</v>
      </c>
      <c r="E28" s="18" t="s">
        <v>174</v>
      </c>
      <c r="F28" s="308">
        <v>5.235</v>
      </c>
      <c r="G28" s="39"/>
      <c r="H28" s="45"/>
    </row>
    <row r="29" s="2" customFormat="1" ht="16.8" customHeight="1">
      <c r="A29" s="39"/>
      <c r="B29" s="45"/>
      <c r="C29" s="307" t="s">
        <v>179</v>
      </c>
      <c r="D29" s="307" t="s">
        <v>180</v>
      </c>
      <c r="E29" s="18" t="s">
        <v>174</v>
      </c>
      <c r="F29" s="308">
        <v>2.243</v>
      </c>
      <c r="G29" s="39"/>
      <c r="H29" s="45"/>
    </row>
    <row r="30" s="2" customFormat="1" ht="16.8" customHeight="1">
      <c r="A30" s="39"/>
      <c r="B30" s="45"/>
      <c r="C30" s="307" t="s">
        <v>185</v>
      </c>
      <c r="D30" s="307" t="s">
        <v>1784</v>
      </c>
      <c r="E30" s="18" t="s">
        <v>139</v>
      </c>
      <c r="F30" s="308">
        <v>4.478</v>
      </c>
      <c r="G30" s="39"/>
      <c r="H30" s="45"/>
    </row>
    <row r="31" s="2" customFormat="1" ht="26.4" customHeight="1">
      <c r="A31" s="39"/>
      <c r="B31" s="45"/>
      <c r="C31" s="302" t="s">
        <v>98</v>
      </c>
      <c r="D31" s="302" t="s">
        <v>99</v>
      </c>
      <c r="E31" s="39"/>
      <c r="F31" s="39"/>
      <c r="G31" s="39"/>
      <c r="H31" s="45"/>
    </row>
    <row r="32" s="2" customFormat="1" ht="16.8" customHeight="1">
      <c r="A32" s="39"/>
      <c r="B32" s="45"/>
      <c r="C32" s="303" t="s">
        <v>1288</v>
      </c>
      <c r="D32" s="304" t="s">
        <v>1288</v>
      </c>
      <c r="E32" s="305" t="s">
        <v>1</v>
      </c>
      <c r="F32" s="306">
        <v>2.53</v>
      </c>
      <c r="G32" s="39"/>
      <c r="H32" s="45"/>
    </row>
    <row r="33" s="2" customFormat="1" ht="16.8" customHeight="1">
      <c r="A33" s="39"/>
      <c r="B33" s="45"/>
      <c r="C33" s="307" t="s">
        <v>1288</v>
      </c>
      <c r="D33" s="307" t="s">
        <v>1289</v>
      </c>
      <c r="E33" s="18" t="s">
        <v>1</v>
      </c>
      <c r="F33" s="308">
        <v>2.53</v>
      </c>
      <c r="G33" s="39"/>
      <c r="H33" s="45"/>
    </row>
    <row r="34" s="2" customFormat="1" ht="16.8" customHeight="1">
      <c r="A34" s="39"/>
      <c r="B34" s="45"/>
      <c r="C34" s="309" t="s">
        <v>1776</v>
      </c>
      <c r="D34" s="39"/>
      <c r="E34" s="39"/>
      <c r="F34" s="39"/>
      <c r="G34" s="39"/>
      <c r="H34" s="45"/>
    </row>
    <row r="35" s="2" customFormat="1" ht="16.8" customHeight="1">
      <c r="A35" s="39"/>
      <c r="B35" s="45"/>
      <c r="C35" s="307" t="s">
        <v>1514</v>
      </c>
      <c r="D35" s="307" t="s">
        <v>1515</v>
      </c>
      <c r="E35" s="18" t="s">
        <v>174</v>
      </c>
      <c r="F35" s="308">
        <v>2.53</v>
      </c>
      <c r="G35" s="39"/>
      <c r="H35" s="45"/>
    </row>
    <row r="36" s="2" customFormat="1" ht="16.8" customHeight="1">
      <c r="A36" s="39"/>
      <c r="B36" s="45"/>
      <c r="C36" s="307" t="s">
        <v>331</v>
      </c>
      <c r="D36" s="307" t="s">
        <v>1508</v>
      </c>
      <c r="E36" s="18" t="s">
        <v>174</v>
      </c>
      <c r="F36" s="308">
        <v>31.426</v>
      </c>
      <c r="G36" s="39"/>
      <c r="H36" s="45"/>
    </row>
    <row r="37" s="2" customFormat="1" ht="16.8" customHeight="1">
      <c r="A37" s="39"/>
      <c r="B37" s="45"/>
      <c r="C37" s="307" t="s">
        <v>336</v>
      </c>
      <c r="D37" s="307" t="s">
        <v>1511</v>
      </c>
      <c r="E37" s="18" t="s">
        <v>174</v>
      </c>
      <c r="F37" s="308">
        <v>282.834</v>
      </c>
      <c r="G37" s="39"/>
      <c r="H37" s="45"/>
    </row>
    <row r="38" s="2" customFormat="1" ht="16.8" customHeight="1">
      <c r="A38" s="39"/>
      <c r="B38" s="45"/>
      <c r="C38" s="303" t="s">
        <v>1290</v>
      </c>
      <c r="D38" s="304" t="s">
        <v>1</v>
      </c>
      <c r="E38" s="305" t="s">
        <v>1</v>
      </c>
      <c r="F38" s="306">
        <v>165</v>
      </c>
      <c r="G38" s="39"/>
      <c r="H38" s="45"/>
    </row>
    <row r="39" s="2" customFormat="1" ht="16.8" customHeight="1">
      <c r="A39" s="39"/>
      <c r="B39" s="45"/>
      <c r="C39" s="307" t="s">
        <v>1290</v>
      </c>
      <c r="D39" s="307" t="s">
        <v>1363</v>
      </c>
      <c r="E39" s="18" t="s">
        <v>1</v>
      </c>
      <c r="F39" s="308">
        <v>165</v>
      </c>
      <c r="G39" s="39"/>
      <c r="H39" s="45"/>
    </row>
    <row r="40" s="2" customFormat="1" ht="16.8" customHeight="1">
      <c r="A40" s="39"/>
      <c r="B40" s="45"/>
      <c r="C40" s="309" t="s">
        <v>1776</v>
      </c>
      <c r="D40" s="39"/>
      <c r="E40" s="39"/>
      <c r="F40" s="39"/>
      <c r="G40" s="39"/>
      <c r="H40" s="45"/>
    </row>
    <row r="41" s="2" customFormat="1">
      <c r="A41" s="39"/>
      <c r="B41" s="45"/>
      <c r="C41" s="307" t="s">
        <v>1360</v>
      </c>
      <c r="D41" s="307" t="s">
        <v>1361</v>
      </c>
      <c r="E41" s="18" t="s">
        <v>256</v>
      </c>
      <c r="F41" s="308">
        <v>165</v>
      </c>
      <c r="G41" s="39"/>
      <c r="H41" s="45"/>
    </row>
    <row r="42" s="2" customFormat="1">
      <c r="A42" s="39"/>
      <c r="B42" s="45"/>
      <c r="C42" s="307" t="s">
        <v>1364</v>
      </c>
      <c r="D42" s="307" t="s">
        <v>1365</v>
      </c>
      <c r="E42" s="18" t="s">
        <v>256</v>
      </c>
      <c r="F42" s="308">
        <v>165</v>
      </c>
      <c r="G42" s="39"/>
      <c r="H42" s="45"/>
    </row>
    <row r="43" s="2" customFormat="1" ht="16.8" customHeight="1">
      <c r="A43" s="39"/>
      <c r="B43" s="45"/>
      <c r="C43" s="303" t="s">
        <v>1292</v>
      </c>
      <c r="D43" s="304" t="s">
        <v>1</v>
      </c>
      <c r="E43" s="305" t="s">
        <v>1</v>
      </c>
      <c r="F43" s="306">
        <v>28.896</v>
      </c>
      <c r="G43" s="39"/>
      <c r="H43" s="45"/>
    </row>
    <row r="44" s="2" customFormat="1" ht="16.8" customHeight="1">
      <c r="A44" s="39"/>
      <c r="B44" s="45"/>
      <c r="C44" s="307" t="s">
        <v>1292</v>
      </c>
      <c r="D44" s="307" t="s">
        <v>1293</v>
      </c>
      <c r="E44" s="18" t="s">
        <v>1</v>
      </c>
      <c r="F44" s="308">
        <v>28.896</v>
      </c>
      <c r="G44" s="39"/>
      <c r="H44" s="45"/>
    </row>
    <row r="45" s="2" customFormat="1" ht="16.8" customHeight="1">
      <c r="A45" s="39"/>
      <c r="B45" s="45"/>
      <c r="C45" s="309" t="s">
        <v>1776</v>
      </c>
      <c r="D45" s="39"/>
      <c r="E45" s="39"/>
      <c r="F45" s="39"/>
      <c r="G45" s="39"/>
      <c r="H45" s="45"/>
    </row>
    <row r="46" s="2" customFormat="1" ht="16.8" customHeight="1">
      <c r="A46" s="39"/>
      <c r="B46" s="45"/>
      <c r="C46" s="307" t="s">
        <v>1517</v>
      </c>
      <c r="D46" s="307" t="s">
        <v>1518</v>
      </c>
      <c r="E46" s="18" t="s">
        <v>174</v>
      </c>
      <c r="F46" s="308">
        <v>28.896</v>
      </c>
      <c r="G46" s="39"/>
      <c r="H46" s="45"/>
    </row>
    <row r="47" s="2" customFormat="1" ht="16.8" customHeight="1">
      <c r="A47" s="39"/>
      <c r="B47" s="45"/>
      <c r="C47" s="307" t="s">
        <v>331</v>
      </c>
      <c r="D47" s="307" t="s">
        <v>1508</v>
      </c>
      <c r="E47" s="18" t="s">
        <v>174</v>
      </c>
      <c r="F47" s="308">
        <v>31.426</v>
      </c>
      <c r="G47" s="39"/>
      <c r="H47" s="45"/>
    </row>
    <row r="48" s="2" customFormat="1" ht="16.8" customHeight="1">
      <c r="A48" s="39"/>
      <c r="B48" s="45"/>
      <c r="C48" s="307" t="s">
        <v>336</v>
      </c>
      <c r="D48" s="307" t="s">
        <v>1511</v>
      </c>
      <c r="E48" s="18" t="s">
        <v>174</v>
      </c>
      <c r="F48" s="308">
        <v>282.834</v>
      </c>
      <c r="G48" s="39"/>
      <c r="H48" s="45"/>
    </row>
    <row r="49" s="2" customFormat="1" ht="16.8" customHeight="1">
      <c r="A49" s="39"/>
      <c r="B49" s="45"/>
      <c r="C49" s="303" t="s">
        <v>1294</v>
      </c>
      <c r="D49" s="304" t="s">
        <v>1</v>
      </c>
      <c r="E49" s="305" t="s">
        <v>1</v>
      </c>
      <c r="F49" s="306">
        <v>12</v>
      </c>
      <c r="G49" s="39"/>
      <c r="H49" s="45"/>
    </row>
    <row r="50" s="2" customFormat="1" ht="16.8" customHeight="1">
      <c r="A50" s="39"/>
      <c r="B50" s="45"/>
      <c r="C50" s="307" t="s">
        <v>1</v>
      </c>
      <c r="D50" s="307" t="s">
        <v>8</v>
      </c>
      <c r="E50" s="18" t="s">
        <v>1</v>
      </c>
      <c r="F50" s="308">
        <v>12</v>
      </c>
      <c r="G50" s="39"/>
      <c r="H50" s="45"/>
    </row>
    <row r="51" s="2" customFormat="1" ht="16.8" customHeight="1">
      <c r="A51" s="39"/>
      <c r="B51" s="45"/>
      <c r="C51" s="307" t="s">
        <v>1294</v>
      </c>
      <c r="D51" s="307" t="s">
        <v>156</v>
      </c>
      <c r="E51" s="18" t="s">
        <v>1</v>
      </c>
      <c r="F51" s="308">
        <v>12</v>
      </c>
      <c r="G51" s="39"/>
      <c r="H51" s="45"/>
    </row>
    <row r="52" s="2" customFormat="1" ht="16.8" customHeight="1">
      <c r="A52" s="39"/>
      <c r="B52" s="45"/>
      <c r="C52" s="309" t="s">
        <v>1776</v>
      </c>
      <c r="D52" s="39"/>
      <c r="E52" s="39"/>
      <c r="F52" s="39"/>
      <c r="G52" s="39"/>
      <c r="H52" s="45"/>
    </row>
    <row r="53" s="2" customFormat="1">
      <c r="A53" s="39"/>
      <c r="B53" s="45"/>
      <c r="C53" s="307" t="s">
        <v>1672</v>
      </c>
      <c r="D53" s="307" t="s">
        <v>1673</v>
      </c>
      <c r="E53" s="18" t="s">
        <v>256</v>
      </c>
      <c r="F53" s="308">
        <v>12</v>
      </c>
      <c r="G53" s="39"/>
      <c r="H53" s="45"/>
    </row>
    <row r="54" s="2" customFormat="1" ht="16.8" customHeight="1">
      <c r="A54" s="39"/>
      <c r="B54" s="45"/>
      <c r="C54" s="307" t="s">
        <v>529</v>
      </c>
      <c r="D54" s="307" t="s">
        <v>530</v>
      </c>
      <c r="E54" s="18" t="s">
        <v>256</v>
      </c>
      <c r="F54" s="308">
        <v>12</v>
      </c>
      <c r="G54" s="39"/>
      <c r="H54" s="45"/>
    </row>
    <row r="55" s="2" customFormat="1" ht="16.8" customHeight="1">
      <c r="A55" s="39"/>
      <c r="B55" s="45"/>
      <c r="C55" s="307" t="s">
        <v>533</v>
      </c>
      <c r="D55" s="307" t="s">
        <v>534</v>
      </c>
      <c r="E55" s="18" t="s">
        <v>526</v>
      </c>
      <c r="F55" s="308">
        <v>24</v>
      </c>
      <c r="G55" s="39"/>
      <c r="H55" s="45"/>
    </row>
    <row r="56" s="2" customFormat="1" ht="16.8" customHeight="1">
      <c r="A56" s="39"/>
      <c r="B56" s="45"/>
      <c r="C56" s="303" t="s">
        <v>1295</v>
      </c>
      <c r="D56" s="304" t="s">
        <v>1</v>
      </c>
      <c r="E56" s="305" t="s">
        <v>1</v>
      </c>
      <c r="F56" s="306">
        <v>17.399999999999998</v>
      </c>
      <c r="G56" s="39"/>
      <c r="H56" s="45"/>
    </row>
    <row r="57" s="2" customFormat="1" ht="16.8" customHeight="1">
      <c r="A57" s="39"/>
      <c r="B57" s="45"/>
      <c r="C57" s="307" t="s">
        <v>1</v>
      </c>
      <c r="D57" s="307" t="s">
        <v>1381</v>
      </c>
      <c r="E57" s="18" t="s">
        <v>1</v>
      </c>
      <c r="F57" s="308">
        <v>7.8</v>
      </c>
      <c r="G57" s="39"/>
      <c r="H57" s="45"/>
    </row>
    <row r="58" s="2" customFormat="1" ht="16.8" customHeight="1">
      <c r="A58" s="39"/>
      <c r="B58" s="45"/>
      <c r="C58" s="307" t="s">
        <v>1</v>
      </c>
      <c r="D58" s="307" t="s">
        <v>1382</v>
      </c>
      <c r="E58" s="18" t="s">
        <v>1</v>
      </c>
      <c r="F58" s="308">
        <v>9.6</v>
      </c>
      <c r="G58" s="39"/>
      <c r="H58" s="45"/>
    </row>
    <row r="59" s="2" customFormat="1" ht="16.8" customHeight="1">
      <c r="A59" s="39"/>
      <c r="B59" s="45"/>
      <c r="C59" s="307" t="s">
        <v>1295</v>
      </c>
      <c r="D59" s="307" t="s">
        <v>162</v>
      </c>
      <c r="E59" s="18" t="s">
        <v>1</v>
      </c>
      <c r="F59" s="308">
        <v>17.399999999999998</v>
      </c>
      <c r="G59" s="39"/>
      <c r="H59" s="45"/>
    </row>
    <row r="60" s="2" customFormat="1" ht="16.8" customHeight="1">
      <c r="A60" s="39"/>
      <c r="B60" s="45"/>
      <c r="C60" s="309" t="s">
        <v>1776</v>
      </c>
      <c r="D60" s="39"/>
      <c r="E60" s="39"/>
      <c r="F60" s="39"/>
      <c r="G60" s="39"/>
      <c r="H60" s="45"/>
    </row>
    <row r="61" s="2" customFormat="1" ht="16.8" customHeight="1">
      <c r="A61" s="39"/>
      <c r="B61" s="45"/>
      <c r="C61" s="307" t="s">
        <v>1378</v>
      </c>
      <c r="D61" s="307" t="s">
        <v>1379</v>
      </c>
      <c r="E61" s="18" t="s">
        <v>139</v>
      </c>
      <c r="F61" s="308">
        <v>7.917</v>
      </c>
      <c r="G61" s="39"/>
      <c r="H61" s="45"/>
    </row>
    <row r="62" s="2" customFormat="1">
      <c r="A62" s="39"/>
      <c r="B62" s="45"/>
      <c r="C62" s="307" t="s">
        <v>1440</v>
      </c>
      <c r="D62" s="307" t="s">
        <v>1441</v>
      </c>
      <c r="E62" s="18" t="s">
        <v>139</v>
      </c>
      <c r="F62" s="308">
        <v>51.529</v>
      </c>
      <c r="G62" s="39"/>
      <c r="H62" s="45"/>
    </row>
    <row r="63" s="2" customFormat="1" ht="16.8" customHeight="1">
      <c r="A63" s="39"/>
      <c r="B63" s="45"/>
      <c r="C63" s="303" t="s">
        <v>1297</v>
      </c>
      <c r="D63" s="304" t="s">
        <v>1</v>
      </c>
      <c r="E63" s="305" t="s">
        <v>1</v>
      </c>
      <c r="F63" s="306">
        <v>12.18</v>
      </c>
      <c r="G63" s="39"/>
      <c r="H63" s="45"/>
    </row>
    <row r="64" s="2" customFormat="1" ht="16.8" customHeight="1">
      <c r="A64" s="39"/>
      <c r="B64" s="45"/>
      <c r="C64" s="307" t="s">
        <v>1297</v>
      </c>
      <c r="D64" s="307" t="s">
        <v>1383</v>
      </c>
      <c r="E64" s="18" t="s">
        <v>1</v>
      </c>
      <c r="F64" s="308">
        <v>12.18</v>
      </c>
      <c r="G64" s="39"/>
      <c r="H64" s="45"/>
    </row>
    <row r="65" s="2" customFormat="1" ht="16.8" customHeight="1">
      <c r="A65" s="39"/>
      <c r="B65" s="45"/>
      <c r="C65" s="309" t="s">
        <v>1776</v>
      </c>
      <c r="D65" s="39"/>
      <c r="E65" s="39"/>
      <c r="F65" s="39"/>
      <c r="G65" s="39"/>
      <c r="H65" s="45"/>
    </row>
    <row r="66" s="2" customFormat="1" ht="16.8" customHeight="1">
      <c r="A66" s="39"/>
      <c r="B66" s="45"/>
      <c r="C66" s="307" t="s">
        <v>1378</v>
      </c>
      <c r="D66" s="307" t="s">
        <v>1379</v>
      </c>
      <c r="E66" s="18" t="s">
        <v>139</v>
      </c>
      <c r="F66" s="308">
        <v>7.917</v>
      </c>
      <c r="G66" s="39"/>
      <c r="H66" s="45"/>
    </row>
    <row r="67" s="2" customFormat="1" ht="16.8" customHeight="1">
      <c r="A67" s="39"/>
      <c r="B67" s="45"/>
      <c r="C67" s="307" t="s">
        <v>1390</v>
      </c>
      <c r="D67" s="307" t="s">
        <v>1391</v>
      </c>
      <c r="E67" s="18" t="s">
        <v>139</v>
      </c>
      <c r="F67" s="308">
        <v>4.263</v>
      </c>
      <c r="G67" s="39"/>
      <c r="H67" s="45"/>
    </row>
    <row r="68" s="2" customFormat="1" ht="16.8" customHeight="1">
      <c r="A68" s="39"/>
      <c r="B68" s="45"/>
      <c r="C68" s="303" t="s">
        <v>1299</v>
      </c>
      <c r="D68" s="304" t="s">
        <v>1</v>
      </c>
      <c r="E68" s="305" t="s">
        <v>1</v>
      </c>
      <c r="F68" s="306">
        <v>5.22</v>
      </c>
      <c r="G68" s="39"/>
      <c r="H68" s="45"/>
    </row>
    <row r="69" s="2" customFormat="1" ht="16.8" customHeight="1">
      <c r="A69" s="39"/>
      <c r="B69" s="45"/>
      <c r="C69" s="307" t="s">
        <v>1299</v>
      </c>
      <c r="D69" s="307" t="s">
        <v>1384</v>
      </c>
      <c r="E69" s="18" t="s">
        <v>1</v>
      </c>
      <c r="F69" s="308">
        <v>5.22</v>
      </c>
      <c r="G69" s="39"/>
      <c r="H69" s="45"/>
    </row>
    <row r="70" s="2" customFormat="1" ht="16.8" customHeight="1">
      <c r="A70" s="39"/>
      <c r="B70" s="45"/>
      <c r="C70" s="309" t="s">
        <v>1776</v>
      </c>
      <c r="D70" s="39"/>
      <c r="E70" s="39"/>
      <c r="F70" s="39"/>
      <c r="G70" s="39"/>
      <c r="H70" s="45"/>
    </row>
    <row r="71" s="2" customFormat="1" ht="16.8" customHeight="1">
      <c r="A71" s="39"/>
      <c r="B71" s="45"/>
      <c r="C71" s="307" t="s">
        <v>1378</v>
      </c>
      <c r="D71" s="307" t="s">
        <v>1379</v>
      </c>
      <c r="E71" s="18" t="s">
        <v>139</v>
      </c>
      <c r="F71" s="308">
        <v>7.917</v>
      </c>
      <c r="G71" s="39"/>
      <c r="H71" s="45"/>
    </row>
    <row r="72" s="2" customFormat="1" ht="16.8" customHeight="1">
      <c r="A72" s="39"/>
      <c r="B72" s="45"/>
      <c r="C72" s="307" t="s">
        <v>1386</v>
      </c>
      <c r="D72" s="307" t="s">
        <v>1387</v>
      </c>
      <c r="E72" s="18" t="s">
        <v>139</v>
      </c>
      <c r="F72" s="308">
        <v>3.3929999999999996</v>
      </c>
      <c r="G72" s="39"/>
      <c r="H72" s="45"/>
    </row>
    <row r="73" s="2" customFormat="1" ht="16.8" customHeight="1">
      <c r="A73" s="39"/>
      <c r="B73" s="45"/>
      <c r="C73" s="307" t="s">
        <v>1394</v>
      </c>
      <c r="D73" s="307" t="s">
        <v>1395</v>
      </c>
      <c r="E73" s="18" t="s">
        <v>139</v>
      </c>
      <c r="F73" s="308">
        <v>1.827</v>
      </c>
      <c r="G73" s="39"/>
      <c r="H73" s="45"/>
    </row>
    <row r="74" s="2" customFormat="1" ht="16.8" customHeight="1">
      <c r="A74" s="39"/>
      <c r="B74" s="45"/>
      <c r="C74" s="303" t="s">
        <v>1302</v>
      </c>
      <c r="D74" s="304" t="s">
        <v>1302</v>
      </c>
      <c r="E74" s="305" t="s">
        <v>1</v>
      </c>
      <c r="F74" s="306">
        <v>38.666</v>
      </c>
      <c r="G74" s="39"/>
      <c r="H74" s="45"/>
    </row>
    <row r="75" s="2" customFormat="1" ht="16.8" customHeight="1">
      <c r="A75" s="39"/>
      <c r="B75" s="45"/>
      <c r="C75" s="307" t="s">
        <v>1</v>
      </c>
      <c r="D75" s="307" t="s">
        <v>1463</v>
      </c>
      <c r="E75" s="18" t="s">
        <v>1</v>
      </c>
      <c r="F75" s="308">
        <v>3.15</v>
      </c>
      <c r="G75" s="39"/>
      <c r="H75" s="45"/>
    </row>
    <row r="76" s="2" customFormat="1" ht="16.8" customHeight="1">
      <c r="A76" s="39"/>
      <c r="B76" s="45"/>
      <c r="C76" s="307" t="s">
        <v>1</v>
      </c>
      <c r="D76" s="307" t="s">
        <v>1463</v>
      </c>
      <c r="E76" s="18" t="s">
        <v>1</v>
      </c>
      <c r="F76" s="308">
        <v>3.15</v>
      </c>
      <c r="G76" s="39"/>
      <c r="H76" s="45"/>
    </row>
    <row r="77" s="2" customFormat="1" ht="16.8" customHeight="1">
      <c r="A77" s="39"/>
      <c r="B77" s="45"/>
      <c r="C77" s="307" t="s">
        <v>1</v>
      </c>
      <c r="D77" s="307" t="s">
        <v>1464</v>
      </c>
      <c r="E77" s="18" t="s">
        <v>1</v>
      </c>
      <c r="F77" s="308">
        <v>10.395</v>
      </c>
      <c r="G77" s="39"/>
      <c r="H77" s="45"/>
    </row>
    <row r="78" s="2" customFormat="1" ht="16.8" customHeight="1">
      <c r="A78" s="39"/>
      <c r="B78" s="45"/>
      <c r="C78" s="307" t="s">
        <v>1</v>
      </c>
      <c r="D78" s="307" t="s">
        <v>1465</v>
      </c>
      <c r="E78" s="18" t="s">
        <v>1</v>
      </c>
      <c r="F78" s="308">
        <v>21.971</v>
      </c>
      <c r="G78" s="39"/>
      <c r="H78" s="45"/>
    </row>
    <row r="79" s="2" customFormat="1" ht="16.8" customHeight="1">
      <c r="A79" s="39"/>
      <c r="B79" s="45"/>
      <c r="C79" s="307" t="s">
        <v>1302</v>
      </c>
      <c r="D79" s="307" t="s">
        <v>162</v>
      </c>
      <c r="E79" s="18" t="s">
        <v>1</v>
      </c>
      <c r="F79" s="308">
        <v>38.666</v>
      </c>
      <c r="G79" s="39"/>
      <c r="H79" s="45"/>
    </row>
    <row r="80" s="2" customFormat="1" ht="16.8" customHeight="1">
      <c r="A80" s="39"/>
      <c r="B80" s="45"/>
      <c r="C80" s="309" t="s">
        <v>1776</v>
      </c>
      <c r="D80" s="39"/>
      <c r="E80" s="39"/>
      <c r="F80" s="39"/>
      <c r="G80" s="39"/>
      <c r="H80" s="45"/>
    </row>
    <row r="81" s="2" customFormat="1" ht="16.8" customHeight="1">
      <c r="A81" s="39"/>
      <c r="B81" s="45"/>
      <c r="C81" s="307" t="s">
        <v>911</v>
      </c>
      <c r="D81" s="307" t="s">
        <v>1461</v>
      </c>
      <c r="E81" s="18" t="s">
        <v>139</v>
      </c>
      <c r="F81" s="308">
        <v>19.333</v>
      </c>
      <c r="G81" s="39"/>
      <c r="H81" s="45"/>
    </row>
    <row r="82" s="2" customFormat="1">
      <c r="A82" s="39"/>
      <c r="B82" s="45"/>
      <c r="C82" s="307" t="s">
        <v>449</v>
      </c>
      <c r="D82" s="307" t="s">
        <v>1437</v>
      </c>
      <c r="E82" s="18" t="s">
        <v>139</v>
      </c>
      <c r="F82" s="308">
        <v>84.435</v>
      </c>
      <c r="G82" s="39"/>
      <c r="H82" s="45"/>
    </row>
    <row r="83" s="2" customFormat="1" ht="16.8" customHeight="1">
      <c r="A83" s="39"/>
      <c r="B83" s="45"/>
      <c r="C83" s="307" t="s">
        <v>482</v>
      </c>
      <c r="D83" s="307" t="s">
        <v>1467</v>
      </c>
      <c r="E83" s="18" t="s">
        <v>139</v>
      </c>
      <c r="F83" s="308">
        <v>19.333</v>
      </c>
      <c r="G83" s="39"/>
      <c r="H83" s="45"/>
    </row>
    <row r="84" s="2" customFormat="1" ht="16.8" customHeight="1">
      <c r="A84" s="39"/>
      <c r="B84" s="45"/>
      <c r="C84" s="307" t="s">
        <v>1469</v>
      </c>
      <c r="D84" s="307" t="s">
        <v>1470</v>
      </c>
      <c r="E84" s="18" t="s">
        <v>174</v>
      </c>
      <c r="F84" s="308">
        <v>66.39</v>
      </c>
      <c r="G84" s="39"/>
      <c r="H84" s="45"/>
    </row>
    <row r="85" s="2" customFormat="1" ht="16.8" customHeight="1">
      <c r="A85" s="39"/>
      <c r="B85" s="45"/>
      <c r="C85" s="303" t="s">
        <v>1304</v>
      </c>
      <c r="D85" s="304" t="s">
        <v>1</v>
      </c>
      <c r="E85" s="305" t="s">
        <v>1</v>
      </c>
      <c r="F85" s="306">
        <v>47.85</v>
      </c>
      <c r="G85" s="39"/>
      <c r="H85" s="45"/>
    </row>
    <row r="86" s="2" customFormat="1" ht="16.8" customHeight="1">
      <c r="A86" s="39"/>
      <c r="B86" s="45"/>
      <c r="C86" s="307" t="s">
        <v>1304</v>
      </c>
      <c r="D86" s="307" t="s">
        <v>1377</v>
      </c>
      <c r="E86" s="18" t="s">
        <v>1</v>
      </c>
      <c r="F86" s="308">
        <v>47.85</v>
      </c>
      <c r="G86" s="39"/>
      <c r="H86" s="45"/>
    </row>
    <row r="87" s="2" customFormat="1" ht="16.8" customHeight="1">
      <c r="A87" s="39"/>
      <c r="B87" s="45"/>
      <c r="C87" s="309" t="s">
        <v>1776</v>
      </c>
      <c r="D87" s="39"/>
      <c r="E87" s="39"/>
      <c r="F87" s="39"/>
      <c r="G87" s="39"/>
      <c r="H87" s="45"/>
    </row>
    <row r="88" s="2" customFormat="1" ht="16.8" customHeight="1">
      <c r="A88" s="39"/>
      <c r="B88" s="45"/>
      <c r="C88" s="307" t="s">
        <v>1374</v>
      </c>
      <c r="D88" s="307" t="s">
        <v>1375</v>
      </c>
      <c r="E88" s="18" t="s">
        <v>192</v>
      </c>
      <c r="F88" s="308">
        <v>47.85</v>
      </c>
      <c r="G88" s="39"/>
      <c r="H88" s="45"/>
    </row>
    <row r="89" s="2" customFormat="1" ht="16.8" customHeight="1">
      <c r="A89" s="39"/>
      <c r="B89" s="45"/>
      <c r="C89" s="307" t="s">
        <v>1473</v>
      </c>
      <c r="D89" s="307" t="s">
        <v>1474</v>
      </c>
      <c r="E89" s="18" t="s">
        <v>192</v>
      </c>
      <c r="F89" s="308">
        <v>47.85</v>
      </c>
      <c r="G89" s="39"/>
      <c r="H89" s="45"/>
    </row>
    <row r="90" s="2" customFormat="1" ht="16.8" customHeight="1">
      <c r="A90" s="39"/>
      <c r="B90" s="45"/>
      <c r="C90" s="307" t="s">
        <v>202</v>
      </c>
      <c r="D90" s="307" t="s">
        <v>1476</v>
      </c>
      <c r="E90" s="18" t="s">
        <v>192</v>
      </c>
      <c r="F90" s="308">
        <v>47.85</v>
      </c>
      <c r="G90" s="39"/>
      <c r="H90" s="45"/>
    </row>
    <row r="91" s="2" customFormat="1" ht="16.8" customHeight="1">
      <c r="A91" s="39"/>
      <c r="B91" s="45"/>
      <c r="C91" s="307" t="s">
        <v>1482</v>
      </c>
      <c r="D91" s="307" t="s">
        <v>1483</v>
      </c>
      <c r="E91" s="18" t="s">
        <v>192</v>
      </c>
      <c r="F91" s="308">
        <v>47.85</v>
      </c>
      <c r="G91" s="39"/>
      <c r="H91" s="45"/>
    </row>
    <row r="92" s="2" customFormat="1" ht="16.8" customHeight="1">
      <c r="A92" s="39"/>
      <c r="B92" s="45"/>
      <c r="C92" s="307" t="s">
        <v>1478</v>
      </c>
      <c r="D92" s="307" t="s">
        <v>1479</v>
      </c>
      <c r="E92" s="18" t="s">
        <v>207</v>
      </c>
      <c r="F92" s="308">
        <v>1.436</v>
      </c>
      <c r="G92" s="39"/>
      <c r="H92" s="45"/>
    </row>
    <row r="93" s="2" customFormat="1" ht="16.8" customHeight="1">
      <c r="A93" s="39"/>
      <c r="B93" s="45"/>
      <c r="C93" s="303" t="s">
        <v>1306</v>
      </c>
      <c r="D93" s="304" t="s">
        <v>1306</v>
      </c>
      <c r="E93" s="305" t="s">
        <v>1</v>
      </c>
      <c r="F93" s="306">
        <v>1.375</v>
      </c>
      <c r="G93" s="39"/>
      <c r="H93" s="45"/>
    </row>
    <row r="94" s="2" customFormat="1" ht="16.8" customHeight="1">
      <c r="A94" s="39"/>
      <c r="B94" s="45"/>
      <c r="C94" s="307" t="s">
        <v>1</v>
      </c>
      <c r="D94" s="307" t="s">
        <v>1308</v>
      </c>
      <c r="E94" s="18" t="s">
        <v>1</v>
      </c>
      <c r="F94" s="308">
        <v>1.375</v>
      </c>
      <c r="G94" s="39"/>
      <c r="H94" s="45"/>
    </row>
    <row r="95" s="2" customFormat="1" ht="16.8" customHeight="1">
      <c r="A95" s="39"/>
      <c r="B95" s="45"/>
      <c r="C95" s="307" t="s">
        <v>1306</v>
      </c>
      <c r="D95" s="307" t="s">
        <v>156</v>
      </c>
      <c r="E95" s="18" t="s">
        <v>1</v>
      </c>
      <c r="F95" s="308">
        <v>1.375</v>
      </c>
      <c r="G95" s="39"/>
      <c r="H95" s="45"/>
    </row>
    <row r="96" s="2" customFormat="1" ht="16.8" customHeight="1">
      <c r="A96" s="39"/>
      <c r="B96" s="45"/>
      <c r="C96" s="309" t="s">
        <v>1776</v>
      </c>
      <c r="D96" s="39"/>
      <c r="E96" s="39"/>
      <c r="F96" s="39"/>
      <c r="G96" s="39"/>
      <c r="H96" s="45"/>
    </row>
    <row r="97" s="2" customFormat="1">
      <c r="A97" s="39"/>
      <c r="B97" s="45"/>
      <c r="C97" s="307" t="s">
        <v>1526</v>
      </c>
      <c r="D97" s="307" t="s">
        <v>1785</v>
      </c>
      <c r="E97" s="18" t="s">
        <v>192</v>
      </c>
      <c r="F97" s="308">
        <v>1.375</v>
      </c>
      <c r="G97" s="39"/>
      <c r="H97" s="45"/>
    </row>
    <row r="98" s="2" customFormat="1" ht="16.8" customHeight="1">
      <c r="A98" s="39"/>
      <c r="B98" s="45"/>
      <c r="C98" s="307" t="s">
        <v>1529</v>
      </c>
      <c r="D98" s="307" t="s">
        <v>1530</v>
      </c>
      <c r="E98" s="18" t="s">
        <v>174</v>
      </c>
      <c r="F98" s="308">
        <v>0.041000000000000008</v>
      </c>
      <c r="G98" s="39"/>
      <c r="H98" s="45"/>
    </row>
    <row r="99" s="2" customFormat="1" ht="16.8" customHeight="1">
      <c r="A99" s="39"/>
      <c r="B99" s="45"/>
      <c r="C99" s="303" t="s">
        <v>1308</v>
      </c>
      <c r="D99" s="304" t="s">
        <v>1</v>
      </c>
      <c r="E99" s="305" t="s">
        <v>1</v>
      </c>
      <c r="F99" s="306">
        <v>1.375</v>
      </c>
      <c r="G99" s="39"/>
      <c r="H99" s="45"/>
    </row>
    <row r="100" s="2" customFormat="1" ht="16.8" customHeight="1">
      <c r="A100" s="39"/>
      <c r="B100" s="45"/>
      <c r="C100" s="307" t="s">
        <v>1</v>
      </c>
      <c r="D100" s="307" t="s">
        <v>1641</v>
      </c>
      <c r="E100" s="18" t="s">
        <v>1</v>
      </c>
      <c r="F100" s="308">
        <v>0.55</v>
      </c>
      <c r="G100" s="39"/>
      <c r="H100" s="45"/>
    </row>
    <row r="101" s="2" customFormat="1" ht="16.8" customHeight="1">
      <c r="A101" s="39"/>
      <c r="B101" s="45"/>
      <c r="C101" s="307" t="s">
        <v>1</v>
      </c>
      <c r="D101" s="307" t="s">
        <v>1642</v>
      </c>
      <c r="E101" s="18" t="s">
        <v>1</v>
      </c>
      <c r="F101" s="308">
        <v>0.825</v>
      </c>
      <c r="G101" s="39"/>
      <c r="H101" s="45"/>
    </row>
    <row r="102" s="2" customFormat="1" ht="16.8" customHeight="1">
      <c r="A102" s="39"/>
      <c r="B102" s="45"/>
      <c r="C102" s="307" t="s">
        <v>1308</v>
      </c>
      <c r="D102" s="307" t="s">
        <v>162</v>
      </c>
      <c r="E102" s="18" t="s">
        <v>1</v>
      </c>
      <c r="F102" s="308">
        <v>1.375</v>
      </c>
      <c r="G102" s="39"/>
      <c r="H102" s="45"/>
    </row>
    <row r="103" s="2" customFormat="1" ht="16.8" customHeight="1">
      <c r="A103" s="39"/>
      <c r="B103" s="45"/>
      <c r="C103" s="309" t="s">
        <v>1776</v>
      </c>
      <c r="D103" s="39"/>
      <c r="E103" s="39"/>
      <c r="F103" s="39"/>
      <c r="G103" s="39"/>
      <c r="H103" s="45"/>
    </row>
    <row r="104" s="2" customFormat="1" ht="16.8" customHeight="1">
      <c r="A104" s="39"/>
      <c r="B104" s="45"/>
      <c r="C104" s="307" t="s">
        <v>1638</v>
      </c>
      <c r="D104" s="307" t="s">
        <v>1639</v>
      </c>
      <c r="E104" s="18" t="s">
        <v>192</v>
      </c>
      <c r="F104" s="308">
        <v>1.375</v>
      </c>
      <c r="G104" s="39"/>
      <c r="H104" s="45"/>
    </row>
    <row r="105" s="2" customFormat="1">
      <c r="A105" s="39"/>
      <c r="B105" s="45"/>
      <c r="C105" s="307" t="s">
        <v>1526</v>
      </c>
      <c r="D105" s="307" t="s">
        <v>1785</v>
      </c>
      <c r="E105" s="18" t="s">
        <v>192</v>
      </c>
      <c r="F105" s="308">
        <v>1.375</v>
      </c>
      <c r="G105" s="39"/>
      <c r="H105" s="45"/>
    </row>
    <row r="106" s="2" customFormat="1" ht="16.8" customHeight="1">
      <c r="A106" s="39"/>
      <c r="B106" s="45"/>
      <c r="C106" s="307" t="s">
        <v>1643</v>
      </c>
      <c r="D106" s="307" t="s">
        <v>1644</v>
      </c>
      <c r="E106" s="18" t="s">
        <v>1645</v>
      </c>
      <c r="F106" s="308">
        <v>4</v>
      </c>
      <c r="G106" s="39"/>
      <c r="H106" s="45"/>
    </row>
    <row r="107" s="2" customFormat="1" ht="16.8" customHeight="1">
      <c r="A107" s="39"/>
      <c r="B107" s="45"/>
      <c r="C107" s="303" t="s">
        <v>1309</v>
      </c>
      <c r="D107" s="304" t="s">
        <v>1310</v>
      </c>
      <c r="E107" s="305" t="s">
        <v>1</v>
      </c>
      <c r="F107" s="306">
        <v>36</v>
      </c>
      <c r="G107" s="39"/>
      <c r="H107" s="45"/>
    </row>
    <row r="108" s="2" customFormat="1" ht="16.8" customHeight="1">
      <c r="A108" s="39"/>
      <c r="B108" s="45"/>
      <c r="C108" s="307" t="s">
        <v>1</v>
      </c>
      <c r="D108" s="307" t="s">
        <v>1427</v>
      </c>
      <c r="E108" s="18" t="s">
        <v>1</v>
      </c>
      <c r="F108" s="308">
        <v>36</v>
      </c>
      <c r="G108" s="39"/>
      <c r="H108" s="45"/>
    </row>
    <row r="109" s="2" customFormat="1" ht="16.8" customHeight="1">
      <c r="A109" s="39"/>
      <c r="B109" s="45"/>
      <c r="C109" s="307" t="s">
        <v>1309</v>
      </c>
      <c r="D109" s="307" t="s">
        <v>156</v>
      </c>
      <c r="E109" s="18" t="s">
        <v>1</v>
      </c>
      <c r="F109" s="308">
        <v>36</v>
      </c>
      <c r="G109" s="39"/>
      <c r="H109" s="45"/>
    </row>
    <row r="110" s="2" customFormat="1" ht="16.8" customHeight="1">
      <c r="A110" s="39"/>
      <c r="B110" s="45"/>
      <c r="C110" s="309" t="s">
        <v>1776</v>
      </c>
      <c r="D110" s="39"/>
      <c r="E110" s="39"/>
      <c r="F110" s="39"/>
      <c r="G110" s="39"/>
      <c r="H110" s="45"/>
    </row>
    <row r="111" s="2" customFormat="1" ht="16.8" customHeight="1">
      <c r="A111" s="39"/>
      <c r="B111" s="45"/>
      <c r="C111" s="307" t="s">
        <v>871</v>
      </c>
      <c r="D111" s="307" t="s">
        <v>1425</v>
      </c>
      <c r="E111" s="18" t="s">
        <v>192</v>
      </c>
      <c r="F111" s="308">
        <v>36</v>
      </c>
      <c r="G111" s="39"/>
      <c r="H111" s="45"/>
    </row>
    <row r="112" s="2" customFormat="1" ht="16.8" customHeight="1">
      <c r="A112" s="39"/>
      <c r="B112" s="45"/>
      <c r="C112" s="307" t="s">
        <v>875</v>
      </c>
      <c r="D112" s="307" t="s">
        <v>1428</v>
      </c>
      <c r="E112" s="18" t="s">
        <v>192</v>
      </c>
      <c r="F112" s="308">
        <v>36</v>
      </c>
      <c r="G112" s="39"/>
      <c r="H112" s="45"/>
    </row>
    <row r="113" s="2" customFormat="1" ht="16.8" customHeight="1">
      <c r="A113" s="39"/>
      <c r="B113" s="45"/>
      <c r="C113" s="303" t="s">
        <v>1311</v>
      </c>
      <c r="D113" s="304" t="s">
        <v>1312</v>
      </c>
      <c r="E113" s="305" t="s">
        <v>1</v>
      </c>
      <c r="F113" s="306">
        <v>178.1</v>
      </c>
      <c r="G113" s="39"/>
      <c r="H113" s="45"/>
    </row>
    <row r="114" s="2" customFormat="1" ht="16.8" customHeight="1">
      <c r="A114" s="39"/>
      <c r="B114" s="45"/>
      <c r="C114" s="307" t="s">
        <v>1</v>
      </c>
      <c r="D114" s="307" t="s">
        <v>1422</v>
      </c>
      <c r="E114" s="18" t="s">
        <v>1</v>
      </c>
      <c r="F114" s="308">
        <v>178.1</v>
      </c>
      <c r="G114" s="39"/>
      <c r="H114" s="45"/>
    </row>
    <row r="115" s="2" customFormat="1" ht="16.8" customHeight="1">
      <c r="A115" s="39"/>
      <c r="B115" s="45"/>
      <c r="C115" s="307" t="s">
        <v>1311</v>
      </c>
      <c r="D115" s="307" t="s">
        <v>156</v>
      </c>
      <c r="E115" s="18" t="s">
        <v>1</v>
      </c>
      <c r="F115" s="308">
        <v>178.1</v>
      </c>
      <c r="G115" s="39"/>
      <c r="H115" s="45"/>
    </row>
    <row r="116" s="2" customFormat="1" ht="16.8" customHeight="1">
      <c r="A116" s="39"/>
      <c r="B116" s="45"/>
      <c r="C116" s="309" t="s">
        <v>1776</v>
      </c>
      <c r="D116" s="39"/>
      <c r="E116" s="39"/>
      <c r="F116" s="39"/>
      <c r="G116" s="39"/>
      <c r="H116" s="45"/>
    </row>
    <row r="117" s="2" customFormat="1" ht="16.8" customHeight="1">
      <c r="A117" s="39"/>
      <c r="B117" s="45"/>
      <c r="C117" s="307" t="s">
        <v>862</v>
      </c>
      <c r="D117" s="307" t="s">
        <v>1420</v>
      </c>
      <c r="E117" s="18" t="s">
        <v>192</v>
      </c>
      <c r="F117" s="308">
        <v>178.1</v>
      </c>
      <c r="G117" s="39"/>
      <c r="H117" s="45"/>
    </row>
    <row r="118" s="2" customFormat="1" ht="16.8" customHeight="1">
      <c r="A118" s="39"/>
      <c r="B118" s="45"/>
      <c r="C118" s="307" t="s">
        <v>868</v>
      </c>
      <c r="D118" s="307" t="s">
        <v>1423</v>
      </c>
      <c r="E118" s="18" t="s">
        <v>192</v>
      </c>
      <c r="F118" s="308">
        <v>178.1</v>
      </c>
      <c r="G118" s="39"/>
      <c r="H118" s="45"/>
    </row>
    <row r="119" s="2" customFormat="1" ht="16.8" customHeight="1">
      <c r="A119" s="39"/>
      <c r="B119" s="45"/>
      <c r="C119" s="303" t="s">
        <v>1314</v>
      </c>
      <c r="D119" s="304" t="s">
        <v>1315</v>
      </c>
      <c r="E119" s="305" t="s">
        <v>1</v>
      </c>
      <c r="F119" s="306">
        <v>21.6</v>
      </c>
      <c r="G119" s="39"/>
      <c r="H119" s="45"/>
    </row>
    <row r="120" s="2" customFormat="1" ht="16.8" customHeight="1">
      <c r="A120" s="39"/>
      <c r="B120" s="45"/>
      <c r="C120" s="307" t="s">
        <v>1</v>
      </c>
      <c r="D120" s="307" t="s">
        <v>1433</v>
      </c>
      <c r="E120" s="18" t="s">
        <v>1</v>
      </c>
      <c r="F120" s="308">
        <v>21.6</v>
      </c>
      <c r="G120" s="39"/>
      <c r="H120" s="45"/>
    </row>
    <row r="121" s="2" customFormat="1" ht="16.8" customHeight="1">
      <c r="A121" s="39"/>
      <c r="B121" s="45"/>
      <c r="C121" s="307" t="s">
        <v>1314</v>
      </c>
      <c r="D121" s="307" t="s">
        <v>156</v>
      </c>
      <c r="E121" s="18" t="s">
        <v>1</v>
      </c>
      <c r="F121" s="308">
        <v>21.6</v>
      </c>
      <c r="G121" s="39"/>
      <c r="H121" s="45"/>
    </row>
    <row r="122" s="2" customFormat="1" ht="16.8" customHeight="1">
      <c r="A122" s="39"/>
      <c r="B122" s="45"/>
      <c r="C122" s="309" t="s">
        <v>1776</v>
      </c>
      <c r="D122" s="39"/>
      <c r="E122" s="39"/>
      <c r="F122" s="39"/>
      <c r="G122" s="39"/>
      <c r="H122" s="45"/>
    </row>
    <row r="123" s="2" customFormat="1">
      <c r="A123" s="39"/>
      <c r="B123" s="45"/>
      <c r="C123" s="307" t="s">
        <v>1430</v>
      </c>
      <c r="D123" s="307" t="s">
        <v>1431</v>
      </c>
      <c r="E123" s="18" t="s">
        <v>139</v>
      </c>
      <c r="F123" s="308">
        <v>21.6</v>
      </c>
      <c r="G123" s="39"/>
      <c r="H123" s="45"/>
    </row>
    <row r="124" s="2" customFormat="1">
      <c r="A124" s="39"/>
      <c r="B124" s="45"/>
      <c r="C124" s="307" t="s">
        <v>1434</v>
      </c>
      <c r="D124" s="307" t="s">
        <v>1435</v>
      </c>
      <c r="E124" s="18" t="s">
        <v>139</v>
      </c>
      <c r="F124" s="308">
        <v>21.6</v>
      </c>
      <c r="G124" s="39"/>
      <c r="H124" s="45"/>
    </row>
    <row r="125" s="2" customFormat="1" ht="16.8" customHeight="1">
      <c r="A125" s="39"/>
      <c r="B125" s="45"/>
      <c r="C125" s="303" t="s">
        <v>1317</v>
      </c>
      <c r="D125" s="304" t="s">
        <v>1</v>
      </c>
      <c r="E125" s="305" t="s">
        <v>1</v>
      </c>
      <c r="F125" s="306">
        <v>61.875</v>
      </c>
      <c r="G125" s="39"/>
      <c r="H125" s="45"/>
    </row>
    <row r="126" s="2" customFormat="1" ht="16.8" customHeight="1">
      <c r="A126" s="39"/>
      <c r="B126" s="45"/>
      <c r="C126" s="307" t="s">
        <v>1</v>
      </c>
      <c r="D126" s="307" t="s">
        <v>1401</v>
      </c>
      <c r="E126" s="18" t="s">
        <v>1</v>
      </c>
      <c r="F126" s="308">
        <v>0</v>
      </c>
      <c r="G126" s="39"/>
      <c r="H126" s="45"/>
    </row>
    <row r="127" s="2" customFormat="1" ht="16.8" customHeight="1">
      <c r="A127" s="39"/>
      <c r="B127" s="45"/>
      <c r="C127" s="307" t="s">
        <v>1</v>
      </c>
      <c r="D127" s="307" t="s">
        <v>1402</v>
      </c>
      <c r="E127" s="18" t="s">
        <v>1</v>
      </c>
      <c r="F127" s="308">
        <v>15.84</v>
      </c>
      <c r="G127" s="39"/>
      <c r="H127" s="45"/>
    </row>
    <row r="128" s="2" customFormat="1" ht="16.8" customHeight="1">
      <c r="A128" s="39"/>
      <c r="B128" s="45"/>
      <c r="C128" s="307" t="s">
        <v>1</v>
      </c>
      <c r="D128" s="307" t="s">
        <v>1403</v>
      </c>
      <c r="E128" s="18" t="s">
        <v>1</v>
      </c>
      <c r="F128" s="308">
        <v>46.035</v>
      </c>
      <c r="G128" s="39"/>
      <c r="H128" s="45"/>
    </row>
    <row r="129" s="2" customFormat="1" ht="16.8" customHeight="1">
      <c r="A129" s="39"/>
      <c r="B129" s="45"/>
      <c r="C129" s="307" t="s">
        <v>1317</v>
      </c>
      <c r="D129" s="307" t="s">
        <v>156</v>
      </c>
      <c r="E129" s="18" t="s">
        <v>1</v>
      </c>
      <c r="F129" s="308">
        <v>61.875</v>
      </c>
      <c r="G129" s="39"/>
      <c r="H129" s="45"/>
    </row>
    <row r="130" s="2" customFormat="1" ht="16.8" customHeight="1">
      <c r="A130" s="39"/>
      <c r="B130" s="45"/>
      <c r="C130" s="309" t="s">
        <v>1776</v>
      </c>
      <c r="D130" s="39"/>
      <c r="E130" s="39"/>
      <c r="F130" s="39"/>
      <c r="G130" s="39"/>
      <c r="H130" s="45"/>
    </row>
    <row r="131" s="2" customFormat="1">
      <c r="A131" s="39"/>
      <c r="B131" s="45"/>
      <c r="C131" s="307" t="s">
        <v>1398</v>
      </c>
      <c r="D131" s="307" t="s">
        <v>1399</v>
      </c>
      <c r="E131" s="18" t="s">
        <v>139</v>
      </c>
      <c r="F131" s="308">
        <v>8.044</v>
      </c>
      <c r="G131" s="39"/>
      <c r="H131" s="45"/>
    </row>
    <row r="132" s="2" customFormat="1">
      <c r="A132" s="39"/>
      <c r="B132" s="45"/>
      <c r="C132" s="307" t="s">
        <v>150</v>
      </c>
      <c r="D132" s="307" t="s">
        <v>1405</v>
      </c>
      <c r="E132" s="18" t="s">
        <v>139</v>
      </c>
      <c r="F132" s="308">
        <v>32.174999999999996</v>
      </c>
      <c r="G132" s="39"/>
      <c r="H132" s="45"/>
    </row>
    <row r="133" s="2" customFormat="1">
      <c r="A133" s="39"/>
      <c r="B133" s="45"/>
      <c r="C133" s="307" t="s">
        <v>1408</v>
      </c>
      <c r="D133" s="307" t="s">
        <v>1409</v>
      </c>
      <c r="E133" s="18" t="s">
        <v>139</v>
      </c>
      <c r="F133" s="308">
        <v>4.3310000000000008</v>
      </c>
      <c r="G133" s="39"/>
      <c r="H133" s="45"/>
    </row>
    <row r="134" s="2" customFormat="1">
      <c r="A134" s="39"/>
      <c r="B134" s="45"/>
      <c r="C134" s="307" t="s">
        <v>1412</v>
      </c>
      <c r="D134" s="307" t="s">
        <v>1413</v>
      </c>
      <c r="E134" s="18" t="s">
        <v>139</v>
      </c>
      <c r="F134" s="308">
        <v>17.325</v>
      </c>
      <c r="G134" s="39"/>
      <c r="H134" s="45"/>
    </row>
    <row r="135" s="2" customFormat="1">
      <c r="A135" s="39"/>
      <c r="B135" s="45"/>
      <c r="C135" s="307" t="s">
        <v>1440</v>
      </c>
      <c r="D135" s="307" t="s">
        <v>1441</v>
      </c>
      <c r="E135" s="18" t="s">
        <v>139</v>
      </c>
      <c r="F135" s="308">
        <v>51.529</v>
      </c>
      <c r="G135" s="39"/>
      <c r="H135" s="45"/>
    </row>
    <row r="136" s="2" customFormat="1" ht="16.8" customHeight="1">
      <c r="A136" s="39"/>
      <c r="B136" s="45"/>
      <c r="C136" s="303" t="s">
        <v>1319</v>
      </c>
      <c r="D136" s="304" t="s">
        <v>1</v>
      </c>
      <c r="E136" s="305" t="s">
        <v>1</v>
      </c>
      <c r="F136" s="306">
        <v>79.275</v>
      </c>
      <c r="G136" s="39"/>
      <c r="H136" s="45"/>
    </row>
    <row r="137" s="2" customFormat="1" ht="16.8" customHeight="1">
      <c r="A137" s="39"/>
      <c r="B137" s="45"/>
      <c r="C137" s="307" t="s">
        <v>1319</v>
      </c>
      <c r="D137" s="307" t="s">
        <v>1443</v>
      </c>
      <c r="E137" s="18" t="s">
        <v>1</v>
      </c>
      <c r="F137" s="308">
        <v>79.275</v>
      </c>
      <c r="G137" s="39"/>
      <c r="H137" s="45"/>
    </row>
    <row r="138" s="2" customFormat="1" ht="16.8" customHeight="1">
      <c r="A138" s="39"/>
      <c r="B138" s="45"/>
      <c r="C138" s="309" t="s">
        <v>1776</v>
      </c>
      <c r="D138" s="39"/>
      <c r="E138" s="39"/>
      <c r="F138" s="39"/>
      <c r="G138" s="39"/>
      <c r="H138" s="45"/>
    </row>
    <row r="139" s="2" customFormat="1">
      <c r="A139" s="39"/>
      <c r="B139" s="45"/>
      <c r="C139" s="307" t="s">
        <v>1440</v>
      </c>
      <c r="D139" s="307" t="s">
        <v>1441</v>
      </c>
      <c r="E139" s="18" t="s">
        <v>139</v>
      </c>
      <c r="F139" s="308">
        <v>51.529</v>
      </c>
      <c r="G139" s="39"/>
      <c r="H139" s="45"/>
    </row>
    <row r="140" s="2" customFormat="1">
      <c r="A140" s="39"/>
      <c r="B140" s="45"/>
      <c r="C140" s="307" t="s">
        <v>1445</v>
      </c>
      <c r="D140" s="307" t="s">
        <v>1446</v>
      </c>
      <c r="E140" s="18" t="s">
        <v>139</v>
      </c>
      <c r="F140" s="308">
        <v>27.746</v>
      </c>
      <c r="G140" s="39"/>
      <c r="H140" s="45"/>
    </row>
    <row r="141" s="2" customFormat="1" ht="16.8" customHeight="1">
      <c r="A141" s="39"/>
      <c r="B141" s="45"/>
      <c r="C141" s="307" t="s">
        <v>172</v>
      </c>
      <c r="D141" s="307" t="s">
        <v>1783</v>
      </c>
      <c r="E141" s="18" t="s">
        <v>174</v>
      </c>
      <c r="F141" s="308">
        <v>142.695</v>
      </c>
      <c r="G141" s="39"/>
      <c r="H141" s="45"/>
    </row>
    <row r="142" s="2" customFormat="1" ht="16.8" customHeight="1">
      <c r="A142" s="39"/>
      <c r="B142" s="45"/>
      <c r="C142" s="303" t="s">
        <v>1321</v>
      </c>
      <c r="D142" s="304" t="s">
        <v>1</v>
      </c>
      <c r="E142" s="305" t="s">
        <v>1</v>
      </c>
      <c r="F142" s="306">
        <v>45.769</v>
      </c>
      <c r="G142" s="39"/>
      <c r="H142" s="45"/>
    </row>
    <row r="143" s="2" customFormat="1" ht="16.8" customHeight="1">
      <c r="A143" s="39"/>
      <c r="B143" s="45"/>
      <c r="C143" s="307" t="s">
        <v>1321</v>
      </c>
      <c r="D143" s="307" t="s">
        <v>1323</v>
      </c>
      <c r="E143" s="18" t="s">
        <v>1</v>
      </c>
      <c r="F143" s="308">
        <v>45.769</v>
      </c>
      <c r="G143" s="39"/>
      <c r="H143" s="45"/>
    </row>
    <row r="144" s="2" customFormat="1" ht="16.8" customHeight="1">
      <c r="A144" s="39"/>
      <c r="B144" s="45"/>
      <c r="C144" s="309" t="s">
        <v>1776</v>
      </c>
      <c r="D144" s="39"/>
      <c r="E144" s="39"/>
      <c r="F144" s="39"/>
      <c r="G144" s="39"/>
      <c r="H144" s="45"/>
    </row>
    <row r="145" s="2" customFormat="1" ht="16.8" customHeight="1">
      <c r="A145" s="39"/>
      <c r="B145" s="45"/>
      <c r="C145" s="307" t="s">
        <v>1457</v>
      </c>
      <c r="D145" s="307" t="s">
        <v>1458</v>
      </c>
      <c r="E145" s="18" t="s">
        <v>174</v>
      </c>
      <c r="F145" s="308">
        <v>78.585</v>
      </c>
      <c r="G145" s="39"/>
      <c r="H145" s="45"/>
    </row>
    <row r="146" s="2" customFormat="1">
      <c r="A146" s="39"/>
      <c r="B146" s="45"/>
      <c r="C146" s="307" t="s">
        <v>449</v>
      </c>
      <c r="D146" s="307" t="s">
        <v>1437</v>
      </c>
      <c r="E146" s="18" t="s">
        <v>139</v>
      </c>
      <c r="F146" s="308">
        <v>84.435</v>
      </c>
      <c r="G146" s="39"/>
      <c r="H146" s="45"/>
    </row>
    <row r="147" s="2" customFormat="1" ht="16.8" customHeight="1">
      <c r="A147" s="39"/>
      <c r="B147" s="45"/>
      <c r="C147" s="303" t="s">
        <v>1323</v>
      </c>
      <c r="D147" s="304" t="s">
        <v>1</v>
      </c>
      <c r="E147" s="305" t="s">
        <v>1</v>
      </c>
      <c r="F147" s="306">
        <v>45.769</v>
      </c>
      <c r="G147" s="39"/>
      <c r="H147" s="45"/>
    </row>
    <row r="148" s="2" customFormat="1" ht="16.8" customHeight="1">
      <c r="A148" s="39"/>
      <c r="B148" s="45"/>
      <c r="C148" s="307" t="s">
        <v>1</v>
      </c>
      <c r="D148" s="307" t="s">
        <v>1453</v>
      </c>
      <c r="E148" s="18" t="s">
        <v>1</v>
      </c>
      <c r="F148" s="308">
        <v>5.85</v>
      </c>
      <c r="G148" s="39"/>
      <c r="H148" s="45"/>
    </row>
    <row r="149" s="2" customFormat="1" ht="16.8" customHeight="1">
      <c r="A149" s="39"/>
      <c r="B149" s="45"/>
      <c r="C149" s="307" t="s">
        <v>1</v>
      </c>
      <c r="D149" s="307" t="s">
        <v>1454</v>
      </c>
      <c r="E149" s="18" t="s">
        <v>1</v>
      </c>
      <c r="F149" s="308">
        <v>6.45</v>
      </c>
      <c r="G149" s="39"/>
      <c r="H149" s="45"/>
    </row>
    <row r="150" s="2" customFormat="1" ht="16.8" customHeight="1">
      <c r="A150" s="39"/>
      <c r="B150" s="45"/>
      <c r="C150" s="307" t="s">
        <v>1</v>
      </c>
      <c r="D150" s="307" t="s">
        <v>1455</v>
      </c>
      <c r="E150" s="18" t="s">
        <v>1</v>
      </c>
      <c r="F150" s="308">
        <v>9.405</v>
      </c>
      <c r="G150" s="39"/>
      <c r="H150" s="45"/>
    </row>
    <row r="151" s="2" customFormat="1" ht="16.8" customHeight="1">
      <c r="A151" s="39"/>
      <c r="B151" s="45"/>
      <c r="C151" s="307" t="s">
        <v>1</v>
      </c>
      <c r="D151" s="307" t="s">
        <v>1456</v>
      </c>
      <c r="E151" s="18" t="s">
        <v>1</v>
      </c>
      <c r="F151" s="308">
        <v>24.064</v>
      </c>
      <c r="G151" s="39"/>
      <c r="H151" s="45"/>
    </row>
    <row r="152" s="2" customFormat="1" ht="16.8" customHeight="1">
      <c r="A152" s="39"/>
      <c r="B152" s="45"/>
      <c r="C152" s="307" t="s">
        <v>1323</v>
      </c>
      <c r="D152" s="307" t="s">
        <v>162</v>
      </c>
      <c r="E152" s="18" t="s">
        <v>1</v>
      </c>
      <c r="F152" s="308">
        <v>45.769</v>
      </c>
      <c r="G152" s="39"/>
      <c r="H152" s="45"/>
    </row>
    <row r="153" s="2" customFormat="1" ht="16.8" customHeight="1">
      <c r="A153" s="39"/>
      <c r="B153" s="45"/>
      <c r="C153" s="309" t="s">
        <v>1776</v>
      </c>
      <c r="D153" s="39"/>
      <c r="E153" s="39"/>
      <c r="F153" s="39"/>
      <c r="G153" s="39"/>
      <c r="H153" s="45"/>
    </row>
    <row r="154" s="2" customFormat="1" ht="16.8" customHeight="1">
      <c r="A154" s="39"/>
      <c r="B154" s="45"/>
      <c r="C154" s="307" t="s">
        <v>466</v>
      </c>
      <c r="D154" s="307" t="s">
        <v>1451</v>
      </c>
      <c r="E154" s="18" t="s">
        <v>139</v>
      </c>
      <c r="F154" s="308">
        <v>45.769</v>
      </c>
      <c r="G154" s="39"/>
      <c r="H154" s="45"/>
    </row>
    <row r="155" s="2" customFormat="1" ht="16.8" customHeight="1">
      <c r="A155" s="39"/>
      <c r="B155" s="45"/>
      <c r="C155" s="307" t="s">
        <v>1457</v>
      </c>
      <c r="D155" s="307" t="s">
        <v>1458</v>
      </c>
      <c r="E155" s="18" t="s">
        <v>174</v>
      </c>
      <c r="F155" s="308">
        <v>78.585</v>
      </c>
      <c r="G155" s="39"/>
      <c r="H155" s="45"/>
    </row>
    <row r="156" s="2" customFormat="1" ht="16.8" customHeight="1">
      <c r="A156" s="39"/>
      <c r="B156" s="45"/>
      <c r="C156" s="303" t="s">
        <v>1324</v>
      </c>
      <c r="D156" s="304" t="s">
        <v>1324</v>
      </c>
      <c r="E156" s="305" t="s">
        <v>1</v>
      </c>
      <c r="F156" s="306">
        <v>5.8</v>
      </c>
      <c r="G156" s="39"/>
      <c r="H156" s="45"/>
    </row>
    <row r="157" s="2" customFormat="1" ht="16.8" customHeight="1">
      <c r="A157" s="39"/>
      <c r="B157" s="45"/>
      <c r="C157" s="307" t="s">
        <v>1324</v>
      </c>
      <c r="D157" s="307" t="s">
        <v>1370</v>
      </c>
      <c r="E157" s="18" t="s">
        <v>1</v>
      </c>
      <c r="F157" s="308">
        <v>5.8</v>
      </c>
      <c r="G157" s="39"/>
      <c r="H157" s="45"/>
    </row>
    <row r="158" s="2" customFormat="1" ht="16.8" customHeight="1">
      <c r="A158" s="39"/>
      <c r="B158" s="45"/>
      <c r="C158" s="309" t="s">
        <v>1776</v>
      </c>
      <c r="D158" s="39"/>
      <c r="E158" s="39"/>
      <c r="F158" s="39"/>
      <c r="G158" s="39"/>
      <c r="H158" s="45"/>
    </row>
    <row r="159" s="2" customFormat="1" ht="16.8" customHeight="1">
      <c r="A159" s="39"/>
      <c r="B159" s="45"/>
      <c r="C159" s="307" t="s">
        <v>1367</v>
      </c>
      <c r="D159" s="307" t="s">
        <v>1368</v>
      </c>
      <c r="E159" s="18" t="s">
        <v>256</v>
      </c>
      <c r="F159" s="308">
        <v>5.8</v>
      </c>
      <c r="G159" s="39"/>
      <c r="H159" s="45"/>
    </row>
    <row r="160" s="2" customFormat="1" ht="16.8" customHeight="1">
      <c r="A160" s="39"/>
      <c r="B160" s="45"/>
      <c r="C160" s="307" t="s">
        <v>1371</v>
      </c>
      <c r="D160" s="307" t="s">
        <v>1372</v>
      </c>
      <c r="E160" s="18" t="s">
        <v>256</v>
      </c>
      <c r="F160" s="308">
        <v>5.8</v>
      </c>
      <c r="G160" s="39"/>
      <c r="H160" s="45"/>
    </row>
    <row r="161" s="2" customFormat="1" ht="7.44" customHeight="1">
      <c r="A161" s="39"/>
      <c r="B161" s="171"/>
      <c r="C161" s="172"/>
      <c r="D161" s="172"/>
      <c r="E161" s="172"/>
      <c r="F161" s="172"/>
      <c r="G161" s="172"/>
      <c r="H161" s="45"/>
    </row>
    <row r="162" s="2" customFormat="1">
      <c r="A162" s="39"/>
      <c r="B162" s="39"/>
      <c r="C162" s="39"/>
      <c r="D162" s="39"/>
      <c r="E162" s="39"/>
      <c r="F162" s="39"/>
      <c r="G162" s="39"/>
      <c r="H162" s="39"/>
    </row>
  </sheetData>
  <sheetProtection sheet="1" formatColumns="0" formatRows="0" objects="1" scenarios="1" spinCount="100000" saltValue="nmykzup9obHUDOb8IMDT7HnXFDgWTpJfllVmZMbyRRIjGZ+WN49OgILCPbCD5V2hg7j43IuZYl9ZfDyp0BhXuw==" hashValue="MBhEyVdjh3DTZB4pXv3QpGfElS33l9XrPEvApTYmdF8qUyALk6fuRdODFciVwpGiBJzTnE925xs8SI9x6KtCjw==" algorithmName="SHA-512" password="A8D3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WINDOWS\ivona.hronikova</dc:creator>
  <cp:lastModifiedBy>WINDOWS\ivona.hronikova</cp:lastModifiedBy>
  <dcterms:created xsi:type="dcterms:W3CDTF">2025-11-28T12:33:04Z</dcterms:created>
  <dcterms:modified xsi:type="dcterms:W3CDTF">2025-11-28T12:33:28Z</dcterms:modified>
</cp:coreProperties>
</file>