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ítko" sheetId="2" r:id="rId2"/>
    <sheet name="02 - VR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Pítko'!$C$124:$L$347</definedName>
    <definedName name="_xlnm.Print_Area" localSheetId="1">'01 - Pítko'!$C$4:$K$76,'01 - Pítko'!$C$82:$K$106,'01 - Pítko'!$C$112:$L$347</definedName>
    <definedName name="_xlnm.Print_Titles" localSheetId="1">'01 - Pítko'!$124:$124</definedName>
    <definedName name="_xlnm._FilterDatabase" localSheetId="2" hidden="1">'02 - VRN'!$C$119:$L$152</definedName>
    <definedName name="_xlnm.Print_Area" localSheetId="2">'02 - VRN'!$C$4:$K$76,'02 - VRN'!$C$82:$K$101,'02 - VRN'!$C$107:$L$152</definedName>
    <definedName name="_xlnm.Print_Titles" localSheetId="2">'02 - VRN'!$119:$119</definedName>
  </definedNames>
  <calcPr/>
</workbook>
</file>

<file path=xl/calcChain.xml><?xml version="1.0" encoding="utf-8"?>
<calcChain xmlns="http://schemas.openxmlformats.org/spreadsheetml/2006/main">
  <c i="3" l="1" r="K39"/>
  <c r="K38"/>
  <c i="1" r="BA96"/>
  <c i="3" r="K37"/>
  <c i="1" r="AZ96"/>
  <c i="3" r="BI149"/>
  <c r="BH149"/>
  <c r="BG149"/>
  <c r="BF149"/>
  <c r="X149"/>
  <c r="X141"/>
  <c r="V149"/>
  <c r="V141"/>
  <c r="T149"/>
  <c r="T141"/>
  <c r="P149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2"/>
  <c r="BH132"/>
  <c r="BG132"/>
  <c r="BF132"/>
  <c r="X132"/>
  <c r="V132"/>
  <c r="T132"/>
  <c r="P132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3"/>
  <c r="BH123"/>
  <c r="BG123"/>
  <c r="BF123"/>
  <c r="X123"/>
  <c r="V123"/>
  <c r="T123"/>
  <c r="P123"/>
  <c r="J117"/>
  <c r="J116"/>
  <c r="F114"/>
  <c r="E112"/>
  <c r="J92"/>
  <c r="J91"/>
  <c r="F89"/>
  <c r="E87"/>
  <c r="J18"/>
  <c r="E18"/>
  <c r="F92"/>
  <c r="J17"/>
  <c r="J15"/>
  <c r="E15"/>
  <c r="F91"/>
  <c r="J14"/>
  <c r="J12"/>
  <c r="J114"/>
  <c r="E7"/>
  <c r="E110"/>
  <c i="2" r="K39"/>
  <c r="K38"/>
  <c i="1" r="BA95"/>
  <c i="2" r="K37"/>
  <c i="1" r="AZ95"/>
  <c i="2" r="BI346"/>
  <c r="BH346"/>
  <c r="BG346"/>
  <c r="BF346"/>
  <c r="X346"/>
  <c r="X345"/>
  <c r="V346"/>
  <c r="V345"/>
  <c r="T346"/>
  <c r="T345"/>
  <c r="P346"/>
  <c r="BI341"/>
  <c r="BH341"/>
  <c r="BG341"/>
  <c r="BF341"/>
  <c r="X341"/>
  <c r="X340"/>
  <c r="V341"/>
  <c r="V340"/>
  <c r="T341"/>
  <c r="T340"/>
  <c r="P341"/>
  <c r="BI331"/>
  <c r="BH331"/>
  <c r="BG331"/>
  <c r="BF331"/>
  <c r="X331"/>
  <c r="V331"/>
  <c r="T331"/>
  <c r="P331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7"/>
  <c r="BH327"/>
  <c r="BG327"/>
  <c r="BF327"/>
  <c r="X327"/>
  <c r="V327"/>
  <c r="T327"/>
  <c r="P327"/>
  <c r="BI325"/>
  <c r="BH325"/>
  <c r="BG325"/>
  <c r="BF325"/>
  <c r="X325"/>
  <c r="V325"/>
  <c r="T325"/>
  <c r="P325"/>
  <c r="BI318"/>
  <c r="BH318"/>
  <c r="BG318"/>
  <c r="BF318"/>
  <c r="X318"/>
  <c r="V318"/>
  <c r="T318"/>
  <c r="P318"/>
  <c r="BI315"/>
  <c r="BH315"/>
  <c r="BG315"/>
  <c r="BF315"/>
  <c r="X315"/>
  <c r="V315"/>
  <c r="T315"/>
  <c r="P315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89"/>
  <c r="BH289"/>
  <c r="BG289"/>
  <c r="BF289"/>
  <c r="X289"/>
  <c r="V289"/>
  <c r="T289"/>
  <c r="P289"/>
  <c r="BI285"/>
  <c r="BH285"/>
  <c r="BG285"/>
  <c r="BF285"/>
  <c r="X285"/>
  <c r="V285"/>
  <c r="T285"/>
  <c r="P285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7"/>
  <c r="BH277"/>
  <c r="BG277"/>
  <c r="BF277"/>
  <c r="X277"/>
  <c r="V277"/>
  <c r="T277"/>
  <c r="P277"/>
  <c r="BI273"/>
  <c r="BH273"/>
  <c r="BG273"/>
  <c r="BF273"/>
  <c r="X273"/>
  <c r="V273"/>
  <c r="T273"/>
  <c r="P273"/>
  <c r="BI270"/>
  <c r="BH270"/>
  <c r="BG270"/>
  <c r="BF270"/>
  <c r="X270"/>
  <c r="V270"/>
  <c r="T270"/>
  <c r="P270"/>
  <c r="BI266"/>
  <c r="BH266"/>
  <c r="BG266"/>
  <c r="BF266"/>
  <c r="X266"/>
  <c r="V266"/>
  <c r="T266"/>
  <c r="P266"/>
  <c r="BI262"/>
  <c r="BH262"/>
  <c r="BG262"/>
  <c r="BF262"/>
  <c r="X262"/>
  <c r="V262"/>
  <c r="T262"/>
  <c r="P262"/>
  <c r="BI258"/>
  <c r="BH258"/>
  <c r="BG258"/>
  <c r="BF258"/>
  <c r="X258"/>
  <c r="V258"/>
  <c r="T258"/>
  <c r="P258"/>
  <c r="BI248"/>
  <c r="BH248"/>
  <c r="BG248"/>
  <c r="BF248"/>
  <c r="X248"/>
  <c r="X247"/>
  <c r="V248"/>
  <c r="V247"/>
  <c r="T248"/>
  <c r="T247"/>
  <c r="P248"/>
  <c r="BI245"/>
  <c r="BH245"/>
  <c r="BG245"/>
  <c r="BF245"/>
  <c r="X245"/>
  <c r="X244"/>
  <c r="V245"/>
  <c r="V244"/>
  <c r="T245"/>
  <c r="T244"/>
  <c r="P245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9"/>
  <c r="BH229"/>
  <c r="BG229"/>
  <c r="BF229"/>
  <c r="X229"/>
  <c r="V229"/>
  <c r="T229"/>
  <c r="P229"/>
  <c r="BI225"/>
  <c r="BH225"/>
  <c r="BG225"/>
  <c r="BF225"/>
  <c r="X225"/>
  <c r="V225"/>
  <c r="T225"/>
  <c r="P225"/>
  <c r="BI220"/>
  <c r="BH220"/>
  <c r="BG220"/>
  <c r="BF220"/>
  <c r="X220"/>
  <c r="V220"/>
  <c r="T220"/>
  <c r="P220"/>
  <c r="BI216"/>
  <c r="BH216"/>
  <c r="BG216"/>
  <c r="BF216"/>
  <c r="X216"/>
  <c r="V216"/>
  <c r="T216"/>
  <c r="P216"/>
  <c r="BI214"/>
  <c r="BH214"/>
  <c r="BG214"/>
  <c r="BF214"/>
  <c r="X214"/>
  <c r="V214"/>
  <c r="T214"/>
  <c r="P214"/>
  <c r="BI212"/>
  <c r="BH212"/>
  <c r="BG212"/>
  <c r="BF212"/>
  <c r="X212"/>
  <c r="V212"/>
  <c r="T212"/>
  <c r="P212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3"/>
  <c r="BH203"/>
  <c r="BG203"/>
  <c r="BF203"/>
  <c r="X203"/>
  <c r="V203"/>
  <c r="T203"/>
  <c r="P203"/>
  <c r="BI201"/>
  <c r="BH201"/>
  <c r="BG201"/>
  <c r="BF201"/>
  <c r="X201"/>
  <c r="V201"/>
  <c r="T201"/>
  <c r="P201"/>
  <c r="BI194"/>
  <c r="BH194"/>
  <c r="BG194"/>
  <c r="BF194"/>
  <c r="X194"/>
  <c r="V194"/>
  <c r="T194"/>
  <c r="P194"/>
  <c r="BI189"/>
  <c r="BH189"/>
  <c r="BG189"/>
  <c r="BF189"/>
  <c r="X189"/>
  <c r="V189"/>
  <c r="T189"/>
  <c r="P189"/>
  <c r="BI184"/>
  <c r="BH184"/>
  <c r="BG184"/>
  <c r="BF184"/>
  <c r="X184"/>
  <c r="V184"/>
  <c r="T184"/>
  <c r="P184"/>
  <c r="BI181"/>
  <c r="BH181"/>
  <c r="BG181"/>
  <c r="BF181"/>
  <c r="X181"/>
  <c r="V181"/>
  <c r="T181"/>
  <c r="P181"/>
  <c r="BI178"/>
  <c r="BH178"/>
  <c r="BG178"/>
  <c r="BF178"/>
  <c r="X178"/>
  <c r="V178"/>
  <c r="T178"/>
  <c r="P178"/>
  <c r="BI174"/>
  <c r="BH174"/>
  <c r="BG174"/>
  <c r="BF174"/>
  <c r="X174"/>
  <c r="V174"/>
  <c r="T174"/>
  <c r="P174"/>
  <c r="BI170"/>
  <c r="BH170"/>
  <c r="BG170"/>
  <c r="BF170"/>
  <c r="X170"/>
  <c r="V170"/>
  <c r="T170"/>
  <c r="P170"/>
  <c r="BI166"/>
  <c r="BH166"/>
  <c r="BG166"/>
  <c r="BF166"/>
  <c r="X166"/>
  <c r="V166"/>
  <c r="T166"/>
  <c r="P166"/>
  <c r="BI163"/>
  <c r="BH163"/>
  <c r="BG163"/>
  <c r="BF163"/>
  <c r="X163"/>
  <c r="V163"/>
  <c r="T163"/>
  <c r="P163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0"/>
  <c r="BH150"/>
  <c r="BG150"/>
  <c r="BF150"/>
  <c r="X150"/>
  <c r="V150"/>
  <c r="T150"/>
  <c r="P150"/>
  <c r="BI143"/>
  <c r="BH143"/>
  <c r="BG143"/>
  <c r="BF143"/>
  <c r="X143"/>
  <c r="V143"/>
  <c r="T143"/>
  <c r="P143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2"/>
  <c r="BH132"/>
  <c r="BG132"/>
  <c r="BF132"/>
  <c r="X132"/>
  <c r="V132"/>
  <c r="T132"/>
  <c r="P132"/>
  <c r="BI130"/>
  <c r="BH130"/>
  <c r="BG130"/>
  <c r="BF130"/>
  <c r="X130"/>
  <c r="V130"/>
  <c r="T130"/>
  <c r="P130"/>
  <c r="BI128"/>
  <c r="BH128"/>
  <c r="BG128"/>
  <c r="BF128"/>
  <c r="X128"/>
  <c r="V128"/>
  <c r="T128"/>
  <c r="P128"/>
  <c r="J122"/>
  <c r="J121"/>
  <c r="F119"/>
  <c r="E117"/>
  <c r="J92"/>
  <c r="J91"/>
  <c r="F89"/>
  <c r="E87"/>
  <c r="J18"/>
  <c r="E18"/>
  <c r="F122"/>
  <c r="J17"/>
  <c r="J15"/>
  <c r="E15"/>
  <c r="F121"/>
  <c r="J14"/>
  <c r="J12"/>
  <c r="J119"/>
  <c r="E7"/>
  <c r="E85"/>
  <c i="1" r="L90"/>
  <c r="AM90"/>
  <c r="AM89"/>
  <c r="L89"/>
  <c r="AM87"/>
  <c r="L87"/>
  <c r="L85"/>
  <c r="L84"/>
  <c i="2" r="R331"/>
  <c r="Q329"/>
  <c r="Q304"/>
  <c r="R303"/>
  <c r="R292"/>
  <c r="Q266"/>
  <c r="Q248"/>
  <c r="R235"/>
  <c r="Q225"/>
  <c r="R181"/>
  <c r="R159"/>
  <c r="Q135"/>
  <c r="R130"/>
  <c r="R128"/>
  <c i="3" r="R149"/>
  <c r="Q139"/>
  <c r="Q135"/>
  <c r="R132"/>
  <c r="R127"/>
  <c r="R125"/>
  <c r="Q123"/>
  <c i="2" r="R325"/>
  <c r="R318"/>
  <c r="Q299"/>
  <c r="Q297"/>
  <c r="Q291"/>
  <c r="R285"/>
  <c r="Q279"/>
  <c r="Q277"/>
  <c r="R225"/>
  <c r="Q212"/>
  <c r="R210"/>
  <c r="R208"/>
  <c r="R201"/>
  <c r="R174"/>
  <c i="3" r="Q149"/>
  <c r="R142"/>
  <c r="Q142"/>
  <c r="Q137"/>
  <c r="R129"/>
  <c r="Q127"/>
  <c r="R123"/>
  <c i="2" r="R329"/>
  <c r="Q327"/>
  <c r="Q315"/>
  <c r="Q300"/>
  <c r="R297"/>
  <c r="Q289"/>
  <c r="Q285"/>
  <c r="Q270"/>
  <c r="R262"/>
  <c r="Q258"/>
  <c r="Q245"/>
  <c r="R242"/>
  <c r="R150"/>
  <c r="R143"/>
  <c r="Q143"/>
  <c r="R139"/>
  <c r="Q132"/>
  <c r="Q341"/>
  <c r="Q330"/>
  <c r="Q308"/>
  <c r="R306"/>
  <c r="R299"/>
  <c r="R291"/>
  <c r="R245"/>
  <c r="Q229"/>
  <c r="Q178"/>
  <c r="R170"/>
  <c r="R166"/>
  <c r="R132"/>
  <c r="Q130"/>
  <c r="R302"/>
  <c r="R282"/>
  <c r="Q273"/>
  <c r="Q239"/>
  <c r="Q235"/>
  <c r="R231"/>
  <c r="R214"/>
  <c r="R212"/>
  <c r="Q194"/>
  <c r="Q174"/>
  <c r="Q170"/>
  <c r="Q166"/>
  <c r="Q159"/>
  <c r="R346"/>
  <c r="R304"/>
  <c r="Q292"/>
  <c r="R273"/>
  <c r="R270"/>
  <c r="R220"/>
  <c r="K220"/>
  <c r="R216"/>
  <c r="Q214"/>
  <c r="R206"/>
  <c r="R203"/>
  <c r="R194"/>
  <c r="Q189"/>
  <c r="Q181"/>
  <c r="R135"/>
  <c r="R330"/>
  <c r="Q307"/>
  <c r="R298"/>
  <c r="R277"/>
  <c r="Q262"/>
  <c r="R258"/>
  <c r="Q231"/>
  <c r="Q220"/>
  <c i="3" r="Q132"/>
  <c i="2" r="R327"/>
  <c r="Q325"/>
  <c r="R307"/>
  <c r="Q306"/>
  <c r="R293"/>
  <c r="Q282"/>
  <c r="R266"/>
  <c r="R248"/>
  <c r="Q216"/>
  <c r="Q208"/>
  <c r="Q184"/>
  <c r="R178"/>
  <c r="Q157"/>
  <c r="Q150"/>
  <c r="R305"/>
  <c r="Q293"/>
  <c r="R289"/>
  <c r="Q203"/>
  <c r="Q201"/>
  <c r="Q163"/>
  <c r="Q128"/>
  <c i="3" r="Q129"/>
  <c r="Q125"/>
  <c i="2" r="Q346"/>
  <c r="R341"/>
  <c r="Q331"/>
  <c r="Q303"/>
  <c r="Q302"/>
  <c r="R300"/>
  <c r="K130"/>
  <c i="1" r="AU94"/>
  <c i="3" r="R139"/>
  <c r="R137"/>
  <c r="R135"/>
  <c r="K127"/>
  <c i="2" r="Q318"/>
  <c r="R315"/>
  <c r="R308"/>
  <c r="Q305"/>
  <c r="Q298"/>
  <c r="R279"/>
  <c r="Q242"/>
  <c r="R239"/>
  <c r="R229"/>
  <c r="K214"/>
  <c r="Q210"/>
  <c r="Q206"/>
  <c r="R189"/>
  <c r="R184"/>
  <c r="R163"/>
  <c r="R157"/>
  <c r="Q139"/>
  <c i="3" r="K125"/>
  <c r="BE125"/>
  <c i="2" r="K330"/>
  <c r="BE330"/>
  <c r="K308"/>
  <c r="BE308"/>
  <c r="BK291"/>
  <c r="K270"/>
  <c r="BE270"/>
  <c r="BK262"/>
  <c r="BK242"/>
  <c r="BK235"/>
  <c r="K225"/>
  <c r="BE225"/>
  <c r="BK170"/>
  <c i="3" r="BK142"/>
  <c r="BK137"/>
  <c r="BK135"/>
  <c r="BK127"/>
  <c r="BK123"/>
  <c i="2" r="BK331"/>
  <c r="K327"/>
  <c r="BE327"/>
  <c r="K318"/>
  <c r="BE318"/>
  <c r="K307"/>
  <c r="BE307"/>
  <c r="BK305"/>
  <c r="BK298"/>
  <c r="K292"/>
  <c r="BE292"/>
  <c r="BK282"/>
  <c r="K273"/>
  <c r="BE273"/>
  <c r="BK231"/>
  <c r="K210"/>
  <c r="BE210"/>
  <c r="BK178"/>
  <c r="K166"/>
  <c r="BE166"/>
  <c i="3" r="BK129"/>
  <c i="2" r="K297"/>
  <c r="BE297"/>
  <c r="BK266"/>
  <c r="BK216"/>
  <c r="BK206"/>
  <c r="BK189"/>
  <c r="BK150"/>
  <c r="BK135"/>
  <c i="3" r="BK149"/>
  <c r="BK141"/>
  <c r="K141"/>
  <c r="K100"/>
  <c r="K132"/>
  <c r="BE132"/>
  <c i="2" r="BK341"/>
  <c r="BK340"/>
  <c r="K340"/>
  <c r="K104"/>
  <c r="BK329"/>
  <c r="BK325"/>
  <c r="BK303"/>
  <c r="K293"/>
  <c r="BE293"/>
  <c r="K289"/>
  <c r="BE289"/>
  <c r="K277"/>
  <c r="BE277"/>
  <c r="K248"/>
  <c r="BE248"/>
  <c r="K212"/>
  <c r="BE212"/>
  <c r="BK208"/>
  <c r="K194"/>
  <c r="BE194"/>
  <c r="K157"/>
  <c r="BE157"/>
  <c r="BK143"/>
  <c r="BK130"/>
  <c i="3" r="BK139"/>
  <c i="2" r="BK315"/>
  <c r="K300"/>
  <c r="BE300"/>
  <c r="K285"/>
  <c r="BE285"/>
  <c r="K245"/>
  <c r="BE245"/>
  <c r="BK239"/>
  <c r="BK220"/>
  <c r="BK346"/>
  <c r="BK345"/>
  <c r="K345"/>
  <c r="K105"/>
  <c r="K306"/>
  <c r="BE306"/>
  <c r="K302"/>
  <c r="BE302"/>
  <c r="K299"/>
  <c r="BE299"/>
  <c r="K279"/>
  <c r="BE279"/>
  <c r="BK203"/>
  <c r="BK159"/>
  <c r="BK132"/>
  <c r="K304"/>
  <c r="BE304"/>
  <c r="K258"/>
  <c r="BE258"/>
  <c r="BK214"/>
  <c r="K184"/>
  <c r="BE184"/>
  <c r="BK174"/>
  <c r="K139"/>
  <c r="BE139"/>
  <c r="K229"/>
  <c r="BE229"/>
  <c r="BK201"/>
  <c r="K181"/>
  <c r="BE181"/>
  <c r="K163"/>
  <c r="BE163"/>
  <c r="K128"/>
  <c r="BE128"/>
  <c l="1" r="Q127"/>
  <c r="T219"/>
  <c r="R219"/>
  <c r="J99"/>
  <c r="X272"/>
  <c r="T272"/>
  <c i="3" r="T131"/>
  <c i="2" r="V257"/>
  <c r="V272"/>
  <c i="3" r="T122"/>
  <c r="T121"/>
  <c r="T120"/>
  <c i="1" r="AW96"/>
  <c i="3" r="V122"/>
  <c r="X122"/>
  <c r="Q122"/>
  <c r="R122"/>
  <c r="J98"/>
  <c r="V131"/>
  <c i="2" r="T127"/>
  <c r="T126"/>
  <c r="T125"/>
  <c i="1" r="AW95"/>
  <c i="2" r="R127"/>
  <c r="R126"/>
  <c r="R125"/>
  <c r="J96"/>
  <c r="K31"/>
  <c i="1" r="AT95"/>
  <c i="2" r="V219"/>
  <c r="Q219"/>
  <c r="I99"/>
  <c r="X257"/>
  <c i="3" r="Q131"/>
  <c r="I99"/>
  <c i="2" r="Q257"/>
  <c r="I102"/>
  <c r="Q272"/>
  <c r="I103"/>
  <c r="T257"/>
  <c i="3" r="R131"/>
  <c r="J99"/>
  <c i="2" r="V127"/>
  <c r="R257"/>
  <c r="J102"/>
  <c r="R272"/>
  <c r="J103"/>
  <c i="3" r="X131"/>
  <c i="2" r="X127"/>
  <c r="X219"/>
  <c r="F92"/>
  <c r="E115"/>
  <c r="Q340"/>
  <c r="I104"/>
  <c i="3" r="E85"/>
  <c i="2" r="R340"/>
  <c r="J104"/>
  <c i="3" r="J89"/>
  <c r="F116"/>
  <c r="BE127"/>
  <c i="2" r="J89"/>
  <c r="BE130"/>
  <c r="BE220"/>
  <c i="3" r="F117"/>
  <c r="R141"/>
  <c r="J100"/>
  <c i="2" r="BE214"/>
  <c r="Q244"/>
  <c r="I100"/>
  <c r="R244"/>
  <c r="J100"/>
  <c r="F91"/>
  <c r="Q247"/>
  <c r="I101"/>
  <c r="Q345"/>
  <c r="I105"/>
  <c r="R247"/>
  <c r="J101"/>
  <c r="R345"/>
  <c r="J105"/>
  <c i="3" r="Q141"/>
  <c r="I100"/>
  <c i="2" r="F37"/>
  <c i="1" r="BD95"/>
  <c i="3" r="F37"/>
  <c i="1" r="BD96"/>
  <c i="2" r="F36"/>
  <c i="1" r="BC95"/>
  <c i="3" r="F39"/>
  <c i="1" r="BF96"/>
  <c i="2" r="F38"/>
  <c i="1" r="BE95"/>
  <c i="2" r="F39"/>
  <c i="1" r="BF95"/>
  <c i="2" r="BK128"/>
  <c r="BK157"/>
  <c r="K159"/>
  <c r="BE159"/>
  <c r="BK166"/>
  <c r="K178"/>
  <c r="BE178"/>
  <c r="BK194"/>
  <c r="K206"/>
  <c r="BE206"/>
  <c r="BK212"/>
  <c r="BK225"/>
  <c r="BK258"/>
  <c r="K266"/>
  <c r="BE266"/>
  <c r="K282"/>
  <c r="BE282"/>
  <c r="BK297"/>
  <c r="K303"/>
  <c r="BE303"/>
  <c i="3" r="K123"/>
  <c r="BE123"/>
  <c r="BK132"/>
  <c r="BK131"/>
  <c r="K131"/>
  <c r="K99"/>
  <c r="K135"/>
  <c r="BE135"/>
  <c r="K137"/>
  <c r="BE137"/>
  <c r="K139"/>
  <c r="BE139"/>
  <c i="2" r="BK285"/>
  <c r="BK289"/>
  <c r="BK292"/>
  <c r="K305"/>
  <c r="BE305"/>
  <c r="BK307"/>
  <c r="K325"/>
  <c r="BE325"/>
  <c i="3" r="BK125"/>
  <c r="BK122"/>
  <c r="K122"/>
  <c r="K98"/>
  <c i="2" r="K132"/>
  <c r="BE132"/>
  <c r="K135"/>
  <c r="BE135"/>
  <c r="BK139"/>
  <c r="BK163"/>
  <c r="BK181"/>
  <c r="BK184"/>
  <c r="K239"/>
  <c r="BE239"/>
  <c r="BK248"/>
  <c r="BK247"/>
  <c r="K247"/>
  <c r="K101"/>
  <c r="BK279"/>
  <c r="BK299"/>
  <c r="BK304"/>
  <c r="BK306"/>
  <c r="BK308"/>
  <c r="BK318"/>
  <c r="K346"/>
  <c r="BE346"/>
  <c r="K143"/>
  <c r="BE143"/>
  <c r="K150"/>
  <c r="BE150"/>
  <c r="K170"/>
  <c r="BE170"/>
  <c r="K208"/>
  <c r="BE208"/>
  <c r="BK210"/>
  <c r="K298"/>
  <c r="BE298"/>
  <c r="K262"/>
  <c r="BE262"/>
  <c r="BK270"/>
  <c r="BK273"/>
  <c r="K291"/>
  <c r="BE291"/>
  <c r="BK300"/>
  <c r="K315"/>
  <c r="BE315"/>
  <c r="K329"/>
  <c r="BE329"/>
  <c r="K201"/>
  <c r="BE201"/>
  <c r="K203"/>
  <c r="BE203"/>
  <c r="K216"/>
  <c r="BE216"/>
  <c r="BK229"/>
  <c r="K235"/>
  <c r="BE235"/>
  <c r="BK245"/>
  <c r="BK244"/>
  <c r="K244"/>
  <c r="K100"/>
  <c r="BK327"/>
  <c r="K331"/>
  <c r="BE331"/>
  <c r="K341"/>
  <c r="BE341"/>
  <c r="K231"/>
  <c r="BE231"/>
  <c r="BK293"/>
  <c r="K174"/>
  <c r="BE174"/>
  <c r="K189"/>
  <c r="BE189"/>
  <c r="K242"/>
  <c r="BE242"/>
  <c r="BK277"/>
  <c i="3" r="K129"/>
  <c r="BE129"/>
  <c r="K142"/>
  <c r="BE142"/>
  <c i="2" r="BK302"/>
  <c r="BK330"/>
  <c i="3" r="K149"/>
  <c r="BE149"/>
  <c r="F36"/>
  <c i="1" r="BC96"/>
  <c i="3" r="F38"/>
  <c i="1" r="BE96"/>
  <c i="3" r="K36"/>
  <c i="1" r="AY96"/>
  <c i="2" r="K36"/>
  <c i="1" r="AY95"/>
  <c i="3" l="1" r="V121"/>
  <c r="V120"/>
  <c r="X121"/>
  <c r="X120"/>
  <c r="Q121"/>
  <c r="I97"/>
  <c i="2" r="X126"/>
  <c r="X125"/>
  <c r="V126"/>
  <c r="V125"/>
  <c r="Q126"/>
  <c r="Q125"/>
  <c r="I96"/>
  <c r="K30"/>
  <c i="1" r="AS95"/>
  <c i="3" r="I98"/>
  <c r="BK121"/>
  <c r="K121"/>
  <c r="K97"/>
  <c r="R121"/>
  <c r="J97"/>
  <c i="2" r="J97"/>
  <c r="J98"/>
  <c r="I98"/>
  <c r="BK127"/>
  <c r="BK126"/>
  <c r="K126"/>
  <c r="K97"/>
  <c r="BK272"/>
  <c r="K272"/>
  <c r="K103"/>
  <c r="BK257"/>
  <c r="K257"/>
  <c r="K102"/>
  <c r="BK219"/>
  <c r="K219"/>
  <c r="K99"/>
  <c i="3" r="F35"/>
  <c i="1" r="BB96"/>
  <c r="BC94"/>
  <c r="W30"/>
  <c r="BE94"/>
  <c r="BA94"/>
  <c i="2" r="K35"/>
  <c i="1" r="AX95"/>
  <c r="AV95"/>
  <c r="BF94"/>
  <c r="W33"/>
  <c r="BD94"/>
  <c r="W31"/>
  <c i="3" r="K35"/>
  <c i="1" r="AX96"/>
  <c r="AV96"/>
  <c i="2" r="F35"/>
  <c i="1" r="BB95"/>
  <c r="AW94"/>
  <c i="2" l="1" r="K127"/>
  <c r="K98"/>
  <c i="3" r="BK120"/>
  <c r="K120"/>
  <c r="K96"/>
  <c r="Q120"/>
  <c r="I96"/>
  <c r="K30"/>
  <c i="1" r="AS96"/>
  <c i="3" r="R120"/>
  <c r="J96"/>
  <c r="K31"/>
  <c i="1" r="AT96"/>
  <c i="2" r="I97"/>
  <c r="BK125"/>
  <c r="K125"/>
  <c r="K96"/>
  <c i="1" r="BB94"/>
  <c r="W29"/>
  <c r="AS94"/>
  <c r="AT94"/>
  <c r="W32"/>
  <c r="AY94"/>
  <c r="AK30"/>
  <c r="AZ94"/>
  <c i="3" l="1" r="K32"/>
  <c i="1" r="AG96"/>
  <c r="AN96"/>
  <c i="2" r="K32"/>
  <c i="1" r="AG95"/>
  <c r="AN95"/>
  <c r="AX94"/>
  <c r="AK29"/>
  <c i="3" l="1" r="K41"/>
  <c i="2" r="K41"/>
  <c i="1" r="AG94"/>
  <c r="AV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<sst xmlns="http://schemas.openxmlformats.org/spreadsheetml/2006/main">
  <si>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</si>
  <si>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</si>
  <si>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</si>
  <si>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</si>
  <si>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</si>
  <si>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</si>
  <si>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{734a6b96-191a-495c-ae37-d506bbcacaa4}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</si>
  <si>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</si>
  <si>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</si>
  <si>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</si>
  <si>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</si>
  <si>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</si>
  <si>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</si>
  <si>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</si>
  <si>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</si>
  <si>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2026-1-13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</si>
  <si>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</si>
  <si>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</si>
  <si>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Pítko v Björnsonově sadu - projektová dokumentace - p.č. 1088/1 k.ú. Veveří</t>
  </si>
  <si>
    <t>KSO:</t>
  </si>
  <si>
    <t>CC-CZ:</t>
  </si>
  <si>
    <t>Místo:</t>
  </si>
  <si>
    <t>p.č. 1088/1 k. ú. Veveří</t>
  </si>
  <si>
    <t>Datum:</t>
  </si>
  <si>
    <t>16. 1. 2026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</si>
  <si>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</si>
  <si>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</si>
  <si>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</si>
  <si>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</si>
  <si>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</si>
  <si>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</si>
  <si>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</si>
  <si>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216 57 611</t>
  </si>
  <si>
    <t>HYDRIS s.r.o.</t>
  </si>
  <si>
    <t>Zpracovatel:</t>
  </si>
  <si>
    <t>04767772</t>
  </si>
  <si>
    <t>HAVO Consult.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</si>
  <si>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</si>
  <si>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</si>
  <si>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</si>
  <si>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</si>
  <si>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</si>
  <si>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</si>
  <si>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</si>
  <si>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</si>
  <si>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</si>
  <si>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</si>
  <si>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</si>
  <si>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</si>
  <si>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</si>
  <si>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</si>
  <si>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</si>
  <si>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</si>
  <si>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</si>
  <si>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</si>
  <si>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</si>
  <si>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</si>
  <si>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</si>
  <si>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</si>
  <si>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</si>
  <si>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</si>
  <si>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</si>
  <si>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</si>
  <si>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</si>
  <si>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</si>
  <si>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</si>
  <si>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</si>
  <si>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</si>
  <si>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</si>
  <si>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</si>
  <si>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</si>
  <si>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</si>
  <si>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</si>
  <si>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</si>
  <si>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</si>
  <si>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</si>
  <si>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</si>
  <si>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</si>
  <si>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</si>
  <si>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</si>
  <si>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</si>
  <si>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</si>
  <si>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</si>
  <si>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</si>
  <si>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</si>
  <si>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</si>
  <si>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</si>
  <si>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Pítko</t>
  </si>
  <si>
    <t>STA</t>
  </si>
  <si>
    <t>1</t>
  </si>
  <si>
    <t>{e06628c2-395c-4956-98a8-d6476c04e9d2}</t>
  </si>
  <si>
    <t>2</t>
  </si>
  <si>
    <t>02</t>
  </si>
  <si>
    <t>VRN</t>
  </si>
  <si>
    <t>{71ebcff7-0b04-4c7a-bc78-b670507d98a4}</t>
  </si>
  <si>
    <t>KRYCÍ LIST SOUPISU PRACÍ</t>
  </si>
  <si>
    <t>Objekt:</t>
  </si>
  <si>
    <t>01 - Pítko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</si>
  <si>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</si>
  <si>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</si>
  <si>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</si>
  <si>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</si>
  <si>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</si>
  <si>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</si>
  <si>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</si>
  <si>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</si>
  <si>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</si>
  <si>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</si>
  <si>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</si>
  <si>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</si>
  <si>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</si>
  <si>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</si>
  <si>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</si>
  <si>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</si>
  <si>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</si>
  <si>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</si>
  <si>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</si>
  <si>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</si>
  <si>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</si>
  <si>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</si>
  <si>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</si>
  <si>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</si>
  <si>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</si>
  <si>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</si>
  <si>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</si>
  <si>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</si>
  <si>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</si>
  <si>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</si>
  <si>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</si>
  <si>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</si>
  <si>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</si>
  <si>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</si>
  <si>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</si>
  <si>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</si>
  <si>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</si>
  <si>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</si>
  <si>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</si>
  <si>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</si>
  <si>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</si>
  <si>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</si>
  <si>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</si>
  <si>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2025 02</t>
  </si>
  <si>
    <t>4</t>
  </si>
  <si>
    <t>1064948419</t>
  </si>
  <si>
    <t>Online PSC</t>
  </si>
  <si>
    <t>https://podminky.urs.cz/item/CS_URS_2025_02/115101201</t>
  </si>
  <si>
    <t>115101301</t>
  </si>
  <si>
    <t>Pohotovost čerpací soupravy pro dopravní výšku do 10 m přítok do 500 l/min</t>
  </si>
  <si>
    <t>den</t>
  </si>
  <si>
    <t>1209886592</t>
  </si>
  <si>
    <t>https://podminky.urs.cz/item/CS_URS_2025_02/115101301</t>
  </si>
  <si>
    <t>3</t>
  </si>
  <si>
    <t>121151103</t>
  </si>
  <si>
    <t>Sejmutí ornice plochy do 100 m2 tl vrstvy do 200 mm strojně</t>
  </si>
  <si>
    <t>m2</t>
  </si>
  <si>
    <t>CS ÚRS 2026 01</t>
  </si>
  <si>
    <t>-1922017546</t>
  </si>
  <si>
    <t>https://podminky.urs.cz/item/CS_URS_2026_01/121151103</t>
  </si>
  <si>
    <t>VV</t>
  </si>
  <si>
    <t>(5,3*9,6+24,4*1,1+2,5*2,5)</t>
  </si>
  <si>
    <t>122251101</t>
  </si>
  <si>
    <t>Odkopávky a prokopávky nezapažené v hornině třídy těžitelnosti I skupiny 3 objem do 20 m3 strojně</t>
  </si>
  <si>
    <t>m3</t>
  </si>
  <si>
    <t>1215209124</t>
  </si>
  <si>
    <t>https://podminky.urs.cz/item/CS_URS_2026_01/122251101</t>
  </si>
  <si>
    <t>pod zpevněnou plochou a pítkem</t>
  </si>
  <si>
    <t>5,3*9,6*0,35</t>
  </si>
  <si>
    <t>5</t>
  </si>
  <si>
    <t>131251100</t>
  </si>
  <si>
    <t>Hloubení jam nezapažených v hornině třídy těžitelnosti I skupiny 3 objem do 20 m3 strojně</t>
  </si>
  <si>
    <t>1998866325</t>
  </si>
  <si>
    <t>https://podminky.urs.cz/item/CS_URS_2026_01/131251100</t>
  </si>
  <si>
    <t>vodoměrná šachta</t>
  </si>
  <si>
    <t>2,5*2,5*1,4</t>
  </si>
  <si>
    <t>6</t>
  </si>
  <si>
    <t>132254202</t>
  </si>
  <si>
    <t>Hloubení zapažených rýh š do 2000 mm v hornině třídy těžitelnosti I skupiny 3 objem do 50 m3</t>
  </si>
  <si>
    <t>253083759</t>
  </si>
  <si>
    <t>https://podminky.urs.cz/item/CS_URS_2026_01/132254202</t>
  </si>
  <si>
    <t>vnitřní vodovod</t>
  </si>
  <si>
    <t>24,4*1,269*1,1</t>
  </si>
  <si>
    <t>trativod a žebro</t>
  </si>
  <si>
    <t>(14+3,6)*0,5*1</t>
  </si>
  <si>
    <t>Součet</t>
  </si>
  <si>
    <t>7</t>
  </si>
  <si>
    <t>151101101</t>
  </si>
  <si>
    <t>Zřízení příložného pažení a rozepření stěn rýh hl do 2 m</t>
  </si>
  <si>
    <t>808469445</t>
  </si>
  <si>
    <t>https://podminky.urs.cz/item/CS_URS_2026_01/151101101</t>
  </si>
  <si>
    <t>24,4*1,269*2</t>
  </si>
  <si>
    <t>šachta</t>
  </si>
  <si>
    <t>2,5*3*1,4</t>
  </si>
  <si>
    <t>8</t>
  </si>
  <si>
    <t>151101111</t>
  </si>
  <si>
    <t>Odstranění příložného pažení a rozepření stěn rýh hl do 2 m</t>
  </si>
  <si>
    <t>-113359228</t>
  </si>
  <si>
    <t>https://podminky.urs.cz/item/CS_URS_2026_01/151101111</t>
  </si>
  <si>
    <t>9</t>
  </si>
  <si>
    <t>162351103</t>
  </si>
  <si>
    <t>Vodorovné přemístění přes 50 do 500 m výkopku/sypaniny z horniny třídy těžitelnosti I skupiny 1 až 3</t>
  </si>
  <si>
    <t>-677592819</t>
  </si>
  <si>
    <t>https://podminky.urs.cz/item/CS_URS_2026_01/162351103</t>
  </si>
  <si>
    <t>ornice na deponku a zpět</t>
  </si>
  <si>
    <t>83,97*0,2*2</t>
  </si>
  <si>
    <t>10</t>
  </si>
  <si>
    <t>162751117</t>
  </si>
  <si>
    <t>Vodorovné přemístění přes 9 000 do 10000 m výkopku/sypaniny z horniny třídy těžitelnosti I skupiny 1 až 3</t>
  </si>
  <si>
    <t>-811068459</t>
  </si>
  <si>
    <t>https://podminky.urs.cz/item/CS_URS_2026_01/162751117</t>
  </si>
  <si>
    <t>69,418</t>
  </si>
  <si>
    <t>11</t>
  </si>
  <si>
    <t>162751119</t>
  </si>
  <si>
    <t>Příplatek k vodorovnému přemístění výkopku/sypaniny z horniny třídy těžitelnosti I skupiny 1 až 3 ZKD 1000 m přes 10000 m</t>
  </si>
  <si>
    <t>1778442653</t>
  </si>
  <si>
    <t>https://podminky.urs.cz/item/CS_URS_2026_01/162751119</t>
  </si>
  <si>
    <t>69,418*10 'Přepočtené koeficientem množství</t>
  </si>
  <si>
    <t>167151101</t>
  </si>
  <si>
    <t>Nakládání výkopku z hornin třídy těžitelnosti I skupiny 1 až 3 do 100 m3</t>
  </si>
  <si>
    <t>66744806</t>
  </si>
  <si>
    <t>https://podminky.urs.cz/item/CS_URS_2026_01/167151101</t>
  </si>
  <si>
    <t>ornice</t>
  </si>
  <si>
    <t>83,97*0,2</t>
  </si>
  <si>
    <t>13</t>
  </si>
  <si>
    <t>171201231</t>
  </si>
  <si>
    <t>Poplatek za předání recyklačnímu zařízení zeminy a kamení kód odpadu 17 05 04</t>
  </si>
  <si>
    <t>t</t>
  </si>
  <si>
    <t>-928785991</t>
  </si>
  <si>
    <t>https://podminky.urs.cz/item/CS_URS_2026_01/171201231</t>
  </si>
  <si>
    <t>koeficient 1,8 t/m3</t>
  </si>
  <si>
    <t>69,418*1,8</t>
  </si>
  <si>
    <t>14</t>
  </si>
  <si>
    <t>171251201</t>
  </si>
  <si>
    <t>Uložení sypaniny na skládky nebo meziskládky</t>
  </si>
  <si>
    <t>1600671323</t>
  </si>
  <si>
    <t>https://podminky.urs.cz/item/CS_URS_2026_01/171251201</t>
  </si>
  <si>
    <t>17,808+8,75+42,86</t>
  </si>
  <si>
    <t>15</t>
  </si>
  <si>
    <t>174151101</t>
  </si>
  <si>
    <t>Zásyp jam, šachet rýh nebo kolem objektů sypaninou se zhutněním</t>
  </si>
  <si>
    <t>-77494952</t>
  </si>
  <si>
    <t>https://podminky.urs.cz/item/CS_URS_2026_01/174151101</t>
  </si>
  <si>
    <t>69,418-9,159-2,8-0,5*0,5*14-3,212-3,14*1,4*0,2*0,2</t>
  </si>
  <si>
    <t>16</t>
  </si>
  <si>
    <t>M</t>
  </si>
  <si>
    <t>58344197</t>
  </si>
  <si>
    <t>štěrkodrť frakce 0/63</t>
  </si>
  <si>
    <t>1572985602</t>
  </si>
  <si>
    <t>-2*1*1,4</t>
  </si>
  <si>
    <t>47,771*2 'Přepočtené koeficientem množství</t>
  </si>
  <si>
    <t>17</t>
  </si>
  <si>
    <t>58344155</t>
  </si>
  <si>
    <t>štěrkodrť frakce 0/22</t>
  </si>
  <si>
    <t>2084851441</t>
  </si>
  <si>
    <t>zásyp okolo šachty</t>
  </si>
  <si>
    <t>2*1*1,4</t>
  </si>
  <si>
    <t>2,8*2 'Přepočtené koeficientem množství</t>
  </si>
  <si>
    <t>18</t>
  </si>
  <si>
    <t>175151101</t>
  </si>
  <si>
    <t>Obsypání potrubí strojně sypaninou bez prohození, uloženou do 3 m</t>
  </si>
  <si>
    <t>1611185177</t>
  </si>
  <si>
    <t>https://podminky.urs.cz/item/CS_URS_2026_01/175151101</t>
  </si>
  <si>
    <t>přípojka</t>
  </si>
  <si>
    <t>1,2*1,1*0,33</t>
  </si>
  <si>
    <t>24,4*1,1*0,325</t>
  </si>
  <si>
    <t>19</t>
  </si>
  <si>
    <t>58333651</t>
  </si>
  <si>
    <t>kamenivo těžené hrubé frakce 8/16</t>
  </si>
  <si>
    <t>1400533835</t>
  </si>
  <si>
    <t>9,159*2 'Přepočtené koeficientem množství</t>
  </si>
  <si>
    <t>20</t>
  </si>
  <si>
    <t>181111131</t>
  </si>
  <si>
    <t>Plošná úprava terénu do 500 m2 zemina skupiny 1 až 4 nerovnosti přes 150 do 200 mm v rovinně a svahu do 1:5</t>
  </si>
  <si>
    <t>1534161802</t>
  </si>
  <si>
    <t>https://podminky.urs.cz/item/CS_URS_2026_01/181111131</t>
  </si>
  <si>
    <t>272</t>
  </si>
  <si>
    <t>181111R01</t>
  </si>
  <si>
    <t>D+M Štěrkoví trávník fr. 8/16+ornice v poměru 70:30</t>
  </si>
  <si>
    <t>-452426858</t>
  </si>
  <si>
    <t>32</t>
  </si>
  <si>
    <t>22</t>
  </si>
  <si>
    <t>181351003</t>
  </si>
  <si>
    <t>Rozprostření ornice tl vrstvy do 200 mm pl do 100 m2 v rovině nebo ve svahu do 1:5 strojně</t>
  </si>
  <si>
    <t>438347782</t>
  </si>
  <si>
    <t>https://podminky.urs.cz/item/CS_URS_2026_01/181351003</t>
  </si>
  <si>
    <t>23</t>
  </si>
  <si>
    <t>181411131</t>
  </si>
  <si>
    <t>Založení parkového trávníku výsevem pl do 1000 m2 v rovině a ve svahu do 1:5</t>
  </si>
  <si>
    <t>1703439362</t>
  </si>
  <si>
    <t>https://podminky.urs.cz/item/CS_URS_2026_01/181411131</t>
  </si>
  <si>
    <t>24</t>
  </si>
  <si>
    <t>00572410</t>
  </si>
  <si>
    <t>osivo směs travní parková</t>
  </si>
  <si>
    <t>kg</t>
  </si>
  <si>
    <t>-1153743583</t>
  </si>
  <si>
    <t>272*0,02 'Přepočtené koeficientem množství</t>
  </si>
  <si>
    <t>25</t>
  </si>
  <si>
    <t>181951112</t>
  </si>
  <si>
    <t>Úprava pláně v hornině třídy těžitelnosti I skupiny 1 až 3 se zhutněním strojně</t>
  </si>
  <si>
    <t>-99109254</t>
  </si>
  <si>
    <t>https://podminky.urs.cz/item/CS_URS_2026_01/181951112</t>
  </si>
  <si>
    <t>26</t>
  </si>
  <si>
    <t>184911339</t>
  </si>
  <si>
    <t>Drenážní vrstva záhonu pro výsadby v rovině nebo ve svahu do 1:5 pl přes 100 m2 hl přes 150 do 300 mm</t>
  </si>
  <si>
    <t>1449871574</t>
  </si>
  <si>
    <t>https://podminky.urs.cz/item/CS_URS_2026_01/184911339</t>
  </si>
  <si>
    <t>(9,6+3,2*2)*2</t>
  </si>
  <si>
    <t>Zakládání</t>
  </si>
  <si>
    <t>27</t>
  </si>
  <si>
    <t>211531111</t>
  </si>
  <si>
    <t>Výplň odvodňovacích žeber nebo trativodů kamenivem hrubým drceným frakce 16 až 63 mm</t>
  </si>
  <si>
    <t>-1877917986</t>
  </si>
  <si>
    <t>https://podminky.urs.cz/item/CS_URS_2026_01/211531111</t>
  </si>
  <si>
    <t>P</t>
  </si>
  <si>
    <t>Poznámka k položce:_x000d_
frakce 32-63</t>
  </si>
  <si>
    <t>14*0,4*0,5</t>
  </si>
  <si>
    <t>28</t>
  </si>
  <si>
    <t>211971110</t>
  </si>
  <si>
    <t>Zřízení opláštění žeber nebo trativodů geotextilií v rýze nebo zářezu sklonu do 1:2</t>
  </si>
  <si>
    <t>-2026219214</t>
  </si>
  <si>
    <t>https://podminky.urs.cz/item/CS_URS_2026_01/211971110</t>
  </si>
  <si>
    <t>14*(1,5+2)</t>
  </si>
  <si>
    <t>29</t>
  </si>
  <si>
    <t>69311060</t>
  </si>
  <si>
    <t>geotextilie netkaná separační, ochranná, filtrační, drenážní PP 200g/m2</t>
  </si>
  <si>
    <t>307708850</t>
  </si>
  <si>
    <t>49*1,1845 'Přepočtené koeficientem množství</t>
  </si>
  <si>
    <t>30</t>
  </si>
  <si>
    <t>212752101</t>
  </si>
  <si>
    <t>Trativod z drenážních trubek korugovaných PE-HD SN 4 perforace 360° včetně lože otevřený výkop DN 100 pro liniové stavby</t>
  </si>
  <si>
    <t>m</t>
  </si>
  <si>
    <t>-329251242</t>
  </si>
  <si>
    <t>https://podminky.urs.cz/item/CS_URS_2026_01/212752101</t>
  </si>
  <si>
    <t>14*2</t>
  </si>
  <si>
    <t>31</t>
  </si>
  <si>
    <t>273321311</t>
  </si>
  <si>
    <t>Základové desky ze ŽB bez zvýšených nároků na prostředí tř. C 16/20</t>
  </si>
  <si>
    <t>-349675632</t>
  </si>
  <si>
    <t>https://podminky.urs.cz/item/CS_URS_2026_01/273321311</t>
  </si>
  <si>
    <t>podkladní beton + pítko</t>
  </si>
  <si>
    <t>0,4+0,1</t>
  </si>
  <si>
    <t>273351121</t>
  </si>
  <si>
    <t>Zřízení bednění základových desek</t>
  </si>
  <si>
    <t>-274708640</t>
  </si>
  <si>
    <t>https://podminky.urs.cz/item/CS_URS_2026_01/273351121</t>
  </si>
  <si>
    <t>(1,2*2+1,5*2)*0,1</t>
  </si>
  <si>
    <t>33</t>
  </si>
  <si>
    <t>273351122</t>
  </si>
  <si>
    <t>Odstranění bednění základových desek</t>
  </si>
  <si>
    <t>-1167713908</t>
  </si>
  <si>
    <t>https://podminky.urs.cz/item/CS_URS_2026_01/273351122</t>
  </si>
  <si>
    <t>Svislé a kompletní konstrukce</t>
  </si>
  <si>
    <t>34</t>
  </si>
  <si>
    <t>359901211</t>
  </si>
  <si>
    <t>Monitoring stoky jakékoli výšky na nové kanalizaci</t>
  </si>
  <si>
    <t>648670075</t>
  </si>
  <si>
    <t>https://podminky.urs.cz/item/CS_URS_2026_01/359901211</t>
  </si>
  <si>
    <t>Vodorovné konstrukce</t>
  </si>
  <si>
    <t>35</t>
  </si>
  <si>
    <t>451572111</t>
  </si>
  <si>
    <t>Lože pod potrubí otevřený výkop z kameniva drobného těženého</t>
  </si>
  <si>
    <t>-527420012</t>
  </si>
  <si>
    <t>https://podminky.urs.cz/item/CS_URS_2026_01/451572111</t>
  </si>
  <si>
    <t>vodovodní přípojka</t>
  </si>
  <si>
    <t>1,2*1,1*0,1</t>
  </si>
  <si>
    <t>24,4*1,1*0,1</t>
  </si>
  <si>
    <t xml:space="preserve">Odtokové potrubí </t>
  </si>
  <si>
    <t>3,6*1,1*0,1</t>
  </si>
  <si>
    <t>Komunikace pozemní</t>
  </si>
  <si>
    <t>36</t>
  </si>
  <si>
    <t>564871016</t>
  </si>
  <si>
    <t>Podklad ze štěrkodrtě ŠD plochy do 100 m2 tl 300 mm</t>
  </si>
  <si>
    <t>-862027258</t>
  </si>
  <si>
    <t>https://podminky.urs.cz/item/CS_URS_2026_01/564871016</t>
  </si>
  <si>
    <t>viz situace C3</t>
  </si>
  <si>
    <t>37</t>
  </si>
  <si>
    <t>581114113</t>
  </si>
  <si>
    <t>Kryt z betonu komunikace pro pěší tl 100 mm</t>
  </si>
  <si>
    <t>-290361182</t>
  </si>
  <si>
    <t>https://podminky.urs.cz/item/CS_URS_2026_01/581114113</t>
  </si>
  <si>
    <t>38</t>
  </si>
  <si>
    <t>591241111</t>
  </si>
  <si>
    <t>Kladení dlažby z kostek drobných z kamene na MC tl 50 mm</t>
  </si>
  <si>
    <t>-1795304720</t>
  </si>
  <si>
    <t>https://podminky.urs.cz/item/CS_URS_2026_01/591241111</t>
  </si>
  <si>
    <t>39</t>
  </si>
  <si>
    <t>58381007R01</t>
  </si>
  <si>
    <t>kostka štípaná dlažební žula drobná 8/11</t>
  </si>
  <si>
    <t>-1321118157</t>
  </si>
  <si>
    <t>15*1,02 'Přepočtené koeficientem množství</t>
  </si>
  <si>
    <t>Trubní vedení</t>
  </si>
  <si>
    <t>40</t>
  </si>
  <si>
    <t>871161211</t>
  </si>
  <si>
    <t>Montáž potrubí z PE100 RC SDR 11 otevřený výkop svařovaných elektrotvarovkou d 32 x 3,0 mm</t>
  </si>
  <si>
    <t>1239986545</t>
  </si>
  <si>
    <t>https://podminky.urs.cz/item/CS_URS_2026_01/871161211</t>
  </si>
  <si>
    <t>1,2</t>
  </si>
  <si>
    <t>41</t>
  </si>
  <si>
    <t>28613656</t>
  </si>
  <si>
    <t>potrubí vodovodní jednovrstvé PE100 RC SDR11 PN16 s dodatečným opláštěním a integrovaným detekčním vodičem, 32x3,0mm</t>
  </si>
  <si>
    <t>942691580</t>
  </si>
  <si>
    <t>1,2*1,015 'Přepočtené koeficientem množství</t>
  </si>
  <si>
    <t>42</t>
  </si>
  <si>
    <t>871161211R01</t>
  </si>
  <si>
    <t>Montáž potrubí z PE100 SDR 11 otevřený výkop svařovaných elektrotvarovkou D 25 x 2,3 mm</t>
  </si>
  <si>
    <t>-182743056</t>
  </si>
  <si>
    <t>24,4</t>
  </si>
  <si>
    <t>43</t>
  </si>
  <si>
    <t>28613170R01</t>
  </si>
  <si>
    <t>trubka vodovodní PE100 SDR11 se signalizační vrstvou 25x2,3mm</t>
  </si>
  <si>
    <t>982460432</t>
  </si>
  <si>
    <t>24,4*1,015 'Přepočtené koeficientem množství</t>
  </si>
  <si>
    <t>44</t>
  </si>
  <si>
    <t>871260310</t>
  </si>
  <si>
    <t>Montáž kanalizačního potrubí hladkého plnostěnného SN 10 z polypropylenu DN 100</t>
  </si>
  <si>
    <t>2069944184</t>
  </si>
  <si>
    <t>https://podminky.urs.cz/item/CS_URS_2026_01/871260310</t>
  </si>
  <si>
    <t>Odtokové potrubí</t>
  </si>
  <si>
    <t>3,6</t>
  </si>
  <si>
    <t>45</t>
  </si>
  <si>
    <t>28617001</t>
  </si>
  <si>
    <t>trubka kanalizační PP plnostěnná třívrstvá DN 100x1000mm SN10</t>
  </si>
  <si>
    <t>-2114206664</t>
  </si>
  <si>
    <t>3,6*1,015 'Přepočtené koeficientem množství</t>
  </si>
  <si>
    <t>46</t>
  </si>
  <si>
    <t>877161101R01</t>
  </si>
  <si>
    <t>Montáž elektrospojek na vodovodním potrubí z PE trub d 25</t>
  </si>
  <si>
    <t>kus</t>
  </si>
  <si>
    <t>-1894045011</t>
  </si>
  <si>
    <t>47</t>
  </si>
  <si>
    <t>28615969R01</t>
  </si>
  <si>
    <t>elektrospojka SDR11 PE 100 PN16 D 25mm</t>
  </si>
  <si>
    <t>-1062854205</t>
  </si>
  <si>
    <t>48</t>
  </si>
  <si>
    <t>877260310</t>
  </si>
  <si>
    <t>Montáž kolen na kanalizačním potrubí z PP nebo tvrdého PVC-U trub hladkých plnostěnných DN 100</t>
  </si>
  <si>
    <t>-509720125</t>
  </si>
  <si>
    <t>https://podminky.urs.cz/item/CS_URS_2026_01/877260310</t>
  </si>
  <si>
    <t>2*2+1+2</t>
  </si>
  <si>
    <t>49</t>
  </si>
  <si>
    <t>28611954</t>
  </si>
  <si>
    <t>zátka hrdlová kanalizační plastová PP SN16 DN 110</t>
  </si>
  <si>
    <t>60417890</t>
  </si>
  <si>
    <t>50</t>
  </si>
  <si>
    <t>28617180</t>
  </si>
  <si>
    <t>koleno kanalizační PP třívrstvé SN16 DN 100x45°</t>
  </si>
  <si>
    <t>2004652901</t>
  </si>
  <si>
    <t>51</t>
  </si>
  <si>
    <t>877260R01</t>
  </si>
  <si>
    <t>D+M PP R100/50</t>
  </si>
  <si>
    <t>648217653</t>
  </si>
  <si>
    <t>52</t>
  </si>
  <si>
    <t>891161321</t>
  </si>
  <si>
    <t>Montáž vodovodních šoupátek domovní přípojky se závitovými konci PN16 otevřený výkop G 1"</t>
  </si>
  <si>
    <t>-849674502</t>
  </si>
  <si>
    <t>https://podminky.urs.cz/item/CS_URS_2026_01/891161321</t>
  </si>
  <si>
    <t>53</t>
  </si>
  <si>
    <t>42221554</t>
  </si>
  <si>
    <t>šoupátko domovní přípojky mosazné vnitřní/vnitřní závit PN16 1"x1"</t>
  </si>
  <si>
    <t>464405746</t>
  </si>
  <si>
    <t>54</t>
  </si>
  <si>
    <t>42291053</t>
  </si>
  <si>
    <t>souprava zemní pro navrtávací pas se šoupátkem Rd 1,5m</t>
  </si>
  <si>
    <t>-1855976815</t>
  </si>
  <si>
    <t>55</t>
  </si>
  <si>
    <t>891162211R01</t>
  </si>
  <si>
    <t>D+M Vodoměrné sestavy</t>
  </si>
  <si>
    <t>634687595</t>
  </si>
  <si>
    <t>56</t>
  </si>
  <si>
    <t>891162211R02</t>
  </si>
  <si>
    <t>D+M Redukční ventil</t>
  </si>
  <si>
    <t>317167942</t>
  </si>
  <si>
    <t>57</t>
  </si>
  <si>
    <t>891219111R01</t>
  </si>
  <si>
    <t>Montáž navrtávacích pasů na potrubí z jakýchkoli trub DN 32</t>
  </si>
  <si>
    <t>-691360348</t>
  </si>
  <si>
    <t>58</t>
  </si>
  <si>
    <t>42271410R01</t>
  </si>
  <si>
    <t>pás navrtávací z tvárné litiny DN 32, pro litinové a ocelové potrubí, se závitovým výstupem 1",5/4",6/4",2"</t>
  </si>
  <si>
    <t>-1300041492</t>
  </si>
  <si>
    <t>59</t>
  </si>
  <si>
    <t>892233122</t>
  </si>
  <si>
    <t>Proplach a dezinfekce vodovodního potrubí DN od 40 do 70</t>
  </si>
  <si>
    <t>-365000451</t>
  </si>
  <si>
    <t>https://podminky.urs.cz/item/CS_URS_2026_01/892233122</t>
  </si>
  <si>
    <t>60</t>
  </si>
  <si>
    <t>892233R01</t>
  </si>
  <si>
    <t>D+M Pítko - nerezová fontána kotveno do betonové základové konstrukce</t>
  </si>
  <si>
    <t>ks</t>
  </si>
  <si>
    <t>-989655934</t>
  </si>
  <si>
    <t>Poznámka k položce:_x000d_
Specifikace pítka:_x000d_
Nerezové pítko o rozměrech 650 x 300 x 900 mm (+240 mm pro betonovací konstrukci pod úrovni terénu)_x000d_
bude určené k postavení do prostoru. Materiál pítka bude nerezová ocel AiSi 316 v kartáčovaném_x000d_
provedení, tl. těla pítka je 1,5 mm._x000d_
_x000d_
Pítko bude koncipováno jako 3v1: určeno pro pití do úst, napouštění vody do PET lahví (výška kapsy 370_x000d_
mm), a dále natočení vody do misky pro psy nebo zvířata. Pítko bude vybaveno třemi tlačnými ventily s_x000d_
možností regulace času, které ovládají jednotlivé výdejníky vody. Miska pro psy a zvířata bude z těla pítka_x000d_
demontovatelná._x000d_
_x000d_
Půdorysný průměr těla pítka a segmentu s miskou bude 293 mm s vnějším úhlem 96° a tvarem kapky._x000d_
Spojením obou dílů bude vytvořen půdorysný tvar ležaté osmičky._x000d_
Pro kotvení pítka do země je určena betonovací konstrukce 0,3x0,65x0,24m._x000d_
Součástí dodávky bude pochúzný zimní kryt._x000d_
_x000d_
Z boční strany těla pítka budou umístěna montážní dvířka - plocha určena pro logo a tlačný ventil._x000d_
Součástí dodávky bude logo „Dáme na vás Participativní rozpočet“ společně s logem zhotovitele_x000d_
_x000d_
Pítko bude sloužit pro přímou potřebu. V případě lidské chyby bude u pítka zajištěn přímý odtok přebytečné_x000d_
vody do drenážního celoperforovaného potrubí travnatého žebra. Odtokové potrubí pitka je dimenze DN50,_x000d_
na toto potrubí bude napojeno potrubí PP DN 100, které bude zaústěno do drenážní rýhy.</t>
  </si>
  <si>
    <t>61</t>
  </si>
  <si>
    <t>892241111</t>
  </si>
  <si>
    <t>Tlaková zkouška vodou potrubí DN do 80</t>
  </si>
  <si>
    <t>-723842067</t>
  </si>
  <si>
    <t>https://podminky.urs.cz/item/CS_URS_2026_01/892241111</t>
  </si>
  <si>
    <t>62</t>
  </si>
  <si>
    <t>895270502R01</t>
  </si>
  <si>
    <t>D+M Vodoměrná šachta pro podružné měření včetně poklopu</t>
  </si>
  <si>
    <t>515454083</t>
  </si>
  <si>
    <t>Poznámka k položce:_x000d_
Vodoměrná šachta je navržena tubusová s vnitřními rozměry cca 300x400 mm (vnější rozměry cca 400x500 mm).</t>
  </si>
  <si>
    <t>63</t>
  </si>
  <si>
    <t>899401112</t>
  </si>
  <si>
    <t>Osazení poklopů uličních litinových šoupátkových</t>
  </si>
  <si>
    <t>-663112591</t>
  </si>
  <si>
    <t>https://podminky.urs.cz/item/CS_URS_2026_01/899401112</t>
  </si>
  <si>
    <t>64</t>
  </si>
  <si>
    <t>42291352</t>
  </si>
  <si>
    <t>poklop litinový šoupátkový pro zemní soupravy osazení do terénu a do vozovky</t>
  </si>
  <si>
    <t>-751790933</t>
  </si>
  <si>
    <t>65</t>
  </si>
  <si>
    <t>42210050</t>
  </si>
  <si>
    <t>deska podkladová uličního poklopu litinového šoupatového</t>
  </si>
  <si>
    <t>-218855239</t>
  </si>
  <si>
    <t>66</t>
  </si>
  <si>
    <t>899722113</t>
  </si>
  <si>
    <t>Krytí potrubí z plastů výstražnou fólií z PVC přes 25 do 34cm</t>
  </si>
  <si>
    <t>-791156268</t>
  </si>
  <si>
    <t>https://podminky.urs.cz/item/CS_URS_2026_01/899722113</t>
  </si>
  <si>
    <t>Ostatní konstrukce a práce, bourání</t>
  </si>
  <si>
    <t>67</t>
  </si>
  <si>
    <t>939591040</t>
  </si>
  <si>
    <t>Výztuž konstrukcí pozemních komunikací ze svařovaných sítí</t>
  </si>
  <si>
    <t>1895173418</t>
  </si>
  <si>
    <t>https://podminky.urs.cz/item/CS_URS_2026_01/939591040</t>
  </si>
  <si>
    <t>zpevněný povrch kostky, kari 8 mm, 7,90 kg/m2, přesah ok 25 %</t>
  </si>
  <si>
    <t>15*0,0079*1,25</t>
  </si>
  <si>
    <t>998</t>
  </si>
  <si>
    <t>Přesun hmot</t>
  </si>
  <si>
    <t>68</t>
  </si>
  <si>
    <t>998276101</t>
  </si>
  <si>
    <t>Přesun hmot pro trubní vedení z trub z plastických hmot otevřený výkop</t>
  </si>
  <si>
    <t>-1556333247</t>
  </si>
  <si>
    <t>https://podminky.urs.cz/item/CS_URS_2026_01/998276101</t>
  </si>
  <si>
    <t>02 -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</si>
  <si>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</si>
  <si>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</si>
  <si>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</si>
  <si>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</si>
  <si>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</si>
  <si>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</si>
  <si>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</si>
  <si>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012002000</t>
  </si>
  <si>
    <t>Geodetické práce</t>
  </si>
  <si>
    <t>kpl</t>
  </si>
  <si>
    <t>1024</t>
  </si>
  <si>
    <t>-490191366</t>
  </si>
  <si>
    <t>Poznámka k položce:_x000d_
Zajištění vytýčení veškerých stávajících inženýrských sítí (včetně úhrady za vytýčení), odpovědnost za jejich neporušení během výstavby a zpětné předání jejich správcům.
Zahrnuje i provedení vytyčení obvodu staveniště a pevných vytyčovacích bodů, měření tzv. kritických míst a geodetické sledování během stavby. Geodetické práce před stavbou</t>
  </si>
  <si>
    <t>012303000</t>
  </si>
  <si>
    <t>Geodetické práce po výstavbě</t>
  </si>
  <si>
    <t>-1268770969</t>
  </si>
  <si>
    <t>Poznámka k položce:_x000d_
náklady na zajištění geodet. zaměření skutečného provedení stavby</t>
  </si>
  <si>
    <t>013002000</t>
  </si>
  <si>
    <t>Projektové práce DSPS</t>
  </si>
  <si>
    <t>-2026763078</t>
  </si>
  <si>
    <t>Poznámka k položce:_x000d_
Dokumentace skutečného provedení stavby (dále jen „DSPS“)</t>
  </si>
  <si>
    <t>013002001R01</t>
  </si>
  <si>
    <t>Kopaná sonda</t>
  </si>
  <si>
    <t>-1531007654</t>
  </si>
  <si>
    <t>Poznámka k položce:_x000d_
stanovení půdního profilu + podzemní vody, do hl. max 2,0m</t>
  </si>
  <si>
    <t>VRN3</t>
  </si>
  <si>
    <t>Zařízení staveniště</t>
  </si>
  <si>
    <t>032002000</t>
  </si>
  <si>
    <t>Vybavení staveniště</t>
  </si>
  <si>
    <t>-1334699173</t>
  </si>
  <si>
    <t>Poznámka k položce:_x000d_
Náklady spojené s případným zřízením přípojek energií k objektům zařízení staveniště, vybudování měřících odběrných míst a zřízení příp. příprava území pro objekty zařízení staveniště a vlastní vybudování objektů zařízení staveniště</t>
  </si>
  <si>
    <t>034002000</t>
  </si>
  <si>
    <t>Zabezpečení staveniště</t>
  </si>
  <si>
    <t>-1729730847</t>
  </si>
  <si>
    <t>Poznámka k položce:_x000d_
Náklady na vybavení objektů zařízení staveniště, náklady na energie spotřebované dodavatelem v rámci provozu zařízení staveniště, náklady na potřebný úklid v prostorách zařízení staveniště, náklady na nutnou údržbu a opravy na objektech zařízení staveniště.</t>
  </si>
  <si>
    <t>039002000</t>
  </si>
  <si>
    <t>Zrušení zařízení staveniště</t>
  </si>
  <si>
    <t>930276098</t>
  </si>
  <si>
    <t>Poznámka k položce:_x000d_
Náklady na odstranění objektů zařízení staveniště vč. přípojek a jejich odvoz. Náklady na úpravu povrchů po odstranění zařízení staveniště a úklid ploch, na kterých bylo zařízení staveniště provozováno</t>
  </si>
  <si>
    <t>03900200R01</t>
  </si>
  <si>
    <t>Sorbent pro likvidaci úniku kapalin (havárie)</t>
  </si>
  <si>
    <t>645854974</t>
  </si>
  <si>
    <t>VRN4</t>
  </si>
  <si>
    <t>Inženýrská činnost</t>
  </si>
  <si>
    <t>043002000</t>
  </si>
  <si>
    <t>Zkoušky a ostatní měření</t>
  </si>
  <si>
    <t>CS ÚRS 2023 02</t>
  </si>
  <si>
    <t>465275281</t>
  </si>
  <si>
    <t>https://podminky.urs.cz/item/CS_URS_2023_02/043002000</t>
  </si>
  <si>
    <t>zkouška o ověření funkčnosti identifikačního vodiče</t>
  </si>
  <si>
    <t>ovladatelnost armatur</t>
  </si>
  <si>
    <t>043203003</t>
  </si>
  <si>
    <t>Rozbory celkem</t>
  </si>
  <si>
    <t>CS ÚRS 2024 01</t>
  </si>
  <si>
    <t>139662835</t>
  </si>
  <si>
    <t>https://podminky.urs.cz/item/CS_URS_2024_01/043203003</t>
  </si>
  <si>
    <t>krácený rozbor kvality vody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</si>
</sst>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png" /><Relationship Id="rId3" Type="http://schemas.openxmlformats.org/officeDocument/2006/relationships/image" Target="../media/image6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png" /><Relationship Id="rId2" Type="http://schemas.openxmlformats.org/officeDocument/2006/relationships/image" Target="../media/image9.png" /><Relationship Id="rId3" Type="http://schemas.openxmlformats.org/officeDocument/2006/relationships/image" Target="../media/image10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19685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31115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3</xdr:row>
      <xdr:rowOff>311150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81</xdr:row>
      <xdr:rowOff>0</xdr:rowOff>
    </xdr:from>
    <xdr:to>
      <xdr:col>10</xdr:col>
      <xdr:colOff>1215390</xdr:colOff>
      <xdr:row>81</xdr:row>
      <xdr:rowOff>311150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111</xdr:row>
      <xdr:rowOff>0</xdr:rowOff>
    </xdr:from>
    <xdr:to>
      <xdr:col>10</xdr:col>
      <xdr:colOff>1215390</xdr:colOff>
      <xdr:row>111</xdr:row>
      <xdr:rowOff>311150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3</xdr:row>
      <xdr:rowOff>311150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81</xdr:row>
      <xdr:rowOff>0</xdr:rowOff>
    </xdr:from>
    <xdr:to>
      <xdr:col>10</xdr:col>
      <xdr:colOff>1215390</xdr:colOff>
      <xdr:row>81</xdr:row>
      <xdr:rowOff>311150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106</xdr:row>
      <xdr:rowOff>0</xdr:rowOff>
    </xdr:from>
    <xdr:to>
      <xdr:col>10</xdr:col>
      <xdr:colOff>1215390</xdr:colOff>
      <xdr:row>106</xdr:row>
      <xdr:rowOff>311150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6_01/121151103" TargetMode="External" /><Relationship Id="rId4" Type="http://schemas.openxmlformats.org/officeDocument/2006/relationships/hyperlink" Target="https://podminky.urs.cz/item/CS_URS_2026_01/122251101" TargetMode="External" /><Relationship Id="rId5" Type="http://schemas.openxmlformats.org/officeDocument/2006/relationships/hyperlink" Target="https://podminky.urs.cz/item/CS_URS_2026_01/131251100" TargetMode="External" /><Relationship Id="rId6" Type="http://schemas.openxmlformats.org/officeDocument/2006/relationships/hyperlink" Target="https://podminky.urs.cz/item/CS_URS_2026_01/132254202" TargetMode="External" /><Relationship Id="rId7" Type="http://schemas.openxmlformats.org/officeDocument/2006/relationships/hyperlink" Target="https://podminky.urs.cz/item/CS_URS_2026_01/151101101" TargetMode="External" /><Relationship Id="rId8" Type="http://schemas.openxmlformats.org/officeDocument/2006/relationships/hyperlink" Target="https://podminky.urs.cz/item/CS_URS_2026_01/151101111" TargetMode="External" /><Relationship Id="rId9" Type="http://schemas.openxmlformats.org/officeDocument/2006/relationships/hyperlink" Target="https://podminky.urs.cz/item/CS_URS_2026_01/162351103" TargetMode="External" /><Relationship Id="rId10" Type="http://schemas.openxmlformats.org/officeDocument/2006/relationships/hyperlink" Target="https://podminky.urs.cz/item/CS_URS_2026_01/162751117" TargetMode="External" /><Relationship Id="rId11" Type="http://schemas.openxmlformats.org/officeDocument/2006/relationships/hyperlink" Target="https://podminky.urs.cz/item/CS_URS_2026_01/162751119" TargetMode="External" /><Relationship Id="rId12" Type="http://schemas.openxmlformats.org/officeDocument/2006/relationships/hyperlink" Target="https://podminky.urs.cz/item/CS_URS_2026_01/167151101" TargetMode="External" /><Relationship Id="rId13" Type="http://schemas.openxmlformats.org/officeDocument/2006/relationships/hyperlink" Target="https://podminky.urs.cz/item/CS_URS_2026_01/171201231" TargetMode="External" /><Relationship Id="rId14" Type="http://schemas.openxmlformats.org/officeDocument/2006/relationships/hyperlink" Target="https://podminky.urs.cz/item/CS_URS_2026_01/171251201" TargetMode="External" /><Relationship Id="rId15" Type="http://schemas.openxmlformats.org/officeDocument/2006/relationships/hyperlink" Target="https://podminky.urs.cz/item/CS_URS_2026_01/174151101" TargetMode="External" /><Relationship Id="rId16" Type="http://schemas.openxmlformats.org/officeDocument/2006/relationships/hyperlink" Target="https://podminky.urs.cz/item/CS_URS_2026_01/175151101" TargetMode="External" /><Relationship Id="rId17" Type="http://schemas.openxmlformats.org/officeDocument/2006/relationships/hyperlink" Target="https://podminky.urs.cz/item/CS_URS_2026_01/181111131" TargetMode="External" /><Relationship Id="rId18" Type="http://schemas.openxmlformats.org/officeDocument/2006/relationships/hyperlink" Target="https://podminky.urs.cz/item/CS_URS_2026_01/181351003" TargetMode="External" /><Relationship Id="rId19" Type="http://schemas.openxmlformats.org/officeDocument/2006/relationships/hyperlink" Target="https://podminky.urs.cz/item/CS_URS_2026_01/181411131" TargetMode="External" /><Relationship Id="rId20" Type="http://schemas.openxmlformats.org/officeDocument/2006/relationships/hyperlink" Target="https://podminky.urs.cz/item/CS_URS_2026_01/181951112" TargetMode="External" /><Relationship Id="rId21" Type="http://schemas.openxmlformats.org/officeDocument/2006/relationships/hyperlink" Target="https://podminky.urs.cz/item/CS_URS_2026_01/184911339" TargetMode="External" /><Relationship Id="rId22" Type="http://schemas.openxmlformats.org/officeDocument/2006/relationships/hyperlink" Target="https://podminky.urs.cz/item/CS_URS_2026_01/211531111" TargetMode="External" /><Relationship Id="rId23" Type="http://schemas.openxmlformats.org/officeDocument/2006/relationships/hyperlink" Target="https://podminky.urs.cz/item/CS_URS_2026_01/211971110" TargetMode="External" /><Relationship Id="rId24" Type="http://schemas.openxmlformats.org/officeDocument/2006/relationships/hyperlink" Target="https://podminky.urs.cz/item/CS_URS_2026_01/212752101" TargetMode="External" /><Relationship Id="rId25" Type="http://schemas.openxmlformats.org/officeDocument/2006/relationships/hyperlink" Target="https://podminky.urs.cz/item/CS_URS_2026_01/273321311" TargetMode="External" /><Relationship Id="rId26" Type="http://schemas.openxmlformats.org/officeDocument/2006/relationships/hyperlink" Target="https://podminky.urs.cz/item/CS_URS_2026_01/273351121" TargetMode="External" /><Relationship Id="rId27" Type="http://schemas.openxmlformats.org/officeDocument/2006/relationships/hyperlink" Target="https://podminky.urs.cz/item/CS_URS_2026_01/273351122" TargetMode="External" /><Relationship Id="rId28" Type="http://schemas.openxmlformats.org/officeDocument/2006/relationships/hyperlink" Target="https://podminky.urs.cz/item/CS_URS_2026_01/359901211" TargetMode="External" /><Relationship Id="rId29" Type="http://schemas.openxmlformats.org/officeDocument/2006/relationships/hyperlink" Target="https://podminky.urs.cz/item/CS_URS_2026_01/451572111" TargetMode="External" /><Relationship Id="rId30" Type="http://schemas.openxmlformats.org/officeDocument/2006/relationships/hyperlink" Target="https://podminky.urs.cz/item/CS_URS_2026_01/564871016" TargetMode="External" /><Relationship Id="rId31" Type="http://schemas.openxmlformats.org/officeDocument/2006/relationships/hyperlink" Target="https://podminky.urs.cz/item/CS_URS_2026_01/581114113" TargetMode="External" /><Relationship Id="rId32" Type="http://schemas.openxmlformats.org/officeDocument/2006/relationships/hyperlink" Target="https://podminky.urs.cz/item/CS_URS_2026_01/591241111" TargetMode="External" /><Relationship Id="rId33" Type="http://schemas.openxmlformats.org/officeDocument/2006/relationships/hyperlink" Target="https://podminky.urs.cz/item/CS_URS_2026_01/871161211" TargetMode="External" /><Relationship Id="rId34" Type="http://schemas.openxmlformats.org/officeDocument/2006/relationships/hyperlink" Target="https://podminky.urs.cz/item/CS_URS_2026_01/871260310" TargetMode="External" /><Relationship Id="rId35" Type="http://schemas.openxmlformats.org/officeDocument/2006/relationships/hyperlink" Target="https://podminky.urs.cz/item/CS_URS_2026_01/877260310" TargetMode="External" /><Relationship Id="rId36" Type="http://schemas.openxmlformats.org/officeDocument/2006/relationships/hyperlink" Target="https://podminky.urs.cz/item/CS_URS_2026_01/891161321" TargetMode="External" /><Relationship Id="rId37" Type="http://schemas.openxmlformats.org/officeDocument/2006/relationships/hyperlink" Target="https://podminky.urs.cz/item/CS_URS_2026_01/892233122" TargetMode="External" /><Relationship Id="rId38" Type="http://schemas.openxmlformats.org/officeDocument/2006/relationships/hyperlink" Target="https://podminky.urs.cz/item/CS_URS_2026_01/892241111" TargetMode="External" /><Relationship Id="rId39" Type="http://schemas.openxmlformats.org/officeDocument/2006/relationships/hyperlink" Target="https://podminky.urs.cz/item/CS_URS_2026_01/899401112" TargetMode="External" /><Relationship Id="rId40" Type="http://schemas.openxmlformats.org/officeDocument/2006/relationships/hyperlink" Target="https://podminky.urs.cz/item/CS_URS_2026_01/899722113" TargetMode="External" /><Relationship Id="rId41" Type="http://schemas.openxmlformats.org/officeDocument/2006/relationships/hyperlink" Target="https://podminky.urs.cz/item/CS_URS_2026_01/939591040" TargetMode="External" /><Relationship Id="rId42" Type="http://schemas.openxmlformats.org/officeDocument/2006/relationships/hyperlink" Target="https://podminky.urs.cz/item/CS_URS_2026_01/998276101" TargetMode="External" /><Relationship Id="rId4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43002000" TargetMode="External" /><Relationship Id="rId2" Type="http://schemas.openxmlformats.org/officeDocument/2006/relationships/hyperlink" Target="https://podminky.urs.cz/item/CS_URS_2024_01/043203003" TargetMode="External" /><Relationship Id="rId3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7" t="s">
        <v>15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G5" s="28" t="s">
        <v>16</v>
      </c>
      <c r="BS5" s="17" t="s">
        <v>7</v>
      </c>
    </row>
    <row r="6" s="1" customFormat="1" ht="36.96" customHeight="1">
      <c r="B6" s="21"/>
      <c r="C6" s="22"/>
      <c r="D6" s="29" t="s">
        <v>17</v>
      </c>
      <c r="E6" s="22"/>
      <c r="F6" s="22"/>
      <c r="G6" s="22"/>
      <c r="H6" s="22"/>
      <c r="I6" s="22"/>
      <c r="J6" s="22"/>
      <c r="K6" s="30" t="s">
        <v>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G6" s="31"/>
      <c r="BS6" s="17" t="s">
        <v>7</v>
      </c>
    </row>
    <row r="7" s="1" customFormat="1" ht="12" customHeight="1">
      <c r="B7" s="21"/>
      <c r="C7" s="22"/>
      <c r="D7" s="32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G7" s="31"/>
      <c r="BS7" s="17" t="s">
        <v>7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G8" s="31"/>
      <c r="BS8" s="17" t="s">
        <v>7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31"/>
      <c r="BS9" s="17" t="s">
        <v>7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31"/>
      <c r="BS10" s="17" t="s">
        <v>7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G11" s="31"/>
      <c r="BS11" s="17" t="s">
        <v>7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31"/>
      <c r="BS12" s="17" t="s">
        <v>7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G13" s="31"/>
      <c r="BS13" s="17" t="s">
        <v>7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G14" s="31"/>
      <c r="BS14" s="17" t="s">
        <v>7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G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G17" s="31"/>
      <c r="BS17" s="17" t="s">
        <v>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31"/>
      <c r="BS18" s="17" t="s">
        <v>7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35</v>
      </c>
      <c r="AO19" s="22"/>
      <c r="AP19" s="22"/>
      <c r="AQ19" s="22"/>
      <c r="AR19" s="20"/>
      <c r="BG19" s="31"/>
      <c r="BS19" s="17" t="s">
        <v>7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G20" s="31"/>
      <c r="BS20" s="17" t="s">
        <v>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G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G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G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G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G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ROUND(BB94,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ROUND(AX94, 2)</f>
        <v>0</v>
      </c>
      <c r="AL29" s="47"/>
      <c r="AM29" s="47"/>
      <c r="AN29" s="47"/>
      <c r="AO29" s="47"/>
      <c r="AP29" s="47"/>
      <c r="AQ29" s="47"/>
      <c r="AR29" s="50"/>
      <c r="BG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ROUND(BC94,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ROUND(AY94, 2)</f>
        <v>0</v>
      </c>
      <c r="AL30" s="47"/>
      <c r="AM30" s="47"/>
      <c r="AN30" s="47"/>
      <c r="AO30" s="47"/>
      <c r="AP30" s="47"/>
      <c r="AQ30" s="47"/>
      <c r="AR30" s="50"/>
      <c r="BG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ROUND(BD94,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G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ROUND(BE94,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G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ROUND(BF94,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G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G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G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G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G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G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G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G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G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G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G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G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G83" s="38"/>
    </row>
    <row r="84" s="4" customFormat="1" ht="12" customHeight="1">
      <c r="A84" s="4"/>
      <c r="B84" s="70"/>
      <c r="C84" s="32" t="s">
        <v>14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2026-1-13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G84" s="4"/>
    </row>
    <row r="85" s="5" customFormat="1" ht="36.96" customHeight="1">
      <c r="A85" s="5"/>
      <c r="B85" s="73"/>
      <c r="C85" s="74" t="s">
        <v>17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Pítko v Björnsonově sadu - projektová dokumentace - p.č. 1088/1 k.ú. Veveří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G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G86" s="38"/>
    </row>
    <row r="87" s="2" customFormat="1" ht="12" customHeight="1">
      <c r="A87" s="38"/>
      <c r="B87" s="39"/>
      <c r="C87" s="32" t="s">
        <v>21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p.č. 1088/1 k. ú. Veveří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23</v>
      </c>
      <c r="AJ87" s="40"/>
      <c r="AK87" s="40"/>
      <c r="AL87" s="40"/>
      <c r="AM87" s="79" t="str">
        <f>IF(AN8= "","",AN8)</f>
        <v>16. 1. 2026</v>
      </c>
      <c r="AN87" s="79"/>
      <c r="AO87" s="40"/>
      <c r="AP87" s="40"/>
      <c r="AQ87" s="40"/>
      <c r="AR87" s="44"/>
      <c r="BG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G88" s="38"/>
    </row>
    <row r="89" s="2" customFormat="1" ht="15.15" customHeight="1">
      <c r="A89" s="38"/>
      <c r="B89" s="39"/>
      <c r="C89" s="32" t="s">
        <v>25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HYDRIS s.r.o.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4"/>
      <c r="BG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HAVO Consult.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8"/>
      <c r="BG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2"/>
      <c r="BG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1" t="s">
        <v>76</v>
      </c>
      <c r="BE92" s="101" t="s">
        <v>77</v>
      </c>
      <c r="BF92" s="102" t="s">
        <v>78</v>
      </c>
      <c r="BG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5"/>
      <c r="BG93" s="38"/>
    </row>
    <row r="94" s="6" customFormat="1" ht="32.4" customHeight="1">
      <c r="A94" s="6"/>
      <c r="B94" s="106"/>
      <c r="C94" s="107" t="s">
        <v>79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SUM(AG94,AV94)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ROUND(SUM(AT95:AT96),2)</f>
        <v>0</v>
      </c>
      <c r="AU94" s="115">
        <f>ROUND(SUM(AU95:AU96),2)</f>
        <v>0</v>
      </c>
      <c r="AV94" s="115">
        <f>ROUND(SUM(AX94:AY94),2)</f>
        <v>0</v>
      </c>
      <c r="AW94" s="116">
        <f>ROUND(SUM(AW95:AW96),5)</f>
        <v>0</v>
      </c>
      <c r="AX94" s="115">
        <f>ROUND(BB94*L29,2)</f>
        <v>0</v>
      </c>
      <c r="AY94" s="115">
        <f>ROUND(BC94*L30,2)</f>
        <v>0</v>
      </c>
      <c r="AZ94" s="115">
        <f>ROUND(BD94*L29,2)</f>
        <v>0</v>
      </c>
      <c r="BA94" s="115">
        <f>ROUND(BE94*L30,2)</f>
        <v>0</v>
      </c>
      <c r="BB94" s="115">
        <f>ROUND(SUM(BB95:BB96),2)</f>
        <v>0</v>
      </c>
      <c r="BC94" s="115">
        <f>ROUND(SUM(BC95:BC96),2)</f>
        <v>0</v>
      </c>
      <c r="BD94" s="115">
        <f>ROUND(SUM(BD95:BD96),2)</f>
        <v>0</v>
      </c>
      <c r="BE94" s="115">
        <f>ROUND(SUM(BE95:BE96),2)</f>
        <v>0</v>
      </c>
      <c r="BF94" s="117">
        <f>ROUND(SUM(BF95:BF96),2)</f>
        <v>0</v>
      </c>
      <c r="BG94" s="6"/>
      <c r="BS94" s="118" t="s">
        <v>80</v>
      </c>
      <c r="BT94" s="118" t="s">
        <v>81</v>
      </c>
      <c r="BU94" s="119" t="s">
        <v>82</v>
      </c>
      <c r="BV94" s="118" t="s">
        <v>83</v>
      </c>
      <c r="BW94" s="118" t="s">
        <v>6</v>
      </c>
      <c r="BX94" s="118" t="s">
        <v>84</v>
      </c>
      <c r="CL94" s="118" t="s">
        <v>1</v>
      </c>
    </row>
    <row r="95" s="7" customFormat="1" ht="16.5" customHeight="1">
      <c r="A95" s="120" t="s">
        <v>85</v>
      </c>
      <c r="B95" s="121"/>
      <c r="C95" s="122"/>
      <c r="D95" s="123" t="s">
        <v>86</v>
      </c>
      <c r="E95" s="123"/>
      <c r="F95" s="123"/>
      <c r="G95" s="123"/>
      <c r="H95" s="123"/>
      <c r="I95" s="124"/>
      <c r="J95" s="123" t="s">
        <v>87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Pítko'!K32</f>
        <v>0</v>
      </c>
      <c r="AH95" s="124"/>
      <c r="AI95" s="124"/>
      <c r="AJ95" s="124"/>
      <c r="AK95" s="124"/>
      <c r="AL95" s="124"/>
      <c r="AM95" s="124"/>
      <c r="AN95" s="125">
        <f>SUM(AG95,AV95)</f>
        <v>0</v>
      </c>
      <c r="AO95" s="124"/>
      <c r="AP95" s="124"/>
      <c r="AQ95" s="126" t="s">
        <v>88</v>
      </c>
      <c r="AR95" s="127"/>
      <c r="AS95" s="128">
        <f>'01 - Pítko'!K30</f>
        <v>0</v>
      </c>
      <c r="AT95" s="129">
        <f>'01 - Pítko'!K31</f>
        <v>0</v>
      </c>
      <c r="AU95" s="129">
        <v>0</v>
      </c>
      <c r="AV95" s="129">
        <f>ROUND(SUM(AX95:AY95),2)</f>
        <v>0</v>
      </c>
      <c r="AW95" s="130">
        <f>'01 - Pítko'!T125</f>
        <v>0</v>
      </c>
      <c r="AX95" s="129">
        <f>'01 - Pítko'!K35</f>
        <v>0</v>
      </c>
      <c r="AY95" s="129">
        <f>'01 - Pítko'!K36</f>
        <v>0</v>
      </c>
      <c r="AZ95" s="129">
        <f>'01 - Pítko'!K37</f>
        <v>0</v>
      </c>
      <c r="BA95" s="129">
        <f>'01 - Pítko'!K38</f>
        <v>0</v>
      </c>
      <c r="BB95" s="129">
        <f>'01 - Pítko'!F35</f>
        <v>0</v>
      </c>
      <c r="BC95" s="129">
        <f>'01 - Pítko'!F36</f>
        <v>0</v>
      </c>
      <c r="BD95" s="129">
        <f>'01 - Pítko'!F37</f>
        <v>0</v>
      </c>
      <c r="BE95" s="129">
        <f>'01 - Pítko'!F38</f>
        <v>0</v>
      </c>
      <c r="BF95" s="131">
        <f>'01 - Pítko'!F39</f>
        <v>0</v>
      </c>
      <c r="BG95" s="7"/>
      <c r="BT95" s="132" t="s">
        <v>89</v>
      </c>
      <c r="BV95" s="132" t="s">
        <v>83</v>
      </c>
      <c r="BW95" s="132" t="s">
        <v>90</v>
      </c>
      <c r="BX95" s="132" t="s">
        <v>6</v>
      </c>
      <c r="CL95" s="132" t="s">
        <v>1</v>
      </c>
      <c r="CM95" s="132" t="s">
        <v>91</v>
      </c>
    </row>
    <row r="96" s="7" customFormat="1" ht="16.5" customHeight="1">
      <c r="A96" s="120" t="s">
        <v>85</v>
      </c>
      <c r="B96" s="121"/>
      <c r="C96" s="122"/>
      <c r="D96" s="123" t="s">
        <v>92</v>
      </c>
      <c r="E96" s="123"/>
      <c r="F96" s="123"/>
      <c r="G96" s="123"/>
      <c r="H96" s="123"/>
      <c r="I96" s="124"/>
      <c r="J96" s="123" t="s">
        <v>93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VRN'!K32</f>
        <v>0</v>
      </c>
      <c r="AH96" s="124"/>
      <c r="AI96" s="124"/>
      <c r="AJ96" s="124"/>
      <c r="AK96" s="124"/>
      <c r="AL96" s="124"/>
      <c r="AM96" s="124"/>
      <c r="AN96" s="125">
        <f>SUM(AG96,AV96)</f>
        <v>0</v>
      </c>
      <c r="AO96" s="124"/>
      <c r="AP96" s="124"/>
      <c r="AQ96" s="126" t="s">
        <v>88</v>
      </c>
      <c r="AR96" s="127"/>
      <c r="AS96" s="133">
        <f>'02 - VRN'!K30</f>
        <v>0</v>
      </c>
      <c r="AT96" s="134">
        <f>'02 - VRN'!K31</f>
        <v>0</v>
      </c>
      <c r="AU96" s="134">
        <v>0</v>
      </c>
      <c r="AV96" s="134">
        <f>ROUND(SUM(AX96:AY96),2)</f>
        <v>0</v>
      </c>
      <c r="AW96" s="135">
        <f>'02 - VRN'!T120</f>
        <v>0</v>
      </c>
      <c r="AX96" s="134">
        <f>'02 - VRN'!K35</f>
        <v>0</v>
      </c>
      <c r="AY96" s="134">
        <f>'02 - VRN'!K36</f>
        <v>0</v>
      </c>
      <c r="AZ96" s="134">
        <f>'02 - VRN'!K37</f>
        <v>0</v>
      </c>
      <c r="BA96" s="134">
        <f>'02 - VRN'!K38</f>
        <v>0</v>
      </c>
      <c r="BB96" s="134">
        <f>'02 - VRN'!F35</f>
        <v>0</v>
      </c>
      <c r="BC96" s="134">
        <f>'02 - VRN'!F36</f>
        <v>0</v>
      </c>
      <c r="BD96" s="134">
        <f>'02 - VRN'!F37</f>
        <v>0</v>
      </c>
      <c r="BE96" s="134">
        <f>'02 - VRN'!F38</f>
        <v>0</v>
      </c>
      <c r="BF96" s="136">
        <f>'02 - VRN'!F39</f>
        <v>0</v>
      </c>
      <c r="BG96" s="7"/>
      <c r="BT96" s="132" t="s">
        <v>89</v>
      </c>
      <c r="BV96" s="132" t="s">
        <v>83</v>
      </c>
      <c r="BW96" s="132" t="s">
        <v>94</v>
      </c>
      <c r="BX96" s="132" t="s">
        <v>6</v>
      </c>
      <c r="CL96" s="132" t="s">
        <v>1</v>
      </c>
      <c r="CM96" s="132" t="s">
        <v>91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</row>
  </sheetData>
  <sheetProtection sheet="1" formatColumns="0" formatRows="0" objects="1" scenarios="1" spinCount="100000" saltValue="lZQOfMRiXhftO6LNclZYSZ+KtujO2HtYHpWCuTraqOMw7XNSnjhh9KuLRNEQLIMgnOqUu/JTGBr/zlMchrOybg==" hashValue="1pcht0ty86Xmo8+P87h1QF1Ajj1LSAddeHwzlGtMRYCyd/n7ou7qIOUEbbY7d60q7IQ2Llpg6Luru/y+C2TgFQ==" algorithmName="SHA-512" password="CC35"/>
  <mergeCells count="46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G2"/>
  </mergeCells>
  <hyperlinks>
    <hyperlink ref="A95" location="'01 - Pítko'!C2" display="/"/>
    <hyperlink ref="A96" location="'0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91</v>
      </c>
    </row>
    <row r="4" s="1" customFormat="1" ht="24.96" customHeight="1">
      <c r="B4" s="20"/>
      <c r="D4" s="139" t="s">
        <v>95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Pítko v Björnsonově sadu - projektová dokumentace - p.č. 1088/1 k.ú. Veveří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96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97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16. 1. 2026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28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29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28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31</v>
      </c>
      <c r="E20" s="38"/>
      <c r="F20" s="38"/>
      <c r="G20" s="38"/>
      <c r="H20" s="38"/>
      <c r="I20" s="141" t="s">
        <v>26</v>
      </c>
      <c r="J20" s="144" t="s">
        <v>32</v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33</v>
      </c>
      <c r="F21" s="38"/>
      <c r="G21" s="38"/>
      <c r="H21" s="38"/>
      <c r="I21" s="141" t="s">
        <v>28</v>
      </c>
      <c r="J21" s="144" t="s">
        <v>1</v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34</v>
      </c>
      <c r="E23" s="38"/>
      <c r="F23" s="38"/>
      <c r="G23" s="38"/>
      <c r="H23" s="38"/>
      <c r="I23" s="141" t="s">
        <v>26</v>
      </c>
      <c r="J23" s="144" t="s">
        <v>35</v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36</v>
      </c>
      <c r="F24" s="38"/>
      <c r="G24" s="38"/>
      <c r="H24" s="38"/>
      <c r="I24" s="141" t="s">
        <v>28</v>
      </c>
      <c r="J24" s="144" t="s">
        <v>1</v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37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98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99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38"/>
      <c r="K32" s="153">
        <f>ROUND(K125,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38"/>
      <c r="K34" s="154" t="s">
        <v>42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1" t="s">
        <v>44</v>
      </c>
      <c r="F35" s="151">
        <f>ROUND((SUM(BE125:BE347)),  2)</f>
        <v>0</v>
      </c>
      <c r="G35" s="38"/>
      <c r="H35" s="38"/>
      <c r="I35" s="156">
        <v>0.20999999999999999</v>
      </c>
      <c r="J35" s="38"/>
      <c r="K35" s="151">
        <f>ROUND(((SUM(BE125:BE347))*I35),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45</v>
      </c>
      <c r="F36" s="151">
        <f>ROUND((SUM(BF125:BF347)),  2)</f>
        <v>0</v>
      </c>
      <c r="G36" s="38"/>
      <c r="H36" s="38"/>
      <c r="I36" s="156">
        <v>0.12</v>
      </c>
      <c r="J36" s="38"/>
      <c r="K36" s="151">
        <f>ROUND(((SUM(BF125:BF347))*I36),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46</v>
      </c>
      <c r="F37" s="151">
        <f>ROUND((SUM(BG125:BG347)),  2)</f>
        <v>0</v>
      </c>
      <c r="G37" s="38"/>
      <c r="H37" s="38"/>
      <c r="I37" s="156">
        <v>0.20999999999999999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47</v>
      </c>
      <c r="F38" s="151">
        <f>ROUND((SUM(BH125:BH347)),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48</v>
      </c>
      <c r="F39" s="151">
        <f>ROUND((SUM(BI125:BI347)),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49</v>
      </c>
      <c r="E41" s="159"/>
      <c r="F41" s="159"/>
      <c r="G41" s="160" t="s">
        <v>50</v>
      </c>
      <c r="H41" s="161" t="s">
        <v>51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Pítko v Björnsonově sadu - projektová dokumentace - p.č. 1088/1 k.ú. Veveří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Pítko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>p.č. 1088/1 k. ú. Veveří</v>
      </c>
      <c r="G89" s="40"/>
      <c r="H89" s="40"/>
      <c r="I89" s="32" t="s">
        <v>23</v>
      </c>
      <c r="J89" s="79" t="str">
        <f>IF(J12="","",J12)</f>
        <v>16. 1. 2026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31</v>
      </c>
      <c r="J91" s="36" t="str">
        <f>E21</f>
        <v>HYDRIS s.r.o.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HAVO Consult. s.r.o.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101</v>
      </c>
      <c r="D94" s="177"/>
      <c r="E94" s="177"/>
      <c r="F94" s="177"/>
      <c r="G94" s="177"/>
      <c r="H94" s="177"/>
      <c r="I94" s="178" t="s">
        <v>102</v>
      </c>
      <c r="J94" s="178" t="s">
        <v>103</v>
      </c>
      <c r="K94" s="178" t="s">
        <v>104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110">
        <f>Q125</f>
        <v>0</v>
      </c>
      <c r="J96" s="110">
        <f>R125</f>
        <v>0</v>
      </c>
      <c r="K96" s="110">
        <f>K125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4">
        <f>Q126</f>
        <v>0</v>
      </c>
      <c r="J97" s="184">
        <f>R126</f>
        <v>0</v>
      </c>
      <c r="K97" s="184">
        <f>K126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90">
        <f>Q127</f>
        <v>0</v>
      </c>
      <c r="J98" s="190">
        <f>R127</f>
        <v>0</v>
      </c>
      <c r="K98" s="190">
        <f>K127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109</v>
      </c>
      <c r="E99" s="189"/>
      <c r="F99" s="189"/>
      <c r="G99" s="189"/>
      <c r="H99" s="189"/>
      <c r="I99" s="190">
        <f>Q219</f>
        <v>0</v>
      </c>
      <c r="J99" s="190">
        <f>R219</f>
        <v>0</v>
      </c>
      <c r="K99" s="190">
        <f>K219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90">
        <f>Q244</f>
        <v>0</v>
      </c>
      <c r="J100" s="190">
        <f>R244</f>
        <v>0</v>
      </c>
      <c r="K100" s="190">
        <f>K244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111</v>
      </c>
      <c r="E101" s="189"/>
      <c r="F101" s="189"/>
      <c r="G101" s="189"/>
      <c r="H101" s="189"/>
      <c r="I101" s="190">
        <f>Q247</f>
        <v>0</v>
      </c>
      <c r="J101" s="190">
        <f>R247</f>
        <v>0</v>
      </c>
      <c r="K101" s="190">
        <f>K247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112</v>
      </c>
      <c r="E102" s="189"/>
      <c r="F102" s="189"/>
      <c r="G102" s="189"/>
      <c r="H102" s="189"/>
      <c r="I102" s="190">
        <f>Q257</f>
        <v>0</v>
      </c>
      <c r="J102" s="190">
        <f>R257</f>
        <v>0</v>
      </c>
      <c r="K102" s="190">
        <f>K257</f>
        <v>0</v>
      </c>
      <c r="L102" s="187"/>
      <c r="M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113</v>
      </c>
      <c r="E103" s="189"/>
      <c r="F103" s="189"/>
      <c r="G103" s="189"/>
      <c r="H103" s="189"/>
      <c r="I103" s="190">
        <f>Q272</f>
        <v>0</v>
      </c>
      <c r="J103" s="190">
        <f>R272</f>
        <v>0</v>
      </c>
      <c r="K103" s="190">
        <f>K272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114</v>
      </c>
      <c r="E104" s="189"/>
      <c r="F104" s="189"/>
      <c r="G104" s="189"/>
      <c r="H104" s="189"/>
      <c r="I104" s="190">
        <f>Q340</f>
        <v>0</v>
      </c>
      <c r="J104" s="190">
        <f>R340</f>
        <v>0</v>
      </c>
      <c r="K104" s="190">
        <f>K340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115</v>
      </c>
      <c r="E105" s="189"/>
      <c r="F105" s="189"/>
      <c r="G105" s="189"/>
      <c r="H105" s="189"/>
      <c r="I105" s="190">
        <f>Q345</f>
        <v>0</v>
      </c>
      <c r="J105" s="190">
        <f>R345</f>
        <v>0</v>
      </c>
      <c r="K105" s="190">
        <f>K345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116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17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5" t="str">
        <f>E7</f>
        <v>Pítko v Björnsonově sadu - projektová dokumentace - p.č. 1088/1 k.ú. Veveří</v>
      </c>
      <c r="F115" s="32"/>
      <c r="G115" s="32"/>
      <c r="H115" s="32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96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01 - Pítko</v>
      </c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21</v>
      </c>
      <c r="D119" s="40"/>
      <c r="E119" s="40"/>
      <c r="F119" s="27" t="str">
        <f>F12</f>
        <v>p.č. 1088/1 k. ú. Veveří</v>
      </c>
      <c r="G119" s="40"/>
      <c r="H119" s="40"/>
      <c r="I119" s="32" t="s">
        <v>23</v>
      </c>
      <c r="J119" s="79" t="str">
        <f>IF(J12="","",J12)</f>
        <v>16. 1. 2026</v>
      </c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25</v>
      </c>
      <c r="D121" s="40"/>
      <c r="E121" s="40"/>
      <c r="F121" s="27" t="str">
        <f>E15</f>
        <v xml:space="preserve"> </v>
      </c>
      <c r="G121" s="40"/>
      <c r="H121" s="40"/>
      <c r="I121" s="32" t="s">
        <v>31</v>
      </c>
      <c r="J121" s="36" t="str">
        <f>E21</f>
        <v>HYDRIS s.r.o.</v>
      </c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IF(E18="","",E18)</f>
        <v>Vyplň údaj</v>
      </c>
      <c r="G122" s="40"/>
      <c r="H122" s="40"/>
      <c r="I122" s="32" t="s">
        <v>34</v>
      </c>
      <c r="J122" s="36" t="str">
        <f>E24</f>
        <v>HAVO Consult. s.r.o.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117</v>
      </c>
      <c r="D124" s="195" t="s">
        <v>64</v>
      </c>
      <c r="E124" s="195" t="s">
        <v>60</v>
      </c>
      <c r="F124" s="195" t="s">
        <v>61</v>
      </c>
      <c r="G124" s="195" t="s">
        <v>118</v>
      </c>
      <c r="H124" s="195" t="s">
        <v>119</v>
      </c>
      <c r="I124" s="195" t="s">
        <v>120</v>
      </c>
      <c r="J124" s="195" t="s">
        <v>121</v>
      </c>
      <c r="K124" s="195" t="s">
        <v>104</v>
      </c>
      <c r="L124" s="196" t="s">
        <v>122</v>
      </c>
      <c r="M124" s="197"/>
      <c r="N124" s="100" t="s">
        <v>1</v>
      </c>
      <c r="O124" s="101" t="s">
        <v>43</v>
      </c>
      <c r="P124" s="101" t="s">
        <v>123</v>
      </c>
      <c r="Q124" s="101" t="s">
        <v>124</v>
      </c>
      <c r="R124" s="101" t="s">
        <v>125</v>
      </c>
      <c r="S124" s="101" t="s">
        <v>126</v>
      </c>
      <c r="T124" s="101" t="s">
        <v>127</v>
      </c>
      <c r="U124" s="101" t="s">
        <v>128</v>
      </c>
      <c r="V124" s="101" t="s">
        <v>129</v>
      </c>
      <c r="W124" s="101" t="s">
        <v>130</v>
      </c>
      <c r="X124" s="102" t="s">
        <v>131</v>
      </c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132</v>
      </c>
      <c r="D125" s="40"/>
      <c r="E125" s="40"/>
      <c r="F125" s="40"/>
      <c r="G125" s="40"/>
      <c r="H125" s="40"/>
      <c r="I125" s="40"/>
      <c r="J125" s="40"/>
      <c r="K125" s="198">
        <f>BK125</f>
        <v>0</v>
      </c>
      <c r="L125" s="40"/>
      <c r="M125" s="44"/>
      <c r="N125" s="103"/>
      <c r="O125" s="199"/>
      <c r="P125" s="104"/>
      <c r="Q125" s="200">
        <f>Q126</f>
        <v>0</v>
      </c>
      <c r="R125" s="200">
        <f>R126</f>
        <v>0</v>
      </c>
      <c r="S125" s="104"/>
      <c r="T125" s="201">
        <f>T126</f>
        <v>0</v>
      </c>
      <c r="U125" s="104"/>
      <c r="V125" s="201">
        <f>V126</f>
        <v>36.690918840000002</v>
      </c>
      <c r="W125" s="104"/>
      <c r="X125" s="202">
        <f>X126</f>
        <v>0</v>
      </c>
      <c r="Y125" s="38"/>
      <c r="Z125" s="38"/>
      <c r="AA125" s="38"/>
      <c r="AB125" s="38"/>
      <c r="AC125" s="38"/>
      <c r="AD125" s="38"/>
      <c r="AE125" s="38"/>
      <c r="AT125" s="17" t="s">
        <v>80</v>
      </c>
      <c r="AU125" s="17" t="s">
        <v>106</v>
      </c>
      <c r="BK125" s="203">
        <f>BK126</f>
        <v>0</v>
      </c>
    </row>
    <row r="126" s="12" customFormat="1" ht="25.92" customHeight="1">
      <c r="A126" s="12"/>
      <c r="B126" s="204"/>
      <c r="C126" s="205"/>
      <c r="D126" s="206" t="s">
        <v>80</v>
      </c>
      <c r="E126" s="207" t="s">
        <v>133</v>
      </c>
      <c r="F126" s="207" t="s">
        <v>134</v>
      </c>
      <c r="G126" s="205"/>
      <c r="H126" s="205"/>
      <c r="I126" s="208"/>
      <c r="J126" s="208"/>
      <c r="K126" s="209">
        <f>BK126</f>
        <v>0</v>
      </c>
      <c r="L126" s="205"/>
      <c r="M126" s="210"/>
      <c r="N126" s="211"/>
      <c r="O126" s="212"/>
      <c r="P126" s="212"/>
      <c r="Q126" s="213">
        <f>Q127+Q219+Q244+Q247+Q257+Q272+Q340+Q345</f>
        <v>0</v>
      </c>
      <c r="R126" s="213">
        <f>R127+R219+R244+R247+R257+R272+R340+R345</f>
        <v>0</v>
      </c>
      <c r="S126" s="212"/>
      <c r="T126" s="214">
        <f>T127+T219+T244+T247+T257+T272+T340+T345</f>
        <v>0</v>
      </c>
      <c r="U126" s="212"/>
      <c r="V126" s="214">
        <f>V127+V219+V244+V247+V257+V272+V340+V345</f>
        <v>36.690918840000002</v>
      </c>
      <c r="W126" s="212"/>
      <c r="X126" s="215">
        <f>X127+X219+X244+X247+X257+X272+X340+X345</f>
        <v>0</v>
      </c>
      <c r="Y126" s="12"/>
      <c r="Z126" s="12"/>
      <c r="AA126" s="12"/>
      <c r="AB126" s="12"/>
      <c r="AC126" s="12"/>
      <c r="AD126" s="12"/>
      <c r="AE126" s="12"/>
      <c r="AR126" s="216" t="s">
        <v>89</v>
      </c>
      <c r="AT126" s="217" t="s">
        <v>80</v>
      </c>
      <c r="AU126" s="217" t="s">
        <v>81</v>
      </c>
      <c r="AY126" s="216" t="s">
        <v>135</v>
      </c>
      <c r="BK126" s="218">
        <f>BK127+BK219+BK244+BK247+BK257+BK272+BK340+BK345</f>
        <v>0</v>
      </c>
    </row>
    <row r="127" s="12" customFormat="1" ht="22.8" customHeight="1">
      <c r="A127" s="12"/>
      <c r="B127" s="204"/>
      <c r="C127" s="205"/>
      <c r="D127" s="206" t="s">
        <v>80</v>
      </c>
      <c r="E127" s="219" t="s">
        <v>89</v>
      </c>
      <c r="F127" s="219" t="s">
        <v>136</v>
      </c>
      <c r="G127" s="205"/>
      <c r="H127" s="205"/>
      <c r="I127" s="208"/>
      <c r="J127" s="208"/>
      <c r="K127" s="220">
        <f>BK127</f>
        <v>0</v>
      </c>
      <c r="L127" s="205"/>
      <c r="M127" s="210"/>
      <c r="N127" s="211"/>
      <c r="O127" s="212"/>
      <c r="P127" s="212"/>
      <c r="Q127" s="213">
        <f>SUM(Q128:Q218)</f>
        <v>0</v>
      </c>
      <c r="R127" s="213">
        <f>SUM(R128:R218)</f>
        <v>0</v>
      </c>
      <c r="S127" s="212"/>
      <c r="T127" s="214">
        <f>SUM(T128:T218)</f>
        <v>0</v>
      </c>
      <c r="U127" s="212"/>
      <c r="V127" s="214">
        <f>SUM(V128:V218)</f>
        <v>22.946758679999999</v>
      </c>
      <c r="W127" s="212"/>
      <c r="X127" s="215">
        <f>SUM(X128:X218)</f>
        <v>0</v>
      </c>
      <c r="Y127" s="12"/>
      <c r="Z127" s="12"/>
      <c r="AA127" s="12"/>
      <c r="AB127" s="12"/>
      <c r="AC127" s="12"/>
      <c r="AD127" s="12"/>
      <c r="AE127" s="12"/>
      <c r="AR127" s="216" t="s">
        <v>89</v>
      </c>
      <c r="AT127" s="217" t="s">
        <v>80</v>
      </c>
      <c r="AU127" s="217" t="s">
        <v>89</v>
      </c>
      <c r="AY127" s="216" t="s">
        <v>135</v>
      </c>
      <c r="BK127" s="218">
        <f>SUM(BK128:BK218)</f>
        <v>0</v>
      </c>
    </row>
    <row r="128" s="2" customFormat="1" ht="24.15" customHeight="1">
      <c r="A128" s="38"/>
      <c r="B128" s="39"/>
      <c r="C128" s="221" t="s">
        <v>89</v>
      </c>
      <c r="D128" s="221" t="s">
        <v>137</v>
      </c>
      <c r="E128" s="222" t="s">
        <v>138</v>
      </c>
      <c r="F128" s="223" t="s">
        <v>139</v>
      </c>
      <c r="G128" s="224" t="s">
        <v>140</v>
      </c>
      <c r="H128" s="225">
        <v>16</v>
      </c>
      <c r="I128" s="226"/>
      <c r="J128" s="226"/>
      <c r="K128" s="227">
        <f>ROUND(P128*H128,2)</f>
        <v>0</v>
      </c>
      <c r="L128" s="223" t="s">
        <v>141</v>
      </c>
      <c r="M128" s="44"/>
      <c r="N128" s="228" t="s">
        <v>1</v>
      </c>
      <c r="O128" s="229" t="s">
        <v>44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91"/>
      <c r="T128" s="231">
        <f>S128*H128</f>
        <v>0</v>
      </c>
      <c r="U128" s="231">
        <v>3.0000000000000001E-05</v>
      </c>
      <c r="V128" s="231">
        <f>U128*H128</f>
        <v>0.00048000000000000001</v>
      </c>
      <c r="W128" s="231">
        <v>0</v>
      </c>
      <c r="X128" s="232">
        <f>W128*H128</f>
        <v>0</v>
      </c>
      <c r="Y128" s="38"/>
      <c r="Z128" s="38"/>
      <c r="AA128" s="38"/>
      <c r="AB128" s="38"/>
      <c r="AC128" s="38"/>
      <c r="AD128" s="38"/>
      <c r="AE128" s="38"/>
      <c r="AR128" s="233" t="s">
        <v>142</v>
      </c>
      <c r="AT128" s="233" t="s">
        <v>137</v>
      </c>
      <c r="AU128" s="233" t="s">
        <v>91</v>
      </c>
      <c r="AY128" s="17" t="s">
        <v>135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7" t="s">
        <v>89</v>
      </c>
      <c r="BK128" s="234">
        <f>ROUND(P128*H128,2)</f>
        <v>0</v>
      </c>
      <c r="BL128" s="17" t="s">
        <v>142</v>
      </c>
      <c r="BM128" s="233" t="s">
        <v>143</v>
      </c>
    </row>
    <row r="129" s="2" customFormat="1">
      <c r="A129" s="38"/>
      <c r="B129" s="39"/>
      <c r="C129" s="40"/>
      <c r="D129" s="235" t="s">
        <v>144</v>
      </c>
      <c r="E129" s="40"/>
      <c r="F129" s="236" t="s">
        <v>145</v>
      </c>
      <c r="G129" s="40"/>
      <c r="H129" s="40"/>
      <c r="I129" s="237"/>
      <c r="J129" s="237"/>
      <c r="K129" s="40"/>
      <c r="L129" s="40"/>
      <c r="M129" s="44"/>
      <c r="N129" s="238"/>
      <c r="O129" s="239"/>
      <c r="P129" s="91"/>
      <c r="Q129" s="91"/>
      <c r="R129" s="91"/>
      <c r="S129" s="91"/>
      <c r="T129" s="91"/>
      <c r="U129" s="91"/>
      <c r="V129" s="91"/>
      <c r="W129" s="91"/>
      <c r="X129" s="92"/>
      <c r="Y129" s="38"/>
      <c r="Z129" s="38"/>
      <c r="AA129" s="38"/>
      <c r="AB129" s="38"/>
      <c r="AC129" s="38"/>
      <c r="AD129" s="38"/>
      <c r="AE129" s="38"/>
      <c r="AT129" s="17" t="s">
        <v>144</v>
      </c>
      <c r="AU129" s="17" t="s">
        <v>91</v>
      </c>
    </row>
    <row r="130" s="2" customFormat="1" ht="24.15" customHeight="1">
      <c r="A130" s="38"/>
      <c r="B130" s="39"/>
      <c r="C130" s="221" t="s">
        <v>91</v>
      </c>
      <c r="D130" s="221" t="s">
        <v>137</v>
      </c>
      <c r="E130" s="222" t="s">
        <v>146</v>
      </c>
      <c r="F130" s="223" t="s">
        <v>147</v>
      </c>
      <c r="G130" s="224" t="s">
        <v>148</v>
      </c>
      <c r="H130" s="225">
        <v>5</v>
      </c>
      <c r="I130" s="226"/>
      <c r="J130" s="226"/>
      <c r="K130" s="227">
        <f>ROUND(P130*H130,2)</f>
        <v>0</v>
      </c>
      <c r="L130" s="223" t="s">
        <v>141</v>
      </c>
      <c r="M130" s="44"/>
      <c r="N130" s="228" t="s">
        <v>1</v>
      </c>
      <c r="O130" s="229" t="s">
        <v>44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91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38"/>
      <c r="Z130" s="38"/>
      <c r="AA130" s="38"/>
      <c r="AB130" s="38"/>
      <c r="AC130" s="38"/>
      <c r="AD130" s="38"/>
      <c r="AE130" s="38"/>
      <c r="AR130" s="233" t="s">
        <v>142</v>
      </c>
      <c r="AT130" s="233" t="s">
        <v>137</v>
      </c>
      <c r="AU130" s="233" t="s">
        <v>91</v>
      </c>
      <c r="AY130" s="17" t="s">
        <v>135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7" t="s">
        <v>89</v>
      </c>
      <c r="BK130" s="234">
        <f>ROUND(P130*H130,2)</f>
        <v>0</v>
      </c>
      <c r="BL130" s="17" t="s">
        <v>142</v>
      </c>
      <c r="BM130" s="233" t="s">
        <v>149</v>
      </c>
    </row>
    <row r="131" s="2" customFormat="1">
      <c r="A131" s="38"/>
      <c r="B131" s="39"/>
      <c r="C131" s="40"/>
      <c r="D131" s="235" t="s">
        <v>144</v>
      </c>
      <c r="E131" s="40"/>
      <c r="F131" s="236" t="s">
        <v>150</v>
      </c>
      <c r="G131" s="40"/>
      <c r="H131" s="40"/>
      <c r="I131" s="237"/>
      <c r="J131" s="237"/>
      <c r="K131" s="40"/>
      <c r="L131" s="40"/>
      <c r="M131" s="44"/>
      <c r="N131" s="238"/>
      <c r="O131" s="239"/>
      <c r="P131" s="91"/>
      <c r="Q131" s="91"/>
      <c r="R131" s="91"/>
      <c r="S131" s="91"/>
      <c r="T131" s="91"/>
      <c r="U131" s="91"/>
      <c r="V131" s="91"/>
      <c r="W131" s="91"/>
      <c r="X131" s="92"/>
      <c r="Y131" s="38"/>
      <c r="Z131" s="38"/>
      <c r="AA131" s="38"/>
      <c r="AB131" s="38"/>
      <c r="AC131" s="38"/>
      <c r="AD131" s="38"/>
      <c r="AE131" s="38"/>
      <c r="AT131" s="17" t="s">
        <v>144</v>
      </c>
      <c r="AU131" s="17" t="s">
        <v>91</v>
      </c>
    </row>
    <row r="132" s="2" customFormat="1" ht="24.15" customHeight="1">
      <c r="A132" s="38"/>
      <c r="B132" s="39"/>
      <c r="C132" s="221" t="s">
        <v>151</v>
      </c>
      <c r="D132" s="221" t="s">
        <v>137</v>
      </c>
      <c r="E132" s="222" t="s">
        <v>152</v>
      </c>
      <c r="F132" s="223" t="s">
        <v>153</v>
      </c>
      <c r="G132" s="224" t="s">
        <v>154</v>
      </c>
      <c r="H132" s="225">
        <v>83.969999999999999</v>
      </c>
      <c r="I132" s="226"/>
      <c r="J132" s="226"/>
      <c r="K132" s="227">
        <f>ROUND(P132*H132,2)</f>
        <v>0</v>
      </c>
      <c r="L132" s="223" t="s">
        <v>155</v>
      </c>
      <c r="M132" s="44"/>
      <c r="N132" s="228" t="s">
        <v>1</v>
      </c>
      <c r="O132" s="229" t="s">
        <v>44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142</v>
      </c>
      <c r="AT132" s="233" t="s">
        <v>137</v>
      </c>
      <c r="AU132" s="233" t="s">
        <v>91</v>
      </c>
      <c r="AY132" s="17" t="s">
        <v>135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89</v>
      </c>
      <c r="BK132" s="234">
        <f>ROUND(P132*H132,2)</f>
        <v>0</v>
      </c>
      <c r="BL132" s="17" t="s">
        <v>142</v>
      </c>
      <c r="BM132" s="233" t="s">
        <v>156</v>
      </c>
    </row>
    <row r="133" s="2" customFormat="1">
      <c r="A133" s="38"/>
      <c r="B133" s="39"/>
      <c r="C133" s="40"/>
      <c r="D133" s="235" t="s">
        <v>144</v>
      </c>
      <c r="E133" s="40"/>
      <c r="F133" s="236" t="s">
        <v>157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144</v>
      </c>
      <c r="AU133" s="17" t="s">
        <v>91</v>
      </c>
    </row>
    <row r="134" s="13" customFormat="1">
      <c r="A134" s="13"/>
      <c r="B134" s="240"/>
      <c r="C134" s="241"/>
      <c r="D134" s="242" t="s">
        <v>158</v>
      </c>
      <c r="E134" s="243" t="s">
        <v>1</v>
      </c>
      <c r="F134" s="244" t="s">
        <v>159</v>
      </c>
      <c r="G134" s="241"/>
      <c r="H134" s="245">
        <v>83.969999999999999</v>
      </c>
      <c r="I134" s="246"/>
      <c r="J134" s="246"/>
      <c r="K134" s="241"/>
      <c r="L134" s="241"/>
      <c r="M134" s="247"/>
      <c r="N134" s="248"/>
      <c r="O134" s="249"/>
      <c r="P134" s="249"/>
      <c r="Q134" s="249"/>
      <c r="R134" s="249"/>
      <c r="S134" s="249"/>
      <c r="T134" s="249"/>
      <c r="U134" s="249"/>
      <c r="V134" s="249"/>
      <c r="W134" s="249"/>
      <c r="X134" s="250"/>
      <c r="Y134" s="13"/>
      <c r="Z134" s="13"/>
      <c r="AA134" s="13"/>
      <c r="AB134" s="13"/>
      <c r="AC134" s="13"/>
      <c r="AD134" s="13"/>
      <c r="AE134" s="13"/>
      <c r="AT134" s="251" t="s">
        <v>158</v>
      </c>
      <c r="AU134" s="251" t="s">
        <v>91</v>
      </c>
      <c r="AV134" s="13" t="s">
        <v>91</v>
      </c>
      <c r="AW134" s="13" t="s">
        <v>5</v>
      </c>
      <c r="AX134" s="13" t="s">
        <v>89</v>
      </c>
      <c r="AY134" s="251" t="s">
        <v>135</v>
      </c>
    </row>
    <row r="135" s="2" customFormat="1" ht="33" customHeight="1">
      <c r="A135" s="38"/>
      <c r="B135" s="39"/>
      <c r="C135" s="221" t="s">
        <v>142</v>
      </c>
      <c r="D135" s="221" t="s">
        <v>137</v>
      </c>
      <c r="E135" s="222" t="s">
        <v>160</v>
      </c>
      <c r="F135" s="223" t="s">
        <v>161</v>
      </c>
      <c r="G135" s="224" t="s">
        <v>162</v>
      </c>
      <c r="H135" s="225">
        <v>17.808</v>
      </c>
      <c r="I135" s="226"/>
      <c r="J135" s="226"/>
      <c r="K135" s="227">
        <f>ROUND(P135*H135,2)</f>
        <v>0</v>
      </c>
      <c r="L135" s="223" t="s">
        <v>155</v>
      </c>
      <c r="M135" s="44"/>
      <c r="N135" s="228" t="s">
        <v>1</v>
      </c>
      <c r="O135" s="229" t="s">
        <v>44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91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38"/>
      <c r="Z135" s="38"/>
      <c r="AA135" s="38"/>
      <c r="AB135" s="38"/>
      <c r="AC135" s="38"/>
      <c r="AD135" s="38"/>
      <c r="AE135" s="38"/>
      <c r="AR135" s="233" t="s">
        <v>142</v>
      </c>
      <c r="AT135" s="233" t="s">
        <v>137</v>
      </c>
      <c r="AU135" s="233" t="s">
        <v>91</v>
      </c>
      <c r="AY135" s="17" t="s">
        <v>135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7" t="s">
        <v>89</v>
      </c>
      <c r="BK135" s="234">
        <f>ROUND(P135*H135,2)</f>
        <v>0</v>
      </c>
      <c r="BL135" s="17" t="s">
        <v>142</v>
      </c>
      <c r="BM135" s="233" t="s">
        <v>163</v>
      </c>
    </row>
    <row r="136" s="2" customFormat="1">
      <c r="A136" s="38"/>
      <c r="B136" s="39"/>
      <c r="C136" s="40"/>
      <c r="D136" s="235" t="s">
        <v>144</v>
      </c>
      <c r="E136" s="40"/>
      <c r="F136" s="236" t="s">
        <v>164</v>
      </c>
      <c r="G136" s="40"/>
      <c r="H136" s="40"/>
      <c r="I136" s="237"/>
      <c r="J136" s="237"/>
      <c r="K136" s="40"/>
      <c r="L136" s="40"/>
      <c r="M136" s="44"/>
      <c r="N136" s="238"/>
      <c r="O136" s="239"/>
      <c r="P136" s="91"/>
      <c r="Q136" s="91"/>
      <c r="R136" s="91"/>
      <c r="S136" s="91"/>
      <c r="T136" s="91"/>
      <c r="U136" s="91"/>
      <c r="V136" s="91"/>
      <c r="W136" s="91"/>
      <c r="X136" s="92"/>
      <c r="Y136" s="38"/>
      <c r="Z136" s="38"/>
      <c r="AA136" s="38"/>
      <c r="AB136" s="38"/>
      <c r="AC136" s="38"/>
      <c r="AD136" s="38"/>
      <c r="AE136" s="38"/>
      <c r="AT136" s="17" t="s">
        <v>144</v>
      </c>
      <c r="AU136" s="17" t="s">
        <v>91</v>
      </c>
    </row>
    <row r="137" s="14" customFormat="1">
      <c r="A137" s="14"/>
      <c r="B137" s="252"/>
      <c r="C137" s="253"/>
      <c r="D137" s="242" t="s">
        <v>158</v>
      </c>
      <c r="E137" s="254" t="s">
        <v>1</v>
      </c>
      <c r="F137" s="255" t="s">
        <v>165</v>
      </c>
      <c r="G137" s="253"/>
      <c r="H137" s="254" t="s">
        <v>1</v>
      </c>
      <c r="I137" s="256"/>
      <c r="J137" s="256"/>
      <c r="K137" s="253"/>
      <c r="L137" s="253"/>
      <c r="M137" s="257"/>
      <c r="N137" s="258"/>
      <c r="O137" s="259"/>
      <c r="P137" s="259"/>
      <c r="Q137" s="259"/>
      <c r="R137" s="259"/>
      <c r="S137" s="259"/>
      <c r="T137" s="259"/>
      <c r="U137" s="259"/>
      <c r="V137" s="259"/>
      <c r="W137" s="259"/>
      <c r="X137" s="260"/>
      <c r="Y137" s="14"/>
      <c r="Z137" s="14"/>
      <c r="AA137" s="14"/>
      <c r="AB137" s="14"/>
      <c r="AC137" s="14"/>
      <c r="AD137" s="14"/>
      <c r="AE137" s="14"/>
      <c r="AT137" s="261" t="s">
        <v>158</v>
      </c>
      <c r="AU137" s="261" t="s">
        <v>91</v>
      </c>
      <c r="AV137" s="14" t="s">
        <v>89</v>
      </c>
      <c r="AW137" s="14" t="s">
        <v>5</v>
      </c>
      <c r="AX137" s="14" t="s">
        <v>81</v>
      </c>
      <c r="AY137" s="261" t="s">
        <v>135</v>
      </c>
    </row>
    <row r="138" s="13" customFormat="1">
      <c r="A138" s="13"/>
      <c r="B138" s="240"/>
      <c r="C138" s="241"/>
      <c r="D138" s="242" t="s">
        <v>158</v>
      </c>
      <c r="E138" s="243" t="s">
        <v>1</v>
      </c>
      <c r="F138" s="244" t="s">
        <v>166</v>
      </c>
      <c r="G138" s="241"/>
      <c r="H138" s="245">
        <v>17.808</v>
      </c>
      <c r="I138" s="246"/>
      <c r="J138" s="246"/>
      <c r="K138" s="241"/>
      <c r="L138" s="241"/>
      <c r="M138" s="247"/>
      <c r="N138" s="248"/>
      <c r="O138" s="249"/>
      <c r="P138" s="249"/>
      <c r="Q138" s="249"/>
      <c r="R138" s="249"/>
      <c r="S138" s="249"/>
      <c r="T138" s="249"/>
      <c r="U138" s="249"/>
      <c r="V138" s="249"/>
      <c r="W138" s="249"/>
      <c r="X138" s="250"/>
      <c r="Y138" s="13"/>
      <c r="Z138" s="13"/>
      <c r="AA138" s="13"/>
      <c r="AB138" s="13"/>
      <c r="AC138" s="13"/>
      <c r="AD138" s="13"/>
      <c r="AE138" s="13"/>
      <c r="AT138" s="251" t="s">
        <v>158</v>
      </c>
      <c r="AU138" s="251" t="s">
        <v>91</v>
      </c>
      <c r="AV138" s="13" t="s">
        <v>91</v>
      </c>
      <c r="AW138" s="13" t="s">
        <v>5</v>
      </c>
      <c r="AX138" s="13" t="s">
        <v>89</v>
      </c>
      <c r="AY138" s="251" t="s">
        <v>135</v>
      </c>
    </row>
    <row r="139" s="2" customFormat="1" ht="24.15" customHeight="1">
      <c r="A139" s="38"/>
      <c r="B139" s="39"/>
      <c r="C139" s="221" t="s">
        <v>167</v>
      </c>
      <c r="D139" s="221" t="s">
        <v>137</v>
      </c>
      <c r="E139" s="222" t="s">
        <v>168</v>
      </c>
      <c r="F139" s="223" t="s">
        <v>169</v>
      </c>
      <c r="G139" s="224" t="s">
        <v>162</v>
      </c>
      <c r="H139" s="225">
        <v>8.75</v>
      </c>
      <c r="I139" s="226"/>
      <c r="J139" s="226"/>
      <c r="K139" s="227">
        <f>ROUND(P139*H139,2)</f>
        <v>0</v>
      </c>
      <c r="L139" s="223" t="s">
        <v>155</v>
      </c>
      <c r="M139" s="44"/>
      <c r="N139" s="228" t="s">
        <v>1</v>
      </c>
      <c r="O139" s="229" t="s">
        <v>44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91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38"/>
      <c r="Z139" s="38"/>
      <c r="AA139" s="38"/>
      <c r="AB139" s="38"/>
      <c r="AC139" s="38"/>
      <c r="AD139" s="38"/>
      <c r="AE139" s="38"/>
      <c r="AR139" s="233" t="s">
        <v>142</v>
      </c>
      <c r="AT139" s="233" t="s">
        <v>137</v>
      </c>
      <c r="AU139" s="233" t="s">
        <v>91</v>
      </c>
      <c r="AY139" s="17" t="s">
        <v>135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7" t="s">
        <v>89</v>
      </c>
      <c r="BK139" s="234">
        <f>ROUND(P139*H139,2)</f>
        <v>0</v>
      </c>
      <c r="BL139" s="17" t="s">
        <v>142</v>
      </c>
      <c r="BM139" s="233" t="s">
        <v>170</v>
      </c>
    </row>
    <row r="140" s="2" customFormat="1">
      <c r="A140" s="38"/>
      <c r="B140" s="39"/>
      <c r="C140" s="40"/>
      <c r="D140" s="235" t="s">
        <v>144</v>
      </c>
      <c r="E140" s="40"/>
      <c r="F140" s="236" t="s">
        <v>171</v>
      </c>
      <c r="G140" s="40"/>
      <c r="H140" s="40"/>
      <c r="I140" s="237"/>
      <c r="J140" s="237"/>
      <c r="K140" s="40"/>
      <c r="L140" s="40"/>
      <c r="M140" s="44"/>
      <c r="N140" s="238"/>
      <c r="O140" s="239"/>
      <c r="P140" s="91"/>
      <c r="Q140" s="91"/>
      <c r="R140" s="91"/>
      <c r="S140" s="91"/>
      <c r="T140" s="91"/>
      <c r="U140" s="91"/>
      <c r="V140" s="91"/>
      <c r="W140" s="91"/>
      <c r="X140" s="92"/>
      <c r="Y140" s="38"/>
      <c r="Z140" s="38"/>
      <c r="AA140" s="38"/>
      <c r="AB140" s="38"/>
      <c r="AC140" s="38"/>
      <c r="AD140" s="38"/>
      <c r="AE140" s="38"/>
      <c r="AT140" s="17" t="s">
        <v>144</v>
      </c>
      <c r="AU140" s="17" t="s">
        <v>91</v>
      </c>
    </row>
    <row r="141" s="14" customFormat="1">
      <c r="A141" s="14"/>
      <c r="B141" s="252"/>
      <c r="C141" s="253"/>
      <c r="D141" s="242" t="s">
        <v>158</v>
      </c>
      <c r="E141" s="254" t="s">
        <v>1</v>
      </c>
      <c r="F141" s="255" t="s">
        <v>172</v>
      </c>
      <c r="G141" s="253"/>
      <c r="H141" s="254" t="s">
        <v>1</v>
      </c>
      <c r="I141" s="256"/>
      <c r="J141" s="256"/>
      <c r="K141" s="253"/>
      <c r="L141" s="253"/>
      <c r="M141" s="257"/>
      <c r="N141" s="258"/>
      <c r="O141" s="259"/>
      <c r="P141" s="259"/>
      <c r="Q141" s="259"/>
      <c r="R141" s="259"/>
      <c r="S141" s="259"/>
      <c r="T141" s="259"/>
      <c r="U141" s="259"/>
      <c r="V141" s="259"/>
      <c r="W141" s="259"/>
      <c r="X141" s="260"/>
      <c r="Y141" s="14"/>
      <c r="Z141" s="14"/>
      <c r="AA141" s="14"/>
      <c r="AB141" s="14"/>
      <c r="AC141" s="14"/>
      <c r="AD141" s="14"/>
      <c r="AE141" s="14"/>
      <c r="AT141" s="261" t="s">
        <v>158</v>
      </c>
      <c r="AU141" s="261" t="s">
        <v>91</v>
      </c>
      <c r="AV141" s="14" t="s">
        <v>89</v>
      </c>
      <c r="AW141" s="14" t="s">
        <v>5</v>
      </c>
      <c r="AX141" s="14" t="s">
        <v>81</v>
      </c>
      <c r="AY141" s="261" t="s">
        <v>135</v>
      </c>
    </row>
    <row r="142" s="13" customFormat="1">
      <c r="A142" s="13"/>
      <c r="B142" s="240"/>
      <c r="C142" s="241"/>
      <c r="D142" s="242" t="s">
        <v>158</v>
      </c>
      <c r="E142" s="243" t="s">
        <v>1</v>
      </c>
      <c r="F142" s="244" t="s">
        <v>173</v>
      </c>
      <c r="G142" s="241"/>
      <c r="H142" s="245">
        <v>8.75</v>
      </c>
      <c r="I142" s="246"/>
      <c r="J142" s="246"/>
      <c r="K142" s="241"/>
      <c r="L142" s="241"/>
      <c r="M142" s="247"/>
      <c r="N142" s="248"/>
      <c r="O142" s="249"/>
      <c r="P142" s="249"/>
      <c r="Q142" s="249"/>
      <c r="R142" s="249"/>
      <c r="S142" s="249"/>
      <c r="T142" s="249"/>
      <c r="U142" s="249"/>
      <c r="V142" s="249"/>
      <c r="W142" s="249"/>
      <c r="X142" s="250"/>
      <c r="Y142" s="13"/>
      <c r="Z142" s="13"/>
      <c r="AA142" s="13"/>
      <c r="AB142" s="13"/>
      <c r="AC142" s="13"/>
      <c r="AD142" s="13"/>
      <c r="AE142" s="13"/>
      <c r="AT142" s="251" t="s">
        <v>158</v>
      </c>
      <c r="AU142" s="251" t="s">
        <v>91</v>
      </c>
      <c r="AV142" s="13" t="s">
        <v>91</v>
      </c>
      <c r="AW142" s="13" t="s">
        <v>5</v>
      </c>
      <c r="AX142" s="13" t="s">
        <v>89</v>
      </c>
      <c r="AY142" s="251" t="s">
        <v>135</v>
      </c>
    </row>
    <row r="143" s="2" customFormat="1" ht="33" customHeight="1">
      <c r="A143" s="38"/>
      <c r="B143" s="39"/>
      <c r="C143" s="221" t="s">
        <v>174</v>
      </c>
      <c r="D143" s="221" t="s">
        <v>137</v>
      </c>
      <c r="E143" s="222" t="s">
        <v>175</v>
      </c>
      <c r="F143" s="223" t="s">
        <v>176</v>
      </c>
      <c r="G143" s="224" t="s">
        <v>162</v>
      </c>
      <c r="H143" s="225">
        <v>42.859999999999999</v>
      </c>
      <c r="I143" s="226"/>
      <c r="J143" s="226"/>
      <c r="K143" s="227">
        <f>ROUND(P143*H143,2)</f>
        <v>0</v>
      </c>
      <c r="L143" s="223" t="s">
        <v>155</v>
      </c>
      <c r="M143" s="44"/>
      <c r="N143" s="228" t="s">
        <v>1</v>
      </c>
      <c r="O143" s="229" t="s">
        <v>44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91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38"/>
      <c r="Z143" s="38"/>
      <c r="AA143" s="38"/>
      <c r="AB143" s="38"/>
      <c r="AC143" s="38"/>
      <c r="AD143" s="38"/>
      <c r="AE143" s="38"/>
      <c r="AR143" s="233" t="s">
        <v>142</v>
      </c>
      <c r="AT143" s="233" t="s">
        <v>137</v>
      </c>
      <c r="AU143" s="233" t="s">
        <v>91</v>
      </c>
      <c r="AY143" s="17" t="s">
        <v>135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7" t="s">
        <v>89</v>
      </c>
      <c r="BK143" s="234">
        <f>ROUND(P143*H143,2)</f>
        <v>0</v>
      </c>
      <c r="BL143" s="17" t="s">
        <v>142</v>
      </c>
      <c r="BM143" s="233" t="s">
        <v>177</v>
      </c>
    </row>
    <row r="144" s="2" customFormat="1">
      <c r="A144" s="38"/>
      <c r="B144" s="39"/>
      <c r="C144" s="40"/>
      <c r="D144" s="235" t="s">
        <v>144</v>
      </c>
      <c r="E144" s="40"/>
      <c r="F144" s="236" t="s">
        <v>178</v>
      </c>
      <c r="G144" s="40"/>
      <c r="H144" s="40"/>
      <c r="I144" s="237"/>
      <c r="J144" s="237"/>
      <c r="K144" s="40"/>
      <c r="L144" s="40"/>
      <c r="M144" s="44"/>
      <c r="N144" s="238"/>
      <c r="O144" s="239"/>
      <c r="P144" s="91"/>
      <c r="Q144" s="91"/>
      <c r="R144" s="91"/>
      <c r="S144" s="91"/>
      <c r="T144" s="91"/>
      <c r="U144" s="91"/>
      <c r="V144" s="91"/>
      <c r="W144" s="91"/>
      <c r="X144" s="92"/>
      <c r="Y144" s="38"/>
      <c r="Z144" s="38"/>
      <c r="AA144" s="38"/>
      <c r="AB144" s="38"/>
      <c r="AC144" s="38"/>
      <c r="AD144" s="38"/>
      <c r="AE144" s="38"/>
      <c r="AT144" s="17" t="s">
        <v>144</v>
      </c>
      <c r="AU144" s="17" t="s">
        <v>91</v>
      </c>
    </row>
    <row r="145" s="14" customFormat="1">
      <c r="A145" s="14"/>
      <c r="B145" s="252"/>
      <c r="C145" s="253"/>
      <c r="D145" s="242" t="s">
        <v>158</v>
      </c>
      <c r="E145" s="254" t="s">
        <v>1</v>
      </c>
      <c r="F145" s="255" t="s">
        <v>179</v>
      </c>
      <c r="G145" s="253"/>
      <c r="H145" s="254" t="s">
        <v>1</v>
      </c>
      <c r="I145" s="256"/>
      <c r="J145" s="256"/>
      <c r="K145" s="253"/>
      <c r="L145" s="253"/>
      <c r="M145" s="257"/>
      <c r="N145" s="258"/>
      <c r="O145" s="259"/>
      <c r="P145" s="259"/>
      <c r="Q145" s="259"/>
      <c r="R145" s="259"/>
      <c r="S145" s="259"/>
      <c r="T145" s="259"/>
      <c r="U145" s="259"/>
      <c r="V145" s="259"/>
      <c r="W145" s="259"/>
      <c r="X145" s="260"/>
      <c r="Y145" s="14"/>
      <c r="Z145" s="14"/>
      <c r="AA145" s="14"/>
      <c r="AB145" s="14"/>
      <c r="AC145" s="14"/>
      <c r="AD145" s="14"/>
      <c r="AE145" s="14"/>
      <c r="AT145" s="261" t="s">
        <v>158</v>
      </c>
      <c r="AU145" s="261" t="s">
        <v>91</v>
      </c>
      <c r="AV145" s="14" t="s">
        <v>89</v>
      </c>
      <c r="AW145" s="14" t="s">
        <v>5</v>
      </c>
      <c r="AX145" s="14" t="s">
        <v>81</v>
      </c>
      <c r="AY145" s="261" t="s">
        <v>135</v>
      </c>
    </row>
    <row r="146" s="13" customFormat="1">
      <c r="A146" s="13"/>
      <c r="B146" s="240"/>
      <c r="C146" s="241"/>
      <c r="D146" s="242" t="s">
        <v>158</v>
      </c>
      <c r="E146" s="243" t="s">
        <v>1</v>
      </c>
      <c r="F146" s="244" t="s">
        <v>180</v>
      </c>
      <c r="G146" s="241"/>
      <c r="H146" s="245">
        <v>34.060000000000002</v>
      </c>
      <c r="I146" s="246"/>
      <c r="J146" s="246"/>
      <c r="K146" s="241"/>
      <c r="L146" s="241"/>
      <c r="M146" s="247"/>
      <c r="N146" s="248"/>
      <c r="O146" s="249"/>
      <c r="P146" s="249"/>
      <c r="Q146" s="249"/>
      <c r="R146" s="249"/>
      <c r="S146" s="249"/>
      <c r="T146" s="249"/>
      <c r="U146" s="249"/>
      <c r="V146" s="249"/>
      <c r="W146" s="249"/>
      <c r="X146" s="250"/>
      <c r="Y146" s="13"/>
      <c r="Z146" s="13"/>
      <c r="AA146" s="13"/>
      <c r="AB146" s="13"/>
      <c r="AC146" s="13"/>
      <c r="AD146" s="13"/>
      <c r="AE146" s="13"/>
      <c r="AT146" s="251" t="s">
        <v>158</v>
      </c>
      <c r="AU146" s="251" t="s">
        <v>91</v>
      </c>
      <c r="AV146" s="13" t="s">
        <v>91</v>
      </c>
      <c r="AW146" s="13" t="s">
        <v>5</v>
      </c>
      <c r="AX146" s="13" t="s">
        <v>81</v>
      </c>
      <c r="AY146" s="251" t="s">
        <v>135</v>
      </c>
    </row>
    <row r="147" s="14" customFormat="1">
      <c r="A147" s="14"/>
      <c r="B147" s="252"/>
      <c r="C147" s="253"/>
      <c r="D147" s="242" t="s">
        <v>158</v>
      </c>
      <c r="E147" s="254" t="s">
        <v>1</v>
      </c>
      <c r="F147" s="255" t="s">
        <v>181</v>
      </c>
      <c r="G147" s="253"/>
      <c r="H147" s="254" t="s">
        <v>1</v>
      </c>
      <c r="I147" s="256"/>
      <c r="J147" s="256"/>
      <c r="K147" s="253"/>
      <c r="L147" s="253"/>
      <c r="M147" s="257"/>
      <c r="N147" s="258"/>
      <c r="O147" s="259"/>
      <c r="P147" s="259"/>
      <c r="Q147" s="259"/>
      <c r="R147" s="259"/>
      <c r="S147" s="259"/>
      <c r="T147" s="259"/>
      <c r="U147" s="259"/>
      <c r="V147" s="259"/>
      <c r="W147" s="259"/>
      <c r="X147" s="260"/>
      <c r="Y147" s="14"/>
      <c r="Z147" s="14"/>
      <c r="AA147" s="14"/>
      <c r="AB147" s="14"/>
      <c r="AC147" s="14"/>
      <c r="AD147" s="14"/>
      <c r="AE147" s="14"/>
      <c r="AT147" s="261" t="s">
        <v>158</v>
      </c>
      <c r="AU147" s="261" t="s">
        <v>91</v>
      </c>
      <c r="AV147" s="14" t="s">
        <v>89</v>
      </c>
      <c r="AW147" s="14" t="s">
        <v>5</v>
      </c>
      <c r="AX147" s="14" t="s">
        <v>81</v>
      </c>
      <c r="AY147" s="261" t="s">
        <v>135</v>
      </c>
    </row>
    <row r="148" s="13" customFormat="1">
      <c r="A148" s="13"/>
      <c r="B148" s="240"/>
      <c r="C148" s="241"/>
      <c r="D148" s="242" t="s">
        <v>158</v>
      </c>
      <c r="E148" s="243" t="s">
        <v>1</v>
      </c>
      <c r="F148" s="244" t="s">
        <v>182</v>
      </c>
      <c r="G148" s="241"/>
      <c r="H148" s="245">
        <v>8.8000000000000007</v>
      </c>
      <c r="I148" s="246"/>
      <c r="J148" s="246"/>
      <c r="K148" s="241"/>
      <c r="L148" s="241"/>
      <c r="M148" s="247"/>
      <c r="N148" s="248"/>
      <c r="O148" s="249"/>
      <c r="P148" s="249"/>
      <c r="Q148" s="249"/>
      <c r="R148" s="249"/>
      <c r="S148" s="249"/>
      <c r="T148" s="249"/>
      <c r="U148" s="249"/>
      <c r="V148" s="249"/>
      <c r="W148" s="249"/>
      <c r="X148" s="250"/>
      <c r="Y148" s="13"/>
      <c r="Z148" s="13"/>
      <c r="AA148" s="13"/>
      <c r="AB148" s="13"/>
      <c r="AC148" s="13"/>
      <c r="AD148" s="13"/>
      <c r="AE148" s="13"/>
      <c r="AT148" s="251" t="s">
        <v>158</v>
      </c>
      <c r="AU148" s="251" t="s">
        <v>91</v>
      </c>
      <c r="AV148" s="13" t="s">
        <v>91</v>
      </c>
      <c r="AW148" s="13" t="s">
        <v>5</v>
      </c>
      <c r="AX148" s="13" t="s">
        <v>81</v>
      </c>
      <c r="AY148" s="251" t="s">
        <v>135</v>
      </c>
    </row>
    <row r="149" s="15" customFormat="1">
      <c r="A149" s="15"/>
      <c r="B149" s="262"/>
      <c r="C149" s="263"/>
      <c r="D149" s="242" t="s">
        <v>158</v>
      </c>
      <c r="E149" s="264" t="s">
        <v>1</v>
      </c>
      <c r="F149" s="265" t="s">
        <v>183</v>
      </c>
      <c r="G149" s="263"/>
      <c r="H149" s="266">
        <v>42.859999999999999</v>
      </c>
      <c r="I149" s="267"/>
      <c r="J149" s="267"/>
      <c r="K149" s="263"/>
      <c r="L149" s="263"/>
      <c r="M149" s="268"/>
      <c r="N149" s="269"/>
      <c r="O149" s="270"/>
      <c r="P149" s="270"/>
      <c r="Q149" s="270"/>
      <c r="R149" s="270"/>
      <c r="S149" s="270"/>
      <c r="T149" s="270"/>
      <c r="U149" s="270"/>
      <c r="V149" s="270"/>
      <c r="W149" s="270"/>
      <c r="X149" s="271"/>
      <c r="Y149" s="15"/>
      <c r="Z149" s="15"/>
      <c r="AA149" s="15"/>
      <c r="AB149" s="15"/>
      <c r="AC149" s="15"/>
      <c r="AD149" s="15"/>
      <c r="AE149" s="15"/>
      <c r="AT149" s="272" t="s">
        <v>158</v>
      </c>
      <c r="AU149" s="272" t="s">
        <v>91</v>
      </c>
      <c r="AV149" s="15" t="s">
        <v>142</v>
      </c>
      <c r="AW149" s="15" t="s">
        <v>5</v>
      </c>
      <c r="AX149" s="15" t="s">
        <v>89</v>
      </c>
      <c r="AY149" s="272" t="s">
        <v>135</v>
      </c>
    </row>
    <row r="150" s="2" customFormat="1">
      <c r="A150" s="38"/>
      <c r="B150" s="39"/>
      <c r="C150" s="221" t="s">
        <v>184</v>
      </c>
      <c r="D150" s="221" t="s">
        <v>137</v>
      </c>
      <c r="E150" s="222" t="s">
        <v>185</v>
      </c>
      <c r="F150" s="223" t="s">
        <v>186</v>
      </c>
      <c r="G150" s="224" t="s">
        <v>154</v>
      </c>
      <c r="H150" s="225">
        <v>72.427000000000007</v>
      </c>
      <c r="I150" s="226"/>
      <c r="J150" s="226"/>
      <c r="K150" s="227">
        <f>ROUND(P150*H150,2)</f>
        <v>0</v>
      </c>
      <c r="L150" s="223" t="s">
        <v>155</v>
      </c>
      <c r="M150" s="44"/>
      <c r="N150" s="228" t="s">
        <v>1</v>
      </c>
      <c r="O150" s="229" t="s">
        <v>44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91"/>
      <c r="T150" s="231">
        <f>S150*H150</f>
        <v>0</v>
      </c>
      <c r="U150" s="231">
        <v>0.00084000000000000003</v>
      </c>
      <c r="V150" s="231">
        <f>U150*H150</f>
        <v>0.060838680000000006</v>
      </c>
      <c r="W150" s="231">
        <v>0</v>
      </c>
      <c r="X150" s="232">
        <f>W150*H150</f>
        <v>0</v>
      </c>
      <c r="Y150" s="38"/>
      <c r="Z150" s="38"/>
      <c r="AA150" s="38"/>
      <c r="AB150" s="38"/>
      <c r="AC150" s="38"/>
      <c r="AD150" s="38"/>
      <c r="AE150" s="38"/>
      <c r="AR150" s="233" t="s">
        <v>142</v>
      </c>
      <c r="AT150" s="233" t="s">
        <v>137</v>
      </c>
      <c r="AU150" s="233" t="s">
        <v>91</v>
      </c>
      <c r="AY150" s="17" t="s">
        <v>135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7" t="s">
        <v>89</v>
      </c>
      <c r="BK150" s="234">
        <f>ROUND(P150*H150,2)</f>
        <v>0</v>
      </c>
      <c r="BL150" s="17" t="s">
        <v>142</v>
      </c>
      <c r="BM150" s="233" t="s">
        <v>187</v>
      </c>
    </row>
    <row r="151" s="2" customFormat="1">
      <c r="A151" s="38"/>
      <c r="B151" s="39"/>
      <c r="C151" s="40"/>
      <c r="D151" s="235" t="s">
        <v>144</v>
      </c>
      <c r="E151" s="40"/>
      <c r="F151" s="236" t="s">
        <v>188</v>
      </c>
      <c r="G151" s="40"/>
      <c r="H151" s="40"/>
      <c r="I151" s="237"/>
      <c r="J151" s="237"/>
      <c r="K151" s="40"/>
      <c r="L151" s="40"/>
      <c r="M151" s="44"/>
      <c r="N151" s="238"/>
      <c r="O151" s="239"/>
      <c r="P151" s="91"/>
      <c r="Q151" s="91"/>
      <c r="R151" s="91"/>
      <c r="S151" s="91"/>
      <c r="T151" s="91"/>
      <c r="U151" s="91"/>
      <c r="V151" s="91"/>
      <c r="W151" s="91"/>
      <c r="X151" s="92"/>
      <c r="Y151" s="38"/>
      <c r="Z151" s="38"/>
      <c r="AA151" s="38"/>
      <c r="AB151" s="38"/>
      <c r="AC151" s="38"/>
      <c r="AD151" s="38"/>
      <c r="AE151" s="38"/>
      <c r="AT151" s="17" t="s">
        <v>144</v>
      </c>
      <c r="AU151" s="17" t="s">
        <v>91</v>
      </c>
    </row>
    <row r="152" s="14" customFormat="1">
      <c r="A152" s="14"/>
      <c r="B152" s="252"/>
      <c r="C152" s="253"/>
      <c r="D152" s="242" t="s">
        <v>158</v>
      </c>
      <c r="E152" s="254" t="s">
        <v>1</v>
      </c>
      <c r="F152" s="255" t="s">
        <v>179</v>
      </c>
      <c r="G152" s="253"/>
      <c r="H152" s="254" t="s">
        <v>1</v>
      </c>
      <c r="I152" s="256"/>
      <c r="J152" s="256"/>
      <c r="K152" s="253"/>
      <c r="L152" s="253"/>
      <c r="M152" s="257"/>
      <c r="N152" s="258"/>
      <c r="O152" s="259"/>
      <c r="P152" s="259"/>
      <c r="Q152" s="259"/>
      <c r="R152" s="259"/>
      <c r="S152" s="259"/>
      <c r="T152" s="259"/>
      <c r="U152" s="259"/>
      <c r="V152" s="259"/>
      <c r="W152" s="259"/>
      <c r="X152" s="260"/>
      <c r="Y152" s="14"/>
      <c r="Z152" s="14"/>
      <c r="AA152" s="14"/>
      <c r="AB152" s="14"/>
      <c r="AC152" s="14"/>
      <c r="AD152" s="14"/>
      <c r="AE152" s="14"/>
      <c r="AT152" s="261" t="s">
        <v>158</v>
      </c>
      <c r="AU152" s="261" t="s">
        <v>91</v>
      </c>
      <c r="AV152" s="14" t="s">
        <v>89</v>
      </c>
      <c r="AW152" s="14" t="s">
        <v>5</v>
      </c>
      <c r="AX152" s="14" t="s">
        <v>81</v>
      </c>
      <c r="AY152" s="261" t="s">
        <v>135</v>
      </c>
    </row>
    <row r="153" s="13" customFormat="1">
      <c r="A153" s="13"/>
      <c r="B153" s="240"/>
      <c r="C153" s="241"/>
      <c r="D153" s="242" t="s">
        <v>158</v>
      </c>
      <c r="E153" s="243" t="s">
        <v>1</v>
      </c>
      <c r="F153" s="244" t="s">
        <v>189</v>
      </c>
      <c r="G153" s="241"/>
      <c r="H153" s="245">
        <v>61.927</v>
      </c>
      <c r="I153" s="246"/>
      <c r="J153" s="246"/>
      <c r="K153" s="241"/>
      <c r="L153" s="241"/>
      <c r="M153" s="247"/>
      <c r="N153" s="248"/>
      <c r="O153" s="249"/>
      <c r="P153" s="249"/>
      <c r="Q153" s="249"/>
      <c r="R153" s="249"/>
      <c r="S153" s="249"/>
      <c r="T153" s="249"/>
      <c r="U153" s="249"/>
      <c r="V153" s="249"/>
      <c r="W153" s="249"/>
      <c r="X153" s="250"/>
      <c r="Y153" s="13"/>
      <c r="Z153" s="13"/>
      <c r="AA153" s="13"/>
      <c r="AB153" s="13"/>
      <c r="AC153" s="13"/>
      <c r="AD153" s="13"/>
      <c r="AE153" s="13"/>
      <c r="AT153" s="251" t="s">
        <v>158</v>
      </c>
      <c r="AU153" s="251" t="s">
        <v>91</v>
      </c>
      <c r="AV153" s="13" t="s">
        <v>91</v>
      </c>
      <c r="AW153" s="13" t="s">
        <v>5</v>
      </c>
      <c r="AX153" s="13" t="s">
        <v>81</v>
      </c>
      <c r="AY153" s="251" t="s">
        <v>135</v>
      </c>
    </row>
    <row r="154" s="14" customFormat="1">
      <c r="A154" s="14"/>
      <c r="B154" s="252"/>
      <c r="C154" s="253"/>
      <c r="D154" s="242" t="s">
        <v>158</v>
      </c>
      <c r="E154" s="254" t="s">
        <v>1</v>
      </c>
      <c r="F154" s="255" t="s">
        <v>190</v>
      </c>
      <c r="G154" s="253"/>
      <c r="H154" s="254" t="s">
        <v>1</v>
      </c>
      <c r="I154" s="256"/>
      <c r="J154" s="256"/>
      <c r="K154" s="253"/>
      <c r="L154" s="253"/>
      <c r="M154" s="257"/>
      <c r="N154" s="258"/>
      <c r="O154" s="259"/>
      <c r="P154" s="259"/>
      <c r="Q154" s="259"/>
      <c r="R154" s="259"/>
      <c r="S154" s="259"/>
      <c r="T154" s="259"/>
      <c r="U154" s="259"/>
      <c r="V154" s="259"/>
      <c r="W154" s="259"/>
      <c r="X154" s="260"/>
      <c r="Y154" s="14"/>
      <c r="Z154" s="14"/>
      <c r="AA154" s="14"/>
      <c r="AB154" s="14"/>
      <c r="AC154" s="14"/>
      <c r="AD154" s="14"/>
      <c r="AE154" s="14"/>
      <c r="AT154" s="261" t="s">
        <v>158</v>
      </c>
      <c r="AU154" s="261" t="s">
        <v>91</v>
      </c>
      <c r="AV154" s="14" t="s">
        <v>89</v>
      </c>
      <c r="AW154" s="14" t="s">
        <v>5</v>
      </c>
      <c r="AX154" s="14" t="s">
        <v>81</v>
      </c>
      <c r="AY154" s="261" t="s">
        <v>135</v>
      </c>
    </row>
    <row r="155" s="13" customFormat="1">
      <c r="A155" s="13"/>
      <c r="B155" s="240"/>
      <c r="C155" s="241"/>
      <c r="D155" s="242" t="s">
        <v>158</v>
      </c>
      <c r="E155" s="243" t="s">
        <v>1</v>
      </c>
      <c r="F155" s="244" t="s">
        <v>191</v>
      </c>
      <c r="G155" s="241"/>
      <c r="H155" s="245">
        <v>10.5</v>
      </c>
      <c r="I155" s="246"/>
      <c r="J155" s="246"/>
      <c r="K155" s="241"/>
      <c r="L155" s="241"/>
      <c r="M155" s="247"/>
      <c r="N155" s="248"/>
      <c r="O155" s="249"/>
      <c r="P155" s="249"/>
      <c r="Q155" s="249"/>
      <c r="R155" s="249"/>
      <c r="S155" s="249"/>
      <c r="T155" s="249"/>
      <c r="U155" s="249"/>
      <c r="V155" s="249"/>
      <c r="W155" s="249"/>
      <c r="X155" s="250"/>
      <c r="Y155" s="13"/>
      <c r="Z155" s="13"/>
      <c r="AA155" s="13"/>
      <c r="AB155" s="13"/>
      <c r="AC155" s="13"/>
      <c r="AD155" s="13"/>
      <c r="AE155" s="13"/>
      <c r="AT155" s="251" t="s">
        <v>158</v>
      </c>
      <c r="AU155" s="251" t="s">
        <v>91</v>
      </c>
      <c r="AV155" s="13" t="s">
        <v>91</v>
      </c>
      <c r="AW155" s="13" t="s">
        <v>5</v>
      </c>
      <c r="AX155" s="13" t="s">
        <v>81</v>
      </c>
      <c r="AY155" s="251" t="s">
        <v>135</v>
      </c>
    </row>
    <row r="156" s="15" customFormat="1">
      <c r="A156" s="15"/>
      <c r="B156" s="262"/>
      <c r="C156" s="263"/>
      <c r="D156" s="242" t="s">
        <v>158</v>
      </c>
      <c r="E156" s="264" t="s">
        <v>1</v>
      </c>
      <c r="F156" s="265" t="s">
        <v>183</v>
      </c>
      <c r="G156" s="263"/>
      <c r="H156" s="266">
        <v>72.426999999999992</v>
      </c>
      <c r="I156" s="267"/>
      <c r="J156" s="267"/>
      <c r="K156" s="263"/>
      <c r="L156" s="263"/>
      <c r="M156" s="268"/>
      <c r="N156" s="269"/>
      <c r="O156" s="270"/>
      <c r="P156" s="270"/>
      <c r="Q156" s="270"/>
      <c r="R156" s="270"/>
      <c r="S156" s="270"/>
      <c r="T156" s="270"/>
      <c r="U156" s="270"/>
      <c r="V156" s="270"/>
      <c r="W156" s="270"/>
      <c r="X156" s="271"/>
      <c r="Y156" s="15"/>
      <c r="Z156" s="15"/>
      <c r="AA156" s="15"/>
      <c r="AB156" s="15"/>
      <c r="AC156" s="15"/>
      <c r="AD156" s="15"/>
      <c r="AE156" s="15"/>
      <c r="AT156" s="272" t="s">
        <v>158</v>
      </c>
      <c r="AU156" s="272" t="s">
        <v>91</v>
      </c>
      <c r="AV156" s="15" t="s">
        <v>142</v>
      </c>
      <c r="AW156" s="15" t="s">
        <v>5</v>
      </c>
      <c r="AX156" s="15" t="s">
        <v>89</v>
      </c>
      <c r="AY156" s="272" t="s">
        <v>135</v>
      </c>
    </row>
    <row r="157" s="2" customFormat="1" ht="24.15" customHeight="1">
      <c r="A157" s="38"/>
      <c r="B157" s="39"/>
      <c r="C157" s="221" t="s">
        <v>192</v>
      </c>
      <c r="D157" s="221" t="s">
        <v>137</v>
      </c>
      <c r="E157" s="222" t="s">
        <v>193</v>
      </c>
      <c r="F157" s="223" t="s">
        <v>194</v>
      </c>
      <c r="G157" s="224" t="s">
        <v>154</v>
      </c>
      <c r="H157" s="225">
        <v>72.427000000000007</v>
      </c>
      <c r="I157" s="226"/>
      <c r="J157" s="226"/>
      <c r="K157" s="227">
        <f>ROUND(P157*H157,2)</f>
        <v>0</v>
      </c>
      <c r="L157" s="223" t="s">
        <v>155</v>
      </c>
      <c r="M157" s="44"/>
      <c r="N157" s="228" t="s">
        <v>1</v>
      </c>
      <c r="O157" s="229" t="s">
        <v>44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91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38"/>
      <c r="Z157" s="38"/>
      <c r="AA157" s="38"/>
      <c r="AB157" s="38"/>
      <c r="AC157" s="38"/>
      <c r="AD157" s="38"/>
      <c r="AE157" s="38"/>
      <c r="AR157" s="233" t="s">
        <v>142</v>
      </c>
      <c r="AT157" s="233" t="s">
        <v>137</v>
      </c>
      <c r="AU157" s="233" t="s">
        <v>91</v>
      </c>
      <c r="AY157" s="17" t="s">
        <v>135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7" t="s">
        <v>89</v>
      </c>
      <c r="BK157" s="234">
        <f>ROUND(P157*H157,2)</f>
        <v>0</v>
      </c>
      <c r="BL157" s="17" t="s">
        <v>142</v>
      </c>
      <c r="BM157" s="233" t="s">
        <v>195</v>
      </c>
    </row>
    <row r="158" s="2" customFormat="1">
      <c r="A158" s="38"/>
      <c r="B158" s="39"/>
      <c r="C158" s="40"/>
      <c r="D158" s="235" t="s">
        <v>144</v>
      </c>
      <c r="E158" s="40"/>
      <c r="F158" s="236" t="s">
        <v>196</v>
      </c>
      <c r="G158" s="40"/>
      <c r="H158" s="40"/>
      <c r="I158" s="237"/>
      <c r="J158" s="237"/>
      <c r="K158" s="40"/>
      <c r="L158" s="40"/>
      <c r="M158" s="44"/>
      <c r="N158" s="238"/>
      <c r="O158" s="239"/>
      <c r="P158" s="91"/>
      <c r="Q158" s="91"/>
      <c r="R158" s="91"/>
      <c r="S158" s="91"/>
      <c r="T158" s="91"/>
      <c r="U158" s="91"/>
      <c r="V158" s="91"/>
      <c r="W158" s="91"/>
      <c r="X158" s="92"/>
      <c r="Y158" s="38"/>
      <c r="Z158" s="38"/>
      <c r="AA158" s="38"/>
      <c r="AB158" s="38"/>
      <c r="AC158" s="38"/>
      <c r="AD158" s="38"/>
      <c r="AE158" s="38"/>
      <c r="AT158" s="17" t="s">
        <v>144</v>
      </c>
      <c r="AU158" s="17" t="s">
        <v>91</v>
      </c>
    </row>
    <row r="159" s="2" customFormat="1" ht="37.8" customHeight="1">
      <c r="A159" s="38"/>
      <c r="B159" s="39"/>
      <c r="C159" s="221" t="s">
        <v>197</v>
      </c>
      <c r="D159" s="221" t="s">
        <v>137</v>
      </c>
      <c r="E159" s="222" t="s">
        <v>198</v>
      </c>
      <c r="F159" s="223" t="s">
        <v>199</v>
      </c>
      <c r="G159" s="224" t="s">
        <v>162</v>
      </c>
      <c r="H159" s="225">
        <v>33.588000000000001</v>
      </c>
      <c r="I159" s="226"/>
      <c r="J159" s="226"/>
      <c r="K159" s="227">
        <f>ROUND(P159*H159,2)</f>
        <v>0</v>
      </c>
      <c r="L159" s="223" t="s">
        <v>155</v>
      </c>
      <c r="M159" s="44"/>
      <c r="N159" s="228" t="s">
        <v>1</v>
      </c>
      <c r="O159" s="229" t="s">
        <v>44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91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38"/>
      <c r="Z159" s="38"/>
      <c r="AA159" s="38"/>
      <c r="AB159" s="38"/>
      <c r="AC159" s="38"/>
      <c r="AD159" s="38"/>
      <c r="AE159" s="38"/>
      <c r="AR159" s="233" t="s">
        <v>142</v>
      </c>
      <c r="AT159" s="233" t="s">
        <v>137</v>
      </c>
      <c r="AU159" s="233" t="s">
        <v>91</v>
      </c>
      <c r="AY159" s="17" t="s">
        <v>135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7" t="s">
        <v>89</v>
      </c>
      <c r="BK159" s="234">
        <f>ROUND(P159*H159,2)</f>
        <v>0</v>
      </c>
      <c r="BL159" s="17" t="s">
        <v>142</v>
      </c>
      <c r="BM159" s="233" t="s">
        <v>200</v>
      </c>
    </row>
    <row r="160" s="2" customFormat="1">
      <c r="A160" s="38"/>
      <c r="B160" s="39"/>
      <c r="C160" s="40"/>
      <c r="D160" s="235" t="s">
        <v>144</v>
      </c>
      <c r="E160" s="40"/>
      <c r="F160" s="236" t="s">
        <v>201</v>
      </c>
      <c r="G160" s="40"/>
      <c r="H160" s="40"/>
      <c r="I160" s="237"/>
      <c r="J160" s="237"/>
      <c r="K160" s="40"/>
      <c r="L160" s="40"/>
      <c r="M160" s="44"/>
      <c r="N160" s="238"/>
      <c r="O160" s="239"/>
      <c r="P160" s="91"/>
      <c r="Q160" s="91"/>
      <c r="R160" s="91"/>
      <c r="S160" s="91"/>
      <c r="T160" s="91"/>
      <c r="U160" s="91"/>
      <c r="V160" s="91"/>
      <c r="W160" s="91"/>
      <c r="X160" s="92"/>
      <c r="Y160" s="38"/>
      <c r="Z160" s="38"/>
      <c r="AA160" s="38"/>
      <c r="AB160" s="38"/>
      <c r="AC160" s="38"/>
      <c r="AD160" s="38"/>
      <c r="AE160" s="38"/>
      <c r="AT160" s="17" t="s">
        <v>144</v>
      </c>
      <c r="AU160" s="17" t="s">
        <v>91</v>
      </c>
    </row>
    <row r="161" s="14" customFormat="1">
      <c r="A161" s="14"/>
      <c r="B161" s="252"/>
      <c r="C161" s="253"/>
      <c r="D161" s="242" t="s">
        <v>158</v>
      </c>
      <c r="E161" s="254" t="s">
        <v>1</v>
      </c>
      <c r="F161" s="255" t="s">
        <v>202</v>
      </c>
      <c r="G161" s="253"/>
      <c r="H161" s="254" t="s">
        <v>1</v>
      </c>
      <c r="I161" s="256"/>
      <c r="J161" s="256"/>
      <c r="K161" s="253"/>
      <c r="L161" s="253"/>
      <c r="M161" s="257"/>
      <c r="N161" s="258"/>
      <c r="O161" s="259"/>
      <c r="P161" s="259"/>
      <c r="Q161" s="259"/>
      <c r="R161" s="259"/>
      <c r="S161" s="259"/>
      <c r="T161" s="259"/>
      <c r="U161" s="259"/>
      <c r="V161" s="259"/>
      <c r="W161" s="259"/>
      <c r="X161" s="260"/>
      <c r="Y161" s="14"/>
      <c r="Z161" s="14"/>
      <c r="AA161" s="14"/>
      <c r="AB161" s="14"/>
      <c r="AC161" s="14"/>
      <c r="AD161" s="14"/>
      <c r="AE161" s="14"/>
      <c r="AT161" s="261" t="s">
        <v>158</v>
      </c>
      <c r="AU161" s="261" t="s">
        <v>91</v>
      </c>
      <c r="AV161" s="14" t="s">
        <v>89</v>
      </c>
      <c r="AW161" s="14" t="s">
        <v>5</v>
      </c>
      <c r="AX161" s="14" t="s">
        <v>81</v>
      </c>
      <c r="AY161" s="261" t="s">
        <v>135</v>
      </c>
    </row>
    <row r="162" s="13" customFormat="1">
      <c r="A162" s="13"/>
      <c r="B162" s="240"/>
      <c r="C162" s="241"/>
      <c r="D162" s="242" t="s">
        <v>158</v>
      </c>
      <c r="E162" s="243" t="s">
        <v>1</v>
      </c>
      <c r="F162" s="244" t="s">
        <v>203</v>
      </c>
      <c r="G162" s="241"/>
      <c r="H162" s="245">
        <v>33.588000000000001</v>
      </c>
      <c r="I162" s="246"/>
      <c r="J162" s="246"/>
      <c r="K162" s="241"/>
      <c r="L162" s="241"/>
      <c r="M162" s="247"/>
      <c r="N162" s="248"/>
      <c r="O162" s="249"/>
      <c r="P162" s="249"/>
      <c r="Q162" s="249"/>
      <c r="R162" s="249"/>
      <c r="S162" s="249"/>
      <c r="T162" s="249"/>
      <c r="U162" s="249"/>
      <c r="V162" s="249"/>
      <c r="W162" s="249"/>
      <c r="X162" s="250"/>
      <c r="Y162" s="13"/>
      <c r="Z162" s="13"/>
      <c r="AA162" s="13"/>
      <c r="AB162" s="13"/>
      <c r="AC162" s="13"/>
      <c r="AD162" s="13"/>
      <c r="AE162" s="13"/>
      <c r="AT162" s="251" t="s">
        <v>158</v>
      </c>
      <c r="AU162" s="251" t="s">
        <v>91</v>
      </c>
      <c r="AV162" s="13" t="s">
        <v>91</v>
      </c>
      <c r="AW162" s="13" t="s">
        <v>5</v>
      </c>
      <c r="AX162" s="13" t="s">
        <v>89</v>
      </c>
      <c r="AY162" s="251" t="s">
        <v>135</v>
      </c>
    </row>
    <row r="163" s="2" customFormat="1" ht="37.8" customHeight="1">
      <c r="A163" s="38"/>
      <c r="B163" s="39"/>
      <c r="C163" s="221" t="s">
        <v>204</v>
      </c>
      <c r="D163" s="221" t="s">
        <v>137</v>
      </c>
      <c r="E163" s="222" t="s">
        <v>205</v>
      </c>
      <c r="F163" s="223" t="s">
        <v>206</v>
      </c>
      <c r="G163" s="224" t="s">
        <v>162</v>
      </c>
      <c r="H163" s="225">
        <v>69.418000000000006</v>
      </c>
      <c r="I163" s="226"/>
      <c r="J163" s="226"/>
      <c r="K163" s="227">
        <f>ROUND(P163*H163,2)</f>
        <v>0</v>
      </c>
      <c r="L163" s="223" t="s">
        <v>155</v>
      </c>
      <c r="M163" s="44"/>
      <c r="N163" s="228" t="s">
        <v>1</v>
      </c>
      <c r="O163" s="229" t="s">
        <v>44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91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38"/>
      <c r="Z163" s="38"/>
      <c r="AA163" s="38"/>
      <c r="AB163" s="38"/>
      <c r="AC163" s="38"/>
      <c r="AD163" s="38"/>
      <c r="AE163" s="38"/>
      <c r="AR163" s="233" t="s">
        <v>142</v>
      </c>
      <c r="AT163" s="233" t="s">
        <v>137</v>
      </c>
      <c r="AU163" s="233" t="s">
        <v>91</v>
      </c>
      <c r="AY163" s="17" t="s">
        <v>135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7" t="s">
        <v>89</v>
      </c>
      <c r="BK163" s="234">
        <f>ROUND(P163*H163,2)</f>
        <v>0</v>
      </c>
      <c r="BL163" s="17" t="s">
        <v>142</v>
      </c>
      <c r="BM163" s="233" t="s">
        <v>207</v>
      </c>
    </row>
    <row r="164" s="2" customFormat="1">
      <c r="A164" s="38"/>
      <c r="B164" s="39"/>
      <c r="C164" s="40"/>
      <c r="D164" s="235" t="s">
        <v>144</v>
      </c>
      <c r="E164" s="40"/>
      <c r="F164" s="236" t="s">
        <v>208</v>
      </c>
      <c r="G164" s="40"/>
      <c r="H164" s="40"/>
      <c r="I164" s="237"/>
      <c r="J164" s="237"/>
      <c r="K164" s="40"/>
      <c r="L164" s="40"/>
      <c r="M164" s="44"/>
      <c r="N164" s="238"/>
      <c r="O164" s="239"/>
      <c r="P164" s="91"/>
      <c r="Q164" s="91"/>
      <c r="R164" s="91"/>
      <c r="S164" s="91"/>
      <c r="T164" s="91"/>
      <c r="U164" s="91"/>
      <c r="V164" s="91"/>
      <c r="W164" s="91"/>
      <c r="X164" s="92"/>
      <c r="Y164" s="38"/>
      <c r="Z164" s="38"/>
      <c r="AA164" s="38"/>
      <c r="AB164" s="38"/>
      <c r="AC164" s="38"/>
      <c r="AD164" s="38"/>
      <c r="AE164" s="38"/>
      <c r="AT164" s="17" t="s">
        <v>144</v>
      </c>
      <c r="AU164" s="17" t="s">
        <v>91</v>
      </c>
    </row>
    <row r="165" s="13" customFormat="1">
      <c r="A165" s="13"/>
      <c r="B165" s="240"/>
      <c r="C165" s="241"/>
      <c r="D165" s="242" t="s">
        <v>158</v>
      </c>
      <c r="E165" s="243" t="s">
        <v>1</v>
      </c>
      <c r="F165" s="244" t="s">
        <v>209</v>
      </c>
      <c r="G165" s="241"/>
      <c r="H165" s="245">
        <v>69.418000000000006</v>
      </c>
      <c r="I165" s="246"/>
      <c r="J165" s="246"/>
      <c r="K165" s="241"/>
      <c r="L165" s="241"/>
      <c r="M165" s="247"/>
      <c r="N165" s="248"/>
      <c r="O165" s="249"/>
      <c r="P165" s="249"/>
      <c r="Q165" s="249"/>
      <c r="R165" s="249"/>
      <c r="S165" s="249"/>
      <c r="T165" s="249"/>
      <c r="U165" s="249"/>
      <c r="V165" s="249"/>
      <c r="W165" s="249"/>
      <c r="X165" s="250"/>
      <c r="Y165" s="13"/>
      <c r="Z165" s="13"/>
      <c r="AA165" s="13"/>
      <c r="AB165" s="13"/>
      <c r="AC165" s="13"/>
      <c r="AD165" s="13"/>
      <c r="AE165" s="13"/>
      <c r="AT165" s="251" t="s">
        <v>158</v>
      </c>
      <c r="AU165" s="251" t="s">
        <v>91</v>
      </c>
      <c r="AV165" s="13" t="s">
        <v>91</v>
      </c>
      <c r="AW165" s="13" t="s">
        <v>5</v>
      </c>
      <c r="AX165" s="13" t="s">
        <v>89</v>
      </c>
      <c r="AY165" s="251" t="s">
        <v>135</v>
      </c>
    </row>
    <row r="166" s="2" customFormat="1" ht="37.8" customHeight="1">
      <c r="A166" s="38"/>
      <c r="B166" s="39"/>
      <c r="C166" s="221" t="s">
        <v>210</v>
      </c>
      <c r="D166" s="221" t="s">
        <v>137</v>
      </c>
      <c r="E166" s="222" t="s">
        <v>211</v>
      </c>
      <c r="F166" s="223" t="s">
        <v>212</v>
      </c>
      <c r="G166" s="224" t="s">
        <v>162</v>
      </c>
      <c r="H166" s="225">
        <v>694.17999999999995</v>
      </c>
      <c r="I166" s="226"/>
      <c r="J166" s="226"/>
      <c r="K166" s="227">
        <f>ROUND(P166*H166,2)</f>
        <v>0</v>
      </c>
      <c r="L166" s="223" t="s">
        <v>155</v>
      </c>
      <c r="M166" s="44"/>
      <c r="N166" s="228" t="s">
        <v>1</v>
      </c>
      <c r="O166" s="229" t="s">
        <v>44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91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38"/>
      <c r="Z166" s="38"/>
      <c r="AA166" s="38"/>
      <c r="AB166" s="38"/>
      <c r="AC166" s="38"/>
      <c r="AD166" s="38"/>
      <c r="AE166" s="38"/>
      <c r="AR166" s="233" t="s">
        <v>142</v>
      </c>
      <c r="AT166" s="233" t="s">
        <v>137</v>
      </c>
      <c r="AU166" s="233" t="s">
        <v>91</v>
      </c>
      <c r="AY166" s="17" t="s">
        <v>135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7" t="s">
        <v>89</v>
      </c>
      <c r="BK166" s="234">
        <f>ROUND(P166*H166,2)</f>
        <v>0</v>
      </c>
      <c r="BL166" s="17" t="s">
        <v>142</v>
      </c>
      <c r="BM166" s="233" t="s">
        <v>213</v>
      </c>
    </row>
    <row r="167" s="2" customFormat="1">
      <c r="A167" s="38"/>
      <c r="B167" s="39"/>
      <c r="C167" s="40"/>
      <c r="D167" s="235" t="s">
        <v>144</v>
      </c>
      <c r="E167" s="40"/>
      <c r="F167" s="236" t="s">
        <v>214</v>
      </c>
      <c r="G167" s="40"/>
      <c r="H167" s="40"/>
      <c r="I167" s="237"/>
      <c r="J167" s="237"/>
      <c r="K167" s="40"/>
      <c r="L167" s="40"/>
      <c r="M167" s="44"/>
      <c r="N167" s="238"/>
      <c r="O167" s="239"/>
      <c r="P167" s="91"/>
      <c r="Q167" s="91"/>
      <c r="R167" s="91"/>
      <c r="S167" s="91"/>
      <c r="T167" s="91"/>
      <c r="U167" s="91"/>
      <c r="V167" s="91"/>
      <c r="W167" s="91"/>
      <c r="X167" s="92"/>
      <c r="Y167" s="38"/>
      <c r="Z167" s="38"/>
      <c r="AA167" s="38"/>
      <c r="AB167" s="38"/>
      <c r="AC167" s="38"/>
      <c r="AD167" s="38"/>
      <c r="AE167" s="38"/>
      <c r="AT167" s="17" t="s">
        <v>144</v>
      </c>
      <c r="AU167" s="17" t="s">
        <v>91</v>
      </c>
    </row>
    <row r="168" s="13" customFormat="1">
      <c r="A168" s="13"/>
      <c r="B168" s="240"/>
      <c r="C168" s="241"/>
      <c r="D168" s="242" t="s">
        <v>158</v>
      </c>
      <c r="E168" s="243" t="s">
        <v>1</v>
      </c>
      <c r="F168" s="244" t="s">
        <v>209</v>
      </c>
      <c r="G168" s="241"/>
      <c r="H168" s="245">
        <v>69.418000000000006</v>
      </c>
      <c r="I168" s="246"/>
      <c r="J168" s="246"/>
      <c r="K168" s="241"/>
      <c r="L168" s="241"/>
      <c r="M168" s="247"/>
      <c r="N168" s="248"/>
      <c r="O168" s="249"/>
      <c r="P168" s="249"/>
      <c r="Q168" s="249"/>
      <c r="R168" s="249"/>
      <c r="S168" s="249"/>
      <c r="T168" s="249"/>
      <c r="U168" s="249"/>
      <c r="V168" s="249"/>
      <c r="W168" s="249"/>
      <c r="X168" s="250"/>
      <c r="Y168" s="13"/>
      <c r="Z168" s="13"/>
      <c r="AA168" s="13"/>
      <c r="AB168" s="13"/>
      <c r="AC168" s="13"/>
      <c r="AD168" s="13"/>
      <c r="AE168" s="13"/>
      <c r="AT168" s="251" t="s">
        <v>158</v>
      </c>
      <c r="AU168" s="251" t="s">
        <v>91</v>
      </c>
      <c r="AV168" s="13" t="s">
        <v>91</v>
      </c>
      <c r="AW168" s="13" t="s">
        <v>5</v>
      </c>
      <c r="AX168" s="13" t="s">
        <v>89</v>
      </c>
      <c r="AY168" s="251" t="s">
        <v>135</v>
      </c>
    </row>
    <row r="169" s="13" customFormat="1">
      <c r="A169" s="13"/>
      <c r="B169" s="240"/>
      <c r="C169" s="241"/>
      <c r="D169" s="242" t="s">
        <v>158</v>
      </c>
      <c r="E169" s="241"/>
      <c r="F169" s="244" t="s">
        <v>215</v>
      </c>
      <c r="G169" s="241"/>
      <c r="H169" s="245">
        <v>694.17999999999995</v>
      </c>
      <c r="I169" s="246"/>
      <c r="J169" s="246"/>
      <c r="K169" s="241"/>
      <c r="L169" s="241"/>
      <c r="M169" s="247"/>
      <c r="N169" s="248"/>
      <c r="O169" s="249"/>
      <c r="P169" s="249"/>
      <c r="Q169" s="249"/>
      <c r="R169" s="249"/>
      <c r="S169" s="249"/>
      <c r="T169" s="249"/>
      <c r="U169" s="249"/>
      <c r="V169" s="249"/>
      <c r="W169" s="249"/>
      <c r="X169" s="250"/>
      <c r="Y169" s="13"/>
      <c r="Z169" s="13"/>
      <c r="AA169" s="13"/>
      <c r="AB169" s="13"/>
      <c r="AC169" s="13"/>
      <c r="AD169" s="13"/>
      <c r="AE169" s="13"/>
      <c r="AT169" s="251" t="s">
        <v>158</v>
      </c>
      <c r="AU169" s="251" t="s">
        <v>91</v>
      </c>
      <c r="AV169" s="13" t="s">
        <v>91</v>
      </c>
      <c r="AW169" s="13" t="s">
        <v>4</v>
      </c>
      <c r="AX169" s="13" t="s">
        <v>89</v>
      </c>
      <c r="AY169" s="251" t="s">
        <v>135</v>
      </c>
    </row>
    <row r="170" s="2" customFormat="1" ht="24.15" customHeight="1">
      <c r="A170" s="38"/>
      <c r="B170" s="39"/>
      <c r="C170" s="221" t="s">
        <v>9</v>
      </c>
      <c r="D170" s="221" t="s">
        <v>137</v>
      </c>
      <c r="E170" s="222" t="s">
        <v>216</v>
      </c>
      <c r="F170" s="223" t="s">
        <v>217</v>
      </c>
      <c r="G170" s="224" t="s">
        <v>162</v>
      </c>
      <c r="H170" s="225">
        <v>16.794</v>
      </c>
      <c r="I170" s="226"/>
      <c r="J170" s="226"/>
      <c r="K170" s="227">
        <f>ROUND(P170*H170,2)</f>
        <v>0</v>
      </c>
      <c r="L170" s="223" t="s">
        <v>155</v>
      </c>
      <c r="M170" s="44"/>
      <c r="N170" s="228" t="s">
        <v>1</v>
      </c>
      <c r="O170" s="229" t="s">
        <v>44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91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38"/>
      <c r="Z170" s="38"/>
      <c r="AA170" s="38"/>
      <c r="AB170" s="38"/>
      <c r="AC170" s="38"/>
      <c r="AD170" s="38"/>
      <c r="AE170" s="38"/>
      <c r="AR170" s="233" t="s">
        <v>142</v>
      </c>
      <c r="AT170" s="233" t="s">
        <v>137</v>
      </c>
      <c r="AU170" s="233" t="s">
        <v>91</v>
      </c>
      <c r="AY170" s="17" t="s">
        <v>135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7" t="s">
        <v>89</v>
      </c>
      <c r="BK170" s="234">
        <f>ROUND(P170*H170,2)</f>
        <v>0</v>
      </c>
      <c r="BL170" s="17" t="s">
        <v>142</v>
      </c>
      <c r="BM170" s="233" t="s">
        <v>218</v>
      </c>
    </row>
    <row r="171" s="2" customFormat="1">
      <c r="A171" s="38"/>
      <c r="B171" s="39"/>
      <c r="C171" s="40"/>
      <c r="D171" s="235" t="s">
        <v>144</v>
      </c>
      <c r="E171" s="40"/>
      <c r="F171" s="236" t="s">
        <v>219</v>
      </c>
      <c r="G171" s="40"/>
      <c r="H171" s="40"/>
      <c r="I171" s="237"/>
      <c r="J171" s="237"/>
      <c r="K171" s="40"/>
      <c r="L171" s="40"/>
      <c r="M171" s="44"/>
      <c r="N171" s="238"/>
      <c r="O171" s="239"/>
      <c r="P171" s="91"/>
      <c r="Q171" s="91"/>
      <c r="R171" s="91"/>
      <c r="S171" s="91"/>
      <c r="T171" s="91"/>
      <c r="U171" s="91"/>
      <c r="V171" s="91"/>
      <c r="W171" s="91"/>
      <c r="X171" s="92"/>
      <c r="Y171" s="38"/>
      <c r="Z171" s="38"/>
      <c r="AA171" s="38"/>
      <c r="AB171" s="38"/>
      <c r="AC171" s="38"/>
      <c r="AD171" s="38"/>
      <c r="AE171" s="38"/>
      <c r="AT171" s="17" t="s">
        <v>144</v>
      </c>
      <c r="AU171" s="17" t="s">
        <v>91</v>
      </c>
    </row>
    <row r="172" s="14" customFormat="1">
      <c r="A172" s="14"/>
      <c r="B172" s="252"/>
      <c r="C172" s="253"/>
      <c r="D172" s="242" t="s">
        <v>158</v>
      </c>
      <c r="E172" s="254" t="s">
        <v>1</v>
      </c>
      <c r="F172" s="255" t="s">
        <v>220</v>
      </c>
      <c r="G172" s="253"/>
      <c r="H172" s="254" t="s">
        <v>1</v>
      </c>
      <c r="I172" s="256"/>
      <c r="J172" s="256"/>
      <c r="K172" s="253"/>
      <c r="L172" s="253"/>
      <c r="M172" s="257"/>
      <c r="N172" s="258"/>
      <c r="O172" s="259"/>
      <c r="P172" s="259"/>
      <c r="Q172" s="259"/>
      <c r="R172" s="259"/>
      <c r="S172" s="259"/>
      <c r="T172" s="259"/>
      <c r="U172" s="259"/>
      <c r="V172" s="259"/>
      <c r="W172" s="259"/>
      <c r="X172" s="260"/>
      <c r="Y172" s="14"/>
      <c r="Z172" s="14"/>
      <c r="AA172" s="14"/>
      <c r="AB172" s="14"/>
      <c r="AC172" s="14"/>
      <c r="AD172" s="14"/>
      <c r="AE172" s="14"/>
      <c r="AT172" s="261" t="s">
        <v>158</v>
      </c>
      <c r="AU172" s="261" t="s">
        <v>91</v>
      </c>
      <c r="AV172" s="14" t="s">
        <v>89</v>
      </c>
      <c r="AW172" s="14" t="s">
        <v>5</v>
      </c>
      <c r="AX172" s="14" t="s">
        <v>81</v>
      </c>
      <c r="AY172" s="261" t="s">
        <v>135</v>
      </c>
    </row>
    <row r="173" s="13" customFormat="1">
      <c r="A173" s="13"/>
      <c r="B173" s="240"/>
      <c r="C173" s="241"/>
      <c r="D173" s="242" t="s">
        <v>158</v>
      </c>
      <c r="E173" s="243" t="s">
        <v>1</v>
      </c>
      <c r="F173" s="244" t="s">
        <v>221</v>
      </c>
      <c r="G173" s="241"/>
      <c r="H173" s="245">
        <v>16.794</v>
      </c>
      <c r="I173" s="246"/>
      <c r="J173" s="246"/>
      <c r="K173" s="241"/>
      <c r="L173" s="241"/>
      <c r="M173" s="247"/>
      <c r="N173" s="248"/>
      <c r="O173" s="249"/>
      <c r="P173" s="249"/>
      <c r="Q173" s="249"/>
      <c r="R173" s="249"/>
      <c r="S173" s="249"/>
      <c r="T173" s="249"/>
      <c r="U173" s="249"/>
      <c r="V173" s="249"/>
      <c r="W173" s="249"/>
      <c r="X173" s="250"/>
      <c r="Y173" s="13"/>
      <c r="Z173" s="13"/>
      <c r="AA173" s="13"/>
      <c r="AB173" s="13"/>
      <c r="AC173" s="13"/>
      <c r="AD173" s="13"/>
      <c r="AE173" s="13"/>
      <c r="AT173" s="251" t="s">
        <v>158</v>
      </c>
      <c r="AU173" s="251" t="s">
        <v>91</v>
      </c>
      <c r="AV173" s="13" t="s">
        <v>91</v>
      </c>
      <c r="AW173" s="13" t="s">
        <v>5</v>
      </c>
      <c r="AX173" s="13" t="s">
        <v>89</v>
      </c>
      <c r="AY173" s="251" t="s">
        <v>135</v>
      </c>
    </row>
    <row r="174" s="2" customFormat="1" ht="24.15" customHeight="1">
      <c r="A174" s="38"/>
      <c r="B174" s="39"/>
      <c r="C174" s="221" t="s">
        <v>222</v>
      </c>
      <c r="D174" s="221" t="s">
        <v>137</v>
      </c>
      <c r="E174" s="222" t="s">
        <v>223</v>
      </c>
      <c r="F174" s="223" t="s">
        <v>224</v>
      </c>
      <c r="G174" s="224" t="s">
        <v>225</v>
      </c>
      <c r="H174" s="225">
        <v>124.952</v>
      </c>
      <c r="I174" s="226"/>
      <c r="J174" s="226"/>
      <c r="K174" s="227">
        <f>ROUND(P174*H174,2)</f>
        <v>0</v>
      </c>
      <c r="L174" s="223" t="s">
        <v>155</v>
      </c>
      <c r="M174" s="44"/>
      <c r="N174" s="228" t="s">
        <v>1</v>
      </c>
      <c r="O174" s="229" t="s">
        <v>44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91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38"/>
      <c r="Z174" s="38"/>
      <c r="AA174" s="38"/>
      <c r="AB174" s="38"/>
      <c r="AC174" s="38"/>
      <c r="AD174" s="38"/>
      <c r="AE174" s="38"/>
      <c r="AR174" s="233" t="s">
        <v>142</v>
      </c>
      <c r="AT174" s="233" t="s">
        <v>137</v>
      </c>
      <c r="AU174" s="233" t="s">
        <v>91</v>
      </c>
      <c r="AY174" s="17" t="s">
        <v>135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7" t="s">
        <v>89</v>
      </c>
      <c r="BK174" s="234">
        <f>ROUND(P174*H174,2)</f>
        <v>0</v>
      </c>
      <c r="BL174" s="17" t="s">
        <v>142</v>
      </c>
      <c r="BM174" s="233" t="s">
        <v>226</v>
      </c>
    </row>
    <row r="175" s="2" customFormat="1">
      <c r="A175" s="38"/>
      <c r="B175" s="39"/>
      <c r="C175" s="40"/>
      <c r="D175" s="235" t="s">
        <v>144</v>
      </c>
      <c r="E175" s="40"/>
      <c r="F175" s="236" t="s">
        <v>227</v>
      </c>
      <c r="G175" s="40"/>
      <c r="H175" s="40"/>
      <c r="I175" s="237"/>
      <c r="J175" s="237"/>
      <c r="K175" s="40"/>
      <c r="L175" s="40"/>
      <c r="M175" s="44"/>
      <c r="N175" s="238"/>
      <c r="O175" s="239"/>
      <c r="P175" s="91"/>
      <c r="Q175" s="91"/>
      <c r="R175" s="91"/>
      <c r="S175" s="91"/>
      <c r="T175" s="91"/>
      <c r="U175" s="91"/>
      <c r="V175" s="91"/>
      <c r="W175" s="91"/>
      <c r="X175" s="92"/>
      <c r="Y175" s="38"/>
      <c r="Z175" s="38"/>
      <c r="AA175" s="38"/>
      <c r="AB175" s="38"/>
      <c r="AC175" s="38"/>
      <c r="AD175" s="38"/>
      <c r="AE175" s="38"/>
      <c r="AT175" s="17" t="s">
        <v>144</v>
      </c>
      <c r="AU175" s="17" t="s">
        <v>91</v>
      </c>
    </row>
    <row r="176" s="14" customFormat="1">
      <c r="A176" s="14"/>
      <c r="B176" s="252"/>
      <c r="C176" s="253"/>
      <c r="D176" s="242" t="s">
        <v>158</v>
      </c>
      <c r="E176" s="254" t="s">
        <v>1</v>
      </c>
      <c r="F176" s="255" t="s">
        <v>228</v>
      </c>
      <c r="G176" s="253"/>
      <c r="H176" s="254" t="s">
        <v>1</v>
      </c>
      <c r="I176" s="256"/>
      <c r="J176" s="256"/>
      <c r="K176" s="253"/>
      <c r="L176" s="253"/>
      <c r="M176" s="257"/>
      <c r="N176" s="258"/>
      <c r="O176" s="259"/>
      <c r="P176" s="259"/>
      <c r="Q176" s="259"/>
      <c r="R176" s="259"/>
      <c r="S176" s="259"/>
      <c r="T176" s="259"/>
      <c r="U176" s="259"/>
      <c r="V176" s="259"/>
      <c r="W176" s="259"/>
      <c r="X176" s="260"/>
      <c r="Y176" s="14"/>
      <c r="Z176" s="14"/>
      <c r="AA176" s="14"/>
      <c r="AB176" s="14"/>
      <c r="AC176" s="14"/>
      <c r="AD176" s="14"/>
      <c r="AE176" s="14"/>
      <c r="AT176" s="261" t="s">
        <v>158</v>
      </c>
      <c r="AU176" s="261" t="s">
        <v>91</v>
      </c>
      <c r="AV176" s="14" t="s">
        <v>89</v>
      </c>
      <c r="AW176" s="14" t="s">
        <v>5</v>
      </c>
      <c r="AX176" s="14" t="s">
        <v>81</v>
      </c>
      <c r="AY176" s="261" t="s">
        <v>135</v>
      </c>
    </row>
    <row r="177" s="13" customFormat="1">
      <c r="A177" s="13"/>
      <c r="B177" s="240"/>
      <c r="C177" s="241"/>
      <c r="D177" s="242" t="s">
        <v>158</v>
      </c>
      <c r="E177" s="243" t="s">
        <v>1</v>
      </c>
      <c r="F177" s="244" t="s">
        <v>229</v>
      </c>
      <c r="G177" s="241"/>
      <c r="H177" s="245">
        <v>124.952</v>
      </c>
      <c r="I177" s="246"/>
      <c r="J177" s="246"/>
      <c r="K177" s="241"/>
      <c r="L177" s="241"/>
      <c r="M177" s="247"/>
      <c r="N177" s="248"/>
      <c r="O177" s="249"/>
      <c r="P177" s="249"/>
      <c r="Q177" s="249"/>
      <c r="R177" s="249"/>
      <c r="S177" s="249"/>
      <c r="T177" s="249"/>
      <c r="U177" s="249"/>
      <c r="V177" s="249"/>
      <c r="W177" s="249"/>
      <c r="X177" s="250"/>
      <c r="Y177" s="13"/>
      <c r="Z177" s="13"/>
      <c r="AA177" s="13"/>
      <c r="AB177" s="13"/>
      <c r="AC177" s="13"/>
      <c r="AD177" s="13"/>
      <c r="AE177" s="13"/>
      <c r="AT177" s="251" t="s">
        <v>158</v>
      </c>
      <c r="AU177" s="251" t="s">
        <v>91</v>
      </c>
      <c r="AV177" s="13" t="s">
        <v>91</v>
      </c>
      <c r="AW177" s="13" t="s">
        <v>5</v>
      </c>
      <c r="AX177" s="13" t="s">
        <v>89</v>
      </c>
      <c r="AY177" s="251" t="s">
        <v>135</v>
      </c>
    </row>
    <row r="178" s="2" customFormat="1" ht="24.15" customHeight="1">
      <c r="A178" s="38"/>
      <c r="B178" s="39"/>
      <c r="C178" s="221" t="s">
        <v>230</v>
      </c>
      <c r="D178" s="221" t="s">
        <v>137</v>
      </c>
      <c r="E178" s="222" t="s">
        <v>231</v>
      </c>
      <c r="F178" s="223" t="s">
        <v>232</v>
      </c>
      <c r="G178" s="224" t="s">
        <v>162</v>
      </c>
      <c r="H178" s="225">
        <v>69.418000000000006</v>
      </c>
      <c r="I178" s="226"/>
      <c r="J178" s="226"/>
      <c r="K178" s="227">
        <f>ROUND(P178*H178,2)</f>
        <v>0</v>
      </c>
      <c r="L178" s="223" t="s">
        <v>155</v>
      </c>
      <c r="M178" s="44"/>
      <c r="N178" s="228" t="s">
        <v>1</v>
      </c>
      <c r="O178" s="229" t="s">
        <v>44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91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38"/>
      <c r="Z178" s="38"/>
      <c r="AA178" s="38"/>
      <c r="AB178" s="38"/>
      <c r="AC178" s="38"/>
      <c r="AD178" s="38"/>
      <c r="AE178" s="38"/>
      <c r="AR178" s="233" t="s">
        <v>142</v>
      </c>
      <c r="AT178" s="233" t="s">
        <v>137</v>
      </c>
      <c r="AU178" s="233" t="s">
        <v>91</v>
      </c>
      <c r="AY178" s="17" t="s">
        <v>135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7" t="s">
        <v>89</v>
      </c>
      <c r="BK178" s="234">
        <f>ROUND(P178*H178,2)</f>
        <v>0</v>
      </c>
      <c r="BL178" s="17" t="s">
        <v>142</v>
      </c>
      <c r="BM178" s="233" t="s">
        <v>233</v>
      </c>
    </row>
    <row r="179" s="2" customFormat="1">
      <c r="A179" s="38"/>
      <c r="B179" s="39"/>
      <c r="C179" s="40"/>
      <c r="D179" s="235" t="s">
        <v>144</v>
      </c>
      <c r="E179" s="40"/>
      <c r="F179" s="236" t="s">
        <v>234</v>
      </c>
      <c r="G179" s="40"/>
      <c r="H179" s="40"/>
      <c r="I179" s="237"/>
      <c r="J179" s="237"/>
      <c r="K179" s="40"/>
      <c r="L179" s="40"/>
      <c r="M179" s="44"/>
      <c r="N179" s="238"/>
      <c r="O179" s="239"/>
      <c r="P179" s="91"/>
      <c r="Q179" s="91"/>
      <c r="R179" s="91"/>
      <c r="S179" s="91"/>
      <c r="T179" s="91"/>
      <c r="U179" s="91"/>
      <c r="V179" s="91"/>
      <c r="W179" s="91"/>
      <c r="X179" s="92"/>
      <c r="Y179" s="38"/>
      <c r="Z179" s="38"/>
      <c r="AA179" s="38"/>
      <c r="AB179" s="38"/>
      <c r="AC179" s="38"/>
      <c r="AD179" s="38"/>
      <c r="AE179" s="38"/>
      <c r="AT179" s="17" t="s">
        <v>144</v>
      </c>
      <c r="AU179" s="17" t="s">
        <v>91</v>
      </c>
    </row>
    <row r="180" s="13" customFormat="1">
      <c r="A180" s="13"/>
      <c r="B180" s="240"/>
      <c r="C180" s="241"/>
      <c r="D180" s="242" t="s">
        <v>158</v>
      </c>
      <c r="E180" s="243" t="s">
        <v>1</v>
      </c>
      <c r="F180" s="244" t="s">
        <v>235</v>
      </c>
      <c r="G180" s="241"/>
      <c r="H180" s="245">
        <v>69.418000000000006</v>
      </c>
      <c r="I180" s="246"/>
      <c r="J180" s="246"/>
      <c r="K180" s="241"/>
      <c r="L180" s="241"/>
      <c r="M180" s="247"/>
      <c r="N180" s="248"/>
      <c r="O180" s="249"/>
      <c r="P180" s="249"/>
      <c r="Q180" s="249"/>
      <c r="R180" s="249"/>
      <c r="S180" s="249"/>
      <c r="T180" s="249"/>
      <c r="U180" s="249"/>
      <c r="V180" s="249"/>
      <c r="W180" s="249"/>
      <c r="X180" s="250"/>
      <c r="Y180" s="13"/>
      <c r="Z180" s="13"/>
      <c r="AA180" s="13"/>
      <c r="AB180" s="13"/>
      <c r="AC180" s="13"/>
      <c r="AD180" s="13"/>
      <c r="AE180" s="13"/>
      <c r="AT180" s="251" t="s">
        <v>158</v>
      </c>
      <c r="AU180" s="251" t="s">
        <v>91</v>
      </c>
      <c r="AV180" s="13" t="s">
        <v>91</v>
      </c>
      <c r="AW180" s="13" t="s">
        <v>5</v>
      </c>
      <c r="AX180" s="13" t="s">
        <v>89</v>
      </c>
      <c r="AY180" s="251" t="s">
        <v>135</v>
      </c>
    </row>
    <row r="181" s="2" customFormat="1" ht="24.15" customHeight="1">
      <c r="A181" s="38"/>
      <c r="B181" s="39"/>
      <c r="C181" s="221" t="s">
        <v>236</v>
      </c>
      <c r="D181" s="221" t="s">
        <v>137</v>
      </c>
      <c r="E181" s="222" t="s">
        <v>237</v>
      </c>
      <c r="F181" s="223" t="s">
        <v>238</v>
      </c>
      <c r="G181" s="224" t="s">
        <v>162</v>
      </c>
      <c r="H181" s="225">
        <v>50.570999999999998</v>
      </c>
      <c r="I181" s="226"/>
      <c r="J181" s="226"/>
      <c r="K181" s="227">
        <f>ROUND(P181*H181,2)</f>
        <v>0</v>
      </c>
      <c r="L181" s="223" t="s">
        <v>155</v>
      </c>
      <c r="M181" s="44"/>
      <c r="N181" s="228" t="s">
        <v>1</v>
      </c>
      <c r="O181" s="229" t="s">
        <v>44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91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38"/>
      <c r="Z181" s="38"/>
      <c r="AA181" s="38"/>
      <c r="AB181" s="38"/>
      <c r="AC181" s="38"/>
      <c r="AD181" s="38"/>
      <c r="AE181" s="38"/>
      <c r="AR181" s="233" t="s">
        <v>142</v>
      </c>
      <c r="AT181" s="233" t="s">
        <v>137</v>
      </c>
      <c r="AU181" s="233" t="s">
        <v>91</v>
      </c>
      <c r="AY181" s="17" t="s">
        <v>135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7" t="s">
        <v>89</v>
      </c>
      <c r="BK181" s="234">
        <f>ROUND(P181*H181,2)</f>
        <v>0</v>
      </c>
      <c r="BL181" s="17" t="s">
        <v>142</v>
      </c>
      <c r="BM181" s="233" t="s">
        <v>239</v>
      </c>
    </row>
    <row r="182" s="2" customFormat="1">
      <c r="A182" s="38"/>
      <c r="B182" s="39"/>
      <c r="C182" s="40"/>
      <c r="D182" s="235" t="s">
        <v>144</v>
      </c>
      <c r="E182" s="40"/>
      <c r="F182" s="236" t="s">
        <v>240</v>
      </c>
      <c r="G182" s="40"/>
      <c r="H182" s="40"/>
      <c r="I182" s="237"/>
      <c r="J182" s="237"/>
      <c r="K182" s="40"/>
      <c r="L182" s="40"/>
      <c r="M182" s="44"/>
      <c r="N182" s="238"/>
      <c r="O182" s="239"/>
      <c r="P182" s="91"/>
      <c r="Q182" s="91"/>
      <c r="R182" s="91"/>
      <c r="S182" s="91"/>
      <c r="T182" s="91"/>
      <c r="U182" s="91"/>
      <c r="V182" s="91"/>
      <c r="W182" s="91"/>
      <c r="X182" s="92"/>
      <c r="Y182" s="38"/>
      <c r="Z182" s="38"/>
      <c r="AA182" s="38"/>
      <c r="AB182" s="38"/>
      <c r="AC182" s="38"/>
      <c r="AD182" s="38"/>
      <c r="AE182" s="38"/>
      <c r="AT182" s="17" t="s">
        <v>144</v>
      </c>
      <c r="AU182" s="17" t="s">
        <v>91</v>
      </c>
    </row>
    <row r="183" s="13" customFormat="1">
      <c r="A183" s="13"/>
      <c r="B183" s="240"/>
      <c r="C183" s="241"/>
      <c r="D183" s="242" t="s">
        <v>158</v>
      </c>
      <c r="E183" s="243" t="s">
        <v>1</v>
      </c>
      <c r="F183" s="244" t="s">
        <v>241</v>
      </c>
      <c r="G183" s="241"/>
      <c r="H183" s="245">
        <v>50.570999999999998</v>
      </c>
      <c r="I183" s="246"/>
      <c r="J183" s="246"/>
      <c r="K183" s="241"/>
      <c r="L183" s="241"/>
      <c r="M183" s="247"/>
      <c r="N183" s="248"/>
      <c r="O183" s="249"/>
      <c r="P183" s="249"/>
      <c r="Q183" s="249"/>
      <c r="R183" s="249"/>
      <c r="S183" s="249"/>
      <c r="T183" s="249"/>
      <c r="U183" s="249"/>
      <c r="V183" s="249"/>
      <c r="W183" s="249"/>
      <c r="X183" s="250"/>
      <c r="Y183" s="13"/>
      <c r="Z183" s="13"/>
      <c r="AA183" s="13"/>
      <c r="AB183" s="13"/>
      <c r="AC183" s="13"/>
      <c r="AD183" s="13"/>
      <c r="AE183" s="13"/>
      <c r="AT183" s="251" t="s">
        <v>158</v>
      </c>
      <c r="AU183" s="251" t="s">
        <v>91</v>
      </c>
      <c r="AV183" s="13" t="s">
        <v>91</v>
      </c>
      <c r="AW183" s="13" t="s">
        <v>5</v>
      </c>
      <c r="AX183" s="13" t="s">
        <v>89</v>
      </c>
      <c r="AY183" s="251" t="s">
        <v>135</v>
      </c>
    </row>
    <row r="184" s="2" customFormat="1" ht="24.15" customHeight="1">
      <c r="A184" s="38"/>
      <c r="B184" s="39"/>
      <c r="C184" s="273" t="s">
        <v>242</v>
      </c>
      <c r="D184" s="273" t="s">
        <v>243</v>
      </c>
      <c r="E184" s="274" t="s">
        <v>244</v>
      </c>
      <c r="F184" s="275" t="s">
        <v>245</v>
      </c>
      <c r="G184" s="276" t="s">
        <v>225</v>
      </c>
      <c r="H184" s="277">
        <v>95.542000000000002</v>
      </c>
      <c r="I184" s="278"/>
      <c r="J184" s="279"/>
      <c r="K184" s="280">
        <f>ROUND(P184*H184,2)</f>
        <v>0</v>
      </c>
      <c r="L184" s="275" t="s">
        <v>155</v>
      </c>
      <c r="M184" s="281"/>
      <c r="N184" s="282" t="s">
        <v>1</v>
      </c>
      <c r="O184" s="229" t="s">
        <v>44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91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38"/>
      <c r="Z184" s="38"/>
      <c r="AA184" s="38"/>
      <c r="AB184" s="38"/>
      <c r="AC184" s="38"/>
      <c r="AD184" s="38"/>
      <c r="AE184" s="38"/>
      <c r="AR184" s="233" t="s">
        <v>192</v>
      </c>
      <c r="AT184" s="233" t="s">
        <v>243</v>
      </c>
      <c r="AU184" s="233" t="s">
        <v>91</v>
      </c>
      <c r="AY184" s="17" t="s">
        <v>135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7" t="s">
        <v>89</v>
      </c>
      <c r="BK184" s="234">
        <f>ROUND(P184*H184,2)</f>
        <v>0</v>
      </c>
      <c r="BL184" s="17" t="s">
        <v>142</v>
      </c>
      <c r="BM184" s="233" t="s">
        <v>246</v>
      </c>
    </row>
    <row r="185" s="13" customFormat="1">
      <c r="A185" s="13"/>
      <c r="B185" s="240"/>
      <c r="C185" s="241"/>
      <c r="D185" s="242" t="s">
        <v>158</v>
      </c>
      <c r="E185" s="243" t="s">
        <v>1</v>
      </c>
      <c r="F185" s="244" t="s">
        <v>247</v>
      </c>
      <c r="G185" s="241"/>
      <c r="H185" s="245">
        <v>-2.7999999999999998</v>
      </c>
      <c r="I185" s="246"/>
      <c r="J185" s="246"/>
      <c r="K185" s="241"/>
      <c r="L185" s="241"/>
      <c r="M185" s="247"/>
      <c r="N185" s="248"/>
      <c r="O185" s="249"/>
      <c r="P185" s="249"/>
      <c r="Q185" s="249"/>
      <c r="R185" s="249"/>
      <c r="S185" s="249"/>
      <c r="T185" s="249"/>
      <c r="U185" s="249"/>
      <c r="V185" s="249"/>
      <c r="W185" s="249"/>
      <c r="X185" s="250"/>
      <c r="Y185" s="13"/>
      <c r="Z185" s="13"/>
      <c r="AA185" s="13"/>
      <c r="AB185" s="13"/>
      <c r="AC185" s="13"/>
      <c r="AD185" s="13"/>
      <c r="AE185" s="13"/>
      <c r="AT185" s="251" t="s">
        <v>158</v>
      </c>
      <c r="AU185" s="251" t="s">
        <v>91</v>
      </c>
      <c r="AV185" s="13" t="s">
        <v>91</v>
      </c>
      <c r="AW185" s="13" t="s">
        <v>5</v>
      </c>
      <c r="AX185" s="13" t="s">
        <v>81</v>
      </c>
      <c r="AY185" s="251" t="s">
        <v>135</v>
      </c>
    </row>
    <row r="186" s="13" customFormat="1">
      <c r="A186" s="13"/>
      <c r="B186" s="240"/>
      <c r="C186" s="241"/>
      <c r="D186" s="242" t="s">
        <v>158</v>
      </c>
      <c r="E186" s="243" t="s">
        <v>1</v>
      </c>
      <c r="F186" s="244" t="s">
        <v>241</v>
      </c>
      <c r="G186" s="241"/>
      <c r="H186" s="245">
        <v>50.570999999999998</v>
      </c>
      <c r="I186" s="246"/>
      <c r="J186" s="246"/>
      <c r="K186" s="241"/>
      <c r="L186" s="241"/>
      <c r="M186" s="247"/>
      <c r="N186" s="248"/>
      <c r="O186" s="249"/>
      <c r="P186" s="249"/>
      <c r="Q186" s="249"/>
      <c r="R186" s="249"/>
      <c r="S186" s="249"/>
      <c r="T186" s="249"/>
      <c r="U186" s="249"/>
      <c r="V186" s="249"/>
      <c r="W186" s="249"/>
      <c r="X186" s="250"/>
      <c r="Y186" s="13"/>
      <c r="Z186" s="13"/>
      <c r="AA186" s="13"/>
      <c r="AB186" s="13"/>
      <c r="AC186" s="13"/>
      <c r="AD186" s="13"/>
      <c r="AE186" s="13"/>
      <c r="AT186" s="251" t="s">
        <v>158</v>
      </c>
      <c r="AU186" s="251" t="s">
        <v>91</v>
      </c>
      <c r="AV186" s="13" t="s">
        <v>91</v>
      </c>
      <c r="AW186" s="13" t="s">
        <v>5</v>
      </c>
      <c r="AX186" s="13" t="s">
        <v>81</v>
      </c>
      <c r="AY186" s="251" t="s">
        <v>135</v>
      </c>
    </row>
    <row r="187" s="15" customFormat="1">
      <c r="A187" s="15"/>
      <c r="B187" s="262"/>
      <c r="C187" s="263"/>
      <c r="D187" s="242" t="s">
        <v>158</v>
      </c>
      <c r="E187" s="264" t="s">
        <v>1</v>
      </c>
      <c r="F187" s="265" t="s">
        <v>183</v>
      </c>
      <c r="G187" s="263"/>
      <c r="H187" s="266">
        <v>47.771000000000001</v>
      </c>
      <c r="I187" s="267"/>
      <c r="J187" s="267"/>
      <c r="K187" s="263"/>
      <c r="L187" s="263"/>
      <c r="M187" s="268"/>
      <c r="N187" s="269"/>
      <c r="O187" s="270"/>
      <c r="P187" s="270"/>
      <c r="Q187" s="270"/>
      <c r="R187" s="270"/>
      <c r="S187" s="270"/>
      <c r="T187" s="270"/>
      <c r="U187" s="270"/>
      <c r="V187" s="270"/>
      <c r="W187" s="270"/>
      <c r="X187" s="271"/>
      <c r="Y187" s="15"/>
      <c r="Z187" s="15"/>
      <c r="AA187" s="15"/>
      <c r="AB187" s="15"/>
      <c r="AC187" s="15"/>
      <c r="AD187" s="15"/>
      <c r="AE187" s="15"/>
      <c r="AT187" s="272" t="s">
        <v>158</v>
      </c>
      <c r="AU187" s="272" t="s">
        <v>91</v>
      </c>
      <c r="AV187" s="15" t="s">
        <v>142</v>
      </c>
      <c r="AW187" s="15" t="s">
        <v>5</v>
      </c>
      <c r="AX187" s="15" t="s">
        <v>89</v>
      </c>
      <c r="AY187" s="272" t="s">
        <v>135</v>
      </c>
    </row>
    <row r="188" s="13" customFormat="1">
      <c r="A188" s="13"/>
      <c r="B188" s="240"/>
      <c r="C188" s="241"/>
      <c r="D188" s="242" t="s">
        <v>158</v>
      </c>
      <c r="E188" s="241"/>
      <c r="F188" s="244" t="s">
        <v>248</v>
      </c>
      <c r="G188" s="241"/>
      <c r="H188" s="245">
        <v>95.542000000000002</v>
      </c>
      <c r="I188" s="246"/>
      <c r="J188" s="246"/>
      <c r="K188" s="241"/>
      <c r="L188" s="241"/>
      <c r="M188" s="247"/>
      <c r="N188" s="248"/>
      <c r="O188" s="249"/>
      <c r="P188" s="249"/>
      <c r="Q188" s="249"/>
      <c r="R188" s="249"/>
      <c r="S188" s="249"/>
      <c r="T188" s="249"/>
      <c r="U188" s="249"/>
      <c r="V188" s="249"/>
      <c r="W188" s="249"/>
      <c r="X188" s="250"/>
      <c r="Y188" s="13"/>
      <c r="Z188" s="13"/>
      <c r="AA188" s="13"/>
      <c r="AB188" s="13"/>
      <c r="AC188" s="13"/>
      <c r="AD188" s="13"/>
      <c r="AE188" s="13"/>
      <c r="AT188" s="251" t="s">
        <v>158</v>
      </c>
      <c r="AU188" s="251" t="s">
        <v>91</v>
      </c>
      <c r="AV188" s="13" t="s">
        <v>91</v>
      </c>
      <c r="AW188" s="13" t="s">
        <v>4</v>
      </c>
      <c r="AX188" s="13" t="s">
        <v>89</v>
      </c>
      <c r="AY188" s="251" t="s">
        <v>135</v>
      </c>
    </row>
    <row r="189" s="2" customFormat="1" ht="24.15" customHeight="1">
      <c r="A189" s="38"/>
      <c r="B189" s="39"/>
      <c r="C189" s="273" t="s">
        <v>249</v>
      </c>
      <c r="D189" s="273" t="s">
        <v>243</v>
      </c>
      <c r="E189" s="274" t="s">
        <v>250</v>
      </c>
      <c r="F189" s="275" t="s">
        <v>251</v>
      </c>
      <c r="G189" s="276" t="s">
        <v>225</v>
      </c>
      <c r="H189" s="277">
        <v>5.5999999999999996</v>
      </c>
      <c r="I189" s="278"/>
      <c r="J189" s="279"/>
      <c r="K189" s="280">
        <f>ROUND(P189*H189,2)</f>
        <v>0</v>
      </c>
      <c r="L189" s="275" t="s">
        <v>155</v>
      </c>
      <c r="M189" s="281"/>
      <c r="N189" s="282" t="s">
        <v>1</v>
      </c>
      <c r="O189" s="229" t="s">
        <v>44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91"/>
      <c r="T189" s="231">
        <f>S189*H189</f>
        <v>0</v>
      </c>
      <c r="U189" s="231">
        <v>1</v>
      </c>
      <c r="V189" s="231">
        <f>U189*H189</f>
        <v>5.5999999999999996</v>
      </c>
      <c r="W189" s="231">
        <v>0</v>
      </c>
      <c r="X189" s="232">
        <f>W189*H189</f>
        <v>0</v>
      </c>
      <c r="Y189" s="38"/>
      <c r="Z189" s="38"/>
      <c r="AA189" s="38"/>
      <c r="AB189" s="38"/>
      <c r="AC189" s="38"/>
      <c r="AD189" s="38"/>
      <c r="AE189" s="38"/>
      <c r="AR189" s="233" t="s">
        <v>192</v>
      </c>
      <c r="AT189" s="233" t="s">
        <v>243</v>
      </c>
      <c r="AU189" s="233" t="s">
        <v>91</v>
      </c>
      <c r="AY189" s="17" t="s">
        <v>135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7" t="s">
        <v>89</v>
      </c>
      <c r="BK189" s="234">
        <f>ROUND(P189*H189,2)</f>
        <v>0</v>
      </c>
      <c r="BL189" s="17" t="s">
        <v>142</v>
      </c>
      <c r="BM189" s="233" t="s">
        <v>252</v>
      </c>
    </row>
    <row r="190" s="14" customFormat="1">
      <c r="A190" s="14"/>
      <c r="B190" s="252"/>
      <c r="C190" s="253"/>
      <c r="D190" s="242" t="s">
        <v>158</v>
      </c>
      <c r="E190" s="254" t="s">
        <v>1</v>
      </c>
      <c r="F190" s="255" t="s">
        <v>253</v>
      </c>
      <c r="G190" s="253"/>
      <c r="H190" s="254" t="s">
        <v>1</v>
      </c>
      <c r="I190" s="256"/>
      <c r="J190" s="256"/>
      <c r="K190" s="253"/>
      <c r="L190" s="253"/>
      <c r="M190" s="257"/>
      <c r="N190" s="258"/>
      <c r="O190" s="259"/>
      <c r="P190" s="259"/>
      <c r="Q190" s="259"/>
      <c r="R190" s="259"/>
      <c r="S190" s="259"/>
      <c r="T190" s="259"/>
      <c r="U190" s="259"/>
      <c r="V190" s="259"/>
      <c r="W190" s="259"/>
      <c r="X190" s="260"/>
      <c r="Y190" s="14"/>
      <c r="Z190" s="14"/>
      <c r="AA190" s="14"/>
      <c r="AB190" s="14"/>
      <c r="AC190" s="14"/>
      <c r="AD190" s="14"/>
      <c r="AE190" s="14"/>
      <c r="AT190" s="261" t="s">
        <v>158</v>
      </c>
      <c r="AU190" s="261" t="s">
        <v>91</v>
      </c>
      <c r="AV190" s="14" t="s">
        <v>89</v>
      </c>
      <c r="AW190" s="14" t="s">
        <v>5</v>
      </c>
      <c r="AX190" s="14" t="s">
        <v>81</v>
      </c>
      <c r="AY190" s="261" t="s">
        <v>135</v>
      </c>
    </row>
    <row r="191" s="14" customFormat="1">
      <c r="A191" s="14"/>
      <c r="B191" s="252"/>
      <c r="C191" s="253"/>
      <c r="D191" s="242" t="s">
        <v>158</v>
      </c>
      <c r="E191" s="254" t="s">
        <v>1</v>
      </c>
      <c r="F191" s="255" t="s">
        <v>172</v>
      </c>
      <c r="G191" s="253"/>
      <c r="H191" s="254" t="s">
        <v>1</v>
      </c>
      <c r="I191" s="256"/>
      <c r="J191" s="256"/>
      <c r="K191" s="253"/>
      <c r="L191" s="253"/>
      <c r="M191" s="257"/>
      <c r="N191" s="258"/>
      <c r="O191" s="259"/>
      <c r="P191" s="259"/>
      <c r="Q191" s="259"/>
      <c r="R191" s="259"/>
      <c r="S191" s="259"/>
      <c r="T191" s="259"/>
      <c r="U191" s="259"/>
      <c r="V191" s="259"/>
      <c r="W191" s="259"/>
      <c r="X191" s="260"/>
      <c r="Y191" s="14"/>
      <c r="Z191" s="14"/>
      <c r="AA191" s="14"/>
      <c r="AB191" s="14"/>
      <c r="AC191" s="14"/>
      <c r="AD191" s="14"/>
      <c r="AE191" s="14"/>
      <c r="AT191" s="261" t="s">
        <v>158</v>
      </c>
      <c r="AU191" s="261" t="s">
        <v>91</v>
      </c>
      <c r="AV191" s="14" t="s">
        <v>89</v>
      </c>
      <c r="AW191" s="14" t="s">
        <v>5</v>
      </c>
      <c r="AX191" s="14" t="s">
        <v>81</v>
      </c>
      <c r="AY191" s="261" t="s">
        <v>135</v>
      </c>
    </row>
    <row r="192" s="13" customFormat="1">
      <c r="A192" s="13"/>
      <c r="B192" s="240"/>
      <c r="C192" s="241"/>
      <c r="D192" s="242" t="s">
        <v>158</v>
      </c>
      <c r="E192" s="243" t="s">
        <v>1</v>
      </c>
      <c r="F192" s="244" t="s">
        <v>254</v>
      </c>
      <c r="G192" s="241"/>
      <c r="H192" s="245">
        <v>2.7999999999999998</v>
      </c>
      <c r="I192" s="246"/>
      <c r="J192" s="246"/>
      <c r="K192" s="241"/>
      <c r="L192" s="241"/>
      <c r="M192" s="247"/>
      <c r="N192" s="248"/>
      <c r="O192" s="249"/>
      <c r="P192" s="249"/>
      <c r="Q192" s="249"/>
      <c r="R192" s="249"/>
      <c r="S192" s="249"/>
      <c r="T192" s="249"/>
      <c r="U192" s="249"/>
      <c r="V192" s="249"/>
      <c r="W192" s="249"/>
      <c r="X192" s="250"/>
      <c r="Y192" s="13"/>
      <c r="Z192" s="13"/>
      <c r="AA192" s="13"/>
      <c r="AB192" s="13"/>
      <c r="AC192" s="13"/>
      <c r="AD192" s="13"/>
      <c r="AE192" s="13"/>
      <c r="AT192" s="251" t="s">
        <v>158</v>
      </c>
      <c r="AU192" s="251" t="s">
        <v>91</v>
      </c>
      <c r="AV192" s="13" t="s">
        <v>91</v>
      </c>
      <c r="AW192" s="13" t="s">
        <v>5</v>
      </c>
      <c r="AX192" s="13" t="s">
        <v>89</v>
      </c>
      <c r="AY192" s="251" t="s">
        <v>135</v>
      </c>
    </row>
    <row r="193" s="13" customFormat="1">
      <c r="A193" s="13"/>
      <c r="B193" s="240"/>
      <c r="C193" s="241"/>
      <c r="D193" s="242" t="s">
        <v>158</v>
      </c>
      <c r="E193" s="241"/>
      <c r="F193" s="244" t="s">
        <v>255</v>
      </c>
      <c r="G193" s="241"/>
      <c r="H193" s="245">
        <v>5.5999999999999996</v>
      </c>
      <c r="I193" s="246"/>
      <c r="J193" s="246"/>
      <c r="K193" s="241"/>
      <c r="L193" s="241"/>
      <c r="M193" s="247"/>
      <c r="N193" s="248"/>
      <c r="O193" s="249"/>
      <c r="P193" s="249"/>
      <c r="Q193" s="249"/>
      <c r="R193" s="249"/>
      <c r="S193" s="249"/>
      <c r="T193" s="249"/>
      <c r="U193" s="249"/>
      <c r="V193" s="249"/>
      <c r="W193" s="249"/>
      <c r="X193" s="250"/>
      <c r="Y193" s="13"/>
      <c r="Z193" s="13"/>
      <c r="AA193" s="13"/>
      <c r="AB193" s="13"/>
      <c r="AC193" s="13"/>
      <c r="AD193" s="13"/>
      <c r="AE193" s="13"/>
      <c r="AT193" s="251" t="s">
        <v>158</v>
      </c>
      <c r="AU193" s="251" t="s">
        <v>91</v>
      </c>
      <c r="AV193" s="13" t="s">
        <v>91</v>
      </c>
      <c r="AW193" s="13" t="s">
        <v>4</v>
      </c>
      <c r="AX193" s="13" t="s">
        <v>89</v>
      </c>
      <c r="AY193" s="251" t="s">
        <v>135</v>
      </c>
    </row>
    <row r="194" s="2" customFormat="1" ht="24.15" customHeight="1">
      <c r="A194" s="38"/>
      <c r="B194" s="39"/>
      <c r="C194" s="221" t="s">
        <v>256</v>
      </c>
      <c r="D194" s="221" t="s">
        <v>137</v>
      </c>
      <c r="E194" s="222" t="s">
        <v>257</v>
      </c>
      <c r="F194" s="223" t="s">
        <v>258</v>
      </c>
      <c r="G194" s="224" t="s">
        <v>162</v>
      </c>
      <c r="H194" s="225">
        <v>9.1590000000000007</v>
      </c>
      <c r="I194" s="226"/>
      <c r="J194" s="226"/>
      <c r="K194" s="227">
        <f>ROUND(P194*H194,2)</f>
        <v>0</v>
      </c>
      <c r="L194" s="223" t="s">
        <v>155</v>
      </c>
      <c r="M194" s="44"/>
      <c r="N194" s="228" t="s">
        <v>1</v>
      </c>
      <c r="O194" s="229" t="s">
        <v>44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91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38"/>
      <c r="Z194" s="38"/>
      <c r="AA194" s="38"/>
      <c r="AB194" s="38"/>
      <c r="AC194" s="38"/>
      <c r="AD194" s="38"/>
      <c r="AE194" s="38"/>
      <c r="AR194" s="233" t="s">
        <v>142</v>
      </c>
      <c r="AT194" s="233" t="s">
        <v>137</v>
      </c>
      <c r="AU194" s="233" t="s">
        <v>91</v>
      </c>
      <c r="AY194" s="17" t="s">
        <v>135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7" t="s">
        <v>89</v>
      </c>
      <c r="BK194" s="234">
        <f>ROUND(P194*H194,2)</f>
        <v>0</v>
      </c>
      <c r="BL194" s="17" t="s">
        <v>142</v>
      </c>
      <c r="BM194" s="233" t="s">
        <v>259</v>
      </c>
    </row>
    <row r="195" s="2" customFormat="1">
      <c r="A195" s="38"/>
      <c r="B195" s="39"/>
      <c r="C195" s="40"/>
      <c r="D195" s="235" t="s">
        <v>144</v>
      </c>
      <c r="E195" s="40"/>
      <c r="F195" s="236" t="s">
        <v>260</v>
      </c>
      <c r="G195" s="40"/>
      <c r="H195" s="40"/>
      <c r="I195" s="237"/>
      <c r="J195" s="237"/>
      <c r="K195" s="40"/>
      <c r="L195" s="40"/>
      <c r="M195" s="44"/>
      <c r="N195" s="238"/>
      <c r="O195" s="239"/>
      <c r="P195" s="91"/>
      <c r="Q195" s="91"/>
      <c r="R195" s="91"/>
      <c r="S195" s="91"/>
      <c r="T195" s="91"/>
      <c r="U195" s="91"/>
      <c r="V195" s="91"/>
      <c r="W195" s="91"/>
      <c r="X195" s="92"/>
      <c r="Y195" s="38"/>
      <c r="Z195" s="38"/>
      <c r="AA195" s="38"/>
      <c r="AB195" s="38"/>
      <c r="AC195" s="38"/>
      <c r="AD195" s="38"/>
      <c r="AE195" s="38"/>
      <c r="AT195" s="17" t="s">
        <v>144</v>
      </c>
      <c r="AU195" s="17" t="s">
        <v>91</v>
      </c>
    </row>
    <row r="196" s="14" customFormat="1">
      <c r="A196" s="14"/>
      <c r="B196" s="252"/>
      <c r="C196" s="253"/>
      <c r="D196" s="242" t="s">
        <v>158</v>
      </c>
      <c r="E196" s="254" t="s">
        <v>1</v>
      </c>
      <c r="F196" s="255" t="s">
        <v>261</v>
      </c>
      <c r="G196" s="253"/>
      <c r="H196" s="254" t="s">
        <v>1</v>
      </c>
      <c r="I196" s="256"/>
      <c r="J196" s="256"/>
      <c r="K196" s="253"/>
      <c r="L196" s="253"/>
      <c r="M196" s="257"/>
      <c r="N196" s="258"/>
      <c r="O196" s="259"/>
      <c r="P196" s="259"/>
      <c r="Q196" s="259"/>
      <c r="R196" s="259"/>
      <c r="S196" s="259"/>
      <c r="T196" s="259"/>
      <c r="U196" s="259"/>
      <c r="V196" s="259"/>
      <c r="W196" s="259"/>
      <c r="X196" s="260"/>
      <c r="Y196" s="14"/>
      <c r="Z196" s="14"/>
      <c r="AA196" s="14"/>
      <c r="AB196" s="14"/>
      <c r="AC196" s="14"/>
      <c r="AD196" s="14"/>
      <c r="AE196" s="14"/>
      <c r="AT196" s="261" t="s">
        <v>158</v>
      </c>
      <c r="AU196" s="261" t="s">
        <v>91</v>
      </c>
      <c r="AV196" s="14" t="s">
        <v>89</v>
      </c>
      <c r="AW196" s="14" t="s">
        <v>5</v>
      </c>
      <c r="AX196" s="14" t="s">
        <v>81</v>
      </c>
      <c r="AY196" s="261" t="s">
        <v>135</v>
      </c>
    </row>
    <row r="197" s="13" customFormat="1">
      <c r="A197" s="13"/>
      <c r="B197" s="240"/>
      <c r="C197" s="241"/>
      <c r="D197" s="242" t="s">
        <v>158</v>
      </c>
      <c r="E197" s="243" t="s">
        <v>1</v>
      </c>
      <c r="F197" s="244" t="s">
        <v>262</v>
      </c>
      <c r="G197" s="241"/>
      <c r="H197" s="245">
        <v>0.436</v>
      </c>
      <c r="I197" s="246"/>
      <c r="J197" s="246"/>
      <c r="K197" s="241"/>
      <c r="L197" s="241"/>
      <c r="M197" s="247"/>
      <c r="N197" s="248"/>
      <c r="O197" s="249"/>
      <c r="P197" s="249"/>
      <c r="Q197" s="249"/>
      <c r="R197" s="249"/>
      <c r="S197" s="249"/>
      <c r="T197" s="249"/>
      <c r="U197" s="249"/>
      <c r="V197" s="249"/>
      <c r="W197" s="249"/>
      <c r="X197" s="250"/>
      <c r="Y197" s="13"/>
      <c r="Z197" s="13"/>
      <c r="AA197" s="13"/>
      <c r="AB197" s="13"/>
      <c r="AC197" s="13"/>
      <c r="AD197" s="13"/>
      <c r="AE197" s="13"/>
      <c r="AT197" s="251" t="s">
        <v>158</v>
      </c>
      <c r="AU197" s="251" t="s">
        <v>91</v>
      </c>
      <c r="AV197" s="13" t="s">
        <v>91</v>
      </c>
      <c r="AW197" s="13" t="s">
        <v>5</v>
      </c>
      <c r="AX197" s="13" t="s">
        <v>81</v>
      </c>
      <c r="AY197" s="251" t="s">
        <v>135</v>
      </c>
    </row>
    <row r="198" s="14" customFormat="1">
      <c r="A198" s="14"/>
      <c r="B198" s="252"/>
      <c r="C198" s="253"/>
      <c r="D198" s="242" t="s">
        <v>158</v>
      </c>
      <c r="E198" s="254" t="s">
        <v>1</v>
      </c>
      <c r="F198" s="255" t="s">
        <v>179</v>
      </c>
      <c r="G198" s="253"/>
      <c r="H198" s="254" t="s">
        <v>1</v>
      </c>
      <c r="I198" s="256"/>
      <c r="J198" s="256"/>
      <c r="K198" s="253"/>
      <c r="L198" s="253"/>
      <c r="M198" s="257"/>
      <c r="N198" s="258"/>
      <c r="O198" s="259"/>
      <c r="P198" s="259"/>
      <c r="Q198" s="259"/>
      <c r="R198" s="259"/>
      <c r="S198" s="259"/>
      <c r="T198" s="259"/>
      <c r="U198" s="259"/>
      <c r="V198" s="259"/>
      <c r="W198" s="259"/>
      <c r="X198" s="260"/>
      <c r="Y198" s="14"/>
      <c r="Z198" s="14"/>
      <c r="AA198" s="14"/>
      <c r="AB198" s="14"/>
      <c r="AC198" s="14"/>
      <c r="AD198" s="14"/>
      <c r="AE198" s="14"/>
      <c r="AT198" s="261" t="s">
        <v>158</v>
      </c>
      <c r="AU198" s="261" t="s">
        <v>91</v>
      </c>
      <c r="AV198" s="14" t="s">
        <v>89</v>
      </c>
      <c r="AW198" s="14" t="s">
        <v>5</v>
      </c>
      <c r="AX198" s="14" t="s">
        <v>81</v>
      </c>
      <c r="AY198" s="261" t="s">
        <v>135</v>
      </c>
    </row>
    <row r="199" s="13" customFormat="1">
      <c r="A199" s="13"/>
      <c r="B199" s="240"/>
      <c r="C199" s="241"/>
      <c r="D199" s="242" t="s">
        <v>158</v>
      </c>
      <c r="E199" s="243" t="s">
        <v>1</v>
      </c>
      <c r="F199" s="244" t="s">
        <v>263</v>
      </c>
      <c r="G199" s="241"/>
      <c r="H199" s="245">
        <v>8.7230000000000008</v>
      </c>
      <c r="I199" s="246"/>
      <c r="J199" s="246"/>
      <c r="K199" s="241"/>
      <c r="L199" s="241"/>
      <c r="M199" s="247"/>
      <c r="N199" s="248"/>
      <c r="O199" s="249"/>
      <c r="P199" s="249"/>
      <c r="Q199" s="249"/>
      <c r="R199" s="249"/>
      <c r="S199" s="249"/>
      <c r="T199" s="249"/>
      <c r="U199" s="249"/>
      <c r="V199" s="249"/>
      <c r="W199" s="249"/>
      <c r="X199" s="250"/>
      <c r="Y199" s="13"/>
      <c r="Z199" s="13"/>
      <c r="AA199" s="13"/>
      <c r="AB199" s="13"/>
      <c r="AC199" s="13"/>
      <c r="AD199" s="13"/>
      <c r="AE199" s="13"/>
      <c r="AT199" s="251" t="s">
        <v>158</v>
      </c>
      <c r="AU199" s="251" t="s">
        <v>91</v>
      </c>
      <c r="AV199" s="13" t="s">
        <v>91</v>
      </c>
      <c r="AW199" s="13" t="s">
        <v>5</v>
      </c>
      <c r="AX199" s="13" t="s">
        <v>81</v>
      </c>
      <c r="AY199" s="251" t="s">
        <v>135</v>
      </c>
    </row>
    <row r="200" s="15" customFormat="1">
      <c r="A200" s="15"/>
      <c r="B200" s="262"/>
      <c r="C200" s="263"/>
      <c r="D200" s="242" t="s">
        <v>158</v>
      </c>
      <c r="E200" s="264" t="s">
        <v>1</v>
      </c>
      <c r="F200" s="265" t="s">
        <v>183</v>
      </c>
      <c r="G200" s="263"/>
      <c r="H200" s="266">
        <v>9.1590000000000007</v>
      </c>
      <c r="I200" s="267"/>
      <c r="J200" s="267"/>
      <c r="K200" s="263"/>
      <c r="L200" s="263"/>
      <c r="M200" s="268"/>
      <c r="N200" s="269"/>
      <c r="O200" s="270"/>
      <c r="P200" s="270"/>
      <c r="Q200" s="270"/>
      <c r="R200" s="270"/>
      <c r="S200" s="270"/>
      <c r="T200" s="270"/>
      <c r="U200" s="270"/>
      <c r="V200" s="270"/>
      <c r="W200" s="270"/>
      <c r="X200" s="271"/>
      <c r="Y200" s="15"/>
      <c r="Z200" s="15"/>
      <c r="AA200" s="15"/>
      <c r="AB200" s="15"/>
      <c r="AC200" s="15"/>
      <c r="AD200" s="15"/>
      <c r="AE200" s="15"/>
      <c r="AT200" s="272" t="s">
        <v>158</v>
      </c>
      <c r="AU200" s="272" t="s">
        <v>91</v>
      </c>
      <c r="AV200" s="15" t="s">
        <v>142</v>
      </c>
      <c r="AW200" s="15" t="s">
        <v>5</v>
      </c>
      <c r="AX200" s="15" t="s">
        <v>89</v>
      </c>
      <c r="AY200" s="272" t="s">
        <v>135</v>
      </c>
    </row>
    <row r="201" s="2" customFormat="1" ht="24.15" customHeight="1">
      <c r="A201" s="38"/>
      <c r="B201" s="39"/>
      <c r="C201" s="273" t="s">
        <v>264</v>
      </c>
      <c r="D201" s="273" t="s">
        <v>243</v>
      </c>
      <c r="E201" s="274" t="s">
        <v>265</v>
      </c>
      <c r="F201" s="275" t="s">
        <v>266</v>
      </c>
      <c r="G201" s="276" t="s">
        <v>225</v>
      </c>
      <c r="H201" s="277">
        <v>18.318000000000001</v>
      </c>
      <c r="I201" s="278"/>
      <c r="J201" s="279"/>
      <c r="K201" s="280">
        <f>ROUND(P201*H201,2)</f>
        <v>0</v>
      </c>
      <c r="L201" s="275" t="s">
        <v>155</v>
      </c>
      <c r="M201" s="281"/>
      <c r="N201" s="282" t="s">
        <v>1</v>
      </c>
      <c r="O201" s="229" t="s">
        <v>44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91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38"/>
      <c r="Z201" s="38"/>
      <c r="AA201" s="38"/>
      <c r="AB201" s="38"/>
      <c r="AC201" s="38"/>
      <c r="AD201" s="38"/>
      <c r="AE201" s="38"/>
      <c r="AR201" s="233" t="s">
        <v>192</v>
      </c>
      <c r="AT201" s="233" t="s">
        <v>243</v>
      </c>
      <c r="AU201" s="233" t="s">
        <v>91</v>
      </c>
      <c r="AY201" s="17" t="s">
        <v>135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7" t="s">
        <v>89</v>
      </c>
      <c r="BK201" s="234">
        <f>ROUND(P201*H201,2)</f>
        <v>0</v>
      </c>
      <c r="BL201" s="17" t="s">
        <v>142</v>
      </c>
      <c r="BM201" s="233" t="s">
        <v>267</v>
      </c>
    </row>
    <row r="202" s="13" customFormat="1">
      <c r="A202" s="13"/>
      <c r="B202" s="240"/>
      <c r="C202" s="241"/>
      <c r="D202" s="242" t="s">
        <v>158</v>
      </c>
      <c r="E202" s="241"/>
      <c r="F202" s="244" t="s">
        <v>268</v>
      </c>
      <c r="G202" s="241"/>
      <c r="H202" s="245">
        <v>18.318000000000001</v>
      </c>
      <c r="I202" s="246"/>
      <c r="J202" s="246"/>
      <c r="K202" s="241"/>
      <c r="L202" s="241"/>
      <c r="M202" s="247"/>
      <c r="N202" s="248"/>
      <c r="O202" s="249"/>
      <c r="P202" s="249"/>
      <c r="Q202" s="249"/>
      <c r="R202" s="249"/>
      <c r="S202" s="249"/>
      <c r="T202" s="249"/>
      <c r="U202" s="249"/>
      <c r="V202" s="249"/>
      <c r="W202" s="249"/>
      <c r="X202" s="250"/>
      <c r="Y202" s="13"/>
      <c r="Z202" s="13"/>
      <c r="AA202" s="13"/>
      <c r="AB202" s="13"/>
      <c r="AC202" s="13"/>
      <c r="AD202" s="13"/>
      <c r="AE202" s="13"/>
      <c r="AT202" s="251" t="s">
        <v>158</v>
      </c>
      <c r="AU202" s="251" t="s">
        <v>91</v>
      </c>
      <c r="AV202" s="13" t="s">
        <v>91</v>
      </c>
      <c r="AW202" s="13" t="s">
        <v>4</v>
      </c>
      <c r="AX202" s="13" t="s">
        <v>89</v>
      </c>
      <c r="AY202" s="251" t="s">
        <v>135</v>
      </c>
    </row>
    <row r="203" s="2" customFormat="1" ht="37.8" customHeight="1">
      <c r="A203" s="38"/>
      <c r="B203" s="39"/>
      <c r="C203" s="221" t="s">
        <v>269</v>
      </c>
      <c r="D203" s="221" t="s">
        <v>137</v>
      </c>
      <c r="E203" s="222" t="s">
        <v>270</v>
      </c>
      <c r="F203" s="223" t="s">
        <v>271</v>
      </c>
      <c r="G203" s="224" t="s">
        <v>154</v>
      </c>
      <c r="H203" s="225">
        <v>272</v>
      </c>
      <c r="I203" s="226"/>
      <c r="J203" s="226"/>
      <c r="K203" s="227">
        <f>ROUND(P203*H203,2)</f>
        <v>0</v>
      </c>
      <c r="L203" s="223" t="s">
        <v>155</v>
      </c>
      <c r="M203" s="44"/>
      <c r="N203" s="228" t="s">
        <v>1</v>
      </c>
      <c r="O203" s="229" t="s">
        <v>44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91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38"/>
      <c r="Z203" s="38"/>
      <c r="AA203" s="38"/>
      <c r="AB203" s="38"/>
      <c r="AC203" s="38"/>
      <c r="AD203" s="38"/>
      <c r="AE203" s="38"/>
      <c r="AR203" s="233" t="s">
        <v>142</v>
      </c>
      <c r="AT203" s="233" t="s">
        <v>137</v>
      </c>
      <c r="AU203" s="233" t="s">
        <v>91</v>
      </c>
      <c r="AY203" s="17" t="s">
        <v>135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7" t="s">
        <v>89</v>
      </c>
      <c r="BK203" s="234">
        <f>ROUND(P203*H203,2)</f>
        <v>0</v>
      </c>
      <c r="BL203" s="17" t="s">
        <v>142</v>
      </c>
      <c r="BM203" s="233" t="s">
        <v>272</v>
      </c>
    </row>
    <row r="204" s="2" customFormat="1">
      <c r="A204" s="38"/>
      <c r="B204" s="39"/>
      <c r="C204" s="40"/>
      <c r="D204" s="235" t="s">
        <v>144</v>
      </c>
      <c r="E204" s="40"/>
      <c r="F204" s="236" t="s">
        <v>273</v>
      </c>
      <c r="G204" s="40"/>
      <c r="H204" s="40"/>
      <c r="I204" s="237"/>
      <c r="J204" s="237"/>
      <c r="K204" s="40"/>
      <c r="L204" s="40"/>
      <c r="M204" s="44"/>
      <c r="N204" s="238"/>
      <c r="O204" s="239"/>
      <c r="P204" s="91"/>
      <c r="Q204" s="91"/>
      <c r="R204" s="91"/>
      <c r="S204" s="91"/>
      <c r="T204" s="91"/>
      <c r="U204" s="91"/>
      <c r="V204" s="91"/>
      <c r="W204" s="91"/>
      <c r="X204" s="92"/>
      <c r="Y204" s="38"/>
      <c r="Z204" s="38"/>
      <c r="AA204" s="38"/>
      <c r="AB204" s="38"/>
      <c r="AC204" s="38"/>
      <c r="AD204" s="38"/>
      <c r="AE204" s="38"/>
      <c r="AT204" s="17" t="s">
        <v>144</v>
      </c>
      <c r="AU204" s="17" t="s">
        <v>91</v>
      </c>
    </row>
    <row r="205" s="13" customFormat="1">
      <c r="A205" s="13"/>
      <c r="B205" s="240"/>
      <c r="C205" s="241"/>
      <c r="D205" s="242" t="s">
        <v>158</v>
      </c>
      <c r="E205" s="243" t="s">
        <v>1</v>
      </c>
      <c r="F205" s="244" t="s">
        <v>274</v>
      </c>
      <c r="G205" s="241"/>
      <c r="H205" s="245">
        <v>272</v>
      </c>
      <c r="I205" s="246"/>
      <c r="J205" s="246"/>
      <c r="K205" s="241"/>
      <c r="L205" s="241"/>
      <c r="M205" s="247"/>
      <c r="N205" s="248"/>
      <c r="O205" s="249"/>
      <c r="P205" s="249"/>
      <c r="Q205" s="249"/>
      <c r="R205" s="249"/>
      <c r="S205" s="249"/>
      <c r="T205" s="249"/>
      <c r="U205" s="249"/>
      <c r="V205" s="249"/>
      <c r="W205" s="249"/>
      <c r="X205" s="250"/>
      <c r="Y205" s="13"/>
      <c r="Z205" s="13"/>
      <c r="AA205" s="13"/>
      <c r="AB205" s="13"/>
      <c r="AC205" s="13"/>
      <c r="AD205" s="13"/>
      <c r="AE205" s="13"/>
      <c r="AT205" s="251" t="s">
        <v>158</v>
      </c>
      <c r="AU205" s="251" t="s">
        <v>91</v>
      </c>
      <c r="AV205" s="13" t="s">
        <v>91</v>
      </c>
      <c r="AW205" s="13" t="s">
        <v>5</v>
      </c>
      <c r="AX205" s="13" t="s">
        <v>89</v>
      </c>
      <c r="AY205" s="251" t="s">
        <v>135</v>
      </c>
    </row>
    <row r="206" s="2" customFormat="1" ht="21.75" customHeight="1">
      <c r="A206" s="38"/>
      <c r="B206" s="39"/>
      <c r="C206" s="221" t="s">
        <v>8</v>
      </c>
      <c r="D206" s="221" t="s">
        <v>137</v>
      </c>
      <c r="E206" s="222" t="s">
        <v>275</v>
      </c>
      <c r="F206" s="223" t="s">
        <v>276</v>
      </c>
      <c r="G206" s="224" t="s">
        <v>154</v>
      </c>
      <c r="H206" s="225">
        <v>32</v>
      </c>
      <c r="I206" s="226"/>
      <c r="J206" s="226"/>
      <c r="K206" s="227">
        <f>ROUND(P206*H206,2)</f>
        <v>0</v>
      </c>
      <c r="L206" s="223" t="s">
        <v>1</v>
      </c>
      <c r="M206" s="44"/>
      <c r="N206" s="228" t="s">
        <v>1</v>
      </c>
      <c r="O206" s="229" t="s">
        <v>44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91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38"/>
      <c r="Z206" s="38"/>
      <c r="AA206" s="38"/>
      <c r="AB206" s="38"/>
      <c r="AC206" s="38"/>
      <c r="AD206" s="38"/>
      <c r="AE206" s="38"/>
      <c r="AR206" s="233" t="s">
        <v>142</v>
      </c>
      <c r="AT206" s="233" t="s">
        <v>137</v>
      </c>
      <c r="AU206" s="233" t="s">
        <v>91</v>
      </c>
      <c r="AY206" s="17" t="s">
        <v>135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7" t="s">
        <v>89</v>
      </c>
      <c r="BK206" s="234">
        <f>ROUND(P206*H206,2)</f>
        <v>0</v>
      </c>
      <c r="BL206" s="17" t="s">
        <v>142</v>
      </c>
      <c r="BM206" s="233" t="s">
        <v>277</v>
      </c>
    </row>
    <row r="207" s="13" customFormat="1">
      <c r="A207" s="13"/>
      <c r="B207" s="240"/>
      <c r="C207" s="241"/>
      <c r="D207" s="242" t="s">
        <v>158</v>
      </c>
      <c r="E207" s="243" t="s">
        <v>1</v>
      </c>
      <c r="F207" s="244" t="s">
        <v>278</v>
      </c>
      <c r="G207" s="241"/>
      <c r="H207" s="245">
        <v>32</v>
      </c>
      <c r="I207" s="246"/>
      <c r="J207" s="246"/>
      <c r="K207" s="241"/>
      <c r="L207" s="241"/>
      <c r="M207" s="247"/>
      <c r="N207" s="248"/>
      <c r="O207" s="249"/>
      <c r="P207" s="249"/>
      <c r="Q207" s="249"/>
      <c r="R207" s="249"/>
      <c r="S207" s="249"/>
      <c r="T207" s="249"/>
      <c r="U207" s="249"/>
      <c r="V207" s="249"/>
      <c r="W207" s="249"/>
      <c r="X207" s="250"/>
      <c r="Y207" s="13"/>
      <c r="Z207" s="13"/>
      <c r="AA207" s="13"/>
      <c r="AB207" s="13"/>
      <c r="AC207" s="13"/>
      <c r="AD207" s="13"/>
      <c r="AE207" s="13"/>
      <c r="AT207" s="251" t="s">
        <v>158</v>
      </c>
      <c r="AU207" s="251" t="s">
        <v>91</v>
      </c>
      <c r="AV207" s="13" t="s">
        <v>91</v>
      </c>
      <c r="AW207" s="13" t="s">
        <v>5</v>
      </c>
      <c r="AX207" s="13" t="s">
        <v>89</v>
      </c>
      <c r="AY207" s="251" t="s">
        <v>135</v>
      </c>
    </row>
    <row r="208" s="2" customFormat="1" ht="24.15" customHeight="1">
      <c r="A208" s="38"/>
      <c r="B208" s="39"/>
      <c r="C208" s="221" t="s">
        <v>279</v>
      </c>
      <c r="D208" s="221" t="s">
        <v>137</v>
      </c>
      <c r="E208" s="222" t="s">
        <v>280</v>
      </c>
      <c r="F208" s="223" t="s">
        <v>281</v>
      </c>
      <c r="G208" s="224" t="s">
        <v>154</v>
      </c>
      <c r="H208" s="225">
        <v>83.969999999999999</v>
      </c>
      <c r="I208" s="226"/>
      <c r="J208" s="226"/>
      <c r="K208" s="227">
        <f>ROUND(P208*H208,2)</f>
        <v>0</v>
      </c>
      <c r="L208" s="223" t="s">
        <v>155</v>
      </c>
      <c r="M208" s="44"/>
      <c r="N208" s="228" t="s">
        <v>1</v>
      </c>
      <c r="O208" s="229" t="s">
        <v>44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91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38"/>
      <c r="Z208" s="38"/>
      <c r="AA208" s="38"/>
      <c r="AB208" s="38"/>
      <c r="AC208" s="38"/>
      <c r="AD208" s="38"/>
      <c r="AE208" s="38"/>
      <c r="AR208" s="233" t="s">
        <v>142</v>
      </c>
      <c r="AT208" s="233" t="s">
        <v>137</v>
      </c>
      <c r="AU208" s="233" t="s">
        <v>91</v>
      </c>
      <c r="AY208" s="17" t="s">
        <v>135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7" t="s">
        <v>89</v>
      </c>
      <c r="BK208" s="234">
        <f>ROUND(P208*H208,2)</f>
        <v>0</v>
      </c>
      <c r="BL208" s="17" t="s">
        <v>142</v>
      </c>
      <c r="BM208" s="233" t="s">
        <v>282</v>
      </c>
    </row>
    <row r="209" s="2" customFormat="1">
      <c r="A209" s="38"/>
      <c r="B209" s="39"/>
      <c r="C209" s="40"/>
      <c r="D209" s="235" t="s">
        <v>144</v>
      </c>
      <c r="E209" s="40"/>
      <c r="F209" s="236" t="s">
        <v>283</v>
      </c>
      <c r="G209" s="40"/>
      <c r="H209" s="40"/>
      <c r="I209" s="237"/>
      <c r="J209" s="237"/>
      <c r="K209" s="40"/>
      <c r="L209" s="40"/>
      <c r="M209" s="44"/>
      <c r="N209" s="238"/>
      <c r="O209" s="239"/>
      <c r="P209" s="91"/>
      <c r="Q209" s="91"/>
      <c r="R209" s="91"/>
      <c r="S209" s="91"/>
      <c r="T209" s="91"/>
      <c r="U209" s="91"/>
      <c r="V209" s="91"/>
      <c r="W209" s="91"/>
      <c r="X209" s="92"/>
      <c r="Y209" s="38"/>
      <c r="Z209" s="38"/>
      <c r="AA209" s="38"/>
      <c r="AB209" s="38"/>
      <c r="AC209" s="38"/>
      <c r="AD209" s="38"/>
      <c r="AE209" s="38"/>
      <c r="AT209" s="17" t="s">
        <v>144</v>
      </c>
      <c r="AU209" s="17" t="s">
        <v>91</v>
      </c>
    </row>
    <row r="210" s="2" customFormat="1" ht="24.15" customHeight="1">
      <c r="A210" s="38"/>
      <c r="B210" s="39"/>
      <c r="C210" s="221" t="s">
        <v>284</v>
      </c>
      <c r="D210" s="221" t="s">
        <v>137</v>
      </c>
      <c r="E210" s="222" t="s">
        <v>285</v>
      </c>
      <c r="F210" s="223" t="s">
        <v>286</v>
      </c>
      <c r="G210" s="224" t="s">
        <v>154</v>
      </c>
      <c r="H210" s="225">
        <v>272</v>
      </c>
      <c r="I210" s="226"/>
      <c r="J210" s="226"/>
      <c r="K210" s="227">
        <f>ROUND(P210*H210,2)</f>
        <v>0</v>
      </c>
      <c r="L210" s="223" t="s">
        <v>155</v>
      </c>
      <c r="M210" s="44"/>
      <c r="N210" s="228" t="s">
        <v>1</v>
      </c>
      <c r="O210" s="229" t="s">
        <v>44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91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38"/>
      <c r="Z210" s="38"/>
      <c r="AA210" s="38"/>
      <c r="AB210" s="38"/>
      <c r="AC210" s="38"/>
      <c r="AD210" s="38"/>
      <c r="AE210" s="38"/>
      <c r="AR210" s="233" t="s">
        <v>142</v>
      </c>
      <c r="AT210" s="233" t="s">
        <v>137</v>
      </c>
      <c r="AU210" s="233" t="s">
        <v>91</v>
      </c>
      <c r="AY210" s="17" t="s">
        <v>135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7" t="s">
        <v>89</v>
      </c>
      <c r="BK210" s="234">
        <f>ROUND(P210*H210,2)</f>
        <v>0</v>
      </c>
      <c r="BL210" s="17" t="s">
        <v>142</v>
      </c>
      <c r="BM210" s="233" t="s">
        <v>287</v>
      </c>
    </row>
    <row r="211" s="2" customFormat="1">
      <c r="A211" s="38"/>
      <c r="B211" s="39"/>
      <c r="C211" s="40"/>
      <c r="D211" s="235" t="s">
        <v>144</v>
      </c>
      <c r="E211" s="40"/>
      <c r="F211" s="236" t="s">
        <v>288</v>
      </c>
      <c r="G211" s="40"/>
      <c r="H211" s="40"/>
      <c r="I211" s="237"/>
      <c r="J211" s="237"/>
      <c r="K211" s="40"/>
      <c r="L211" s="40"/>
      <c r="M211" s="44"/>
      <c r="N211" s="238"/>
      <c r="O211" s="239"/>
      <c r="P211" s="91"/>
      <c r="Q211" s="91"/>
      <c r="R211" s="91"/>
      <c r="S211" s="91"/>
      <c r="T211" s="91"/>
      <c r="U211" s="91"/>
      <c r="V211" s="91"/>
      <c r="W211" s="91"/>
      <c r="X211" s="92"/>
      <c r="Y211" s="38"/>
      <c r="Z211" s="38"/>
      <c r="AA211" s="38"/>
      <c r="AB211" s="38"/>
      <c r="AC211" s="38"/>
      <c r="AD211" s="38"/>
      <c r="AE211" s="38"/>
      <c r="AT211" s="17" t="s">
        <v>144</v>
      </c>
      <c r="AU211" s="17" t="s">
        <v>91</v>
      </c>
    </row>
    <row r="212" s="2" customFormat="1" ht="24.15" customHeight="1">
      <c r="A212" s="38"/>
      <c r="B212" s="39"/>
      <c r="C212" s="273" t="s">
        <v>289</v>
      </c>
      <c r="D212" s="273" t="s">
        <v>243</v>
      </c>
      <c r="E212" s="274" t="s">
        <v>290</v>
      </c>
      <c r="F212" s="275" t="s">
        <v>291</v>
      </c>
      <c r="G212" s="276" t="s">
        <v>292</v>
      </c>
      <c r="H212" s="277">
        <v>5.4400000000000004</v>
      </c>
      <c r="I212" s="278"/>
      <c r="J212" s="279"/>
      <c r="K212" s="280">
        <f>ROUND(P212*H212,2)</f>
        <v>0</v>
      </c>
      <c r="L212" s="275" t="s">
        <v>155</v>
      </c>
      <c r="M212" s="281"/>
      <c r="N212" s="282" t="s">
        <v>1</v>
      </c>
      <c r="O212" s="229" t="s">
        <v>44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91"/>
      <c r="T212" s="231">
        <f>S212*H212</f>
        <v>0</v>
      </c>
      <c r="U212" s="231">
        <v>0.001</v>
      </c>
      <c r="V212" s="231">
        <f>U212*H212</f>
        <v>0.0054400000000000004</v>
      </c>
      <c r="W212" s="231">
        <v>0</v>
      </c>
      <c r="X212" s="232">
        <f>W212*H212</f>
        <v>0</v>
      </c>
      <c r="Y212" s="38"/>
      <c r="Z212" s="38"/>
      <c r="AA212" s="38"/>
      <c r="AB212" s="38"/>
      <c r="AC212" s="38"/>
      <c r="AD212" s="38"/>
      <c r="AE212" s="38"/>
      <c r="AR212" s="233" t="s">
        <v>192</v>
      </c>
      <c r="AT212" s="233" t="s">
        <v>243</v>
      </c>
      <c r="AU212" s="233" t="s">
        <v>91</v>
      </c>
      <c r="AY212" s="17" t="s">
        <v>135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7" t="s">
        <v>89</v>
      </c>
      <c r="BK212" s="234">
        <f>ROUND(P212*H212,2)</f>
        <v>0</v>
      </c>
      <c r="BL212" s="17" t="s">
        <v>142</v>
      </c>
      <c r="BM212" s="233" t="s">
        <v>293</v>
      </c>
    </row>
    <row r="213" s="13" customFormat="1">
      <c r="A213" s="13"/>
      <c r="B213" s="240"/>
      <c r="C213" s="241"/>
      <c r="D213" s="242" t="s">
        <v>158</v>
      </c>
      <c r="E213" s="241"/>
      <c r="F213" s="244" t="s">
        <v>294</v>
      </c>
      <c r="G213" s="241"/>
      <c r="H213" s="245">
        <v>5.4400000000000004</v>
      </c>
      <c r="I213" s="246"/>
      <c r="J213" s="246"/>
      <c r="K213" s="241"/>
      <c r="L213" s="241"/>
      <c r="M213" s="247"/>
      <c r="N213" s="248"/>
      <c r="O213" s="249"/>
      <c r="P213" s="249"/>
      <c r="Q213" s="249"/>
      <c r="R213" s="249"/>
      <c r="S213" s="249"/>
      <c r="T213" s="249"/>
      <c r="U213" s="249"/>
      <c r="V213" s="249"/>
      <c r="W213" s="249"/>
      <c r="X213" s="250"/>
      <c r="Y213" s="13"/>
      <c r="Z213" s="13"/>
      <c r="AA213" s="13"/>
      <c r="AB213" s="13"/>
      <c r="AC213" s="13"/>
      <c r="AD213" s="13"/>
      <c r="AE213" s="13"/>
      <c r="AT213" s="251" t="s">
        <v>158</v>
      </c>
      <c r="AU213" s="251" t="s">
        <v>91</v>
      </c>
      <c r="AV213" s="13" t="s">
        <v>91</v>
      </c>
      <c r="AW213" s="13" t="s">
        <v>4</v>
      </c>
      <c r="AX213" s="13" t="s">
        <v>89</v>
      </c>
      <c r="AY213" s="251" t="s">
        <v>135</v>
      </c>
    </row>
    <row r="214" s="2" customFormat="1" ht="24.15" customHeight="1">
      <c r="A214" s="38"/>
      <c r="B214" s="39"/>
      <c r="C214" s="221" t="s">
        <v>295</v>
      </c>
      <c r="D214" s="221" t="s">
        <v>137</v>
      </c>
      <c r="E214" s="222" t="s">
        <v>296</v>
      </c>
      <c r="F214" s="223" t="s">
        <v>297</v>
      </c>
      <c r="G214" s="224" t="s">
        <v>154</v>
      </c>
      <c r="H214" s="225">
        <v>272</v>
      </c>
      <c r="I214" s="226"/>
      <c r="J214" s="226"/>
      <c r="K214" s="227">
        <f>ROUND(P214*H214,2)</f>
        <v>0</v>
      </c>
      <c r="L214" s="223" t="s">
        <v>155</v>
      </c>
      <c r="M214" s="44"/>
      <c r="N214" s="228" t="s">
        <v>1</v>
      </c>
      <c r="O214" s="229" t="s">
        <v>44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91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38"/>
      <c r="Z214" s="38"/>
      <c r="AA214" s="38"/>
      <c r="AB214" s="38"/>
      <c r="AC214" s="38"/>
      <c r="AD214" s="38"/>
      <c r="AE214" s="38"/>
      <c r="AR214" s="233" t="s">
        <v>142</v>
      </c>
      <c r="AT214" s="233" t="s">
        <v>137</v>
      </c>
      <c r="AU214" s="233" t="s">
        <v>91</v>
      </c>
      <c r="AY214" s="17" t="s">
        <v>135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7" t="s">
        <v>89</v>
      </c>
      <c r="BK214" s="234">
        <f>ROUND(P214*H214,2)</f>
        <v>0</v>
      </c>
      <c r="BL214" s="17" t="s">
        <v>142</v>
      </c>
      <c r="BM214" s="233" t="s">
        <v>298</v>
      </c>
    </row>
    <row r="215" s="2" customFormat="1">
      <c r="A215" s="38"/>
      <c r="B215" s="39"/>
      <c r="C215" s="40"/>
      <c r="D215" s="235" t="s">
        <v>144</v>
      </c>
      <c r="E215" s="40"/>
      <c r="F215" s="236" t="s">
        <v>299</v>
      </c>
      <c r="G215" s="40"/>
      <c r="H215" s="40"/>
      <c r="I215" s="237"/>
      <c r="J215" s="237"/>
      <c r="K215" s="40"/>
      <c r="L215" s="40"/>
      <c r="M215" s="44"/>
      <c r="N215" s="238"/>
      <c r="O215" s="239"/>
      <c r="P215" s="91"/>
      <c r="Q215" s="91"/>
      <c r="R215" s="91"/>
      <c r="S215" s="91"/>
      <c r="T215" s="91"/>
      <c r="U215" s="91"/>
      <c r="V215" s="91"/>
      <c r="W215" s="91"/>
      <c r="X215" s="92"/>
      <c r="Y215" s="38"/>
      <c r="Z215" s="38"/>
      <c r="AA215" s="38"/>
      <c r="AB215" s="38"/>
      <c r="AC215" s="38"/>
      <c r="AD215" s="38"/>
      <c r="AE215" s="38"/>
      <c r="AT215" s="17" t="s">
        <v>144</v>
      </c>
      <c r="AU215" s="17" t="s">
        <v>91</v>
      </c>
    </row>
    <row r="216" s="2" customFormat="1" ht="33" customHeight="1">
      <c r="A216" s="38"/>
      <c r="B216" s="39"/>
      <c r="C216" s="221" t="s">
        <v>300</v>
      </c>
      <c r="D216" s="221" t="s">
        <v>137</v>
      </c>
      <c r="E216" s="222" t="s">
        <v>301</v>
      </c>
      <c r="F216" s="223" t="s">
        <v>302</v>
      </c>
      <c r="G216" s="224" t="s">
        <v>154</v>
      </c>
      <c r="H216" s="225">
        <v>32</v>
      </c>
      <c r="I216" s="226"/>
      <c r="J216" s="226"/>
      <c r="K216" s="227">
        <f>ROUND(P216*H216,2)</f>
        <v>0</v>
      </c>
      <c r="L216" s="223" t="s">
        <v>155</v>
      </c>
      <c r="M216" s="44"/>
      <c r="N216" s="228" t="s">
        <v>1</v>
      </c>
      <c r="O216" s="229" t="s">
        <v>44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91"/>
      <c r="T216" s="231">
        <f>S216*H216</f>
        <v>0</v>
      </c>
      <c r="U216" s="231">
        <v>0.54000000000000004</v>
      </c>
      <c r="V216" s="231">
        <f>U216*H216</f>
        <v>17.280000000000001</v>
      </c>
      <c r="W216" s="231">
        <v>0</v>
      </c>
      <c r="X216" s="232">
        <f>W216*H216</f>
        <v>0</v>
      </c>
      <c r="Y216" s="38"/>
      <c r="Z216" s="38"/>
      <c r="AA216" s="38"/>
      <c r="AB216" s="38"/>
      <c r="AC216" s="38"/>
      <c r="AD216" s="38"/>
      <c r="AE216" s="38"/>
      <c r="AR216" s="233" t="s">
        <v>142</v>
      </c>
      <c r="AT216" s="233" t="s">
        <v>137</v>
      </c>
      <c r="AU216" s="233" t="s">
        <v>91</v>
      </c>
      <c r="AY216" s="17" t="s">
        <v>135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7" t="s">
        <v>89</v>
      </c>
      <c r="BK216" s="234">
        <f>ROUND(P216*H216,2)</f>
        <v>0</v>
      </c>
      <c r="BL216" s="17" t="s">
        <v>142</v>
      </c>
      <c r="BM216" s="233" t="s">
        <v>303</v>
      </c>
    </row>
    <row r="217" s="2" customFormat="1">
      <c r="A217" s="38"/>
      <c r="B217" s="39"/>
      <c r="C217" s="40"/>
      <c r="D217" s="235" t="s">
        <v>144</v>
      </c>
      <c r="E217" s="40"/>
      <c r="F217" s="236" t="s">
        <v>304</v>
      </c>
      <c r="G217" s="40"/>
      <c r="H217" s="40"/>
      <c r="I217" s="237"/>
      <c r="J217" s="237"/>
      <c r="K217" s="40"/>
      <c r="L217" s="40"/>
      <c r="M217" s="44"/>
      <c r="N217" s="238"/>
      <c r="O217" s="239"/>
      <c r="P217" s="91"/>
      <c r="Q217" s="91"/>
      <c r="R217" s="91"/>
      <c r="S217" s="91"/>
      <c r="T217" s="91"/>
      <c r="U217" s="91"/>
      <c r="V217" s="91"/>
      <c r="W217" s="91"/>
      <c r="X217" s="92"/>
      <c r="Y217" s="38"/>
      <c r="Z217" s="38"/>
      <c r="AA217" s="38"/>
      <c r="AB217" s="38"/>
      <c r="AC217" s="38"/>
      <c r="AD217" s="38"/>
      <c r="AE217" s="38"/>
      <c r="AT217" s="17" t="s">
        <v>144</v>
      </c>
      <c r="AU217" s="17" t="s">
        <v>91</v>
      </c>
    </row>
    <row r="218" s="13" customFormat="1">
      <c r="A218" s="13"/>
      <c r="B218" s="240"/>
      <c r="C218" s="241"/>
      <c r="D218" s="242" t="s">
        <v>158</v>
      </c>
      <c r="E218" s="243" t="s">
        <v>1</v>
      </c>
      <c r="F218" s="244" t="s">
        <v>305</v>
      </c>
      <c r="G218" s="241"/>
      <c r="H218" s="245">
        <v>32</v>
      </c>
      <c r="I218" s="246"/>
      <c r="J218" s="246"/>
      <c r="K218" s="241"/>
      <c r="L218" s="241"/>
      <c r="M218" s="247"/>
      <c r="N218" s="248"/>
      <c r="O218" s="249"/>
      <c r="P218" s="249"/>
      <c r="Q218" s="249"/>
      <c r="R218" s="249"/>
      <c r="S218" s="249"/>
      <c r="T218" s="249"/>
      <c r="U218" s="249"/>
      <c r="V218" s="249"/>
      <c r="W218" s="249"/>
      <c r="X218" s="250"/>
      <c r="Y218" s="13"/>
      <c r="Z218" s="13"/>
      <c r="AA218" s="13"/>
      <c r="AB218" s="13"/>
      <c r="AC218" s="13"/>
      <c r="AD218" s="13"/>
      <c r="AE218" s="13"/>
      <c r="AT218" s="251" t="s">
        <v>158</v>
      </c>
      <c r="AU218" s="251" t="s">
        <v>91</v>
      </c>
      <c r="AV218" s="13" t="s">
        <v>91</v>
      </c>
      <c r="AW218" s="13" t="s">
        <v>5</v>
      </c>
      <c r="AX218" s="13" t="s">
        <v>89</v>
      </c>
      <c r="AY218" s="251" t="s">
        <v>135</v>
      </c>
    </row>
    <row r="219" s="12" customFormat="1" ht="22.8" customHeight="1">
      <c r="A219" s="12"/>
      <c r="B219" s="204"/>
      <c r="C219" s="205"/>
      <c r="D219" s="206" t="s">
        <v>80</v>
      </c>
      <c r="E219" s="219" t="s">
        <v>91</v>
      </c>
      <c r="F219" s="219" t="s">
        <v>306</v>
      </c>
      <c r="G219" s="205"/>
      <c r="H219" s="205"/>
      <c r="I219" s="208"/>
      <c r="J219" s="208"/>
      <c r="K219" s="220">
        <f>BK219</f>
        <v>0</v>
      </c>
      <c r="L219" s="205"/>
      <c r="M219" s="210"/>
      <c r="N219" s="211"/>
      <c r="O219" s="212"/>
      <c r="P219" s="212"/>
      <c r="Q219" s="213">
        <f>SUM(Q220:Q243)</f>
        <v>0</v>
      </c>
      <c r="R219" s="213">
        <f>SUM(R220:R243)</f>
        <v>0</v>
      </c>
      <c r="S219" s="212"/>
      <c r="T219" s="214">
        <f>SUM(T220:T243)</f>
        <v>0</v>
      </c>
      <c r="U219" s="212"/>
      <c r="V219" s="214">
        <f>SUM(V220:V243)</f>
        <v>6.9033557999999999</v>
      </c>
      <c r="W219" s="212"/>
      <c r="X219" s="215">
        <f>SUM(X220:X243)</f>
        <v>0</v>
      </c>
      <c r="Y219" s="12"/>
      <c r="Z219" s="12"/>
      <c r="AA219" s="12"/>
      <c r="AB219" s="12"/>
      <c r="AC219" s="12"/>
      <c r="AD219" s="12"/>
      <c r="AE219" s="12"/>
      <c r="AR219" s="216" t="s">
        <v>89</v>
      </c>
      <c r="AT219" s="217" t="s">
        <v>80</v>
      </c>
      <c r="AU219" s="217" t="s">
        <v>89</v>
      </c>
      <c r="AY219" s="216" t="s">
        <v>135</v>
      </c>
      <c r="BK219" s="218">
        <f>SUM(BK220:BK243)</f>
        <v>0</v>
      </c>
    </row>
    <row r="220" s="2" customFormat="1" ht="33" customHeight="1">
      <c r="A220" s="38"/>
      <c r="B220" s="39"/>
      <c r="C220" s="221" t="s">
        <v>307</v>
      </c>
      <c r="D220" s="221" t="s">
        <v>137</v>
      </c>
      <c r="E220" s="222" t="s">
        <v>308</v>
      </c>
      <c r="F220" s="223" t="s">
        <v>309</v>
      </c>
      <c r="G220" s="224" t="s">
        <v>162</v>
      </c>
      <c r="H220" s="225">
        <v>2.7999999999999998</v>
      </c>
      <c r="I220" s="226"/>
      <c r="J220" s="226"/>
      <c r="K220" s="227">
        <f>ROUND(P220*H220,2)</f>
        <v>0</v>
      </c>
      <c r="L220" s="223" t="s">
        <v>155</v>
      </c>
      <c r="M220" s="44"/>
      <c r="N220" s="228" t="s">
        <v>1</v>
      </c>
      <c r="O220" s="229" t="s">
        <v>44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91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38"/>
      <c r="Z220" s="38"/>
      <c r="AA220" s="38"/>
      <c r="AB220" s="38"/>
      <c r="AC220" s="38"/>
      <c r="AD220" s="38"/>
      <c r="AE220" s="38"/>
      <c r="AR220" s="233" t="s">
        <v>142</v>
      </c>
      <c r="AT220" s="233" t="s">
        <v>137</v>
      </c>
      <c r="AU220" s="233" t="s">
        <v>91</v>
      </c>
      <c r="AY220" s="17" t="s">
        <v>135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7" t="s">
        <v>89</v>
      </c>
      <c r="BK220" s="234">
        <f>ROUND(P220*H220,2)</f>
        <v>0</v>
      </c>
      <c r="BL220" s="17" t="s">
        <v>142</v>
      </c>
      <c r="BM220" s="233" t="s">
        <v>310</v>
      </c>
    </row>
    <row r="221" s="2" customFormat="1">
      <c r="A221" s="38"/>
      <c r="B221" s="39"/>
      <c r="C221" s="40"/>
      <c r="D221" s="235" t="s">
        <v>144</v>
      </c>
      <c r="E221" s="40"/>
      <c r="F221" s="236" t="s">
        <v>311</v>
      </c>
      <c r="G221" s="40"/>
      <c r="H221" s="40"/>
      <c r="I221" s="237"/>
      <c r="J221" s="237"/>
      <c r="K221" s="40"/>
      <c r="L221" s="40"/>
      <c r="M221" s="44"/>
      <c r="N221" s="238"/>
      <c r="O221" s="239"/>
      <c r="P221" s="91"/>
      <c r="Q221" s="91"/>
      <c r="R221" s="91"/>
      <c r="S221" s="91"/>
      <c r="T221" s="91"/>
      <c r="U221" s="91"/>
      <c r="V221" s="91"/>
      <c r="W221" s="91"/>
      <c r="X221" s="92"/>
      <c r="Y221" s="38"/>
      <c r="Z221" s="38"/>
      <c r="AA221" s="38"/>
      <c r="AB221" s="38"/>
      <c r="AC221" s="38"/>
      <c r="AD221" s="38"/>
      <c r="AE221" s="38"/>
      <c r="AT221" s="17" t="s">
        <v>144</v>
      </c>
      <c r="AU221" s="17" t="s">
        <v>91</v>
      </c>
    </row>
    <row r="222" s="2" customFormat="1">
      <c r="A222" s="38"/>
      <c r="B222" s="39"/>
      <c r="C222" s="40"/>
      <c r="D222" s="242" t="s">
        <v>312</v>
      </c>
      <c r="E222" s="40"/>
      <c r="F222" s="283" t="s">
        <v>313</v>
      </c>
      <c r="G222" s="40"/>
      <c r="H222" s="40"/>
      <c r="I222" s="237"/>
      <c r="J222" s="237"/>
      <c r="K222" s="40"/>
      <c r="L222" s="40"/>
      <c r="M222" s="44"/>
      <c r="N222" s="238"/>
      <c r="O222" s="239"/>
      <c r="P222" s="91"/>
      <c r="Q222" s="91"/>
      <c r="R222" s="91"/>
      <c r="S222" s="91"/>
      <c r="T222" s="91"/>
      <c r="U222" s="91"/>
      <c r="V222" s="91"/>
      <c r="W222" s="91"/>
      <c r="X222" s="92"/>
      <c r="Y222" s="38"/>
      <c r="Z222" s="38"/>
      <c r="AA222" s="38"/>
      <c r="AB222" s="38"/>
      <c r="AC222" s="38"/>
      <c r="AD222" s="38"/>
      <c r="AE222" s="38"/>
      <c r="AT222" s="17" t="s">
        <v>312</v>
      </c>
      <c r="AU222" s="17" t="s">
        <v>91</v>
      </c>
    </row>
    <row r="223" s="14" customFormat="1">
      <c r="A223" s="14"/>
      <c r="B223" s="252"/>
      <c r="C223" s="253"/>
      <c r="D223" s="242" t="s">
        <v>158</v>
      </c>
      <c r="E223" s="254" t="s">
        <v>1</v>
      </c>
      <c r="F223" s="255" t="s">
        <v>181</v>
      </c>
      <c r="G223" s="253"/>
      <c r="H223" s="254" t="s">
        <v>1</v>
      </c>
      <c r="I223" s="256"/>
      <c r="J223" s="256"/>
      <c r="K223" s="253"/>
      <c r="L223" s="253"/>
      <c r="M223" s="257"/>
      <c r="N223" s="258"/>
      <c r="O223" s="259"/>
      <c r="P223" s="259"/>
      <c r="Q223" s="259"/>
      <c r="R223" s="259"/>
      <c r="S223" s="259"/>
      <c r="T223" s="259"/>
      <c r="U223" s="259"/>
      <c r="V223" s="259"/>
      <c r="W223" s="259"/>
      <c r="X223" s="260"/>
      <c r="Y223" s="14"/>
      <c r="Z223" s="14"/>
      <c r="AA223" s="14"/>
      <c r="AB223" s="14"/>
      <c r="AC223" s="14"/>
      <c r="AD223" s="14"/>
      <c r="AE223" s="14"/>
      <c r="AT223" s="261" t="s">
        <v>158</v>
      </c>
      <c r="AU223" s="261" t="s">
        <v>91</v>
      </c>
      <c r="AV223" s="14" t="s">
        <v>89</v>
      </c>
      <c r="AW223" s="14" t="s">
        <v>5</v>
      </c>
      <c r="AX223" s="14" t="s">
        <v>81</v>
      </c>
      <c r="AY223" s="261" t="s">
        <v>135</v>
      </c>
    </row>
    <row r="224" s="13" customFormat="1">
      <c r="A224" s="13"/>
      <c r="B224" s="240"/>
      <c r="C224" s="241"/>
      <c r="D224" s="242" t="s">
        <v>158</v>
      </c>
      <c r="E224" s="243" t="s">
        <v>1</v>
      </c>
      <c r="F224" s="244" t="s">
        <v>314</v>
      </c>
      <c r="G224" s="241"/>
      <c r="H224" s="245">
        <v>2.7999999999999998</v>
      </c>
      <c r="I224" s="246"/>
      <c r="J224" s="246"/>
      <c r="K224" s="241"/>
      <c r="L224" s="241"/>
      <c r="M224" s="247"/>
      <c r="N224" s="248"/>
      <c r="O224" s="249"/>
      <c r="P224" s="249"/>
      <c r="Q224" s="249"/>
      <c r="R224" s="249"/>
      <c r="S224" s="249"/>
      <c r="T224" s="249"/>
      <c r="U224" s="249"/>
      <c r="V224" s="249"/>
      <c r="W224" s="249"/>
      <c r="X224" s="250"/>
      <c r="Y224" s="13"/>
      <c r="Z224" s="13"/>
      <c r="AA224" s="13"/>
      <c r="AB224" s="13"/>
      <c r="AC224" s="13"/>
      <c r="AD224" s="13"/>
      <c r="AE224" s="13"/>
      <c r="AT224" s="251" t="s">
        <v>158</v>
      </c>
      <c r="AU224" s="251" t="s">
        <v>91</v>
      </c>
      <c r="AV224" s="13" t="s">
        <v>91</v>
      </c>
      <c r="AW224" s="13" t="s">
        <v>5</v>
      </c>
      <c r="AX224" s="13" t="s">
        <v>89</v>
      </c>
      <c r="AY224" s="251" t="s">
        <v>135</v>
      </c>
    </row>
    <row r="225" s="2" customFormat="1" ht="24.15" customHeight="1">
      <c r="A225" s="38"/>
      <c r="B225" s="39"/>
      <c r="C225" s="221" t="s">
        <v>315</v>
      </c>
      <c r="D225" s="221" t="s">
        <v>137</v>
      </c>
      <c r="E225" s="222" t="s">
        <v>316</v>
      </c>
      <c r="F225" s="223" t="s">
        <v>317</v>
      </c>
      <c r="G225" s="224" t="s">
        <v>154</v>
      </c>
      <c r="H225" s="225">
        <v>49</v>
      </c>
      <c r="I225" s="226"/>
      <c r="J225" s="226"/>
      <c r="K225" s="227">
        <f>ROUND(P225*H225,2)</f>
        <v>0</v>
      </c>
      <c r="L225" s="223" t="s">
        <v>155</v>
      </c>
      <c r="M225" s="44"/>
      <c r="N225" s="228" t="s">
        <v>1</v>
      </c>
      <c r="O225" s="229" t="s">
        <v>44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91"/>
      <c r="T225" s="231">
        <f>S225*H225</f>
        <v>0</v>
      </c>
      <c r="U225" s="231">
        <v>0.00017000000000000001</v>
      </c>
      <c r="V225" s="231">
        <f>U225*H225</f>
        <v>0.0083300000000000006</v>
      </c>
      <c r="W225" s="231">
        <v>0</v>
      </c>
      <c r="X225" s="232">
        <f>W225*H225</f>
        <v>0</v>
      </c>
      <c r="Y225" s="38"/>
      <c r="Z225" s="38"/>
      <c r="AA225" s="38"/>
      <c r="AB225" s="38"/>
      <c r="AC225" s="38"/>
      <c r="AD225" s="38"/>
      <c r="AE225" s="38"/>
      <c r="AR225" s="233" t="s">
        <v>142</v>
      </c>
      <c r="AT225" s="233" t="s">
        <v>137</v>
      </c>
      <c r="AU225" s="233" t="s">
        <v>91</v>
      </c>
      <c r="AY225" s="17" t="s">
        <v>135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7" t="s">
        <v>89</v>
      </c>
      <c r="BK225" s="234">
        <f>ROUND(P225*H225,2)</f>
        <v>0</v>
      </c>
      <c r="BL225" s="17" t="s">
        <v>142</v>
      </c>
      <c r="BM225" s="233" t="s">
        <v>318</v>
      </c>
    </row>
    <row r="226" s="2" customFormat="1">
      <c r="A226" s="38"/>
      <c r="B226" s="39"/>
      <c r="C226" s="40"/>
      <c r="D226" s="235" t="s">
        <v>144</v>
      </c>
      <c r="E226" s="40"/>
      <c r="F226" s="236" t="s">
        <v>319</v>
      </c>
      <c r="G226" s="40"/>
      <c r="H226" s="40"/>
      <c r="I226" s="237"/>
      <c r="J226" s="237"/>
      <c r="K226" s="40"/>
      <c r="L226" s="40"/>
      <c r="M226" s="44"/>
      <c r="N226" s="238"/>
      <c r="O226" s="239"/>
      <c r="P226" s="91"/>
      <c r="Q226" s="91"/>
      <c r="R226" s="91"/>
      <c r="S226" s="91"/>
      <c r="T226" s="91"/>
      <c r="U226" s="91"/>
      <c r="V226" s="91"/>
      <c r="W226" s="91"/>
      <c r="X226" s="92"/>
      <c r="Y226" s="38"/>
      <c r="Z226" s="38"/>
      <c r="AA226" s="38"/>
      <c r="AB226" s="38"/>
      <c r="AC226" s="38"/>
      <c r="AD226" s="38"/>
      <c r="AE226" s="38"/>
      <c r="AT226" s="17" t="s">
        <v>144</v>
      </c>
      <c r="AU226" s="17" t="s">
        <v>91</v>
      </c>
    </row>
    <row r="227" s="14" customFormat="1">
      <c r="A227" s="14"/>
      <c r="B227" s="252"/>
      <c r="C227" s="253"/>
      <c r="D227" s="242" t="s">
        <v>158</v>
      </c>
      <c r="E227" s="254" t="s">
        <v>1</v>
      </c>
      <c r="F227" s="255" t="s">
        <v>181</v>
      </c>
      <c r="G227" s="253"/>
      <c r="H227" s="254" t="s">
        <v>1</v>
      </c>
      <c r="I227" s="256"/>
      <c r="J227" s="256"/>
      <c r="K227" s="253"/>
      <c r="L227" s="253"/>
      <c r="M227" s="257"/>
      <c r="N227" s="258"/>
      <c r="O227" s="259"/>
      <c r="P227" s="259"/>
      <c r="Q227" s="259"/>
      <c r="R227" s="259"/>
      <c r="S227" s="259"/>
      <c r="T227" s="259"/>
      <c r="U227" s="259"/>
      <c r="V227" s="259"/>
      <c r="W227" s="259"/>
      <c r="X227" s="260"/>
      <c r="Y227" s="14"/>
      <c r="Z227" s="14"/>
      <c r="AA227" s="14"/>
      <c r="AB227" s="14"/>
      <c r="AC227" s="14"/>
      <c r="AD227" s="14"/>
      <c r="AE227" s="14"/>
      <c r="AT227" s="261" t="s">
        <v>158</v>
      </c>
      <c r="AU227" s="261" t="s">
        <v>91</v>
      </c>
      <c r="AV227" s="14" t="s">
        <v>89</v>
      </c>
      <c r="AW227" s="14" t="s">
        <v>5</v>
      </c>
      <c r="AX227" s="14" t="s">
        <v>81</v>
      </c>
      <c r="AY227" s="261" t="s">
        <v>135</v>
      </c>
    </row>
    <row r="228" s="13" customFormat="1">
      <c r="A228" s="13"/>
      <c r="B228" s="240"/>
      <c r="C228" s="241"/>
      <c r="D228" s="242" t="s">
        <v>158</v>
      </c>
      <c r="E228" s="243" t="s">
        <v>1</v>
      </c>
      <c r="F228" s="244" t="s">
        <v>320</v>
      </c>
      <c r="G228" s="241"/>
      <c r="H228" s="245">
        <v>49</v>
      </c>
      <c r="I228" s="246"/>
      <c r="J228" s="246"/>
      <c r="K228" s="241"/>
      <c r="L228" s="241"/>
      <c r="M228" s="247"/>
      <c r="N228" s="248"/>
      <c r="O228" s="249"/>
      <c r="P228" s="249"/>
      <c r="Q228" s="249"/>
      <c r="R228" s="249"/>
      <c r="S228" s="249"/>
      <c r="T228" s="249"/>
      <c r="U228" s="249"/>
      <c r="V228" s="249"/>
      <c r="W228" s="249"/>
      <c r="X228" s="250"/>
      <c r="Y228" s="13"/>
      <c r="Z228" s="13"/>
      <c r="AA228" s="13"/>
      <c r="AB228" s="13"/>
      <c r="AC228" s="13"/>
      <c r="AD228" s="13"/>
      <c r="AE228" s="13"/>
      <c r="AT228" s="251" t="s">
        <v>158</v>
      </c>
      <c r="AU228" s="251" t="s">
        <v>91</v>
      </c>
      <c r="AV228" s="13" t="s">
        <v>91</v>
      </c>
      <c r="AW228" s="13" t="s">
        <v>5</v>
      </c>
      <c r="AX228" s="13" t="s">
        <v>89</v>
      </c>
      <c r="AY228" s="251" t="s">
        <v>135</v>
      </c>
    </row>
    <row r="229" s="2" customFormat="1" ht="24.15" customHeight="1">
      <c r="A229" s="38"/>
      <c r="B229" s="39"/>
      <c r="C229" s="273" t="s">
        <v>321</v>
      </c>
      <c r="D229" s="273" t="s">
        <v>243</v>
      </c>
      <c r="E229" s="274" t="s">
        <v>322</v>
      </c>
      <c r="F229" s="275" t="s">
        <v>323</v>
      </c>
      <c r="G229" s="276" t="s">
        <v>154</v>
      </c>
      <c r="H229" s="277">
        <v>58.040999999999997</v>
      </c>
      <c r="I229" s="278"/>
      <c r="J229" s="279"/>
      <c r="K229" s="280">
        <f>ROUND(P229*H229,2)</f>
        <v>0</v>
      </c>
      <c r="L229" s="275" t="s">
        <v>155</v>
      </c>
      <c r="M229" s="281"/>
      <c r="N229" s="282" t="s">
        <v>1</v>
      </c>
      <c r="O229" s="229" t="s">
        <v>44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91"/>
      <c r="T229" s="231">
        <f>S229*H229</f>
        <v>0</v>
      </c>
      <c r="U229" s="231">
        <v>0.00020000000000000001</v>
      </c>
      <c r="V229" s="231">
        <f>U229*H229</f>
        <v>0.011608199999999999</v>
      </c>
      <c r="W229" s="231">
        <v>0</v>
      </c>
      <c r="X229" s="232">
        <f>W229*H229</f>
        <v>0</v>
      </c>
      <c r="Y229" s="38"/>
      <c r="Z229" s="38"/>
      <c r="AA229" s="38"/>
      <c r="AB229" s="38"/>
      <c r="AC229" s="38"/>
      <c r="AD229" s="38"/>
      <c r="AE229" s="38"/>
      <c r="AR229" s="233" t="s">
        <v>192</v>
      </c>
      <c r="AT229" s="233" t="s">
        <v>243</v>
      </c>
      <c r="AU229" s="233" t="s">
        <v>91</v>
      </c>
      <c r="AY229" s="17" t="s">
        <v>135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7" t="s">
        <v>89</v>
      </c>
      <c r="BK229" s="234">
        <f>ROUND(P229*H229,2)</f>
        <v>0</v>
      </c>
      <c r="BL229" s="17" t="s">
        <v>142</v>
      </c>
      <c r="BM229" s="233" t="s">
        <v>324</v>
      </c>
    </row>
    <row r="230" s="13" customFormat="1">
      <c r="A230" s="13"/>
      <c r="B230" s="240"/>
      <c r="C230" s="241"/>
      <c r="D230" s="242" t="s">
        <v>158</v>
      </c>
      <c r="E230" s="241"/>
      <c r="F230" s="244" t="s">
        <v>325</v>
      </c>
      <c r="G230" s="241"/>
      <c r="H230" s="245">
        <v>58.040999999999997</v>
      </c>
      <c r="I230" s="246"/>
      <c r="J230" s="246"/>
      <c r="K230" s="241"/>
      <c r="L230" s="241"/>
      <c r="M230" s="247"/>
      <c r="N230" s="248"/>
      <c r="O230" s="249"/>
      <c r="P230" s="249"/>
      <c r="Q230" s="249"/>
      <c r="R230" s="249"/>
      <c r="S230" s="249"/>
      <c r="T230" s="249"/>
      <c r="U230" s="249"/>
      <c r="V230" s="249"/>
      <c r="W230" s="249"/>
      <c r="X230" s="250"/>
      <c r="Y230" s="13"/>
      <c r="Z230" s="13"/>
      <c r="AA230" s="13"/>
      <c r="AB230" s="13"/>
      <c r="AC230" s="13"/>
      <c r="AD230" s="13"/>
      <c r="AE230" s="13"/>
      <c r="AT230" s="251" t="s">
        <v>158</v>
      </c>
      <c r="AU230" s="251" t="s">
        <v>91</v>
      </c>
      <c r="AV230" s="13" t="s">
        <v>91</v>
      </c>
      <c r="AW230" s="13" t="s">
        <v>4</v>
      </c>
      <c r="AX230" s="13" t="s">
        <v>89</v>
      </c>
      <c r="AY230" s="251" t="s">
        <v>135</v>
      </c>
    </row>
    <row r="231" s="2" customFormat="1" ht="37.8" customHeight="1">
      <c r="A231" s="38"/>
      <c r="B231" s="39"/>
      <c r="C231" s="221" t="s">
        <v>326</v>
      </c>
      <c r="D231" s="221" t="s">
        <v>137</v>
      </c>
      <c r="E231" s="222" t="s">
        <v>327</v>
      </c>
      <c r="F231" s="223" t="s">
        <v>328</v>
      </c>
      <c r="G231" s="224" t="s">
        <v>329</v>
      </c>
      <c r="H231" s="225">
        <v>28</v>
      </c>
      <c r="I231" s="226"/>
      <c r="J231" s="226"/>
      <c r="K231" s="227">
        <f>ROUND(P231*H231,2)</f>
        <v>0</v>
      </c>
      <c r="L231" s="223" t="s">
        <v>155</v>
      </c>
      <c r="M231" s="44"/>
      <c r="N231" s="228" t="s">
        <v>1</v>
      </c>
      <c r="O231" s="229" t="s">
        <v>44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91"/>
      <c r="T231" s="231">
        <f>S231*H231</f>
        <v>0</v>
      </c>
      <c r="U231" s="231">
        <v>0.20469000000000001</v>
      </c>
      <c r="V231" s="231">
        <f>U231*H231</f>
        <v>5.7313200000000002</v>
      </c>
      <c r="W231" s="231">
        <v>0</v>
      </c>
      <c r="X231" s="232">
        <f>W231*H231</f>
        <v>0</v>
      </c>
      <c r="Y231" s="38"/>
      <c r="Z231" s="38"/>
      <c r="AA231" s="38"/>
      <c r="AB231" s="38"/>
      <c r="AC231" s="38"/>
      <c r="AD231" s="38"/>
      <c r="AE231" s="38"/>
      <c r="AR231" s="233" t="s">
        <v>142</v>
      </c>
      <c r="AT231" s="233" t="s">
        <v>137</v>
      </c>
      <c r="AU231" s="233" t="s">
        <v>91</v>
      </c>
      <c r="AY231" s="17" t="s">
        <v>135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7" t="s">
        <v>89</v>
      </c>
      <c r="BK231" s="234">
        <f>ROUND(P231*H231,2)</f>
        <v>0</v>
      </c>
      <c r="BL231" s="17" t="s">
        <v>142</v>
      </c>
      <c r="BM231" s="233" t="s">
        <v>330</v>
      </c>
    </row>
    <row r="232" s="2" customFormat="1">
      <c r="A232" s="38"/>
      <c r="B232" s="39"/>
      <c r="C232" s="40"/>
      <c r="D232" s="235" t="s">
        <v>144</v>
      </c>
      <c r="E232" s="40"/>
      <c r="F232" s="236" t="s">
        <v>331</v>
      </c>
      <c r="G232" s="40"/>
      <c r="H232" s="40"/>
      <c r="I232" s="237"/>
      <c r="J232" s="237"/>
      <c r="K232" s="40"/>
      <c r="L232" s="40"/>
      <c r="M232" s="44"/>
      <c r="N232" s="238"/>
      <c r="O232" s="239"/>
      <c r="P232" s="91"/>
      <c r="Q232" s="91"/>
      <c r="R232" s="91"/>
      <c r="S232" s="91"/>
      <c r="T232" s="91"/>
      <c r="U232" s="91"/>
      <c r="V232" s="91"/>
      <c r="W232" s="91"/>
      <c r="X232" s="92"/>
      <c r="Y232" s="38"/>
      <c r="Z232" s="38"/>
      <c r="AA232" s="38"/>
      <c r="AB232" s="38"/>
      <c r="AC232" s="38"/>
      <c r="AD232" s="38"/>
      <c r="AE232" s="38"/>
      <c r="AT232" s="17" t="s">
        <v>144</v>
      </c>
      <c r="AU232" s="17" t="s">
        <v>91</v>
      </c>
    </row>
    <row r="233" s="14" customFormat="1">
      <c r="A233" s="14"/>
      <c r="B233" s="252"/>
      <c r="C233" s="253"/>
      <c r="D233" s="242" t="s">
        <v>158</v>
      </c>
      <c r="E233" s="254" t="s">
        <v>1</v>
      </c>
      <c r="F233" s="255" t="s">
        <v>181</v>
      </c>
      <c r="G233" s="253"/>
      <c r="H233" s="254" t="s">
        <v>1</v>
      </c>
      <c r="I233" s="256"/>
      <c r="J233" s="256"/>
      <c r="K233" s="253"/>
      <c r="L233" s="253"/>
      <c r="M233" s="257"/>
      <c r="N233" s="258"/>
      <c r="O233" s="259"/>
      <c r="P233" s="259"/>
      <c r="Q233" s="259"/>
      <c r="R233" s="259"/>
      <c r="S233" s="259"/>
      <c r="T233" s="259"/>
      <c r="U233" s="259"/>
      <c r="V233" s="259"/>
      <c r="W233" s="259"/>
      <c r="X233" s="260"/>
      <c r="Y233" s="14"/>
      <c r="Z233" s="14"/>
      <c r="AA233" s="14"/>
      <c r="AB233" s="14"/>
      <c r="AC233" s="14"/>
      <c r="AD233" s="14"/>
      <c r="AE233" s="14"/>
      <c r="AT233" s="261" t="s">
        <v>158</v>
      </c>
      <c r="AU233" s="261" t="s">
        <v>91</v>
      </c>
      <c r="AV233" s="14" t="s">
        <v>89</v>
      </c>
      <c r="AW233" s="14" t="s">
        <v>5</v>
      </c>
      <c r="AX233" s="14" t="s">
        <v>81</v>
      </c>
      <c r="AY233" s="261" t="s">
        <v>135</v>
      </c>
    </row>
    <row r="234" s="13" customFormat="1">
      <c r="A234" s="13"/>
      <c r="B234" s="240"/>
      <c r="C234" s="241"/>
      <c r="D234" s="242" t="s">
        <v>158</v>
      </c>
      <c r="E234" s="243" t="s">
        <v>1</v>
      </c>
      <c r="F234" s="244" t="s">
        <v>332</v>
      </c>
      <c r="G234" s="241"/>
      <c r="H234" s="245">
        <v>28</v>
      </c>
      <c r="I234" s="246"/>
      <c r="J234" s="246"/>
      <c r="K234" s="241"/>
      <c r="L234" s="241"/>
      <c r="M234" s="247"/>
      <c r="N234" s="248"/>
      <c r="O234" s="249"/>
      <c r="P234" s="249"/>
      <c r="Q234" s="249"/>
      <c r="R234" s="249"/>
      <c r="S234" s="249"/>
      <c r="T234" s="249"/>
      <c r="U234" s="249"/>
      <c r="V234" s="249"/>
      <c r="W234" s="249"/>
      <c r="X234" s="250"/>
      <c r="Y234" s="13"/>
      <c r="Z234" s="13"/>
      <c r="AA234" s="13"/>
      <c r="AB234" s="13"/>
      <c r="AC234" s="13"/>
      <c r="AD234" s="13"/>
      <c r="AE234" s="13"/>
      <c r="AT234" s="251" t="s">
        <v>158</v>
      </c>
      <c r="AU234" s="251" t="s">
        <v>91</v>
      </c>
      <c r="AV234" s="13" t="s">
        <v>91</v>
      </c>
      <c r="AW234" s="13" t="s">
        <v>5</v>
      </c>
      <c r="AX234" s="13" t="s">
        <v>89</v>
      </c>
      <c r="AY234" s="251" t="s">
        <v>135</v>
      </c>
    </row>
    <row r="235" s="2" customFormat="1" ht="24.15" customHeight="1">
      <c r="A235" s="38"/>
      <c r="B235" s="39"/>
      <c r="C235" s="221" t="s">
        <v>333</v>
      </c>
      <c r="D235" s="221" t="s">
        <v>137</v>
      </c>
      <c r="E235" s="222" t="s">
        <v>334</v>
      </c>
      <c r="F235" s="223" t="s">
        <v>335</v>
      </c>
      <c r="G235" s="224" t="s">
        <v>162</v>
      </c>
      <c r="H235" s="225">
        <v>0.5</v>
      </c>
      <c r="I235" s="226"/>
      <c r="J235" s="226"/>
      <c r="K235" s="227">
        <f>ROUND(P235*H235,2)</f>
        <v>0</v>
      </c>
      <c r="L235" s="223" t="s">
        <v>155</v>
      </c>
      <c r="M235" s="44"/>
      <c r="N235" s="228" t="s">
        <v>1</v>
      </c>
      <c r="O235" s="229" t="s">
        <v>44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91"/>
      <c r="T235" s="231">
        <f>S235*H235</f>
        <v>0</v>
      </c>
      <c r="U235" s="231">
        <v>2.3010199999999998</v>
      </c>
      <c r="V235" s="231">
        <f>U235*H235</f>
        <v>1.1505099999999999</v>
      </c>
      <c r="W235" s="231">
        <v>0</v>
      </c>
      <c r="X235" s="232">
        <f>W235*H235</f>
        <v>0</v>
      </c>
      <c r="Y235" s="38"/>
      <c r="Z235" s="38"/>
      <c r="AA235" s="38"/>
      <c r="AB235" s="38"/>
      <c r="AC235" s="38"/>
      <c r="AD235" s="38"/>
      <c r="AE235" s="38"/>
      <c r="AR235" s="233" t="s">
        <v>142</v>
      </c>
      <c r="AT235" s="233" t="s">
        <v>137</v>
      </c>
      <c r="AU235" s="233" t="s">
        <v>91</v>
      </c>
      <c r="AY235" s="17" t="s">
        <v>135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7" t="s">
        <v>89</v>
      </c>
      <c r="BK235" s="234">
        <f>ROUND(P235*H235,2)</f>
        <v>0</v>
      </c>
      <c r="BL235" s="17" t="s">
        <v>142</v>
      </c>
      <c r="BM235" s="233" t="s">
        <v>336</v>
      </c>
    </row>
    <row r="236" s="2" customFormat="1">
      <c r="A236" s="38"/>
      <c r="B236" s="39"/>
      <c r="C236" s="40"/>
      <c r="D236" s="235" t="s">
        <v>144</v>
      </c>
      <c r="E236" s="40"/>
      <c r="F236" s="236" t="s">
        <v>337</v>
      </c>
      <c r="G236" s="40"/>
      <c r="H236" s="40"/>
      <c r="I236" s="237"/>
      <c r="J236" s="237"/>
      <c r="K236" s="40"/>
      <c r="L236" s="40"/>
      <c r="M236" s="44"/>
      <c r="N236" s="238"/>
      <c r="O236" s="239"/>
      <c r="P236" s="91"/>
      <c r="Q236" s="91"/>
      <c r="R236" s="91"/>
      <c r="S236" s="91"/>
      <c r="T236" s="91"/>
      <c r="U236" s="91"/>
      <c r="V236" s="91"/>
      <c r="W236" s="91"/>
      <c r="X236" s="92"/>
      <c r="Y236" s="38"/>
      <c r="Z236" s="38"/>
      <c r="AA236" s="38"/>
      <c r="AB236" s="38"/>
      <c r="AC236" s="38"/>
      <c r="AD236" s="38"/>
      <c r="AE236" s="38"/>
      <c r="AT236" s="17" t="s">
        <v>144</v>
      </c>
      <c r="AU236" s="17" t="s">
        <v>91</v>
      </c>
    </row>
    <row r="237" s="14" customFormat="1">
      <c r="A237" s="14"/>
      <c r="B237" s="252"/>
      <c r="C237" s="253"/>
      <c r="D237" s="242" t="s">
        <v>158</v>
      </c>
      <c r="E237" s="254" t="s">
        <v>1</v>
      </c>
      <c r="F237" s="255" t="s">
        <v>338</v>
      </c>
      <c r="G237" s="253"/>
      <c r="H237" s="254" t="s">
        <v>1</v>
      </c>
      <c r="I237" s="256"/>
      <c r="J237" s="256"/>
      <c r="K237" s="253"/>
      <c r="L237" s="253"/>
      <c r="M237" s="257"/>
      <c r="N237" s="258"/>
      <c r="O237" s="259"/>
      <c r="P237" s="259"/>
      <c r="Q237" s="259"/>
      <c r="R237" s="259"/>
      <c r="S237" s="259"/>
      <c r="T237" s="259"/>
      <c r="U237" s="259"/>
      <c r="V237" s="259"/>
      <c r="W237" s="259"/>
      <c r="X237" s="260"/>
      <c r="Y237" s="14"/>
      <c r="Z237" s="14"/>
      <c r="AA237" s="14"/>
      <c r="AB237" s="14"/>
      <c r="AC237" s="14"/>
      <c r="AD237" s="14"/>
      <c r="AE237" s="14"/>
      <c r="AT237" s="261" t="s">
        <v>158</v>
      </c>
      <c r="AU237" s="261" t="s">
        <v>91</v>
      </c>
      <c r="AV237" s="14" t="s">
        <v>89</v>
      </c>
      <c r="AW237" s="14" t="s">
        <v>5</v>
      </c>
      <c r="AX237" s="14" t="s">
        <v>81</v>
      </c>
      <c r="AY237" s="261" t="s">
        <v>135</v>
      </c>
    </row>
    <row r="238" s="13" customFormat="1">
      <c r="A238" s="13"/>
      <c r="B238" s="240"/>
      <c r="C238" s="241"/>
      <c r="D238" s="242" t="s">
        <v>158</v>
      </c>
      <c r="E238" s="243" t="s">
        <v>1</v>
      </c>
      <c r="F238" s="244" t="s">
        <v>339</v>
      </c>
      <c r="G238" s="241"/>
      <c r="H238" s="245">
        <v>0.5</v>
      </c>
      <c r="I238" s="246"/>
      <c r="J238" s="246"/>
      <c r="K238" s="241"/>
      <c r="L238" s="241"/>
      <c r="M238" s="247"/>
      <c r="N238" s="248"/>
      <c r="O238" s="249"/>
      <c r="P238" s="249"/>
      <c r="Q238" s="249"/>
      <c r="R238" s="249"/>
      <c r="S238" s="249"/>
      <c r="T238" s="249"/>
      <c r="U238" s="249"/>
      <c r="V238" s="249"/>
      <c r="W238" s="249"/>
      <c r="X238" s="250"/>
      <c r="Y238" s="13"/>
      <c r="Z238" s="13"/>
      <c r="AA238" s="13"/>
      <c r="AB238" s="13"/>
      <c r="AC238" s="13"/>
      <c r="AD238" s="13"/>
      <c r="AE238" s="13"/>
      <c r="AT238" s="251" t="s">
        <v>158</v>
      </c>
      <c r="AU238" s="251" t="s">
        <v>91</v>
      </c>
      <c r="AV238" s="13" t="s">
        <v>91</v>
      </c>
      <c r="AW238" s="13" t="s">
        <v>5</v>
      </c>
      <c r="AX238" s="13" t="s">
        <v>89</v>
      </c>
      <c r="AY238" s="251" t="s">
        <v>135</v>
      </c>
    </row>
    <row r="239" s="2" customFormat="1" ht="24.15" customHeight="1">
      <c r="A239" s="38"/>
      <c r="B239" s="39"/>
      <c r="C239" s="221" t="s">
        <v>278</v>
      </c>
      <c r="D239" s="221" t="s">
        <v>137</v>
      </c>
      <c r="E239" s="222" t="s">
        <v>340</v>
      </c>
      <c r="F239" s="223" t="s">
        <v>341</v>
      </c>
      <c r="G239" s="224" t="s">
        <v>154</v>
      </c>
      <c r="H239" s="225">
        <v>0.54000000000000004</v>
      </c>
      <c r="I239" s="226"/>
      <c r="J239" s="226"/>
      <c r="K239" s="227">
        <f>ROUND(P239*H239,2)</f>
        <v>0</v>
      </c>
      <c r="L239" s="223" t="s">
        <v>155</v>
      </c>
      <c r="M239" s="44"/>
      <c r="N239" s="228" t="s">
        <v>1</v>
      </c>
      <c r="O239" s="229" t="s">
        <v>44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91"/>
      <c r="T239" s="231">
        <f>S239*H239</f>
        <v>0</v>
      </c>
      <c r="U239" s="231">
        <v>0.0029399999999999999</v>
      </c>
      <c r="V239" s="231">
        <f>U239*H239</f>
        <v>0.0015876</v>
      </c>
      <c r="W239" s="231">
        <v>0</v>
      </c>
      <c r="X239" s="232">
        <f>W239*H239</f>
        <v>0</v>
      </c>
      <c r="Y239" s="38"/>
      <c r="Z239" s="38"/>
      <c r="AA239" s="38"/>
      <c r="AB239" s="38"/>
      <c r="AC239" s="38"/>
      <c r="AD239" s="38"/>
      <c r="AE239" s="38"/>
      <c r="AR239" s="233" t="s">
        <v>142</v>
      </c>
      <c r="AT239" s="233" t="s">
        <v>137</v>
      </c>
      <c r="AU239" s="233" t="s">
        <v>91</v>
      </c>
      <c r="AY239" s="17" t="s">
        <v>135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7" t="s">
        <v>89</v>
      </c>
      <c r="BK239" s="234">
        <f>ROUND(P239*H239,2)</f>
        <v>0</v>
      </c>
      <c r="BL239" s="17" t="s">
        <v>142</v>
      </c>
      <c r="BM239" s="233" t="s">
        <v>342</v>
      </c>
    </row>
    <row r="240" s="2" customFormat="1">
      <c r="A240" s="38"/>
      <c r="B240" s="39"/>
      <c r="C240" s="40"/>
      <c r="D240" s="235" t="s">
        <v>144</v>
      </c>
      <c r="E240" s="40"/>
      <c r="F240" s="236" t="s">
        <v>343</v>
      </c>
      <c r="G240" s="40"/>
      <c r="H240" s="40"/>
      <c r="I240" s="237"/>
      <c r="J240" s="237"/>
      <c r="K240" s="40"/>
      <c r="L240" s="40"/>
      <c r="M240" s="44"/>
      <c r="N240" s="238"/>
      <c r="O240" s="239"/>
      <c r="P240" s="91"/>
      <c r="Q240" s="91"/>
      <c r="R240" s="91"/>
      <c r="S240" s="91"/>
      <c r="T240" s="91"/>
      <c r="U240" s="91"/>
      <c r="V240" s="91"/>
      <c r="W240" s="91"/>
      <c r="X240" s="92"/>
      <c r="Y240" s="38"/>
      <c r="Z240" s="38"/>
      <c r="AA240" s="38"/>
      <c r="AB240" s="38"/>
      <c r="AC240" s="38"/>
      <c r="AD240" s="38"/>
      <c r="AE240" s="38"/>
      <c r="AT240" s="17" t="s">
        <v>144</v>
      </c>
      <c r="AU240" s="17" t="s">
        <v>91</v>
      </c>
    </row>
    <row r="241" s="13" customFormat="1">
      <c r="A241" s="13"/>
      <c r="B241" s="240"/>
      <c r="C241" s="241"/>
      <c r="D241" s="242" t="s">
        <v>158</v>
      </c>
      <c r="E241" s="243" t="s">
        <v>1</v>
      </c>
      <c r="F241" s="244" t="s">
        <v>344</v>
      </c>
      <c r="G241" s="241"/>
      <c r="H241" s="245">
        <v>0.54000000000000004</v>
      </c>
      <c r="I241" s="246"/>
      <c r="J241" s="246"/>
      <c r="K241" s="241"/>
      <c r="L241" s="241"/>
      <c r="M241" s="247"/>
      <c r="N241" s="248"/>
      <c r="O241" s="249"/>
      <c r="P241" s="249"/>
      <c r="Q241" s="249"/>
      <c r="R241" s="249"/>
      <c r="S241" s="249"/>
      <c r="T241" s="249"/>
      <c r="U241" s="249"/>
      <c r="V241" s="249"/>
      <c r="W241" s="249"/>
      <c r="X241" s="250"/>
      <c r="Y241" s="13"/>
      <c r="Z241" s="13"/>
      <c r="AA241" s="13"/>
      <c r="AB241" s="13"/>
      <c r="AC241" s="13"/>
      <c r="AD241" s="13"/>
      <c r="AE241" s="13"/>
      <c r="AT241" s="251" t="s">
        <v>158</v>
      </c>
      <c r="AU241" s="251" t="s">
        <v>91</v>
      </c>
      <c r="AV241" s="13" t="s">
        <v>91</v>
      </c>
      <c r="AW241" s="13" t="s">
        <v>5</v>
      </c>
      <c r="AX241" s="13" t="s">
        <v>89</v>
      </c>
      <c r="AY241" s="251" t="s">
        <v>135</v>
      </c>
    </row>
    <row r="242" s="2" customFormat="1" ht="24.15" customHeight="1">
      <c r="A242" s="38"/>
      <c r="B242" s="39"/>
      <c r="C242" s="221" t="s">
        <v>345</v>
      </c>
      <c r="D242" s="221" t="s">
        <v>137</v>
      </c>
      <c r="E242" s="222" t="s">
        <v>346</v>
      </c>
      <c r="F242" s="223" t="s">
        <v>347</v>
      </c>
      <c r="G242" s="224" t="s">
        <v>154</v>
      </c>
      <c r="H242" s="225">
        <v>0.54000000000000004</v>
      </c>
      <c r="I242" s="226"/>
      <c r="J242" s="226"/>
      <c r="K242" s="227">
        <f>ROUND(P242*H242,2)</f>
        <v>0</v>
      </c>
      <c r="L242" s="223" t="s">
        <v>155</v>
      </c>
      <c r="M242" s="44"/>
      <c r="N242" s="228" t="s">
        <v>1</v>
      </c>
      <c r="O242" s="229" t="s">
        <v>44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91"/>
      <c r="T242" s="231">
        <f>S242*H242</f>
        <v>0</v>
      </c>
      <c r="U242" s="231">
        <v>0</v>
      </c>
      <c r="V242" s="231">
        <f>U242*H242</f>
        <v>0</v>
      </c>
      <c r="W242" s="231">
        <v>0</v>
      </c>
      <c r="X242" s="232">
        <f>W242*H242</f>
        <v>0</v>
      </c>
      <c r="Y242" s="38"/>
      <c r="Z242" s="38"/>
      <c r="AA242" s="38"/>
      <c r="AB242" s="38"/>
      <c r="AC242" s="38"/>
      <c r="AD242" s="38"/>
      <c r="AE242" s="38"/>
      <c r="AR242" s="233" t="s">
        <v>142</v>
      </c>
      <c r="AT242" s="233" t="s">
        <v>137</v>
      </c>
      <c r="AU242" s="233" t="s">
        <v>91</v>
      </c>
      <c r="AY242" s="17" t="s">
        <v>135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7" t="s">
        <v>89</v>
      </c>
      <c r="BK242" s="234">
        <f>ROUND(P242*H242,2)</f>
        <v>0</v>
      </c>
      <c r="BL242" s="17" t="s">
        <v>142</v>
      </c>
      <c r="BM242" s="233" t="s">
        <v>348</v>
      </c>
    </row>
    <row r="243" s="2" customFormat="1">
      <c r="A243" s="38"/>
      <c r="B243" s="39"/>
      <c r="C243" s="40"/>
      <c r="D243" s="235" t="s">
        <v>144</v>
      </c>
      <c r="E243" s="40"/>
      <c r="F243" s="236" t="s">
        <v>349</v>
      </c>
      <c r="G243" s="40"/>
      <c r="H243" s="40"/>
      <c r="I243" s="237"/>
      <c r="J243" s="237"/>
      <c r="K243" s="40"/>
      <c r="L243" s="40"/>
      <c r="M243" s="44"/>
      <c r="N243" s="238"/>
      <c r="O243" s="239"/>
      <c r="P243" s="91"/>
      <c r="Q243" s="91"/>
      <c r="R243" s="91"/>
      <c r="S243" s="91"/>
      <c r="T243" s="91"/>
      <c r="U243" s="91"/>
      <c r="V243" s="91"/>
      <c r="W243" s="91"/>
      <c r="X243" s="92"/>
      <c r="Y243" s="38"/>
      <c r="Z243" s="38"/>
      <c r="AA243" s="38"/>
      <c r="AB243" s="38"/>
      <c r="AC243" s="38"/>
      <c r="AD243" s="38"/>
      <c r="AE243" s="38"/>
      <c r="AT243" s="17" t="s">
        <v>144</v>
      </c>
      <c r="AU243" s="17" t="s">
        <v>91</v>
      </c>
    </row>
    <row r="244" s="12" customFormat="1" ht="22.8" customHeight="1">
      <c r="A244" s="12"/>
      <c r="B244" s="204"/>
      <c r="C244" s="205"/>
      <c r="D244" s="206" t="s">
        <v>80</v>
      </c>
      <c r="E244" s="219" t="s">
        <v>151</v>
      </c>
      <c r="F244" s="219" t="s">
        <v>350</v>
      </c>
      <c r="G244" s="205"/>
      <c r="H244" s="205"/>
      <c r="I244" s="208"/>
      <c r="J244" s="208"/>
      <c r="K244" s="220">
        <f>BK244</f>
        <v>0</v>
      </c>
      <c r="L244" s="205"/>
      <c r="M244" s="210"/>
      <c r="N244" s="211"/>
      <c r="O244" s="212"/>
      <c r="P244" s="212"/>
      <c r="Q244" s="213">
        <f>SUM(Q245:Q246)</f>
        <v>0</v>
      </c>
      <c r="R244" s="213">
        <f>SUM(R245:R246)</f>
        <v>0</v>
      </c>
      <c r="S244" s="212"/>
      <c r="T244" s="214">
        <f>SUM(T245:T246)</f>
        <v>0</v>
      </c>
      <c r="U244" s="212"/>
      <c r="V244" s="214">
        <f>SUM(V245:V246)</f>
        <v>0</v>
      </c>
      <c r="W244" s="212"/>
      <c r="X244" s="215">
        <f>SUM(X245:X246)</f>
        <v>0</v>
      </c>
      <c r="Y244" s="12"/>
      <c r="Z244" s="12"/>
      <c r="AA244" s="12"/>
      <c r="AB244" s="12"/>
      <c r="AC244" s="12"/>
      <c r="AD244" s="12"/>
      <c r="AE244" s="12"/>
      <c r="AR244" s="216" t="s">
        <v>89</v>
      </c>
      <c r="AT244" s="217" t="s">
        <v>80</v>
      </c>
      <c r="AU244" s="217" t="s">
        <v>89</v>
      </c>
      <c r="AY244" s="216" t="s">
        <v>135</v>
      </c>
      <c r="BK244" s="218">
        <f>SUM(BK245:BK246)</f>
        <v>0</v>
      </c>
    </row>
    <row r="245" s="2" customFormat="1">
      <c r="A245" s="38"/>
      <c r="B245" s="39"/>
      <c r="C245" s="221" t="s">
        <v>351</v>
      </c>
      <c r="D245" s="221" t="s">
        <v>137</v>
      </c>
      <c r="E245" s="222" t="s">
        <v>352</v>
      </c>
      <c r="F245" s="223" t="s">
        <v>353</v>
      </c>
      <c r="G245" s="224" t="s">
        <v>329</v>
      </c>
      <c r="H245" s="225">
        <v>3.6000000000000001</v>
      </c>
      <c r="I245" s="226"/>
      <c r="J245" s="226"/>
      <c r="K245" s="227">
        <f>ROUND(P245*H245,2)</f>
        <v>0</v>
      </c>
      <c r="L245" s="223" t="s">
        <v>155</v>
      </c>
      <c r="M245" s="44"/>
      <c r="N245" s="228" t="s">
        <v>1</v>
      </c>
      <c r="O245" s="229" t="s">
        <v>44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91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38"/>
      <c r="Z245" s="38"/>
      <c r="AA245" s="38"/>
      <c r="AB245" s="38"/>
      <c r="AC245" s="38"/>
      <c r="AD245" s="38"/>
      <c r="AE245" s="38"/>
      <c r="AR245" s="233" t="s">
        <v>142</v>
      </c>
      <c r="AT245" s="233" t="s">
        <v>137</v>
      </c>
      <c r="AU245" s="233" t="s">
        <v>91</v>
      </c>
      <c r="AY245" s="17" t="s">
        <v>135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7" t="s">
        <v>89</v>
      </c>
      <c r="BK245" s="234">
        <f>ROUND(P245*H245,2)</f>
        <v>0</v>
      </c>
      <c r="BL245" s="17" t="s">
        <v>142</v>
      </c>
      <c r="BM245" s="233" t="s">
        <v>354</v>
      </c>
    </row>
    <row r="246" s="2" customFormat="1">
      <c r="A246" s="38"/>
      <c r="B246" s="39"/>
      <c r="C246" s="40"/>
      <c r="D246" s="235" t="s">
        <v>144</v>
      </c>
      <c r="E246" s="40"/>
      <c r="F246" s="236" t="s">
        <v>355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144</v>
      </c>
      <c r="AU246" s="17" t="s">
        <v>91</v>
      </c>
    </row>
    <row r="247" s="12" customFormat="1" ht="22.8" customHeight="1">
      <c r="A247" s="12"/>
      <c r="B247" s="204"/>
      <c r="C247" s="205"/>
      <c r="D247" s="206" t="s">
        <v>80</v>
      </c>
      <c r="E247" s="219" t="s">
        <v>142</v>
      </c>
      <c r="F247" s="219" t="s">
        <v>356</v>
      </c>
      <c r="G247" s="205"/>
      <c r="H247" s="205"/>
      <c r="I247" s="208"/>
      <c r="J247" s="208"/>
      <c r="K247" s="220">
        <f>BK247</f>
        <v>0</v>
      </c>
      <c r="L247" s="205"/>
      <c r="M247" s="210"/>
      <c r="N247" s="211"/>
      <c r="O247" s="212"/>
      <c r="P247" s="212"/>
      <c r="Q247" s="213">
        <f>SUM(Q248:Q256)</f>
        <v>0</v>
      </c>
      <c r="R247" s="213">
        <f>SUM(R248:R256)</f>
        <v>0</v>
      </c>
      <c r="S247" s="212"/>
      <c r="T247" s="214">
        <f>SUM(T248:T256)</f>
        <v>0</v>
      </c>
      <c r="U247" s="212"/>
      <c r="V247" s="214">
        <f>SUM(V248:V256)</f>
        <v>0</v>
      </c>
      <c r="W247" s="212"/>
      <c r="X247" s="215">
        <f>SUM(X248:X256)</f>
        <v>0</v>
      </c>
      <c r="Y247" s="12"/>
      <c r="Z247" s="12"/>
      <c r="AA247" s="12"/>
      <c r="AB247" s="12"/>
      <c r="AC247" s="12"/>
      <c r="AD247" s="12"/>
      <c r="AE247" s="12"/>
      <c r="AR247" s="216" t="s">
        <v>89</v>
      </c>
      <c r="AT247" s="217" t="s">
        <v>80</v>
      </c>
      <c r="AU247" s="217" t="s">
        <v>89</v>
      </c>
      <c r="AY247" s="216" t="s">
        <v>135</v>
      </c>
      <c r="BK247" s="218">
        <f>SUM(BK248:BK256)</f>
        <v>0</v>
      </c>
    </row>
    <row r="248" s="2" customFormat="1" ht="24.15" customHeight="1">
      <c r="A248" s="38"/>
      <c r="B248" s="39"/>
      <c r="C248" s="221" t="s">
        <v>357</v>
      </c>
      <c r="D248" s="221" t="s">
        <v>137</v>
      </c>
      <c r="E248" s="222" t="s">
        <v>358</v>
      </c>
      <c r="F248" s="223" t="s">
        <v>359</v>
      </c>
      <c r="G248" s="224" t="s">
        <v>162</v>
      </c>
      <c r="H248" s="225">
        <v>3.2120000000000002</v>
      </c>
      <c r="I248" s="226"/>
      <c r="J248" s="226"/>
      <c r="K248" s="227">
        <f>ROUND(P248*H248,2)</f>
        <v>0</v>
      </c>
      <c r="L248" s="223" t="s">
        <v>155</v>
      </c>
      <c r="M248" s="44"/>
      <c r="N248" s="228" t="s">
        <v>1</v>
      </c>
      <c r="O248" s="229" t="s">
        <v>44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91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38"/>
      <c r="Z248" s="38"/>
      <c r="AA248" s="38"/>
      <c r="AB248" s="38"/>
      <c r="AC248" s="38"/>
      <c r="AD248" s="38"/>
      <c r="AE248" s="38"/>
      <c r="AR248" s="233" t="s">
        <v>142</v>
      </c>
      <c r="AT248" s="233" t="s">
        <v>137</v>
      </c>
      <c r="AU248" s="233" t="s">
        <v>91</v>
      </c>
      <c r="AY248" s="17" t="s">
        <v>135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7" t="s">
        <v>89</v>
      </c>
      <c r="BK248" s="234">
        <f>ROUND(P248*H248,2)</f>
        <v>0</v>
      </c>
      <c r="BL248" s="17" t="s">
        <v>142</v>
      </c>
      <c r="BM248" s="233" t="s">
        <v>360</v>
      </c>
    </row>
    <row r="249" s="2" customFormat="1">
      <c r="A249" s="38"/>
      <c r="B249" s="39"/>
      <c r="C249" s="40"/>
      <c r="D249" s="235" t="s">
        <v>144</v>
      </c>
      <c r="E249" s="40"/>
      <c r="F249" s="236" t="s">
        <v>361</v>
      </c>
      <c r="G249" s="40"/>
      <c r="H249" s="40"/>
      <c r="I249" s="237"/>
      <c r="J249" s="237"/>
      <c r="K249" s="40"/>
      <c r="L249" s="40"/>
      <c r="M249" s="44"/>
      <c r="N249" s="238"/>
      <c r="O249" s="239"/>
      <c r="P249" s="91"/>
      <c r="Q249" s="91"/>
      <c r="R249" s="91"/>
      <c r="S249" s="91"/>
      <c r="T249" s="91"/>
      <c r="U249" s="91"/>
      <c r="V249" s="91"/>
      <c r="W249" s="91"/>
      <c r="X249" s="92"/>
      <c r="Y249" s="38"/>
      <c r="Z249" s="38"/>
      <c r="AA249" s="38"/>
      <c r="AB249" s="38"/>
      <c r="AC249" s="38"/>
      <c r="AD249" s="38"/>
      <c r="AE249" s="38"/>
      <c r="AT249" s="17" t="s">
        <v>144</v>
      </c>
      <c r="AU249" s="17" t="s">
        <v>91</v>
      </c>
    </row>
    <row r="250" s="14" customFormat="1">
      <c r="A250" s="14"/>
      <c r="B250" s="252"/>
      <c r="C250" s="253"/>
      <c r="D250" s="242" t="s">
        <v>158</v>
      </c>
      <c r="E250" s="254" t="s">
        <v>1</v>
      </c>
      <c r="F250" s="255" t="s">
        <v>362</v>
      </c>
      <c r="G250" s="253"/>
      <c r="H250" s="254" t="s">
        <v>1</v>
      </c>
      <c r="I250" s="256"/>
      <c r="J250" s="256"/>
      <c r="K250" s="253"/>
      <c r="L250" s="253"/>
      <c r="M250" s="257"/>
      <c r="N250" s="258"/>
      <c r="O250" s="259"/>
      <c r="P250" s="259"/>
      <c r="Q250" s="259"/>
      <c r="R250" s="259"/>
      <c r="S250" s="259"/>
      <c r="T250" s="259"/>
      <c r="U250" s="259"/>
      <c r="V250" s="259"/>
      <c r="W250" s="259"/>
      <c r="X250" s="260"/>
      <c r="Y250" s="14"/>
      <c r="Z250" s="14"/>
      <c r="AA250" s="14"/>
      <c r="AB250" s="14"/>
      <c r="AC250" s="14"/>
      <c r="AD250" s="14"/>
      <c r="AE250" s="14"/>
      <c r="AT250" s="261" t="s">
        <v>158</v>
      </c>
      <c r="AU250" s="261" t="s">
        <v>91</v>
      </c>
      <c r="AV250" s="14" t="s">
        <v>89</v>
      </c>
      <c r="AW250" s="14" t="s">
        <v>5</v>
      </c>
      <c r="AX250" s="14" t="s">
        <v>81</v>
      </c>
      <c r="AY250" s="261" t="s">
        <v>135</v>
      </c>
    </row>
    <row r="251" s="13" customFormat="1">
      <c r="A251" s="13"/>
      <c r="B251" s="240"/>
      <c r="C251" s="241"/>
      <c r="D251" s="242" t="s">
        <v>158</v>
      </c>
      <c r="E251" s="243" t="s">
        <v>1</v>
      </c>
      <c r="F251" s="244" t="s">
        <v>363</v>
      </c>
      <c r="G251" s="241"/>
      <c r="H251" s="245">
        <v>0.13200000000000001</v>
      </c>
      <c r="I251" s="246"/>
      <c r="J251" s="246"/>
      <c r="K251" s="241"/>
      <c r="L251" s="241"/>
      <c r="M251" s="247"/>
      <c r="N251" s="248"/>
      <c r="O251" s="249"/>
      <c r="P251" s="249"/>
      <c r="Q251" s="249"/>
      <c r="R251" s="249"/>
      <c r="S251" s="249"/>
      <c r="T251" s="249"/>
      <c r="U251" s="249"/>
      <c r="V251" s="249"/>
      <c r="W251" s="249"/>
      <c r="X251" s="250"/>
      <c r="Y251" s="13"/>
      <c r="Z251" s="13"/>
      <c r="AA251" s="13"/>
      <c r="AB251" s="13"/>
      <c r="AC251" s="13"/>
      <c r="AD251" s="13"/>
      <c r="AE251" s="13"/>
      <c r="AT251" s="251" t="s">
        <v>158</v>
      </c>
      <c r="AU251" s="251" t="s">
        <v>91</v>
      </c>
      <c r="AV251" s="13" t="s">
        <v>91</v>
      </c>
      <c r="AW251" s="13" t="s">
        <v>5</v>
      </c>
      <c r="AX251" s="13" t="s">
        <v>81</v>
      </c>
      <c r="AY251" s="251" t="s">
        <v>135</v>
      </c>
    </row>
    <row r="252" s="14" customFormat="1">
      <c r="A252" s="14"/>
      <c r="B252" s="252"/>
      <c r="C252" s="253"/>
      <c r="D252" s="242" t="s">
        <v>158</v>
      </c>
      <c r="E252" s="254" t="s">
        <v>1</v>
      </c>
      <c r="F252" s="255" t="s">
        <v>179</v>
      </c>
      <c r="G252" s="253"/>
      <c r="H252" s="254" t="s">
        <v>1</v>
      </c>
      <c r="I252" s="256"/>
      <c r="J252" s="256"/>
      <c r="K252" s="253"/>
      <c r="L252" s="253"/>
      <c r="M252" s="257"/>
      <c r="N252" s="258"/>
      <c r="O252" s="259"/>
      <c r="P252" s="259"/>
      <c r="Q252" s="259"/>
      <c r="R252" s="259"/>
      <c r="S252" s="259"/>
      <c r="T252" s="259"/>
      <c r="U252" s="259"/>
      <c r="V252" s="259"/>
      <c r="W252" s="259"/>
      <c r="X252" s="260"/>
      <c r="Y252" s="14"/>
      <c r="Z252" s="14"/>
      <c r="AA252" s="14"/>
      <c r="AB252" s="14"/>
      <c r="AC252" s="14"/>
      <c r="AD252" s="14"/>
      <c r="AE252" s="14"/>
      <c r="AT252" s="261" t="s">
        <v>158</v>
      </c>
      <c r="AU252" s="261" t="s">
        <v>91</v>
      </c>
      <c r="AV252" s="14" t="s">
        <v>89</v>
      </c>
      <c r="AW252" s="14" t="s">
        <v>5</v>
      </c>
      <c r="AX252" s="14" t="s">
        <v>81</v>
      </c>
      <c r="AY252" s="261" t="s">
        <v>135</v>
      </c>
    </row>
    <row r="253" s="13" customFormat="1">
      <c r="A253" s="13"/>
      <c r="B253" s="240"/>
      <c r="C253" s="241"/>
      <c r="D253" s="242" t="s">
        <v>158</v>
      </c>
      <c r="E253" s="243" t="s">
        <v>1</v>
      </c>
      <c r="F253" s="244" t="s">
        <v>364</v>
      </c>
      <c r="G253" s="241"/>
      <c r="H253" s="245">
        <v>2.6840000000000002</v>
      </c>
      <c r="I253" s="246"/>
      <c r="J253" s="246"/>
      <c r="K253" s="241"/>
      <c r="L253" s="241"/>
      <c r="M253" s="247"/>
      <c r="N253" s="248"/>
      <c r="O253" s="249"/>
      <c r="P253" s="249"/>
      <c r="Q253" s="249"/>
      <c r="R253" s="249"/>
      <c r="S253" s="249"/>
      <c r="T253" s="249"/>
      <c r="U253" s="249"/>
      <c r="V253" s="249"/>
      <c r="W253" s="249"/>
      <c r="X253" s="250"/>
      <c r="Y253" s="13"/>
      <c r="Z253" s="13"/>
      <c r="AA253" s="13"/>
      <c r="AB253" s="13"/>
      <c r="AC253" s="13"/>
      <c r="AD253" s="13"/>
      <c r="AE253" s="13"/>
      <c r="AT253" s="251" t="s">
        <v>158</v>
      </c>
      <c r="AU253" s="251" t="s">
        <v>91</v>
      </c>
      <c r="AV253" s="13" t="s">
        <v>91</v>
      </c>
      <c r="AW253" s="13" t="s">
        <v>5</v>
      </c>
      <c r="AX253" s="13" t="s">
        <v>81</v>
      </c>
      <c r="AY253" s="251" t="s">
        <v>135</v>
      </c>
    </row>
    <row r="254" s="14" customFormat="1">
      <c r="A254" s="14"/>
      <c r="B254" s="252"/>
      <c r="C254" s="253"/>
      <c r="D254" s="242" t="s">
        <v>158</v>
      </c>
      <c r="E254" s="254" t="s">
        <v>1</v>
      </c>
      <c r="F254" s="255" t="s">
        <v>365</v>
      </c>
      <c r="G254" s="253"/>
      <c r="H254" s="254" t="s">
        <v>1</v>
      </c>
      <c r="I254" s="256"/>
      <c r="J254" s="256"/>
      <c r="K254" s="253"/>
      <c r="L254" s="253"/>
      <c r="M254" s="257"/>
      <c r="N254" s="258"/>
      <c r="O254" s="259"/>
      <c r="P254" s="259"/>
      <c r="Q254" s="259"/>
      <c r="R254" s="259"/>
      <c r="S254" s="259"/>
      <c r="T254" s="259"/>
      <c r="U254" s="259"/>
      <c r="V254" s="259"/>
      <c r="W254" s="259"/>
      <c r="X254" s="260"/>
      <c r="Y254" s="14"/>
      <c r="Z254" s="14"/>
      <c r="AA254" s="14"/>
      <c r="AB254" s="14"/>
      <c r="AC254" s="14"/>
      <c r="AD254" s="14"/>
      <c r="AE254" s="14"/>
      <c r="AT254" s="261" t="s">
        <v>158</v>
      </c>
      <c r="AU254" s="261" t="s">
        <v>91</v>
      </c>
      <c r="AV254" s="14" t="s">
        <v>89</v>
      </c>
      <c r="AW254" s="14" t="s">
        <v>5</v>
      </c>
      <c r="AX254" s="14" t="s">
        <v>81</v>
      </c>
      <c r="AY254" s="261" t="s">
        <v>135</v>
      </c>
    </row>
    <row r="255" s="13" customFormat="1">
      <c r="A255" s="13"/>
      <c r="B255" s="240"/>
      <c r="C255" s="241"/>
      <c r="D255" s="242" t="s">
        <v>158</v>
      </c>
      <c r="E255" s="243" t="s">
        <v>1</v>
      </c>
      <c r="F255" s="244" t="s">
        <v>366</v>
      </c>
      <c r="G255" s="241"/>
      <c r="H255" s="245">
        <v>0.39600000000000002</v>
      </c>
      <c r="I255" s="246"/>
      <c r="J255" s="246"/>
      <c r="K255" s="241"/>
      <c r="L255" s="241"/>
      <c r="M255" s="247"/>
      <c r="N255" s="248"/>
      <c r="O255" s="249"/>
      <c r="P255" s="249"/>
      <c r="Q255" s="249"/>
      <c r="R255" s="249"/>
      <c r="S255" s="249"/>
      <c r="T255" s="249"/>
      <c r="U255" s="249"/>
      <c r="V255" s="249"/>
      <c r="W255" s="249"/>
      <c r="X255" s="250"/>
      <c r="Y255" s="13"/>
      <c r="Z255" s="13"/>
      <c r="AA255" s="13"/>
      <c r="AB255" s="13"/>
      <c r="AC255" s="13"/>
      <c r="AD255" s="13"/>
      <c r="AE255" s="13"/>
      <c r="AT255" s="251" t="s">
        <v>158</v>
      </c>
      <c r="AU255" s="251" t="s">
        <v>91</v>
      </c>
      <c r="AV255" s="13" t="s">
        <v>91</v>
      </c>
      <c r="AW255" s="13" t="s">
        <v>5</v>
      </c>
      <c r="AX255" s="13" t="s">
        <v>81</v>
      </c>
      <c r="AY255" s="251" t="s">
        <v>135</v>
      </c>
    </row>
    <row r="256" s="15" customFormat="1">
      <c r="A256" s="15"/>
      <c r="B256" s="262"/>
      <c r="C256" s="263"/>
      <c r="D256" s="242" t="s">
        <v>158</v>
      </c>
      <c r="E256" s="264" t="s">
        <v>1</v>
      </c>
      <c r="F256" s="265" t="s">
        <v>183</v>
      </c>
      <c r="G256" s="263"/>
      <c r="H256" s="266">
        <v>3.2120000000000002</v>
      </c>
      <c r="I256" s="267"/>
      <c r="J256" s="267"/>
      <c r="K256" s="263"/>
      <c r="L256" s="263"/>
      <c r="M256" s="268"/>
      <c r="N256" s="269"/>
      <c r="O256" s="270"/>
      <c r="P256" s="270"/>
      <c r="Q256" s="270"/>
      <c r="R256" s="270"/>
      <c r="S256" s="270"/>
      <c r="T256" s="270"/>
      <c r="U256" s="270"/>
      <c r="V256" s="270"/>
      <c r="W256" s="270"/>
      <c r="X256" s="271"/>
      <c r="Y256" s="15"/>
      <c r="Z256" s="15"/>
      <c r="AA256" s="15"/>
      <c r="AB256" s="15"/>
      <c r="AC256" s="15"/>
      <c r="AD256" s="15"/>
      <c r="AE256" s="15"/>
      <c r="AT256" s="272" t="s">
        <v>158</v>
      </c>
      <c r="AU256" s="272" t="s">
        <v>91</v>
      </c>
      <c r="AV256" s="15" t="s">
        <v>142</v>
      </c>
      <c r="AW256" s="15" t="s">
        <v>5</v>
      </c>
      <c r="AX256" s="15" t="s">
        <v>89</v>
      </c>
      <c r="AY256" s="272" t="s">
        <v>135</v>
      </c>
    </row>
    <row r="257" s="12" customFormat="1" ht="22.8" customHeight="1">
      <c r="A257" s="12"/>
      <c r="B257" s="204"/>
      <c r="C257" s="205"/>
      <c r="D257" s="206" t="s">
        <v>80</v>
      </c>
      <c r="E257" s="219" t="s">
        <v>167</v>
      </c>
      <c r="F257" s="219" t="s">
        <v>367</v>
      </c>
      <c r="G257" s="205"/>
      <c r="H257" s="205"/>
      <c r="I257" s="208"/>
      <c r="J257" s="208"/>
      <c r="K257" s="220">
        <f>BK257</f>
        <v>0</v>
      </c>
      <c r="L257" s="205"/>
      <c r="M257" s="210"/>
      <c r="N257" s="211"/>
      <c r="O257" s="212"/>
      <c r="P257" s="212"/>
      <c r="Q257" s="213">
        <f>SUM(Q258:Q271)</f>
        <v>0</v>
      </c>
      <c r="R257" s="213">
        <f>SUM(R258:R271)</f>
        <v>0</v>
      </c>
      <c r="S257" s="212"/>
      <c r="T257" s="214">
        <f>SUM(T258:T271)</f>
        <v>0</v>
      </c>
      <c r="U257" s="212"/>
      <c r="V257" s="214">
        <f>SUM(V258:V271)</f>
        <v>6.327</v>
      </c>
      <c r="W257" s="212"/>
      <c r="X257" s="215">
        <f>SUM(X258:X271)</f>
        <v>0</v>
      </c>
      <c r="Y257" s="12"/>
      <c r="Z257" s="12"/>
      <c r="AA257" s="12"/>
      <c r="AB257" s="12"/>
      <c r="AC257" s="12"/>
      <c r="AD257" s="12"/>
      <c r="AE257" s="12"/>
      <c r="AR257" s="216" t="s">
        <v>89</v>
      </c>
      <c r="AT257" s="217" t="s">
        <v>80</v>
      </c>
      <c r="AU257" s="217" t="s">
        <v>89</v>
      </c>
      <c r="AY257" s="216" t="s">
        <v>135</v>
      </c>
      <c r="BK257" s="218">
        <f>SUM(BK258:BK271)</f>
        <v>0</v>
      </c>
    </row>
    <row r="258" s="2" customFormat="1">
      <c r="A258" s="38"/>
      <c r="B258" s="39"/>
      <c r="C258" s="221" t="s">
        <v>368</v>
      </c>
      <c r="D258" s="221" t="s">
        <v>137</v>
      </c>
      <c r="E258" s="222" t="s">
        <v>369</v>
      </c>
      <c r="F258" s="223" t="s">
        <v>370</v>
      </c>
      <c r="G258" s="224" t="s">
        <v>154</v>
      </c>
      <c r="H258" s="225">
        <v>15</v>
      </c>
      <c r="I258" s="226"/>
      <c r="J258" s="226"/>
      <c r="K258" s="227">
        <f>ROUND(P258*H258,2)</f>
        <v>0</v>
      </c>
      <c r="L258" s="223" t="s">
        <v>155</v>
      </c>
      <c r="M258" s="44"/>
      <c r="N258" s="228" t="s">
        <v>1</v>
      </c>
      <c r="O258" s="229" t="s">
        <v>44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91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38"/>
      <c r="Z258" s="38"/>
      <c r="AA258" s="38"/>
      <c r="AB258" s="38"/>
      <c r="AC258" s="38"/>
      <c r="AD258" s="38"/>
      <c r="AE258" s="38"/>
      <c r="AR258" s="233" t="s">
        <v>142</v>
      </c>
      <c r="AT258" s="233" t="s">
        <v>137</v>
      </c>
      <c r="AU258" s="233" t="s">
        <v>91</v>
      </c>
      <c r="AY258" s="17" t="s">
        <v>135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7" t="s">
        <v>89</v>
      </c>
      <c r="BK258" s="234">
        <f>ROUND(P258*H258,2)</f>
        <v>0</v>
      </c>
      <c r="BL258" s="17" t="s">
        <v>142</v>
      </c>
      <c r="BM258" s="233" t="s">
        <v>371</v>
      </c>
    </row>
    <row r="259" s="2" customFormat="1">
      <c r="A259" s="38"/>
      <c r="B259" s="39"/>
      <c r="C259" s="40"/>
      <c r="D259" s="235" t="s">
        <v>144</v>
      </c>
      <c r="E259" s="40"/>
      <c r="F259" s="236" t="s">
        <v>372</v>
      </c>
      <c r="G259" s="40"/>
      <c r="H259" s="40"/>
      <c r="I259" s="237"/>
      <c r="J259" s="237"/>
      <c r="K259" s="40"/>
      <c r="L259" s="40"/>
      <c r="M259" s="44"/>
      <c r="N259" s="238"/>
      <c r="O259" s="239"/>
      <c r="P259" s="91"/>
      <c r="Q259" s="91"/>
      <c r="R259" s="91"/>
      <c r="S259" s="91"/>
      <c r="T259" s="91"/>
      <c r="U259" s="91"/>
      <c r="V259" s="91"/>
      <c r="W259" s="91"/>
      <c r="X259" s="92"/>
      <c r="Y259" s="38"/>
      <c r="Z259" s="38"/>
      <c r="AA259" s="38"/>
      <c r="AB259" s="38"/>
      <c r="AC259" s="38"/>
      <c r="AD259" s="38"/>
      <c r="AE259" s="38"/>
      <c r="AT259" s="17" t="s">
        <v>144</v>
      </c>
      <c r="AU259" s="17" t="s">
        <v>91</v>
      </c>
    </row>
    <row r="260" s="14" customFormat="1">
      <c r="A260" s="14"/>
      <c r="B260" s="252"/>
      <c r="C260" s="253"/>
      <c r="D260" s="242" t="s">
        <v>158</v>
      </c>
      <c r="E260" s="254" t="s">
        <v>1</v>
      </c>
      <c r="F260" s="255" t="s">
        <v>373</v>
      </c>
      <c r="G260" s="253"/>
      <c r="H260" s="254" t="s">
        <v>1</v>
      </c>
      <c r="I260" s="256"/>
      <c r="J260" s="256"/>
      <c r="K260" s="253"/>
      <c r="L260" s="253"/>
      <c r="M260" s="257"/>
      <c r="N260" s="258"/>
      <c r="O260" s="259"/>
      <c r="P260" s="259"/>
      <c r="Q260" s="259"/>
      <c r="R260" s="259"/>
      <c r="S260" s="259"/>
      <c r="T260" s="259"/>
      <c r="U260" s="259"/>
      <c r="V260" s="259"/>
      <c r="W260" s="259"/>
      <c r="X260" s="260"/>
      <c r="Y260" s="14"/>
      <c r="Z260" s="14"/>
      <c r="AA260" s="14"/>
      <c r="AB260" s="14"/>
      <c r="AC260" s="14"/>
      <c r="AD260" s="14"/>
      <c r="AE260" s="14"/>
      <c r="AT260" s="261" t="s">
        <v>158</v>
      </c>
      <c r="AU260" s="261" t="s">
        <v>91</v>
      </c>
      <c r="AV260" s="14" t="s">
        <v>89</v>
      </c>
      <c r="AW260" s="14" t="s">
        <v>5</v>
      </c>
      <c r="AX260" s="14" t="s">
        <v>81</v>
      </c>
      <c r="AY260" s="261" t="s">
        <v>135</v>
      </c>
    </row>
    <row r="261" s="13" customFormat="1">
      <c r="A261" s="13"/>
      <c r="B261" s="240"/>
      <c r="C261" s="241"/>
      <c r="D261" s="242" t="s">
        <v>158</v>
      </c>
      <c r="E261" s="243" t="s">
        <v>1</v>
      </c>
      <c r="F261" s="244" t="s">
        <v>236</v>
      </c>
      <c r="G261" s="241"/>
      <c r="H261" s="245">
        <v>15</v>
      </c>
      <c r="I261" s="246"/>
      <c r="J261" s="246"/>
      <c r="K261" s="241"/>
      <c r="L261" s="241"/>
      <c r="M261" s="247"/>
      <c r="N261" s="248"/>
      <c r="O261" s="249"/>
      <c r="P261" s="249"/>
      <c r="Q261" s="249"/>
      <c r="R261" s="249"/>
      <c r="S261" s="249"/>
      <c r="T261" s="249"/>
      <c r="U261" s="249"/>
      <c r="V261" s="249"/>
      <c r="W261" s="249"/>
      <c r="X261" s="250"/>
      <c r="Y261" s="13"/>
      <c r="Z261" s="13"/>
      <c r="AA261" s="13"/>
      <c r="AB261" s="13"/>
      <c r="AC261" s="13"/>
      <c r="AD261" s="13"/>
      <c r="AE261" s="13"/>
      <c r="AT261" s="251" t="s">
        <v>158</v>
      </c>
      <c r="AU261" s="251" t="s">
        <v>91</v>
      </c>
      <c r="AV261" s="13" t="s">
        <v>91</v>
      </c>
      <c r="AW261" s="13" t="s">
        <v>5</v>
      </c>
      <c r="AX261" s="13" t="s">
        <v>89</v>
      </c>
      <c r="AY261" s="251" t="s">
        <v>135</v>
      </c>
    </row>
    <row r="262" s="2" customFormat="1" ht="24.15" customHeight="1">
      <c r="A262" s="38"/>
      <c r="B262" s="39"/>
      <c r="C262" s="221" t="s">
        <v>374</v>
      </c>
      <c r="D262" s="221" t="s">
        <v>137</v>
      </c>
      <c r="E262" s="222" t="s">
        <v>375</v>
      </c>
      <c r="F262" s="223" t="s">
        <v>376</v>
      </c>
      <c r="G262" s="224" t="s">
        <v>154</v>
      </c>
      <c r="H262" s="225">
        <v>15</v>
      </c>
      <c r="I262" s="226"/>
      <c r="J262" s="226"/>
      <c r="K262" s="227">
        <f>ROUND(P262*H262,2)</f>
        <v>0</v>
      </c>
      <c r="L262" s="223" t="s">
        <v>155</v>
      </c>
      <c r="M262" s="44"/>
      <c r="N262" s="228" t="s">
        <v>1</v>
      </c>
      <c r="O262" s="229" t="s">
        <v>44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91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38"/>
      <c r="Z262" s="38"/>
      <c r="AA262" s="38"/>
      <c r="AB262" s="38"/>
      <c r="AC262" s="38"/>
      <c r="AD262" s="38"/>
      <c r="AE262" s="38"/>
      <c r="AR262" s="233" t="s">
        <v>142</v>
      </c>
      <c r="AT262" s="233" t="s">
        <v>137</v>
      </c>
      <c r="AU262" s="233" t="s">
        <v>91</v>
      </c>
      <c r="AY262" s="17" t="s">
        <v>135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7" t="s">
        <v>89</v>
      </c>
      <c r="BK262" s="234">
        <f>ROUND(P262*H262,2)</f>
        <v>0</v>
      </c>
      <c r="BL262" s="17" t="s">
        <v>142</v>
      </c>
      <c r="BM262" s="233" t="s">
        <v>377</v>
      </c>
    </row>
    <row r="263" s="2" customFormat="1">
      <c r="A263" s="38"/>
      <c r="B263" s="39"/>
      <c r="C263" s="40"/>
      <c r="D263" s="235" t="s">
        <v>144</v>
      </c>
      <c r="E263" s="40"/>
      <c r="F263" s="236" t="s">
        <v>378</v>
      </c>
      <c r="G263" s="40"/>
      <c r="H263" s="40"/>
      <c r="I263" s="237"/>
      <c r="J263" s="237"/>
      <c r="K263" s="40"/>
      <c r="L263" s="40"/>
      <c r="M263" s="44"/>
      <c r="N263" s="238"/>
      <c r="O263" s="239"/>
      <c r="P263" s="91"/>
      <c r="Q263" s="91"/>
      <c r="R263" s="91"/>
      <c r="S263" s="91"/>
      <c r="T263" s="91"/>
      <c r="U263" s="91"/>
      <c r="V263" s="91"/>
      <c r="W263" s="91"/>
      <c r="X263" s="92"/>
      <c r="Y263" s="38"/>
      <c r="Z263" s="38"/>
      <c r="AA263" s="38"/>
      <c r="AB263" s="38"/>
      <c r="AC263" s="38"/>
      <c r="AD263" s="38"/>
      <c r="AE263" s="38"/>
      <c r="AT263" s="17" t="s">
        <v>144</v>
      </c>
      <c r="AU263" s="17" t="s">
        <v>91</v>
      </c>
    </row>
    <row r="264" s="14" customFormat="1">
      <c r="A264" s="14"/>
      <c r="B264" s="252"/>
      <c r="C264" s="253"/>
      <c r="D264" s="242" t="s">
        <v>158</v>
      </c>
      <c r="E264" s="254" t="s">
        <v>1</v>
      </c>
      <c r="F264" s="255" t="s">
        <v>373</v>
      </c>
      <c r="G264" s="253"/>
      <c r="H264" s="254" t="s">
        <v>1</v>
      </c>
      <c r="I264" s="256"/>
      <c r="J264" s="256"/>
      <c r="K264" s="253"/>
      <c r="L264" s="253"/>
      <c r="M264" s="257"/>
      <c r="N264" s="258"/>
      <c r="O264" s="259"/>
      <c r="P264" s="259"/>
      <c r="Q264" s="259"/>
      <c r="R264" s="259"/>
      <c r="S264" s="259"/>
      <c r="T264" s="259"/>
      <c r="U264" s="259"/>
      <c r="V264" s="259"/>
      <c r="W264" s="259"/>
      <c r="X264" s="260"/>
      <c r="Y264" s="14"/>
      <c r="Z264" s="14"/>
      <c r="AA264" s="14"/>
      <c r="AB264" s="14"/>
      <c r="AC264" s="14"/>
      <c r="AD264" s="14"/>
      <c r="AE264" s="14"/>
      <c r="AT264" s="261" t="s">
        <v>158</v>
      </c>
      <c r="AU264" s="261" t="s">
        <v>91</v>
      </c>
      <c r="AV264" s="14" t="s">
        <v>89</v>
      </c>
      <c r="AW264" s="14" t="s">
        <v>5</v>
      </c>
      <c r="AX264" s="14" t="s">
        <v>81</v>
      </c>
      <c r="AY264" s="261" t="s">
        <v>135</v>
      </c>
    </row>
    <row r="265" s="13" customFormat="1">
      <c r="A265" s="13"/>
      <c r="B265" s="240"/>
      <c r="C265" s="241"/>
      <c r="D265" s="242" t="s">
        <v>158</v>
      </c>
      <c r="E265" s="243" t="s">
        <v>1</v>
      </c>
      <c r="F265" s="244" t="s">
        <v>236</v>
      </c>
      <c r="G265" s="241"/>
      <c r="H265" s="245">
        <v>15</v>
      </c>
      <c r="I265" s="246"/>
      <c r="J265" s="246"/>
      <c r="K265" s="241"/>
      <c r="L265" s="241"/>
      <c r="M265" s="247"/>
      <c r="N265" s="248"/>
      <c r="O265" s="249"/>
      <c r="P265" s="249"/>
      <c r="Q265" s="249"/>
      <c r="R265" s="249"/>
      <c r="S265" s="249"/>
      <c r="T265" s="249"/>
      <c r="U265" s="249"/>
      <c r="V265" s="249"/>
      <c r="W265" s="249"/>
      <c r="X265" s="250"/>
      <c r="Y265" s="13"/>
      <c r="Z265" s="13"/>
      <c r="AA265" s="13"/>
      <c r="AB265" s="13"/>
      <c r="AC265" s="13"/>
      <c r="AD265" s="13"/>
      <c r="AE265" s="13"/>
      <c r="AT265" s="251" t="s">
        <v>158</v>
      </c>
      <c r="AU265" s="251" t="s">
        <v>91</v>
      </c>
      <c r="AV265" s="13" t="s">
        <v>91</v>
      </c>
      <c r="AW265" s="13" t="s">
        <v>5</v>
      </c>
      <c r="AX265" s="13" t="s">
        <v>89</v>
      </c>
      <c r="AY265" s="251" t="s">
        <v>135</v>
      </c>
    </row>
    <row r="266" s="2" customFormat="1" ht="24.15" customHeight="1">
      <c r="A266" s="38"/>
      <c r="B266" s="39"/>
      <c r="C266" s="221" t="s">
        <v>379</v>
      </c>
      <c r="D266" s="221" t="s">
        <v>137</v>
      </c>
      <c r="E266" s="222" t="s">
        <v>380</v>
      </c>
      <c r="F266" s="223" t="s">
        <v>381</v>
      </c>
      <c r="G266" s="224" t="s">
        <v>154</v>
      </c>
      <c r="H266" s="225">
        <v>15</v>
      </c>
      <c r="I266" s="226"/>
      <c r="J266" s="226"/>
      <c r="K266" s="227">
        <f>ROUND(P266*H266,2)</f>
        <v>0</v>
      </c>
      <c r="L266" s="223" t="s">
        <v>155</v>
      </c>
      <c r="M266" s="44"/>
      <c r="N266" s="228" t="s">
        <v>1</v>
      </c>
      <c r="O266" s="229" t="s">
        <v>44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91"/>
      <c r="T266" s="231">
        <f>S266*H266</f>
        <v>0</v>
      </c>
      <c r="U266" s="231">
        <v>0.19536000000000001</v>
      </c>
      <c r="V266" s="231">
        <f>U266*H266</f>
        <v>2.9304000000000001</v>
      </c>
      <c r="W266" s="231">
        <v>0</v>
      </c>
      <c r="X266" s="232">
        <f>W266*H266</f>
        <v>0</v>
      </c>
      <c r="Y266" s="38"/>
      <c r="Z266" s="38"/>
      <c r="AA266" s="38"/>
      <c r="AB266" s="38"/>
      <c r="AC266" s="38"/>
      <c r="AD266" s="38"/>
      <c r="AE266" s="38"/>
      <c r="AR266" s="233" t="s">
        <v>142</v>
      </c>
      <c r="AT266" s="233" t="s">
        <v>137</v>
      </c>
      <c r="AU266" s="233" t="s">
        <v>91</v>
      </c>
      <c r="AY266" s="17" t="s">
        <v>135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7" t="s">
        <v>89</v>
      </c>
      <c r="BK266" s="234">
        <f>ROUND(P266*H266,2)</f>
        <v>0</v>
      </c>
      <c r="BL266" s="17" t="s">
        <v>142</v>
      </c>
      <c r="BM266" s="233" t="s">
        <v>382</v>
      </c>
    </row>
    <row r="267" s="2" customFormat="1">
      <c r="A267" s="38"/>
      <c r="B267" s="39"/>
      <c r="C267" s="40"/>
      <c r="D267" s="235" t="s">
        <v>144</v>
      </c>
      <c r="E267" s="40"/>
      <c r="F267" s="236" t="s">
        <v>383</v>
      </c>
      <c r="G267" s="40"/>
      <c r="H267" s="40"/>
      <c r="I267" s="237"/>
      <c r="J267" s="237"/>
      <c r="K267" s="40"/>
      <c r="L267" s="40"/>
      <c r="M267" s="44"/>
      <c r="N267" s="238"/>
      <c r="O267" s="239"/>
      <c r="P267" s="91"/>
      <c r="Q267" s="91"/>
      <c r="R267" s="91"/>
      <c r="S267" s="91"/>
      <c r="T267" s="91"/>
      <c r="U267" s="91"/>
      <c r="V267" s="91"/>
      <c r="W267" s="91"/>
      <c r="X267" s="92"/>
      <c r="Y267" s="38"/>
      <c r="Z267" s="38"/>
      <c r="AA267" s="38"/>
      <c r="AB267" s="38"/>
      <c r="AC267" s="38"/>
      <c r="AD267" s="38"/>
      <c r="AE267" s="38"/>
      <c r="AT267" s="17" t="s">
        <v>144</v>
      </c>
      <c r="AU267" s="17" t="s">
        <v>91</v>
      </c>
    </row>
    <row r="268" s="14" customFormat="1">
      <c r="A268" s="14"/>
      <c r="B268" s="252"/>
      <c r="C268" s="253"/>
      <c r="D268" s="242" t="s">
        <v>158</v>
      </c>
      <c r="E268" s="254" t="s">
        <v>1</v>
      </c>
      <c r="F268" s="255" t="s">
        <v>373</v>
      </c>
      <c r="G268" s="253"/>
      <c r="H268" s="254" t="s">
        <v>1</v>
      </c>
      <c r="I268" s="256"/>
      <c r="J268" s="256"/>
      <c r="K268" s="253"/>
      <c r="L268" s="253"/>
      <c r="M268" s="257"/>
      <c r="N268" s="258"/>
      <c r="O268" s="259"/>
      <c r="P268" s="259"/>
      <c r="Q268" s="259"/>
      <c r="R268" s="259"/>
      <c r="S268" s="259"/>
      <c r="T268" s="259"/>
      <c r="U268" s="259"/>
      <c r="V268" s="259"/>
      <c r="W268" s="259"/>
      <c r="X268" s="260"/>
      <c r="Y268" s="14"/>
      <c r="Z268" s="14"/>
      <c r="AA268" s="14"/>
      <c r="AB268" s="14"/>
      <c r="AC268" s="14"/>
      <c r="AD268" s="14"/>
      <c r="AE268" s="14"/>
      <c r="AT268" s="261" t="s">
        <v>158</v>
      </c>
      <c r="AU268" s="261" t="s">
        <v>91</v>
      </c>
      <c r="AV268" s="14" t="s">
        <v>89</v>
      </c>
      <c r="AW268" s="14" t="s">
        <v>5</v>
      </c>
      <c r="AX268" s="14" t="s">
        <v>81</v>
      </c>
      <c r="AY268" s="261" t="s">
        <v>135</v>
      </c>
    </row>
    <row r="269" s="13" customFormat="1">
      <c r="A269" s="13"/>
      <c r="B269" s="240"/>
      <c r="C269" s="241"/>
      <c r="D269" s="242" t="s">
        <v>158</v>
      </c>
      <c r="E269" s="243" t="s">
        <v>1</v>
      </c>
      <c r="F269" s="244" t="s">
        <v>236</v>
      </c>
      <c r="G269" s="241"/>
      <c r="H269" s="245">
        <v>15</v>
      </c>
      <c r="I269" s="246"/>
      <c r="J269" s="246"/>
      <c r="K269" s="241"/>
      <c r="L269" s="241"/>
      <c r="M269" s="247"/>
      <c r="N269" s="248"/>
      <c r="O269" s="249"/>
      <c r="P269" s="249"/>
      <c r="Q269" s="249"/>
      <c r="R269" s="249"/>
      <c r="S269" s="249"/>
      <c r="T269" s="249"/>
      <c r="U269" s="249"/>
      <c r="V269" s="249"/>
      <c r="W269" s="249"/>
      <c r="X269" s="250"/>
      <c r="Y269" s="13"/>
      <c r="Z269" s="13"/>
      <c r="AA269" s="13"/>
      <c r="AB269" s="13"/>
      <c r="AC269" s="13"/>
      <c r="AD269" s="13"/>
      <c r="AE269" s="13"/>
      <c r="AT269" s="251" t="s">
        <v>158</v>
      </c>
      <c r="AU269" s="251" t="s">
        <v>91</v>
      </c>
      <c r="AV269" s="13" t="s">
        <v>91</v>
      </c>
      <c r="AW269" s="13" t="s">
        <v>5</v>
      </c>
      <c r="AX269" s="13" t="s">
        <v>89</v>
      </c>
      <c r="AY269" s="251" t="s">
        <v>135</v>
      </c>
    </row>
    <row r="270" s="2" customFormat="1" ht="16.5" customHeight="1">
      <c r="A270" s="38"/>
      <c r="B270" s="39"/>
      <c r="C270" s="273" t="s">
        <v>384</v>
      </c>
      <c r="D270" s="273" t="s">
        <v>243</v>
      </c>
      <c r="E270" s="274" t="s">
        <v>385</v>
      </c>
      <c r="F270" s="275" t="s">
        <v>386</v>
      </c>
      <c r="G270" s="276" t="s">
        <v>154</v>
      </c>
      <c r="H270" s="277">
        <v>15.300000000000001</v>
      </c>
      <c r="I270" s="278"/>
      <c r="J270" s="279"/>
      <c r="K270" s="280">
        <f>ROUND(P270*H270,2)</f>
        <v>0</v>
      </c>
      <c r="L270" s="275" t="s">
        <v>1</v>
      </c>
      <c r="M270" s="281"/>
      <c r="N270" s="282" t="s">
        <v>1</v>
      </c>
      <c r="O270" s="229" t="s">
        <v>44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91"/>
      <c r="T270" s="231">
        <f>S270*H270</f>
        <v>0</v>
      </c>
      <c r="U270" s="231">
        <v>0.222</v>
      </c>
      <c r="V270" s="231">
        <f>U270*H270</f>
        <v>3.3966000000000003</v>
      </c>
      <c r="W270" s="231">
        <v>0</v>
      </c>
      <c r="X270" s="232">
        <f>W270*H270</f>
        <v>0</v>
      </c>
      <c r="Y270" s="38"/>
      <c r="Z270" s="38"/>
      <c r="AA270" s="38"/>
      <c r="AB270" s="38"/>
      <c r="AC270" s="38"/>
      <c r="AD270" s="38"/>
      <c r="AE270" s="38"/>
      <c r="AR270" s="233" t="s">
        <v>192</v>
      </c>
      <c r="AT270" s="233" t="s">
        <v>243</v>
      </c>
      <c r="AU270" s="233" t="s">
        <v>91</v>
      </c>
      <c r="AY270" s="17" t="s">
        <v>135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7" t="s">
        <v>89</v>
      </c>
      <c r="BK270" s="234">
        <f>ROUND(P270*H270,2)</f>
        <v>0</v>
      </c>
      <c r="BL270" s="17" t="s">
        <v>142</v>
      </c>
      <c r="BM270" s="233" t="s">
        <v>387</v>
      </c>
    </row>
    <row r="271" s="13" customFormat="1">
      <c r="A271" s="13"/>
      <c r="B271" s="240"/>
      <c r="C271" s="241"/>
      <c r="D271" s="242" t="s">
        <v>158</v>
      </c>
      <c r="E271" s="241"/>
      <c r="F271" s="244" t="s">
        <v>388</v>
      </c>
      <c r="G271" s="241"/>
      <c r="H271" s="245">
        <v>15.300000000000001</v>
      </c>
      <c r="I271" s="246"/>
      <c r="J271" s="246"/>
      <c r="K271" s="241"/>
      <c r="L271" s="241"/>
      <c r="M271" s="247"/>
      <c r="N271" s="248"/>
      <c r="O271" s="249"/>
      <c r="P271" s="249"/>
      <c r="Q271" s="249"/>
      <c r="R271" s="249"/>
      <c r="S271" s="249"/>
      <c r="T271" s="249"/>
      <c r="U271" s="249"/>
      <c r="V271" s="249"/>
      <c r="W271" s="249"/>
      <c r="X271" s="250"/>
      <c r="Y271" s="13"/>
      <c r="Z271" s="13"/>
      <c r="AA271" s="13"/>
      <c r="AB271" s="13"/>
      <c r="AC271" s="13"/>
      <c r="AD271" s="13"/>
      <c r="AE271" s="13"/>
      <c r="AT271" s="251" t="s">
        <v>158</v>
      </c>
      <c r="AU271" s="251" t="s">
        <v>91</v>
      </c>
      <c r="AV271" s="13" t="s">
        <v>91</v>
      </c>
      <c r="AW271" s="13" t="s">
        <v>4</v>
      </c>
      <c r="AX271" s="13" t="s">
        <v>89</v>
      </c>
      <c r="AY271" s="251" t="s">
        <v>135</v>
      </c>
    </row>
    <row r="272" s="12" customFormat="1" ht="22.8" customHeight="1">
      <c r="A272" s="12"/>
      <c r="B272" s="204"/>
      <c r="C272" s="205"/>
      <c r="D272" s="206" t="s">
        <v>80</v>
      </c>
      <c r="E272" s="219" t="s">
        <v>192</v>
      </c>
      <c r="F272" s="219" t="s">
        <v>389</v>
      </c>
      <c r="G272" s="205"/>
      <c r="H272" s="205"/>
      <c r="I272" s="208"/>
      <c r="J272" s="208"/>
      <c r="K272" s="220">
        <f>BK272</f>
        <v>0</v>
      </c>
      <c r="L272" s="205"/>
      <c r="M272" s="210"/>
      <c r="N272" s="211"/>
      <c r="O272" s="212"/>
      <c r="P272" s="212"/>
      <c r="Q272" s="213">
        <f>SUM(Q273:Q339)</f>
        <v>0</v>
      </c>
      <c r="R272" s="213">
        <f>SUM(R273:R339)</f>
        <v>0</v>
      </c>
      <c r="S272" s="212"/>
      <c r="T272" s="214">
        <f>SUM(T273:T339)</f>
        <v>0</v>
      </c>
      <c r="U272" s="212"/>
      <c r="V272" s="214">
        <f>SUM(V273:V339)</f>
        <v>0.35450308000000003</v>
      </c>
      <c r="W272" s="212"/>
      <c r="X272" s="215">
        <f>SUM(X273:X339)</f>
        <v>0</v>
      </c>
      <c r="Y272" s="12"/>
      <c r="Z272" s="12"/>
      <c r="AA272" s="12"/>
      <c r="AB272" s="12"/>
      <c r="AC272" s="12"/>
      <c r="AD272" s="12"/>
      <c r="AE272" s="12"/>
      <c r="AR272" s="216" t="s">
        <v>89</v>
      </c>
      <c r="AT272" s="217" t="s">
        <v>80</v>
      </c>
      <c r="AU272" s="217" t="s">
        <v>89</v>
      </c>
      <c r="AY272" s="216" t="s">
        <v>135</v>
      </c>
      <c r="BK272" s="218">
        <f>SUM(BK273:BK339)</f>
        <v>0</v>
      </c>
    </row>
    <row r="273" s="2" customFormat="1" ht="33" customHeight="1">
      <c r="A273" s="38"/>
      <c r="B273" s="39"/>
      <c r="C273" s="221" t="s">
        <v>390</v>
      </c>
      <c r="D273" s="221" t="s">
        <v>137</v>
      </c>
      <c r="E273" s="222" t="s">
        <v>391</v>
      </c>
      <c r="F273" s="223" t="s">
        <v>392</v>
      </c>
      <c r="G273" s="224" t="s">
        <v>329</v>
      </c>
      <c r="H273" s="225">
        <v>1.2</v>
      </c>
      <c r="I273" s="226"/>
      <c r="J273" s="226"/>
      <c r="K273" s="227">
        <f>ROUND(P273*H273,2)</f>
        <v>0</v>
      </c>
      <c r="L273" s="223" t="s">
        <v>155</v>
      </c>
      <c r="M273" s="44"/>
      <c r="N273" s="228" t="s">
        <v>1</v>
      </c>
      <c r="O273" s="229" t="s">
        <v>44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91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38"/>
      <c r="Z273" s="38"/>
      <c r="AA273" s="38"/>
      <c r="AB273" s="38"/>
      <c r="AC273" s="38"/>
      <c r="AD273" s="38"/>
      <c r="AE273" s="38"/>
      <c r="AR273" s="233" t="s">
        <v>142</v>
      </c>
      <c r="AT273" s="233" t="s">
        <v>137</v>
      </c>
      <c r="AU273" s="233" t="s">
        <v>91</v>
      </c>
      <c r="AY273" s="17" t="s">
        <v>135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7" t="s">
        <v>89</v>
      </c>
      <c r="BK273" s="234">
        <f>ROUND(P273*H273,2)</f>
        <v>0</v>
      </c>
      <c r="BL273" s="17" t="s">
        <v>142</v>
      </c>
      <c r="BM273" s="233" t="s">
        <v>393</v>
      </c>
    </row>
    <row r="274" s="2" customFormat="1">
      <c r="A274" s="38"/>
      <c r="B274" s="39"/>
      <c r="C274" s="40"/>
      <c r="D274" s="235" t="s">
        <v>144</v>
      </c>
      <c r="E274" s="40"/>
      <c r="F274" s="236" t="s">
        <v>394</v>
      </c>
      <c r="G274" s="40"/>
      <c r="H274" s="40"/>
      <c r="I274" s="237"/>
      <c r="J274" s="237"/>
      <c r="K274" s="40"/>
      <c r="L274" s="40"/>
      <c r="M274" s="44"/>
      <c r="N274" s="238"/>
      <c r="O274" s="239"/>
      <c r="P274" s="91"/>
      <c r="Q274" s="91"/>
      <c r="R274" s="91"/>
      <c r="S274" s="91"/>
      <c r="T274" s="91"/>
      <c r="U274" s="91"/>
      <c r="V274" s="91"/>
      <c r="W274" s="91"/>
      <c r="X274" s="92"/>
      <c r="Y274" s="38"/>
      <c r="Z274" s="38"/>
      <c r="AA274" s="38"/>
      <c r="AB274" s="38"/>
      <c r="AC274" s="38"/>
      <c r="AD274" s="38"/>
      <c r="AE274" s="38"/>
      <c r="AT274" s="17" t="s">
        <v>144</v>
      </c>
      <c r="AU274" s="17" t="s">
        <v>91</v>
      </c>
    </row>
    <row r="275" s="14" customFormat="1">
      <c r="A275" s="14"/>
      <c r="B275" s="252"/>
      <c r="C275" s="253"/>
      <c r="D275" s="242" t="s">
        <v>158</v>
      </c>
      <c r="E275" s="254" t="s">
        <v>1</v>
      </c>
      <c r="F275" s="255" t="s">
        <v>362</v>
      </c>
      <c r="G275" s="253"/>
      <c r="H275" s="254" t="s">
        <v>1</v>
      </c>
      <c r="I275" s="256"/>
      <c r="J275" s="256"/>
      <c r="K275" s="253"/>
      <c r="L275" s="253"/>
      <c r="M275" s="257"/>
      <c r="N275" s="258"/>
      <c r="O275" s="259"/>
      <c r="P275" s="259"/>
      <c r="Q275" s="259"/>
      <c r="R275" s="259"/>
      <c r="S275" s="259"/>
      <c r="T275" s="259"/>
      <c r="U275" s="259"/>
      <c r="V275" s="259"/>
      <c r="W275" s="259"/>
      <c r="X275" s="260"/>
      <c r="Y275" s="14"/>
      <c r="Z275" s="14"/>
      <c r="AA275" s="14"/>
      <c r="AB275" s="14"/>
      <c r="AC275" s="14"/>
      <c r="AD275" s="14"/>
      <c r="AE275" s="14"/>
      <c r="AT275" s="261" t="s">
        <v>158</v>
      </c>
      <c r="AU275" s="261" t="s">
        <v>91</v>
      </c>
      <c r="AV275" s="14" t="s">
        <v>89</v>
      </c>
      <c r="AW275" s="14" t="s">
        <v>5</v>
      </c>
      <c r="AX275" s="14" t="s">
        <v>81</v>
      </c>
      <c r="AY275" s="261" t="s">
        <v>135</v>
      </c>
    </row>
    <row r="276" s="13" customFormat="1">
      <c r="A276" s="13"/>
      <c r="B276" s="240"/>
      <c r="C276" s="241"/>
      <c r="D276" s="242" t="s">
        <v>158</v>
      </c>
      <c r="E276" s="243" t="s">
        <v>1</v>
      </c>
      <c r="F276" s="244" t="s">
        <v>395</v>
      </c>
      <c r="G276" s="241"/>
      <c r="H276" s="245">
        <v>1.2</v>
      </c>
      <c r="I276" s="246"/>
      <c r="J276" s="246"/>
      <c r="K276" s="241"/>
      <c r="L276" s="241"/>
      <c r="M276" s="247"/>
      <c r="N276" s="248"/>
      <c r="O276" s="249"/>
      <c r="P276" s="249"/>
      <c r="Q276" s="249"/>
      <c r="R276" s="249"/>
      <c r="S276" s="249"/>
      <c r="T276" s="249"/>
      <c r="U276" s="249"/>
      <c r="V276" s="249"/>
      <c r="W276" s="249"/>
      <c r="X276" s="250"/>
      <c r="Y276" s="13"/>
      <c r="Z276" s="13"/>
      <c r="AA276" s="13"/>
      <c r="AB276" s="13"/>
      <c r="AC276" s="13"/>
      <c r="AD276" s="13"/>
      <c r="AE276" s="13"/>
      <c r="AT276" s="251" t="s">
        <v>158</v>
      </c>
      <c r="AU276" s="251" t="s">
        <v>91</v>
      </c>
      <c r="AV276" s="13" t="s">
        <v>91</v>
      </c>
      <c r="AW276" s="13" t="s">
        <v>5</v>
      </c>
      <c r="AX276" s="13" t="s">
        <v>89</v>
      </c>
      <c r="AY276" s="251" t="s">
        <v>135</v>
      </c>
    </row>
    <row r="277" s="2" customFormat="1" ht="37.8" customHeight="1">
      <c r="A277" s="38"/>
      <c r="B277" s="39"/>
      <c r="C277" s="273" t="s">
        <v>396</v>
      </c>
      <c r="D277" s="273" t="s">
        <v>243</v>
      </c>
      <c r="E277" s="274" t="s">
        <v>397</v>
      </c>
      <c r="F277" s="275" t="s">
        <v>398</v>
      </c>
      <c r="G277" s="276" t="s">
        <v>329</v>
      </c>
      <c r="H277" s="277">
        <v>1.218</v>
      </c>
      <c r="I277" s="278"/>
      <c r="J277" s="279"/>
      <c r="K277" s="280">
        <f>ROUND(P277*H277,2)</f>
        <v>0</v>
      </c>
      <c r="L277" s="275" t="s">
        <v>155</v>
      </c>
      <c r="M277" s="281"/>
      <c r="N277" s="282" t="s">
        <v>1</v>
      </c>
      <c r="O277" s="229" t="s">
        <v>44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91"/>
      <c r="T277" s="231">
        <f>S277*H277</f>
        <v>0</v>
      </c>
      <c r="U277" s="231">
        <v>0.00050000000000000001</v>
      </c>
      <c r="V277" s="231">
        <f>U277*H277</f>
        <v>0.00060899999999999995</v>
      </c>
      <c r="W277" s="231">
        <v>0</v>
      </c>
      <c r="X277" s="232">
        <f>W277*H277</f>
        <v>0</v>
      </c>
      <c r="Y277" s="38"/>
      <c r="Z277" s="38"/>
      <c r="AA277" s="38"/>
      <c r="AB277" s="38"/>
      <c r="AC277" s="38"/>
      <c r="AD277" s="38"/>
      <c r="AE277" s="38"/>
      <c r="AR277" s="233" t="s">
        <v>192</v>
      </c>
      <c r="AT277" s="233" t="s">
        <v>243</v>
      </c>
      <c r="AU277" s="233" t="s">
        <v>91</v>
      </c>
      <c r="AY277" s="17" t="s">
        <v>135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7" t="s">
        <v>89</v>
      </c>
      <c r="BK277" s="234">
        <f>ROUND(P277*H277,2)</f>
        <v>0</v>
      </c>
      <c r="BL277" s="17" t="s">
        <v>142</v>
      </c>
      <c r="BM277" s="233" t="s">
        <v>399</v>
      </c>
    </row>
    <row r="278" s="13" customFormat="1">
      <c r="A278" s="13"/>
      <c r="B278" s="240"/>
      <c r="C278" s="241"/>
      <c r="D278" s="242" t="s">
        <v>158</v>
      </c>
      <c r="E278" s="241"/>
      <c r="F278" s="244" t="s">
        <v>400</v>
      </c>
      <c r="G278" s="241"/>
      <c r="H278" s="245">
        <v>1.218</v>
      </c>
      <c r="I278" s="246"/>
      <c r="J278" s="246"/>
      <c r="K278" s="241"/>
      <c r="L278" s="241"/>
      <c r="M278" s="247"/>
      <c r="N278" s="248"/>
      <c r="O278" s="249"/>
      <c r="P278" s="249"/>
      <c r="Q278" s="249"/>
      <c r="R278" s="249"/>
      <c r="S278" s="249"/>
      <c r="T278" s="249"/>
      <c r="U278" s="249"/>
      <c r="V278" s="249"/>
      <c r="W278" s="249"/>
      <c r="X278" s="250"/>
      <c r="Y278" s="13"/>
      <c r="Z278" s="13"/>
      <c r="AA278" s="13"/>
      <c r="AB278" s="13"/>
      <c r="AC278" s="13"/>
      <c r="AD278" s="13"/>
      <c r="AE278" s="13"/>
      <c r="AT278" s="251" t="s">
        <v>158</v>
      </c>
      <c r="AU278" s="251" t="s">
        <v>91</v>
      </c>
      <c r="AV278" s="13" t="s">
        <v>91</v>
      </c>
      <c r="AW278" s="13" t="s">
        <v>4</v>
      </c>
      <c r="AX278" s="13" t="s">
        <v>89</v>
      </c>
      <c r="AY278" s="251" t="s">
        <v>135</v>
      </c>
    </row>
    <row r="279" s="2" customFormat="1" ht="24.15" customHeight="1">
      <c r="A279" s="38"/>
      <c r="B279" s="39"/>
      <c r="C279" s="221" t="s">
        <v>401</v>
      </c>
      <c r="D279" s="221" t="s">
        <v>137</v>
      </c>
      <c r="E279" s="222" t="s">
        <v>402</v>
      </c>
      <c r="F279" s="223" t="s">
        <v>403</v>
      </c>
      <c r="G279" s="224" t="s">
        <v>329</v>
      </c>
      <c r="H279" s="225">
        <v>24.399999999999999</v>
      </c>
      <c r="I279" s="226"/>
      <c r="J279" s="226"/>
      <c r="K279" s="227">
        <f>ROUND(P279*H279,2)</f>
        <v>0</v>
      </c>
      <c r="L279" s="223" t="s">
        <v>1</v>
      </c>
      <c r="M279" s="44"/>
      <c r="N279" s="228" t="s">
        <v>1</v>
      </c>
      <c r="O279" s="229" t="s">
        <v>44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91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38"/>
      <c r="Z279" s="38"/>
      <c r="AA279" s="38"/>
      <c r="AB279" s="38"/>
      <c r="AC279" s="38"/>
      <c r="AD279" s="38"/>
      <c r="AE279" s="38"/>
      <c r="AR279" s="233" t="s">
        <v>142</v>
      </c>
      <c r="AT279" s="233" t="s">
        <v>137</v>
      </c>
      <c r="AU279" s="233" t="s">
        <v>91</v>
      </c>
      <c r="AY279" s="17" t="s">
        <v>135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7" t="s">
        <v>89</v>
      </c>
      <c r="BK279" s="234">
        <f>ROUND(P279*H279,2)</f>
        <v>0</v>
      </c>
      <c r="BL279" s="17" t="s">
        <v>142</v>
      </c>
      <c r="BM279" s="233" t="s">
        <v>404</v>
      </c>
    </row>
    <row r="280" s="14" customFormat="1">
      <c r="A280" s="14"/>
      <c r="B280" s="252"/>
      <c r="C280" s="253"/>
      <c r="D280" s="242" t="s">
        <v>158</v>
      </c>
      <c r="E280" s="254" t="s">
        <v>1</v>
      </c>
      <c r="F280" s="255" t="s">
        <v>179</v>
      </c>
      <c r="G280" s="253"/>
      <c r="H280" s="254" t="s">
        <v>1</v>
      </c>
      <c r="I280" s="256"/>
      <c r="J280" s="256"/>
      <c r="K280" s="253"/>
      <c r="L280" s="253"/>
      <c r="M280" s="257"/>
      <c r="N280" s="258"/>
      <c r="O280" s="259"/>
      <c r="P280" s="259"/>
      <c r="Q280" s="259"/>
      <c r="R280" s="259"/>
      <c r="S280" s="259"/>
      <c r="T280" s="259"/>
      <c r="U280" s="259"/>
      <c r="V280" s="259"/>
      <c r="W280" s="259"/>
      <c r="X280" s="260"/>
      <c r="Y280" s="14"/>
      <c r="Z280" s="14"/>
      <c r="AA280" s="14"/>
      <c r="AB280" s="14"/>
      <c r="AC280" s="14"/>
      <c r="AD280" s="14"/>
      <c r="AE280" s="14"/>
      <c r="AT280" s="261" t="s">
        <v>158</v>
      </c>
      <c r="AU280" s="261" t="s">
        <v>91</v>
      </c>
      <c r="AV280" s="14" t="s">
        <v>89</v>
      </c>
      <c r="AW280" s="14" t="s">
        <v>5</v>
      </c>
      <c r="AX280" s="14" t="s">
        <v>81</v>
      </c>
      <c r="AY280" s="261" t="s">
        <v>135</v>
      </c>
    </row>
    <row r="281" s="13" customFormat="1">
      <c r="A281" s="13"/>
      <c r="B281" s="240"/>
      <c r="C281" s="241"/>
      <c r="D281" s="242" t="s">
        <v>158</v>
      </c>
      <c r="E281" s="243" t="s">
        <v>1</v>
      </c>
      <c r="F281" s="244" t="s">
        <v>405</v>
      </c>
      <c r="G281" s="241"/>
      <c r="H281" s="245">
        <v>24.399999999999999</v>
      </c>
      <c r="I281" s="246"/>
      <c r="J281" s="246"/>
      <c r="K281" s="241"/>
      <c r="L281" s="241"/>
      <c r="M281" s="247"/>
      <c r="N281" s="248"/>
      <c r="O281" s="249"/>
      <c r="P281" s="249"/>
      <c r="Q281" s="249"/>
      <c r="R281" s="249"/>
      <c r="S281" s="249"/>
      <c r="T281" s="249"/>
      <c r="U281" s="249"/>
      <c r="V281" s="249"/>
      <c r="W281" s="249"/>
      <c r="X281" s="250"/>
      <c r="Y281" s="13"/>
      <c r="Z281" s="13"/>
      <c r="AA281" s="13"/>
      <c r="AB281" s="13"/>
      <c r="AC281" s="13"/>
      <c r="AD281" s="13"/>
      <c r="AE281" s="13"/>
      <c r="AT281" s="251" t="s">
        <v>158</v>
      </c>
      <c r="AU281" s="251" t="s">
        <v>91</v>
      </c>
      <c r="AV281" s="13" t="s">
        <v>91</v>
      </c>
      <c r="AW281" s="13" t="s">
        <v>5</v>
      </c>
      <c r="AX281" s="13" t="s">
        <v>89</v>
      </c>
      <c r="AY281" s="251" t="s">
        <v>135</v>
      </c>
    </row>
    <row r="282" s="2" customFormat="1" ht="24.15" customHeight="1">
      <c r="A282" s="38"/>
      <c r="B282" s="39"/>
      <c r="C282" s="273" t="s">
        <v>406</v>
      </c>
      <c r="D282" s="273" t="s">
        <v>243</v>
      </c>
      <c r="E282" s="274" t="s">
        <v>407</v>
      </c>
      <c r="F282" s="275" t="s">
        <v>408</v>
      </c>
      <c r="G282" s="276" t="s">
        <v>329</v>
      </c>
      <c r="H282" s="277">
        <v>24.765999999999998</v>
      </c>
      <c r="I282" s="278"/>
      <c r="J282" s="279"/>
      <c r="K282" s="280">
        <f>ROUND(P282*H282,2)</f>
        <v>0</v>
      </c>
      <c r="L282" s="275" t="s">
        <v>1</v>
      </c>
      <c r="M282" s="281"/>
      <c r="N282" s="282" t="s">
        <v>1</v>
      </c>
      <c r="O282" s="229" t="s">
        <v>44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91"/>
      <c r="T282" s="231">
        <f>S282*H282</f>
        <v>0</v>
      </c>
      <c r="U282" s="231">
        <v>0.00027999999999999998</v>
      </c>
      <c r="V282" s="231">
        <f>U282*H282</f>
        <v>0.0069344799999999989</v>
      </c>
      <c r="W282" s="231">
        <v>0</v>
      </c>
      <c r="X282" s="232">
        <f>W282*H282</f>
        <v>0</v>
      </c>
      <c r="Y282" s="38"/>
      <c r="Z282" s="38"/>
      <c r="AA282" s="38"/>
      <c r="AB282" s="38"/>
      <c r="AC282" s="38"/>
      <c r="AD282" s="38"/>
      <c r="AE282" s="38"/>
      <c r="AR282" s="233" t="s">
        <v>192</v>
      </c>
      <c r="AT282" s="233" t="s">
        <v>243</v>
      </c>
      <c r="AU282" s="233" t="s">
        <v>91</v>
      </c>
      <c r="AY282" s="17" t="s">
        <v>135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7" t="s">
        <v>89</v>
      </c>
      <c r="BK282" s="234">
        <f>ROUND(P282*H282,2)</f>
        <v>0</v>
      </c>
      <c r="BL282" s="17" t="s">
        <v>142</v>
      </c>
      <c r="BM282" s="233" t="s">
        <v>409</v>
      </c>
    </row>
    <row r="283" s="13" customFormat="1">
      <c r="A283" s="13"/>
      <c r="B283" s="240"/>
      <c r="C283" s="241"/>
      <c r="D283" s="242" t="s">
        <v>158</v>
      </c>
      <c r="E283" s="243" t="s">
        <v>1</v>
      </c>
      <c r="F283" s="244" t="s">
        <v>405</v>
      </c>
      <c r="G283" s="241"/>
      <c r="H283" s="245">
        <v>24.399999999999999</v>
      </c>
      <c r="I283" s="246"/>
      <c r="J283" s="246"/>
      <c r="K283" s="241"/>
      <c r="L283" s="241"/>
      <c r="M283" s="247"/>
      <c r="N283" s="248"/>
      <c r="O283" s="249"/>
      <c r="P283" s="249"/>
      <c r="Q283" s="249"/>
      <c r="R283" s="249"/>
      <c r="S283" s="249"/>
      <c r="T283" s="249"/>
      <c r="U283" s="249"/>
      <c r="V283" s="249"/>
      <c r="W283" s="249"/>
      <c r="X283" s="250"/>
      <c r="Y283" s="13"/>
      <c r="Z283" s="13"/>
      <c r="AA283" s="13"/>
      <c r="AB283" s="13"/>
      <c r="AC283" s="13"/>
      <c r="AD283" s="13"/>
      <c r="AE283" s="13"/>
      <c r="AT283" s="251" t="s">
        <v>158</v>
      </c>
      <c r="AU283" s="251" t="s">
        <v>91</v>
      </c>
      <c r="AV283" s="13" t="s">
        <v>91</v>
      </c>
      <c r="AW283" s="13" t="s">
        <v>5</v>
      </c>
      <c r="AX283" s="13" t="s">
        <v>89</v>
      </c>
      <c r="AY283" s="251" t="s">
        <v>135</v>
      </c>
    </row>
    <row r="284" s="13" customFormat="1">
      <c r="A284" s="13"/>
      <c r="B284" s="240"/>
      <c r="C284" s="241"/>
      <c r="D284" s="242" t="s">
        <v>158</v>
      </c>
      <c r="E284" s="241"/>
      <c r="F284" s="244" t="s">
        <v>410</v>
      </c>
      <c r="G284" s="241"/>
      <c r="H284" s="245">
        <v>24.765999999999998</v>
      </c>
      <c r="I284" s="246"/>
      <c r="J284" s="246"/>
      <c r="K284" s="241"/>
      <c r="L284" s="241"/>
      <c r="M284" s="247"/>
      <c r="N284" s="248"/>
      <c r="O284" s="249"/>
      <c r="P284" s="249"/>
      <c r="Q284" s="249"/>
      <c r="R284" s="249"/>
      <c r="S284" s="249"/>
      <c r="T284" s="249"/>
      <c r="U284" s="249"/>
      <c r="V284" s="249"/>
      <c r="W284" s="249"/>
      <c r="X284" s="250"/>
      <c r="Y284" s="13"/>
      <c r="Z284" s="13"/>
      <c r="AA284" s="13"/>
      <c r="AB284" s="13"/>
      <c r="AC284" s="13"/>
      <c r="AD284" s="13"/>
      <c r="AE284" s="13"/>
      <c r="AT284" s="251" t="s">
        <v>158</v>
      </c>
      <c r="AU284" s="251" t="s">
        <v>91</v>
      </c>
      <c r="AV284" s="13" t="s">
        <v>91</v>
      </c>
      <c r="AW284" s="13" t="s">
        <v>4</v>
      </c>
      <c r="AX284" s="13" t="s">
        <v>89</v>
      </c>
      <c r="AY284" s="251" t="s">
        <v>135</v>
      </c>
    </row>
    <row r="285" s="2" customFormat="1" ht="24.15" customHeight="1">
      <c r="A285" s="38"/>
      <c r="B285" s="39"/>
      <c r="C285" s="221" t="s">
        <v>411</v>
      </c>
      <c r="D285" s="221" t="s">
        <v>137</v>
      </c>
      <c r="E285" s="222" t="s">
        <v>412</v>
      </c>
      <c r="F285" s="223" t="s">
        <v>413</v>
      </c>
      <c r="G285" s="224" t="s">
        <v>329</v>
      </c>
      <c r="H285" s="225">
        <v>3.6000000000000001</v>
      </c>
      <c r="I285" s="226"/>
      <c r="J285" s="226"/>
      <c r="K285" s="227">
        <f>ROUND(P285*H285,2)</f>
        <v>0</v>
      </c>
      <c r="L285" s="223" t="s">
        <v>155</v>
      </c>
      <c r="M285" s="44"/>
      <c r="N285" s="228" t="s">
        <v>1</v>
      </c>
      <c r="O285" s="229" t="s">
        <v>44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91"/>
      <c r="T285" s="231">
        <f>S285*H285</f>
        <v>0</v>
      </c>
      <c r="U285" s="231">
        <v>1.0000000000000001E-05</v>
      </c>
      <c r="V285" s="231">
        <f>U285*H285</f>
        <v>3.6000000000000001E-05</v>
      </c>
      <c r="W285" s="231">
        <v>0</v>
      </c>
      <c r="X285" s="232">
        <f>W285*H285</f>
        <v>0</v>
      </c>
      <c r="Y285" s="38"/>
      <c r="Z285" s="38"/>
      <c r="AA285" s="38"/>
      <c r="AB285" s="38"/>
      <c r="AC285" s="38"/>
      <c r="AD285" s="38"/>
      <c r="AE285" s="38"/>
      <c r="AR285" s="233" t="s">
        <v>142</v>
      </c>
      <c r="AT285" s="233" t="s">
        <v>137</v>
      </c>
      <c r="AU285" s="233" t="s">
        <v>91</v>
      </c>
      <c r="AY285" s="17" t="s">
        <v>135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7" t="s">
        <v>89</v>
      </c>
      <c r="BK285" s="234">
        <f>ROUND(P285*H285,2)</f>
        <v>0</v>
      </c>
      <c r="BL285" s="17" t="s">
        <v>142</v>
      </c>
      <c r="BM285" s="233" t="s">
        <v>414</v>
      </c>
    </row>
    <row r="286" s="2" customFormat="1">
      <c r="A286" s="38"/>
      <c r="B286" s="39"/>
      <c r="C286" s="40"/>
      <c r="D286" s="235" t="s">
        <v>144</v>
      </c>
      <c r="E286" s="40"/>
      <c r="F286" s="236" t="s">
        <v>415</v>
      </c>
      <c r="G286" s="40"/>
      <c r="H286" s="40"/>
      <c r="I286" s="237"/>
      <c r="J286" s="237"/>
      <c r="K286" s="40"/>
      <c r="L286" s="40"/>
      <c r="M286" s="44"/>
      <c r="N286" s="238"/>
      <c r="O286" s="239"/>
      <c r="P286" s="91"/>
      <c r="Q286" s="91"/>
      <c r="R286" s="91"/>
      <c r="S286" s="91"/>
      <c r="T286" s="91"/>
      <c r="U286" s="91"/>
      <c r="V286" s="91"/>
      <c r="W286" s="91"/>
      <c r="X286" s="92"/>
      <c r="Y286" s="38"/>
      <c r="Z286" s="38"/>
      <c r="AA286" s="38"/>
      <c r="AB286" s="38"/>
      <c r="AC286" s="38"/>
      <c r="AD286" s="38"/>
      <c r="AE286" s="38"/>
      <c r="AT286" s="17" t="s">
        <v>144</v>
      </c>
      <c r="AU286" s="17" t="s">
        <v>91</v>
      </c>
    </row>
    <row r="287" s="14" customFormat="1">
      <c r="A287" s="14"/>
      <c r="B287" s="252"/>
      <c r="C287" s="253"/>
      <c r="D287" s="242" t="s">
        <v>158</v>
      </c>
      <c r="E287" s="254" t="s">
        <v>1</v>
      </c>
      <c r="F287" s="255" t="s">
        <v>416</v>
      </c>
      <c r="G287" s="253"/>
      <c r="H287" s="254" t="s">
        <v>1</v>
      </c>
      <c r="I287" s="256"/>
      <c r="J287" s="256"/>
      <c r="K287" s="253"/>
      <c r="L287" s="253"/>
      <c r="M287" s="257"/>
      <c r="N287" s="258"/>
      <c r="O287" s="259"/>
      <c r="P287" s="259"/>
      <c r="Q287" s="259"/>
      <c r="R287" s="259"/>
      <c r="S287" s="259"/>
      <c r="T287" s="259"/>
      <c r="U287" s="259"/>
      <c r="V287" s="259"/>
      <c r="W287" s="259"/>
      <c r="X287" s="260"/>
      <c r="Y287" s="14"/>
      <c r="Z287" s="14"/>
      <c r="AA287" s="14"/>
      <c r="AB287" s="14"/>
      <c r="AC287" s="14"/>
      <c r="AD287" s="14"/>
      <c r="AE287" s="14"/>
      <c r="AT287" s="261" t="s">
        <v>158</v>
      </c>
      <c r="AU287" s="261" t="s">
        <v>91</v>
      </c>
      <c r="AV287" s="14" t="s">
        <v>89</v>
      </c>
      <c r="AW287" s="14" t="s">
        <v>5</v>
      </c>
      <c r="AX287" s="14" t="s">
        <v>81</v>
      </c>
      <c r="AY287" s="261" t="s">
        <v>135</v>
      </c>
    </row>
    <row r="288" s="13" customFormat="1">
      <c r="A288" s="13"/>
      <c r="B288" s="240"/>
      <c r="C288" s="241"/>
      <c r="D288" s="242" t="s">
        <v>158</v>
      </c>
      <c r="E288" s="243" t="s">
        <v>1</v>
      </c>
      <c r="F288" s="244" t="s">
        <v>417</v>
      </c>
      <c r="G288" s="241"/>
      <c r="H288" s="245">
        <v>3.6000000000000001</v>
      </c>
      <c r="I288" s="246"/>
      <c r="J288" s="246"/>
      <c r="K288" s="241"/>
      <c r="L288" s="241"/>
      <c r="M288" s="247"/>
      <c r="N288" s="248"/>
      <c r="O288" s="249"/>
      <c r="P288" s="249"/>
      <c r="Q288" s="249"/>
      <c r="R288" s="249"/>
      <c r="S288" s="249"/>
      <c r="T288" s="249"/>
      <c r="U288" s="249"/>
      <c r="V288" s="249"/>
      <c r="W288" s="249"/>
      <c r="X288" s="250"/>
      <c r="Y288" s="13"/>
      <c r="Z288" s="13"/>
      <c r="AA288" s="13"/>
      <c r="AB288" s="13"/>
      <c r="AC288" s="13"/>
      <c r="AD288" s="13"/>
      <c r="AE288" s="13"/>
      <c r="AT288" s="251" t="s">
        <v>158</v>
      </c>
      <c r="AU288" s="251" t="s">
        <v>91</v>
      </c>
      <c r="AV288" s="13" t="s">
        <v>91</v>
      </c>
      <c r="AW288" s="13" t="s">
        <v>5</v>
      </c>
      <c r="AX288" s="13" t="s">
        <v>89</v>
      </c>
      <c r="AY288" s="251" t="s">
        <v>135</v>
      </c>
    </row>
    <row r="289" s="2" customFormat="1" ht="24.15" customHeight="1">
      <c r="A289" s="38"/>
      <c r="B289" s="39"/>
      <c r="C289" s="273" t="s">
        <v>418</v>
      </c>
      <c r="D289" s="273" t="s">
        <v>243</v>
      </c>
      <c r="E289" s="274" t="s">
        <v>419</v>
      </c>
      <c r="F289" s="275" t="s">
        <v>420</v>
      </c>
      <c r="G289" s="276" t="s">
        <v>329</v>
      </c>
      <c r="H289" s="277">
        <v>3.6539999999999999</v>
      </c>
      <c r="I289" s="278"/>
      <c r="J289" s="279"/>
      <c r="K289" s="280">
        <f>ROUND(P289*H289,2)</f>
        <v>0</v>
      </c>
      <c r="L289" s="275" t="s">
        <v>155</v>
      </c>
      <c r="M289" s="281"/>
      <c r="N289" s="282" t="s">
        <v>1</v>
      </c>
      <c r="O289" s="229" t="s">
        <v>44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91"/>
      <c r="T289" s="231">
        <f>S289*H289</f>
        <v>0</v>
      </c>
      <c r="U289" s="231">
        <v>0.0014</v>
      </c>
      <c r="V289" s="231">
        <f>U289*H289</f>
        <v>0.0051155999999999997</v>
      </c>
      <c r="W289" s="231">
        <v>0</v>
      </c>
      <c r="X289" s="232">
        <f>W289*H289</f>
        <v>0</v>
      </c>
      <c r="Y289" s="38"/>
      <c r="Z289" s="38"/>
      <c r="AA289" s="38"/>
      <c r="AB289" s="38"/>
      <c r="AC289" s="38"/>
      <c r="AD289" s="38"/>
      <c r="AE289" s="38"/>
      <c r="AR289" s="233" t="s">
        <v>192</v>
      </c>
      <c r="AT289" s="233" t="s">
        <v>243</v>
      </c>
      <c r="AU289" s="233" t="s">
        <v>91</v>
      </c>
      <c r="AY289" s="17" t="s">
        <v>135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7" t="s">
        <v>89</v>
      </c>
      <c r="BK289" s="234">
        <f>ROUND(P289*H289,2)</f>
        <v>0</v>
      </c>
      <c r="BL289" s="17" t="s">
        <v>142</v>
      </c>
      <c r="BM289" s="233" t="s">
        <v>421</v>
      </c>
    </row>
    <row r="290" s="13" customFormat="1">
      <c r="A290" s="13"/>
      <c r="B290" s="240"/>
      <c r="C290" s="241"/>
      <c r="D290" s="242" t="s">
        <v>158</v>
      </c>
      <c r="E290" s="241"/>
      <c r="F290" s="244" t="s">
        <v>422</v>
      </c>
      <c r="G290" s="241"/>
      <c r="H290" s="245">
        <v>3.6539999999999999</v>
      </c>
      <c r="I290" s="246"/>
      <c r="J290" s="246"/>
      <c r="K290" s="241"/>
      <c r="L290" s="241"/>
      <c r="M290" s="247"/>
      <c r="N290" s="248"/>
      <c r="O290" s="249"/>
      <c r="P290" s="249"/>
      <c r="Q290" s="249"/>
      <c r="R290" s="249"/>
      <c r="S290" s="249"/>
      <c r="T290" s="249"/>
      <c r="U290" s="249"/>
      <c r="V290" s="249"/>
      <c r="W290" s="249"/>
      <c r="X290" s="250"/>
      <c r="Y290" s="13"/>
      <c r="Z290" s="13"/>
      <c r="AA290" s="13"/>
      <c r="AB290" s="13"/>
      <c r="AC290" s="13"/>
      <c r="AD290" s="13"/>
      <c r="AE290" s="13"/>
      <c r="AT290" s="251" t="s">
        <v>158</v>
      </c>
      <c r="AU290" s="251" t="s">
        <v>91</v>
      </c>
      <c r="AV290" s="13" t="s">
        <v>91</v>
      </c>
      <c r="AW290" s="13" t="s">
        <v>4</v>
      </c>
      <c r="AX290" s="13" t="s">
        <v>89</v>
      </c>
      <c r="AY290" s="251" t="s">
        <v>135</v>
      </c>
    </row>
    <row r="291" s="2" customFormat="1" ht="24.15" customHeight="1">
      <c r="A291" s="38"/>
      <c r="B291" s="39"/>
      <c r="C291" s="221" t="s">
        <v>423</v>
      </c>
      <c r="D291" s="221" t="s">
        <v>137</v>
      </c>
      <c r="E291" s="222" t="s">
        <v>424</v>
      </c>
      <c r="F291" s="223" t="s">
        <v>425</v>
      </c>
      <c r="G291" s="224" t="s">
        <v>426</v>
      </c>
      <c r="H291" s="225">
        <v>5</v>
      </c>
      <c r="I291" s="226"/>
      <c r="J291" s="226"/>
      <c r="K291" s="227">
        <f>ROUND(P291*H291,2)</f>
        <v>0</v>
      </c>
      <c r="L291" s="223" t="s">
        <v>1</v>
      </c>
      <c r="M291" s="44"/>
      <c r="N291" s="228" t="s">
        <v>1</v>
      </c>
      <c r="O291" s="229" t="s">
        <v>44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91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38"/>
      <c r="Z291" s="38"/>
      <c r="AA291" s="38"/>
      <c r="AB291" s="38"/>
      <c r="AC291" s="38"/>
      <c r="AD291" s="38"/>
      <c r="AE291" s="38"/>
      <c r="AR291" s="233" t="s">
        <v>142</v>
      </c>
      <c r="AT291" s="233" t="s">
        <v>137</v>
      </c>
      <c r="AU291" s="233" t="s">
        <v>91</v>
      </c>
      <c r="AY291" s="17" t="s">
        <v>135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7" t="s">
        <v>89</v>
      </c>
      <c r="BK291" s="234">
        <f>ROUND(P291*H291,2)</f>
        <v>0</v>
      </c>
      <c r="BL291" s="17" t="s">
        <v>142</v>
      </c>
      <c r="BM291" s="233" t="s">
        <v>427</v>
      </c>
    </row>
    <row r="292" s="2" customFormat="1" ht="16.5" customHeight="1">
      <c r="A292" s="38"/>
      <c r="B292" s="39"/>
      <c r="C292" s="273" t="s">
        <v>428</v>
      </c>
      <c r="D292" s="273" t="s">
        <v>243</v>
      </c>
      <c r="E292" s="274" t="s">
        <v>429</v>
      </c>
      <c r="F292" s="275" t="s">
        <v>430</v>
      </c>
      <c r="G292" s="276" t="s">
        <v>426</v>
      </c>
      <c r="H292" s="277">
        <v>5</v>
      </c>
      <c r="I292" s="278"/>
      <c r="J292" s="279"/>
      <c r="K292" s="280">
        <f>ROUND(P292*H292,2)</f>
        <v>0</v>
      </c>
      <c r="L292" s="275" t="s">
        <v>1</v>
      </c>
      <c r="M292" s="281"/>
      <c r="N292" s="282" t="s">
        <v>1</v>
      </c>
      <c r="O292" s="229" t="s">
        <v>44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91"/>
      <c r="T292" s="231">
        <f>S292*H292</f>
        <v>0</v>
      </c>
      <c r="U292" s="231">
        <v>5.0000000000000002E-05</v>
      </c>
      <c r="V292" s="231">
        <f>U292*H292</f>
        <v>0.00025000000000000001</v>
      </c>
      <c r="W292" s="231">
        <v>0</v>
      </c>
      <c r="X292" s="232">
        <f>W292*H292</f>
        <v>0</v>
      </c>
      <c r="Y292" s="38"/>
      <c r="Z292" s="38"/>
      <c r="AA292" s="38"/>
      <c r="AB292" s="38"/>
      <c r="AC292" s="38"/>
      <c r="AD292" s="38"/>
      <c r="AE292" s="38"/>
      <c r="AR292" s="233" t="s">
        <v>192</v>
      </c>
      <c r="AT292" s="233" t="s">
        <v>243</v>
      </c>
      <c r="AU292" s="233" t="s">
        <v>91</v>
      </c>
      <c r="AY292" s="17" t="s">
        <v>135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7" t="s">
        <v>89</v>
      </c>
      <c r="BK292" s="234">
        <f>ROUND(P292*H292,2)</f>
        <v>0</v>
      </c>
      <c r="BL292" s="17" t="s">
        <v>142</v>
      </c>
      <c r="BM292" s="233" t="s">
        <v>431</v>
      </c>
    </row>
    <row r="293" s="2" customFormat="1" ht="33" customHeight="1">
      <c r="A293" s="38"/>
      <c r="B293" s="39"/>
      <c r="C293" s="221" t="s">
        <v>432</v>
      </c>
      <c r="D293" s="221" t="s">
        <v>137</v>
      </c>
      <c r="E293" s="222" t="s">
        <v>433</v>
      </c>
      <c r="F293" s="223" t="s">
        <v>434</v>
      </c>
      <c r="G293" s="224" t="s">
        <v>426</v>
      </c>
      <c r="H293" s="225">
        <v>7</v>
      </c>
      <c r="I293" s="226"/>
      <c r="J293" s="226"/>
      <c r="K293" s="227">
        <f>ROUND(P293*H293,2)</f>
        <v>0</v>
      </c>
      <c r="L293" s="223" t="s">
        <v>155</v>
      </c>
      <c r="M293" s="44"/>
      <c r="N293" s="228" t="s">
        <v>1</v>
      </c>
      <c r="O293" s="229" t="s">
        <v>44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91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38"/>
      <c r="Z293" s="38"/>
      <c r="AA293" s="38"/>
      <c r="AB293" s="38"/>
      <c r="AC293" s="38"/>
      <c r="AD293" s="38"/>
      <c r="AE293" s="38"/>
      <c r="AR293" s="233" t="s">
        <v>142</v>
      </c>
      <c r="AT293" s="233" t="s">
        <v>137</v>
      </c>
      <c r="AU293" s="233" t="s">
        <v>91</v>
      </c>
      <c r="AY293" s="17" t="s">
        <v>135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7" t="s">
        <v>89</v>
      </c>
      <c r="BK293" s="234">
        <f>ROUND(P293*H293,2)</f>
        <v>0</v>
      </c>
      <c r="BL293" s="17" t="s">
        <v>142</v>
      </c>
      <c r="BM293" s="233" t="s">
        <v>435</v>
      </c>
    </row>
    <row r="294" s="2" customFormat="1">
      <c r="A294" s="38"/>
      <c r="B294" s="39"/>
      <c r="C294" s="40"/>
      <c r="D294" s="235" t="s">
        <v>144</v>
      </c>
      <c r="E294" s="40"/>
      <c r="F294" s="236" t="s">
        <v>436</v>
      </c>
      <c r="G294" s="40"/>
      <c r="H294" s="40"/>
      <c r="I294" s="237"/>
      <c r="J294" s="237"/>
      <c r="K294" s="40"/>
      <c r="L294" s="40"/>
      <c r="M294" s="44"/>
      <c r="N294" s="238"/>
      <c r="O294" s="239"/>
      <c r="P294" s="91"/>
      <c r="Q294" s="91"/>
      <c r="R294" s="91"/>
      <c r="S294" s="91"/>
      <c r="T294" s="91"/>
      <c r="U294" s="91"/>
      <c r="V294" s="91"/>
      <c r="W294" s="91"/>
      <c r="X294" s="92"/>
      <c r="Y294" s="38"/>
      <c r="Z294" s="38"/>
      <c r="AA294" s="38"/>
      <c r="AB294" s="38"/>
      <c r="AC294" s="38"/>
      <c r="AD294" s="38"/>
      <c r="AE294" s="38"/>
      <c r="AT294" s="17" t="s">
        <v>144</v>
      </c>
      <c r="AU294" s="17" t="s">
        <v>91</v>
      </c>
    </row>
    <row r="295" s="14" customFormat="1">
      <c r="A295" s="14"/>
      <c r="B295" s="252"/>
      <c r="C295" s="253"/>
      <c r="D295" s="242" t="s">
        <v>158</v>
      </c>
      <c r="E295" s="254" t="s">
        <v>1</v>
      </c>
      <c r="F295" s="255" t="s">
        <v>416</v>
      </c>
      <c r="G295" s="253"/>
      <c r="H295" s="254" t="s">
        <v>1</v>
      </c>
      <c r="I295" s="256"/>
      <c r="J295" s="256"/>
      <c r="K295" s="253"/>
      <c r="L295" s="253"/>
      <c r="M295" s="257"/>
      <c r="N295" s="258"/>
      <c r="O295" s="259"/>
      <c r="P295" s="259"/>
      <c r="Q295" s="259"/>
      <c r="R295" s="259"/>
      <c r="S295" s="259"/>
      <c r="T295" s="259"/>
      <c r="U295" s="259"/>
      <c r="V295" s="259"/>
      <c r="W295" s="259"/>
      <c r="X295" s="260"/>
      <c r="Y295" s="14"/>
      <c r="Z295" s="14"/>
      <c r="AA295" s="14"/>
      <c r="AB295" s="14"/>
      <c r="AC295" s="14"/>
      <c r="AD295" s="14"/>
      <c r="AE295" s="14"/>
      <c r="AT295" s="261" t="s">
        <v>158</v>
      </c>
      <c r="AU295" s="261" t="s">
        <v>91</v>
      </c>
      <c r="AV295" s="14" t="s">
        <v>89</v>
      </c>
      <c r="AW295" s="14" t="s">
        <v>5</v>
      </c>
      <c r="AX295" s="14" t="s">
        <v>81</v>
      </c>
      <c r="AY295" s="261" t="s">
        <v>135</v>
      </c>
    </row>
    <row r="296" s="13" customFormat="1">
      <c r="A296" s="13"/>
      <c r="B296" s="240"/>
      <c r="C296" s="241"/>
      <c r="D296" s="242" t="s">
        <v>158</v>
      </c>
      <c r="E296" s="243" t="s">
        <v>1</v>
      </c>
      <c r="F296" s="244" t="s">
        <v>437</v>
      </c>
      <c r="G296" s="241"/>
      <c r="H296" s="245">
        <v>7</v>
      </c>
      <c r="I296" s="246"/>
      <c r="J296" s="246"/>
      <c r="K296" s="241"/>
      <c r="L296" s="241"/>
      <c r="M296" s="247"/>
      <c r="N296" s="248"/>
      <c r="O296" s="249"/>
      <c r="P296" s="249"/>
      <c r="Q296" s="249"/>
      <c r="R296" s="249"/>
      <c r="S296" s="249"/>
      <c r="T296" s="249"/>
      <c r="U296" s="249"/>
      <c r="V296" s="249"/>
      <c r="W296" s="249"/>
      <c r="X296" s="250"/>
      <c r="Y296" s="13"/>
      <c r="Z296" s="13"/>
      <c r="AA296" s="13"/>
      <c r="AB296" s="13"/>
      <c r="AC296" s="13"/>
      <c r="AD296" s="13"/>
      <c r="AE296" s="13"/>
      <c r="AT296" s="251" t="s">
        <v>158</v>
      </c>
      <c r="AU296" s="251" t="s">
        <v>91</v>
      </c>
      <c r="AV296" s="13" t="s">
        <v>91</v>
      </c>
      <c r="AW296" s="13" t="s">
        <v>5</v>
      </c>
      <c r="AX296" s="13" t="s">
        <v>89</v>
      </c>
      <c r="AY296" s="251" t="s">
        <v>135</v>
      </c>
    </row>
    <row r="297" s="2" customFormat="1">
      <c r="A297" s="38"/>
      <c r="B297" s="39"/>
      <c r="C297" s="273" t="s">
        <v>438</v>
      </c>
      <c r="D297" s="273" t="s">
        <v>243</v>
      </c>
      <c r="E297" s="274" t="s">
        <v>439</v>
      </c>
      <c r="F297" s="275" t="s">
        <v>440</v>
      </c>
      <c r="G297" s="276" t="s">
        <v>426</v>
      </c>
      <c r="H297" s="277">
        <v>1</v>
      </c>
      <c r="I297" s="278"/>
      <c r="J297" s="279"/>
      <c r="K297" s="280">
        <f>ROUND(P297*H297,2)</f>
        <v>0</v>
      </c>
      <c r="L297" s="275" t="s">
        <v>155</v>
      </c>
      <c r="M297" s="281"/>
      <c r="N297" s="282" t="s">
        <v>1</v>
      </c>
      <c r="O297" s="229" t="s">
        <v>44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91"/>
      <c r="T297" s="231">
        <f>S297*H297</f>
        <v>0</v>
      </c>
      <c r="U297" s="231">
        <v>0.00012</v>
      </c>
      <c r="V297" s="231">
        <f>U297*H297</f>
        <v>0.00012</v>
      </c>
      <c r="W297" s="231">
        <v>0</v>
      </c>
      <c r="X297" s="232">
        <f>W297*H297</f>
        <v>0</v>
      </c>
      <c r="Y297" s="38"/>
      <c r="Z297" s="38"/>
      <c r="AA297" s="38"/>
      <c r="AB297" s="38"/>
      <c r="AC297" s="38"/>
      <c r="AD297" s="38"/>
      <c r="AE297" s="38"/>
      <c r="AR297" s="233" t="s">
        <v>192</v>
      </c>
      <c r="AT297" s="233" t="s">
        <v>243</v>
      </c>
      <c r="AU297" s="233" t="s">
        <v>91</v>
      </c>
      <c r="AY297" s="17" t="s">
        <v>135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7" t="s">
        <v>89</v>
      </c>
      <c r="BK297" s="234">
        <f>ROUND(P297*H297,2)</f>
        <v>0</v>
      </c>
      <c r="BL297" s="17" t="s">
        <v>142</v>
      </c>
      <c r="BM297" s="233" t="s">
        <v>441</v>
      </c>
    </row>
    <row r="298" s="2" customFormat="1">
      <c r="A298" s="38"/>
      <c r="B298" s="39"/>
      <c r="C298" s="273" t="s">
        <v>442</v>
      </c>
      <c r="D298" s="273" t="s">
        <v>243</v>
      </c>
      <c r="E298" s="274" t="s">
        <v>443</v>
      </c>
      <c r="F298" s="275" t="s">
        <v>444</v>
      </c>
      <c r="G298" s="276" t="s">
        <v>426</v>
      </c>
      <c r="H298" s="277">
        <v>6</v>
      </c>
      <c r="I298" s="278"/>
      <c r="J298" s="279"/>
      <c r="K298" s="280">
        <f>ROUND(P298*H298,2)</f>
        <v>0</v>
      </c>
      <c r="L298" s="275" t="s">
        <v>155</v>
      </c>
      <c r="M298" s="281"/>
      <c r="N298" s="282" t="s">
        <v>1</v>
      </c>
      <c r="O298" s="229" t="s">
        <v>44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91"/>
      <c r="T298" s="231">
        <f>S298*H298</f>
        <v>0</v>
      </c>
      <c r="U298" s="231">
        <v>0.00040000000000000002</v>
      </c>
      <c r="V298" s="231">
        <f>U298*H298</f>
        <v>0.0024000000000000002</v>
      </c>
      <c r="W298" s="231">
        <v>0</v>
      </c>
      <c r="X298" s="232">
        <f>W298*H298</f>
        <v>0</v>
      </c>
      <c r="Y298" s="38"/>
      <c r="Z298" s="38"/>
      <c r="AA298" s="38"/>
      <c r="AB298" s="38"/>
      <c r="AC298" s="38"/>
      <c r="AD298" s="38"/>
      <c r="AE298" s="38"/>
      <c r="AR298" s="233" t="s">
        <v>192</v>
      </c>
      <c r="AT298" s="233" t="s">
        <v>243</v>
      </c>
      <c r="AU298" s="233" t="s">
        <v>91</v>
      </c>
      <c r="AY298" s="17" t="s">
        <v>135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7" t="s">
        <v>89</v>
      </c>
      <c r="BK298" s="234">
        <f>ROUND(P298*H298,2)</f>
        <v>0</v>
      </c>
      <c r="BL298" s="17" t="s">
        <v>142</v>
      </c>
      <c r="BM298" s="233" t="s">
        <v>445</v>
      </c>
    </row>
    <row r="299" s="2" customFormat="1" ht="16.5" customHeight="1">
      <c r="A299" s="38"/>
      <c r="B299" s="39"/>
      <c r="C299" s="221" t="s">
        <v>446</v>
      </c>
      <c r="D299" s="221" t="s">
        <v>137</v>
      </c>
      <c r="E299" s="222" t="s">
        <v>447</v>
      </c>
      <c r="F299" s="223" t="s">
        <v>448</v>
      </c>
      <c r="G299" s="224" t="s">
        <v>426</v>
      </c>
      <c r="H299" s="225">
        <v>1</v>
      </c>
      <c r="I299" s="226"/>
      <c r="J299" s="226"/>
      <c r="K299" s="227">
        <f>ROUND(P299*H299,2)</f>
        <v>0</v>
      </c>
      <c r="L299" s="223" t="s">
        <v>1</v>
      </c>
      <c r="M299" s="44"/>
      <c r="N299" s="228" t="s">
        <v>1</v>
      </c>
      <c r="O299" s="229" t="s">
        <v>44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91"/>
      <c r="T299" s="231">
        <f>S299*H299</f>
        <v>0</v>
      </c>
      <c r="U299" s="231">
        <v>0</v>
      </c>
      <c r="V299" s="231">
        <f>U299*H299</f>
        <v>0</v>
      </c>
      <c r="W299" s="231">
        <v>0</v>
      </c>
      <c r="X299" s="232">
        <f>W299*H299</f>
        <v>0</v>
      </c>
      <c r="Y299" s="38"/>
      <c r="Z299" s="38"/>
      <c r="AA299" s="38"/>
      <c r="AB299" s="38"/>
      <c r="AC299" s="38"/>
      <c r="AD299" s="38"/>
      <c r="AE299" s="38"/>
      <c r="AR299" s="233" t="s">
        <v>142</v>
      </c>
      <c r="AT299" s="233" t="s">
        <v>137</v>
      </c>
      <c r="AU299" s="233" t="s">
        <v>91</v>
      </c>
      <c r="AY299" s="17" t="s">
        <v>135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7" t="s">
        <v>89</v>
      </c>
      <c r="BK299" s="234">
        <f>ROUND(P299*H299,2)</f>
        <v>0</v>
      </c>
      <c r="BL299" s="17" t="s">
        <v>142</v>
      </c>
      <c r="BM299" s="233" t="s">
        <v>449</v>
      </c>
    </row>
    <row r="300" s="2" customFormat="1" ht="24.15" customHeight="1">
      <c r="A300" s="38"/>
      <c r="B300" s="39"/>
      <c r="C300" s="221" t="s">
        <v>450</v>
      </c>
      <c r="D300" s="221" t="s">
        <v>137</v>
      </c>
      <c r="E300" s="222" t="s">
        <v>451</v>
      </c>
      <c r="F300" s="223" t="s">
        <v>452</v>
      </c>
      <c r="G300" s="224" t="s">
        <v>426</v>
      </c>
      <c r="H300" s="225">
        <v>1</v>
      </c>
      <c r="I300" s="226"/>
      <c r="J300" s="226"/>
      <c r="K300" s="227">
        <f>ROUND(P300*H300,2)</f>
        <v>0</v>
      </c>
      <c r="L300" s="223" t="s">
        <v>155</v>
      </c>
      <c r="M300" s="44"/>
      <c r="N300" s="228" t="s">
        <v>1</v>
      </c>
      <c r="O300" s="229" t="s">
        <v>44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91"/>
      <c r="T300" s="231">
        <f>S300*H300</f>
        <v>0</v>
      </c>
      <c r="U300" s="231">
        <v>0.00016000000000000001</v>
      </c>
      <c r="V300" s="231">
        <f>U300*H300</f>
        <v>0.00016000000000000001</v>
      </c>
      <c r="W300" s="231">
        <v>0</v>
      </c>
      <c r="X300" s="232">
        <f>W300*H300</f>
        <v>0</v>
      </c>
      <c r="Y300" s="38"/>
      <c r="Z300" s="38"/>
      <c r="AA300" s="38"/>
      <c r="AB300" s="38"/>
      <c r="AC300" s="38"/>
      <c r="AD300" s="38"/>
      <c r="AE300" s="38"/>
      <c r="AR300" s="233" t="s">
        <v>142</v>
      </c>
      <c r="AT300" s="233" t="s">
        <v>137</v>
      </c>
      <c r="AU300" s="233" t="s">
        <v>91</v>
      </c>
      <c r="AY300" s="17" t="s">
        <v>135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7" t="s">
        <v>89</v>
      </c>
      <c r="BK300" s="234">
        <f>ROUND(P300*H300,2)</f>
        <v>0</v>
      </c>
      <c r="BL300" s="17" t="s">
        <v>142</v>
      </c>
      <c r="BM300" s="233" t="s">
        <v>453</v>
      </c>
    </row>
    <row r="301" s="2" customFormat="1">
      <c r="A301" s="38"/>
      <c r="B301" s="39"/>
      <c r="C301" s="40"/>
      <c r="D301" s="235" t="s">
        <v>144</v>
      </c>
      <c r="E301" s="40"/>
      <c r="F301" s="236" t="s">
        <v>454</v>
      </c>
      <c r="G301" s="40"/>
      <c r="H301" s="40"/>
      <c r="I301" s="237"/>
      <c r="J301" s="237"/>
      <c r="K301" s="40"/>
      <c r="L301" s="40"/>
      <c r="M301" s="44"/>
      <c r="N301" s="238"/>
      <c r="O301" s="239"/>
      <c r="P301" s="91"/>
      <c r="Q301" s="91"/>
      <c r="R301" s="91"/>
      <c r="S301" s="91"/>
      <c r="T301" s="91"/>
      <c r="U301" s="91"/>
      <c r="V301" s="91"/>
      <c r="W301" s="91"/>
      <c r="X301" s="92"/>
      <c r="Y301" s="38"/>
      <c r="Z301" s="38"/>
      <c r="AA301" s="38"/>
      <c r="AB301" s="38"/>
      <c r="AC301" s="38"/>
      <c r="AD301" s="38"/>
      <c r="AE301" s="38"/>
      <c r="AT301" s="17" t="s">
        <v>144</v>
      </c>
      <c r="AU301" s="17" t="s">
        <v>91</v>
      </c>
    </row>
    <row r="302" s="2" customFormat="1" ht="24.15" customHeight="1">
      <c r="A302" s="38"/>
      <c r="B302" s="39"/>
      <c r="C302" s="273" t="s">
        <v>455</v>
      </c>
      <c r="D302" s="273" t="s">
        <v>243</v>
      </c>
      <c r="E302" s="274" t="s">
        <v>456</v>
      </c>
      <c r="F302" s="275" t="s">
        <v>457</v>
      </c>
      <c r="G302" s="276" t="s">
        <v>426</v>
      </c>
      <c r="H302" s="277">
        <v>1</v>
      </c>
      <c r="I302" s="278"/>
      <c r="J302" s="279"/>
      <c r="K302" s="280">
        <f>ROUND(P302*H302,2)</f>
        <v>0</v>
      </c>
      <c r="L302" s="275" t="s">
        <v>155</v>
      </c>
      <c r="M302" s="281"/>
      <c r="N302" s="282" t="s">
        <v>1</v>
      </c>
      <c r="O302" s="229" t="s">
        <v>44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91"/>
      <c r="T302" s="231">
        <f>S302*H302</f>
        <v>0</v>
      </c>
      <c r="U302" s="231">
        <v>0.0017899999999999999</v>
      </c>
      <c r="V302" s="231">
        <f>U302*H302</f>
        <v>0.0017899999999999999</v>
      </c>
      <c r="W302" s="231">
        <v>0</v>
      </c>
      <c r="X302" s="232">
        <f>W302*H302</f>
        <v>0</v>
      </c>
      <c r="Y302" s="38"/>
      <c r="Z302" s="38"/>
      <c r="AA302" s="38"/>
      <c r="AB302" s="38"/>
      <c r="AC302" s="38"/>
      <c r="AD302" s="38"/>
      <c r="AE302" s="38"/>
      <c r="AR302" s="233" t="s">
        <v>192</v>
      </c>
      <c r="AT302" s="233" t="s">
        <v>243</v>
      </c>
      <c r="AU302" s="233" t="s">
        <v>91</v>
      </c>
      <c r="AY302" s="17" t="s">
        <v>135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7" t="s">
        <v>89</v>
      </c>
      <c r="BK302" s="234">
        <f>ROUND(P302*H302,2)</f>
        <v>0</v>
      </c>
      <c r="BL302" s="17" t="s">
        <v>142</v>
      </c>
      <c r="BM302" s="233" t="s">
        <v>458</v>
      </c>
    </row>
    <row r="303" s="2" customFormat="1" ht="24.15" customHeight="1">
      <c r="A303" s="38"/>
      <c r="B303" s="39"/>
      <c r="C303" s="273" t="s">
        <v>459</v>
      </c>
      <c r="D303" s="273" t="s">
        <v>243</v>
      </c>
      <c r="E303" s="274" t="s">
        <v>460</v>
      </c>
      <c r="F303" s="275" t="s">
        <v>461</v>
      </c>
      <c r="G303" s="276" t="s">
        <v>426</v>
      </c>
      <c r="H303" s="277">
        <v>1</v>
      </c>
      <c r="I303" s="278"/>
      <c r="J303" s="279"/>
      <c r="K303" s="280">
        <f>ROUND(P303*H303,2)</f>
        <v>0</v>
      </c>
      <c r="L303" s="275" t="s">
        <v>155</v>
      </c>
      <c r="M303" s="281"/>
      <c r="N303" s="282" t="s">
        <v>1</v>
      </c>
      <c r="O303" s="229" t="s">
        <v>44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91"/>
      <c r="T303" s="231">
        <f>S303*H303</f>
        <v>0</v>
      </c>
      <c r="U303" s="231">
        <v>0.0035000000000000001</v>
      </c>
      <c r="V303" s="231">
        <f>U303*H303</f>
        <v>0.0035000000000000001</v>
      </c>
      <c r="W303" s="231">
        <v>0</v>
      </c>
      <c r="X303" s="232">
        <f>W303*H303</f>
        <v>0</v>
      </c>
      <c r="Y303" s="38"/>
      <c r="Z303" s="38"/>
      <c r="AA303" s="38"/>
      <c r="AB303" s="38"/>
      <c r="AC303" s="38"/>
      <c r="AD303" s="38"/>
      <c r="AE303" s="38"/>
      <c r="AR303" s="233" t="s">
        <v>192</v>
      </c>
      <c r="AT303" s="233" t="s">
        <v>243</v>
      </c>
      <c r="AU303" s="233" t="s">
        <v>91</v>
      </c>
      <c r="AY303" s="17" t="s">
        <v>135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7" t="s">
        <v>89</v>
      </c>
      <c r="BK303" s="234">
        <f>ROUND(P303*H303,2)</f>
        <v>0</v>
      </c>
      <c r="BL303" s="17" t="s">
        <v>142</v>
      </c>
      <c r="BM303" s="233" t="s">
        <v>462</v>
      </c>
    </row>
    <row r="304" s="2" customFormat="1" ht="16.5" customHeight="1">
      <c r="A304" s="38"/>
      <c r="B304" s="39"/>
      <c r="C304" s="221" t="s">
        <v>463</v>
      </c>
      <c r="D304" s="221" t="s">
        <v>137</v>
      </c>
      <c r="E304" s="222" t="s">
        <v>464</v>
      </c>
      <c r="F304" s="223" t="s">
        <v>465</v>
      </c>
      <c r="G304" s="224" t="s">
        <v>426</v>
      </c>
      <c r="H304" s="225">
        <v>1</v>
      </c>
      <c r="I304" s="226"/>
      <c r="J304" s="226"/>
      <c r="K304" s="227">
        <f>ROUND(P304*H304,2)</f>
        <v>0</v>
      </c>
      <c r="L304" s="223" t="s">
        <v>1</v>
      </c>
      <c r="M304" s="44"/>
      <c r="N304" s="228" t="s">
        <v>1</v>
      </c>
      <c r="O304" s="229" t="s">
        <v>44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91"/>
      <c r="T304" s="231">
        <f>S304*H304</f>
        <v>0</v>
      </c>
      <c r="U304" s="231">
        <v>0.00088000000000000003</v>
      </c>
      <c r="V304" s="231">
        <f>U304*H304</f>
        <v>0.00088000000000000003</v>
      </c>
      <c r="W304" s="231">
        <v>0</v>
      </c>
      <c r="X304" s="232">
        <f>W304*H304</f>
        <v>0</v>
      </c>
      <c r="Y304" s="38"/>
      <c r="Z304" s="38"/>
      <c r="AA304" s="38"/>
      <c r="AB304" s="38"/>
      <c r="AC304" s="38"/>
      <c r="AD304" s="38"/>
      <c r="AE304" s="38"/>
      <c r="AR304" s="233" t="s">
        <v>142</v>
      </c>
      <c r="AT304" s="233" t="s">
        <v>137</v>
      </c>
      <c r="AU304" s="233" t="s">
        <v>91</v>
      </c>
      <c r="AY304" s="17" t="s">
        <v>135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7" t="s">
        <v>89</v>
      </c>
      <c r="BK304" s="234">
        <f>ROUND(P304*H304,2)</f>
        <v>0</v>
      </c>
      <c r="BL304" s="17" t="s">
        <v>142</v>
      </c>
      <c r="BM304" s="233" t="s">
        <v>466</v>
      </c>
    </row>
    <row r="305" s="2" customFormat="1" ht="16.5" customHeight="1">
      <c r="A305" s="38"/>
      <c r="B305" s="39"/>
      <c r="C305" s="221" t="s">
        <v>467</v>
      </c>
      <c r="D305" s="221" t="s">
        <v>137</v>
      </c>
      <c r="E305" s="222" t="s">
        <v>468</v>
      </c>
      <c r="F305" s="223" t="s">
        <v>469</v>
      </c>
      <c r="G305" s="224" t="s">
        <v>426</v>
      </c>
      <c r="H305" s="225">
        <v>1</v>
      </c>
      <c r="I305" s="226"/>
      <c r="J305" s="226"/>
      <c r="K305" s="227">
        <f>ROUND(P305*H305,2)</f>
        <v>0</v>
      </c>
      <c r="L305" s="223" t="s">
        <v>1</v>
      </c>
      <c r="M305" s="44"/>
      <c r="N305" s="228" t="s">
        <v>1</v>
      </c>
      <c r="O305" s="229" t="s">
        <v>44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91"/>
      <c r="T305" s="231">
        <f>S305*H305</f>
        <v>0</v>
      </c>
      <c r="U305" s="231">
        <v>0.00088000000000000003</v>
      </c>
      <c r="V305" s="231">
        <f>U305*H305</f>
        <v>0.00088000000000000003</v>
      </c>
      <c r="W305" s="231">
        <v>0</v>
      </c>
      <c r="X305" s="232">
        <f>W305*H305</f>
        <v>0</v>
      </c>
      <c r="Y305" s="38"/>
      <c r="Z305" s="38"/>
      <c r="AA305" s="38"/>
      <c r="AB305" s="38"/>
      <c r="AC305" s="38"/>
      <c r="AD305" s="38"/>
      <c r="AE305" s="38"/>
      <c r="AR305" s="233" t="s">
        <v>142</v>
      </c>
      <c r="AT305" s="233" t="s">
        <v>137</v>
      </c>
      <c r="AU305" s="233" t="s">
        <v>91</v>
      </c>
      <c r="AY305" s="17" t="s">
        <v>135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7" t="s">
        <v>89</v>
      </c>
      <c r="BK305" s="234">
        <f>ROUND(P305*H305,2)</f>
        <v>0</v>
      </c>
      <c r="BL305" s="17" t="s">
        <v>142</v>
      </c>
      <c r="BM305" s="233" t="s">
        <v>470</v>
      </c>
    </row>
    <row r="306" s="2" customFormat="1" ht="24.15" customHeight="1">
      <c r="A306" s="38"/>
      <c r="B306" s="39"/>
      <c r="C306" s="221" t="s">
        <v>471</v>
      </c>
      <c r="D306" s="221" t="s">
        <v>137</v>
      </c>
      <c r="E306" s="222" t="s">
        <v>472</v>
      </c>
      <c r="F306" s="223" t="s">
        <v>473</v>
      </c>
      <c r="G306" s="224" t="s">
        <v>426</v>
      </c>
      <c r="H306" s="225">
        <v>1</v>
      </c>
      <c r="I306" s="226"/>
      <c r="J306" s="226"/>
      <c r="K306" s="227">
        <f>ROUND(P306*H306,2)</f>
        <v>0</v>
      </c>
      <c r="L306" s="223" t="s">
        <v>1</v>
      </c>
      <c r="M306" s="44"/>
      <c r="N306" s="228" t="s">
        <v>1</v>
      </c>
      <c r="O306" s="229" t="s">
        <v>44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91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38"/>
      <c r="Z306" s="38"/>
      <c r="AA306" s="38"/>
      <c r="AB306" s="38"/>
      <c r="AC306" s="38"/>
      <c r="AD306" s="38"/>
      <c r="AE306" s="38"/>
      <c r="AR306" s="233" t="s">
        <v>142</v>
      </c>
      <c r="AT306" s="233" t="s">
        <v>137</v>
      </c>
      <c r="AU306" s="233" t="s">
        <v>91</v>
      </c>
      <c r="AY306" s="17" t="s">
        <v>135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7" t="s">
        <v>89</v>
      </c>
      <c r="BK306" s="234">
        <f>ROUND(P306*H306,2)</f>
        <v>0</v>
      </c>
      <c r="BL306" s="17" t="s">
        <v>142</v>
      </c>
      <c r="BM306" s="233" t="s">
        <v>474</v>
      </c>
    </row>
    <row r="307" s="2" customFormat="1" ht="33" customHeight="1">
      <c r="A307" s="38"/>
      <c r="B307" s="39"/>
      <c r="C307" s="273" t="s">
        <v>475</v>
      </c>
      <c r="D307" s="273" t="s">
        <v>243</v>
      </c>
      <c r="E307" s="274" t="s">
        <v>476</v>
      </c>
      <c r="F307" s="275" t="s">
        <v>477</v>
      </c>
      <c r="G307" s="276" t="s">
        <v>426</v>
      </c>
      <c r="H307" s="277">
        <v>1</v>
      </c>
      <c r="I307" s="278"/>
      <c r="J307" s="279"/>
      <c r="K307" s="280">
        <f>ROUND(P307*H307,2)</f>
        <v>0</v>
      </c>
      <c r="L307" s="275" t="s">
        <v>1</v>
      </c>
      <c r="M307" s="281"/>
      <c r="N307" s="282" t="s">
        <v>1</v>
      </c>
      <c r="O307" s="229" t="s">
        <v>44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91"/>
      <c r="T307" s="231">
        <f>S307*H307</f>
        <v>0</v>
      </c>
      <c r="U307" s="231">
        <v>0.0016000000000000001</v>
      </c>
      <c r="V307" s="231">
        <f>U307*H307</f>
        <v>0.0016000000000000001</v>
      </c>
      <c r="W307" s="231">
        <v>0</v>
      </c>
      <c r="X307" s="232">
        <f>W307*H307</f>
        <v>0</v>
      </c>
      <c r="Y307" s="38"/>
      <c r="Z307" s="38"/>
      <c r="AA307" s="38"/>
      <c r="AB307" s="38"/>
      <c r="AC307" s="38"/>
      <c r="AD307" s="38"/>
      <c r="AE307" s="38"/>
      <c r="AR307" s="233" t="s">
        <v>192</v>
      </c>
      <c r="AT307" s="233" t="s">
        <v>243</v>
      </c>
      <c r="AU307" s="233" t="s">
        <v>91</v>
      </c>
      <c r="AY307" s="17" t="s">
        <v>135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7" t="s">
        <v>89</v>
      </c>
      <c r="BK307" s="234">
        <f>ROUND(P307*H307,2)</f>
        <v>0</v>
      </c>
      <c r="BL307" s="17" t="s">
        <v>142</v>
      </c>
      <c r="BM307" s="233" t="s">
        <v>478</v>
      </c>
    </row>
    <row r="308" s="2" customFormat="1" ht="24.15" customHeight="1">
      <c r="A308" s="38"/>
      <c r="B308" s="39"/>
      <c r="C308" s="221" t="s">
        <v>479</v>
      </c>
      <c r="D308" s="221" t="s">
        <v>137</v>
      </c>
      <c r="E308" s="222" t="s">
        <v>480</v>
      </c>
      <c r="F308" s="223" t="s">
        <v>481</v>
      </c>
      <c r="G308" s="224" t="s">
        <v>329</v>
      </c>
      <c r="H308" s="225">
        <v>25.600000000000001</v>
      </c>
      <c r="I308" s="226"/>
      <c r="J308" s="226"/>
      <c r="K308" s="227">
        <f>ROUND(P308*H308,2)</f>
        <v>0</v>
      </c>
      <c r="L308" s="223" t="s">
        <v>155</v>
      </c>
      <c r="M308" s="44"/>
      <c r="N308" s="228" t="s">
        <v>1</v>
      </c>
      <c r="O308" s="229" t="s">
        <v>44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91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38"/>
      <c r="Z308" s="38"/>
      <c r="AA308" s="38"/>
      <c r="AB308" s="38"/>
      <c r="AC308" s="38"/>
      <c r="AD308" s="38"/>
      <c r="AE308" s="38"/>
      <c r="AR308" s="233" t="s">
        <v>142</v>
      </c>
      <c r="AT308" s="233" t="s">
        <v>137</v>
      </c>
      <c r="AU308" s="233" t="s">
        <v>91</v>
      </c>
      <c r="AY308" s="17" t="s">
        <v>135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7" t="s">
        <v>89</v>
      </c>
      <c r="BK308" s="234">
        <f>ROUND(P308*H308,2)</f>
        <v>0</v>
      </c>
      <c r="BL308" s="17" t="s">
        <v>142</v>
      </c>
      <c r="BM308" s="233" t="s">
        <v>482</v>
      </c>
    </row>
    <row r="309" s="2" customFormat="1">
      <c r="A309" s="38"/>
      <c r="B309" s="39"/>
      <c r="C309" s="40"/>
      <c r="D309" s="235" t="s">
        <v>144</v>
      </c>
      <c r="E309" s="40"/>
      <c r="F309" s="236" t="s">
        <v>483</v>
      </c>
      <c r="G309" s="40"/>
      <c r="H309" s="40"/>
      <c r="I309" s="237"/>
      <c r="J309" s="237"/>
      <c r="K309" s="40"/>
      <c r="L309" s="40"/>
      <c r="M309" s="44"/>
      <c r="N309" s="238"/>
      <c r="O309" s="239"/>
      <c r="P309" s="91"/>
      <c r="Q309" s="91"/>
      <c r="R309" s="91"/>
      <c r="S309" s="91"/>
      <c r="T309" s="91"/>
      <c r="U309" s="91"/>
      <c r="V309" s="91"/>
      <c r="W309" s="91"/>
      <c r="X309" s="92"/>
      <c r="Y309" s="38"/>
      <c r="Z309" s="38"/>
      <c r="AA309" s="38"/>
      <c r="AB309" s="38"/>
      <c r="AC309" s="38"/>
      <c r="AD309" s="38"/>
      <c r="AE309" s="38"/>
      <c r="AT309" s="17" t="s">
        <v>144</v>
      </c>
      <c r="AU309" s="17" t="s">
        <v>91</v>
      </c>
    </row>
    <row r="310" s="14" customFormat="1">
      <c r="A310" s="14"/>
      <c r="B310" s="252"/>
      <c r="C310" s="253"/>
      <c r="D310" s="242" t="s">
        <v>158</v>
      </c>
      <c r="E310" s="254" t="s">
        <v>1</v>
      </c>
      <c r="F310" s="255" t="s">
        <v>362</v>
      </c>
      <c r="G310" s="253"/>
      <c r="H310" s="254" t="s">
        <v>1</v>
      </c>
      <c r="I310" s="256"/>
      <c r="J310" s="256"/>
      <c r="K310" s="253"/>
      <c r="L310" s="253"/>
      <c r="M310" s="257"/>
      <c r="N310" s="258"/>
      <c r="O310" s="259"/>
      <c r="P310" s="259"/>
      <c r="Q310" s="259"/>
      <c r="R310" s="259"/>
      <c r="S310" s="259"/>
      <c r="T310" s="259"/>
      <c r="U310" s="259"/>
      <c r="V310" s="259"/>
      <c r="W310" s="259"/>
      <c r="X310" s="260"/>
      <c r="Y310" s="14"/>
      <c r="Z310" s="14"/>
      <c r="AA310" s="14"/>
      <c r="AB310" s="14"/>
      <c r="AC310" s="14"/>
      <c r="AD310" s="14"/>
      <c r="AE310" s="14"/>
      <c r="AT310" s="261" t="s">
        <v>158</v>
      </c>
      <c r="AU310" s="261" t="s">
        <v>91</v>
      </c>
      <c r="AV310" s="14" t="s">
        <v>89</v>
      </c>
      <c r="AW310" s="14" t="s">
        <v>5</v>
      </c>
      <c r="AX310" s="14" t="s">
        <v>81</v>
      </c>
      <c r="AY310" s="261" t="s">
        <v>135</v>
      </c>
    </row>
    <row r="311" s="13" customFormat="1">
      <c r="A311" s="13"/>
      <c r="B311" s="240"/>
      <c r="C311" s="241"/>
      <c r="D311" s="242" t="s">
        <v>158</v>
      </c>
      <c r="E311" s="243" t="s">
        <v>1</v>
      </c>
      <c r="F311" s="244" t="s">
        <v>395</v>
      </c>
      <c r="G311" s="241"/>
      <c r="H311" s="245">
        <v>1.2</v>
      </c>
      <c r="I311" s="246"/>
      <c r="J311" s="246"/>
      <c r="K311" s="241"/>
      <c r="L311" s="241"/>
      <c r="M311" s="247"/>
      <c r="N311" s="248"/>
      <c r="O311" s="249"/>
      <c r="P311" s="249"/>
      <c r="Q311" s="249"/>
      <c r="R311" s="249"/>
      <c r="S311" s="249"/>
      <c r="T311" s="249"/>
      <c r="U311" s="249"/>
      <c r="V311" s="249"/>
      <c r="W311" s="249"/>
      <c r="X311" s="250"/>
      <c r="Y311" s="13"/>
      <c r="Z311" s="13"/>
      <c r="AA311" s="13"/>
      <c r="AB311" s="13"/>
      <c r="AC311" s="13"/>
      <c r="AD311" s="13"/>
      <c r="AE311" s="13"/>
      <c r="AT311" s="251" t="s">
        <v>158</v>
      </c>
      <c r="AU311" s="251" t="s">
        <v>91</v>
      </c>
      <c r="AV311" s="13" t="s">
        <v>91</v>
      </c>
      <c r="AW311" s="13" t="s">
        <v>5</v>
      </c>
      <c r="AX311" s="13" t="s">
        <v>81</v>
      </c>
      <c r="AY311" s="251" t="s">
        <v>135</v>
      </c>
    </row>
    <row r="312" s="14" customFormat="1">
      <c r="A312" s="14"/>
      <c r="B312" s="252"/>
      <c r="C312" s="253"/>
      <c r="D312" s="242" t="s">
        <v>158</v>
      </c>
      <c r="E312" s="254" t="s">
        <v>1</v>
      </c>
      <c r="F312" s="255" t="s">
        <v>179</v>
      </c>
      <c r="G312" s="253"/>
      <c r="H312" s="254" t="s">
        <v>1</v>
      </c>
      <c r="I312" s="256"/>
      <c r="J312" s="256"/>
      <c r="K312" s="253"/>
      <c r="L312" s="253"/>
      <c r="M312" s="257"/>
      <c r="N312" s="258"/>
      <c r="O312" s="259"/>
      <c r="P312" s="259"/>
      <c r="Q312" s="259"/>
      <c r="R312" s="259"/>
      <c r="S312" s="259"/>
      <c r="T312" s="259"/>
      <c r="U312" s="259"/>
      <c r="V312" s="259"/>
      <c r="W312" s="259"/>
      <c r="X312" s="260"/>
      <c r="Y312" s="14"/>
      <c r="Z312" s="14"/>
      <c r="AA312" s="14"/>
      <c r="AB312" s="14"/>
      <c r="AC312" s="14"/>
      <c r="AD312" s="14"/>
      <c r="AE312" s="14"/>
      <c r="AT312" s="261" t="s">
        <v>158</v>
      </c>
      <c r="AU312" s="261" t="s">
        <v>91</v>
      </c>
      <c r="AV312" s="14" t="s">
        <v>89</v>
      </c>
      <c r="AW312" s="14" t="s">
        <v>5</v>
      </c>
      <c r="AX312" s="14" t="s">
        <v>81</v>
      </c>
      <c r="AY312" s="261" t="s">
        <v>135</v>
      </c>
    </row>
    <row r="313" s="13" customFormat="1">
      <c r="A313" s="13"/>
      <c r="B313" s="240"/>
      <c r="C313" s="241"/>
      <c r="D313" s="242" t="s">
        <v>158</v>
      </c>
      <c r="E313" s="243" t="s">
        <v>1</v>
      </c>
      <c r="F313" s="244" t="s">
        <v>405</v>
      </c>
      <c r="G313" s="241"/>
      <c r="H313" s="245">
        <v>24.399999999999999</v>
      </c>
      <c r="I313" s="246"/>
      <c r="J313" s="246"/>
      <c r="K313" s="241"/>
      <c r="L313" s="241"/>
      <c r="M313" s="247"/>
      <c r="N313" s="248"/>
      <c r="O313" s="249"/>
      <c r="P313" s="249"/>
      <c r="Q313" s="249"/>
      <c r="R313" s="249"/>
      <c r="S313" s="249"/>
      <c r="T313" s="249"/>
      <c r="U313" s="249"/>
      <c r="V313" s="249"/>
      <c r="W313" s="249"/>
      <c r="X313" s="250"/>
      <c r="Y313" s="13"/>
      <c r="Z313" s="13"/>
      <c r="AA313" s="13"/>
      <c r="AB313" s="13"/>
      <c r="AC313" s="13"/>
      <c r="AD313" s="13"/>
      <c r="AE313" s="13"/>
      <c r="AT313" s="251" t="s">
        <v>158</v>
      </c>
      <c r="AU313" s="251" t="s">
        <v>91</v>
      </c>
      <c r="AV313" s="13" t="s">
        <v>91</v>
      </c>
      <c r="AW313" s="13" t="s">
        <v>5</v>
      </c>
      <c r="AX313" s="13" t="s">
        <v>81</v>
      </c>
      <c r="AY313" s="251" t="s">
        <v>135</v>
      </c>
    </row>
    <row r="314" s="15" customFormat="1">
      <c r="A314" s="15"/>
      <c r="B314" s="262"/>
      <c r="C314" s="263"/>
      <c r="D314" s="242" t="s">
        <v>158</v>
      </c>
      <c r="E314" s="264" t="s">
        <v>1</v>
      </c>
      <c r="F314" s="265" t="s">
        <v>183</v>
      </c>
      <c r="G314" s="263"/>
      <c r="H314" s="266">
        <v>25.599999999999998</v>
      </c>
      <c r="I314" s="267"/>
      <c r="J314" s="267"/>
      <c r="K314" s="263"/>
      <c r="L314" s="263"/>
      <c r="M314" s="268"/>
      <c r="N314" s="269"/>
      <c r="O314" s="270"/>
      <c r="P314" s="270"/>
      <c r="Q314" s="270"/>
      <c r="R314" s="270"/>
      <c r="S314" s="270"/>
      <c r="T314" s="270"/>
      <c r="U314" s="270"/>
      <c r="V314" s="270"/>
      <c r="W314" s="270"/>
      <c r="X314" s="271"/>
      <c r="Y314" s="15"/>
      <c r="Z314" s="15"/>
      <c r="AA314" s="15"/>
      <c r="AB314" s="15"/>
      <c r="AC314" s="15"/>
      <c r="AD314" s="15"/>
      <c r="AE314" s="15"/>
      <c r="AT314" s="272" t="s">
        <v>158</v>
      </c>
      <c r="AU314" s="272" t="s">
        <v>91</v>
      </c>
      <c r="AV314" s="15" t="s">
        <v>142</v>
      </c>
      <c r="AW314" s="15" t="s">
        <v>5</v>
      </c>
      <c r="AX314" s="15" t="s">
        <v>89</v>
      </c>
      <c r="AY314" s="272" t="s">
        <v>135</v>
      </c>
    </row>
    <row r="315" s="2" customFormat="1" ht="24.15" customHeight="1">
      <c r="A315" s="38"/>
      <c r="B315" s="39"/>
      <c r="C315" s="221" t="s">
        <v>484</v>
      </c>
      <c r="D315" s="221" t="s">
        <v>137</v>
      </c>
      <c r="E315" s="222" t="s">
        <v>485</v>
      </c>
      <c r="F315" s="223" t="s">
        <v>486</v>
      </c>
      <c r="G315" s="224" t="s">
        <v>487</v>
      </c>
      <c r="H315" s="225">
        <v>1</v>
      </c>
      <c r="I315" s="226"/>
      <c r="J315" s="226"/>
      <c r="K315" s="227">
        <f>ROUND(P315*H315,2)</f>
        <v>0</v>
      </c>
      <c r="L315" s="223" t="s">
        <v>1</v>
      </c>
      <c r="M315" s="44"/>
      <c r="N315" s="228" t="s">
        <v>1</v>
      </c>
      <c r="O315" s="229" t="s">
        <v>44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91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38"/>
      <c r="Z315" s="38"/>
      <c r="AA315" s="38"/>
      <c r="AB315" s="38"/>
      <c r="AC315" s="38"/>
      <c r="AD315" s="38"/>
      <c r="AE315" s="38"/>
      <c r="AR315" s="233" t="s">
        <v>142</v>
      </c>
      <c r="AT315" s="233" t="s">
        <v>137</v>
      </c>
      <c r="AU315" s="233" t="s">
        <v>91</v>
      </c>
      <c r="AY315" s="17" t="s">
        <v>135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7" t="s">
        <v>89</v>
      </c>
      <c r="BK315" s="234">
        <f>ROUND(P315*H315,2)</f>
        <v>0</v>
      </c>
      <c r="BL315" s="17" t="s">
        <v>142</v>
      </c>
      <c r="BM315" s="233" t="s">
        <v>488</v>
      </c>
    </row>
    <row r="316" s="2" customFormat="1">
      <c r="A316" s="38"/>
      <c r="B316" s="39"/>
      <c r="C316" s="40"/>
      <c r="D316" s="242" t="s">
        <v>312</v>
      </c>
      <c r="E316" s="40"/>
      <c r="F316" s="283" t="s">
        <v>489</v>
      </c>
      <c r="G316" s="40"/>
      <c r="H316" s="40"/>
      <c r="I316" s="237"/>
      <c r="J316" s="237"/>
      <c r="K316" s="40"/>
      <c r="L316" s="40"/>
      <c r="M316" s="44"/>
      <c r="N316" s="238"/>
      <c r="O316" s="239"/>
      <c r="P316" s="91"/>
      <c r="Q316" s="91"/>
      <c r="R316" s="91"/>
      <c r="S316" s="91"/>
      <c r="T316" s="91"/>
      <c r="U316" s="91"/>
      <c r="V316" s="91"/>
      <c r="W316" s="91"/>
      <c r="X316" s="92"/>
      <c r="Y316" s="38"/>
      <c r="Z316" s="38"/>
      <c r="AA316" s="38"/>
      <c r="AB316" s="38"/>
      <c r="AC316" s="38"/>
      <c r="AD316" s="38"/>
      <c r="AE316" s="38"/>
      <c r="AT316" s="17" t="s">
        <v>312</v>
      </c>
      <c r="AU316" s="17" t="s">
        <v>91</v>
      </c>
    </row>
    <row r="317" s="13" customFormat="1">
      <c r="A317" s="13"/>
      <c r="B317" s="240"/>
      <c r="C317" s="241"/>
      <c r="D317" s="242" t="s">
        <v>158</v>
      </c>
      <c r="E317" s="243" t="s">
        <v>1</v>
      </c>
      <c r="F317" s="244" t="s">
        <v>89</v>
      </c>
      <c r="G317" s="241"/>
      <c r="H317" s="245">
        <v>1</v>
      </c>
      <c r="I317" s="246"/>
      <c r="J317" s="246"/>
      <c r="K317" s="241"/>
      <c r="L317" s="241"/>
      <c r="M317" s="247"/>
      <c r="N317" s="248"/>
      <c r="O317" s="249"/>
      <c r="P317" s="249"/>
      <c r="Q317" s="249"/>
      <c r="R317" s="249"/>
      <c r="S317" s="249"/>
      <c r="T317" s="249"/>
      <c r="U317" s="249"/>
      <c r="V317" s="249"/>
      <c r="W317" s="249"/>
      <c r="X317" s="250"/>
      <c r="Y317" s="13"/>
      <c r="Z317" s="13"/>
      <c r="AA317" s="13"/>
      <c r="AB317" s="13"/>
      <c r="AC317" s="13"/>
      <c r="AD317" s="13"/>
      <c r="AE317" s="13"/>
      <c r="AT317" s="251" t="s">
        <v>158</v>
      </c>
      <c r="AU317" s="251" t="s">
        <v>91</v>
      </c>
      <c r="AV317" s="13" t="s">
        <v>91</v>
      </c>
      <c r="AW317" s="13" t="s">
        <v>5</v>
      </c>
      <c r="AX317" s="13" t="s">
        <v>89</v>
      </c>
      <c r="AY317" s="251" t="s">
        <v>135</v>
      </c>
    </row>
    <row r="318" s="2" customFormat="1" ht="24.15" customHeight="1">
      <c r="A318" s="38"/>
      <c r="B318" s="39"/>
      <c r="C318" s="221" t="s">
        <v>490</v>
      </c>
      <c r="D318" s="221" t="s">
        <v>137</v>
      </c>
      <c r="E318" s="222" t="s">
        <v>491</v>
      </c>
      <c r="F318" s="223" t="s">
        <v>492</v>
      </c>
      <c r="G318" s="224" t="s">
        <v>329</v>
      </c>
      <c r="H318" s="225">
        <v>25.600000000000001</v>
      </c>
      <c r="I318" s="226"/>
      <c r="J318" s="226"/>
      <c r="K318" s="227">
        <f>ROUND(P318*H318,2)</f>
        <v>0</v>
      </c>
      <c r="L318" s="223" t="s">
        <v>155</v>
      </c>
      <c r="M318" s="44"/>
      <c r="N318" s="228" t="s">
        <v>1</v>
      </c>
      <c r="O318" s="229" t="s">
        <v>44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91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38"/>
      <c r="Z318" s="38"/>
      <c r="AA318" s="38"/>
      <c r="AB318" s="38"/>
      <c r="AC318" s="38"/>
      <c r="AD318" s="38"/>
      <c r="AE318" s="38"/>
      <c r="AR318" s="233" t="s">
        <v>142</v>
      </c>
      <c r="AT318" s="233" t="s">
        <v>137</v>
      </c>
      <c r="AU318" s="233" t="s">
        <v>91</v>
      </c>
      <c r="AY318" s="17" t="s">
        <v>135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7" t="s">
        <v>89</v>
      </c>
      <c r="BK318" s="234">
        <f>ROUND(P318*H318,2)</f>
        <v>0</v>
      </c>
      <c r="BL318" s="17" t="s">
        <v>142</v>
      </c>
      <c r="BM318" s="233" t="s">
        <v>493</v>
      </c>
    </row>
    <row r="319" s="2" customFormat="1">
      <c r="A319" s="38"/>
      <c r="B319" s="39"/>
      <c r="C319" s="40"/>
      <c r="D319" s="235" t="s">
        <v>144</v>
      </c>
      <c r="E319" s="40"/>
      <c r="F319" s="236" t="s">
        <v>494</v>
      </c>
      <c r="G319" s="40"/>
      <c r="H319" s="40"/>
      <c r="I319" s="237"/>
      <c r="J319" s="237"/>
      <c r="K319" s="40"/>
      <c r="L319" s="40"/>
      <c r="M319" s="44"/>
      <c r="N319" s="238"/>
      <c r="O319" s="239"/>
      <c r="P319" s="91"/>
      <c r="Q319" s="91"/>
      <c r="R319" s="91"/>
      <c r="S319" s="91"/>
      <c r="T319" s="91"/>
      <c r="U319" s="91"/>
      <c r="V319" s="91"/>
      <c r="W319" s="91"/>
      <c r="X319" s="92"/>
      <c r="Y319" s="38"/>
      <c r="Z319" s="38"/>
      <c r="AA319" s="38"/>
      <c r="AB319" s="38"/>
      <c r="AC319" s="38"/>
      <c r="AD319" s="38"/>
      <c r="AE319" s="38"/>
      <c r="AT319" s="17" t="s">
        <v>144</v>
      </c>
      <c r="AU319" s="17" t="s">
        <v>91</v>
      </c>
    </row>
    <row r="320" s="14" customFormat="1">
      <c r="A320" s="14"/>
      <c r="B320" s="252"/>
      <c r="C320" s="253"/>
      <c r="D320" s="242" t="s">
        <v>158</v>
      </c>
      <c r="E320" s="254" t="s">
        <v>1</v>
      </c>
      <c r="F320" s="255" t="s">
        <v>362</v>
      </c>
      <c r="G320" s="253"/>
      <c r="H320" s="254" t="s">
        <v>1</v>
      </c>
      <c r="I320" s="256"/>
      <c r="J320" s="256"/>
      <c r="K320" s="253"/>
      <c r="L320" s="253"/>
      <c r="M320" s="257"/>
      <c r="N320" s="258"/>
      <c r="O320" s="259"/>
      <c r="P320" s="259"/>
      <c r="Q320" s="259"/>
      <c r="R320" s="259"/>
      <c r="S320" s="259"/>
      <c r="T320" s="259"/>
      <c r="U320" s="259"/>
      <c r="V320" s="259"/>
      <c r="W320" s="259"/>
      <c r="X320" s="260"/>
      <c r="Y320" s="14"/>
      <c r="Z320" s="14"/>
      <c r="AA320" s="14"/>
      <c r="AB320" s="14"/>
      <c r="AC320" s="14"/>
      <c r="AD320" s="14"/>
      <c r="AE320" s="14"/>
      <c r="AT320" s="261" t="s">
        <v>158</v>
      </c>
      <c r="AU320" s="261" t="s">
        <v>91</v>
      </c>
      <c r="AV320" s="14" t="s">
        <v>89</v>
      </c>
      <c r="AW320" s="14" t="s">
        <v>5</v>
      </c>
      <c r="AX320" s="14" t="s">
        <v>81</v>
      </c>
      <c r="AY320" s="261" t="s">
        <v>135</v>
      </c>
    </row>
    <row r="321" s="13" customFormat="1">
      <c r="A321" s="13"/>
      <c r="B321" s="240"/>
      <c r="C321" s="241"/>
      <c r="D321" s="242" t="s">
        <v>158</v>
      </c>
      <c r="E321" s="243" t="s">
        <v>1</v>
      </c>
      <c r="F321" s="244" t="s">
        <v>395</v>
      </c>
      <c r="G321" s="241"/>
      <c r="H321" s="245">
        <v>1.2</v>
      </c>
      <c r="I321" s="246"/>
      <c r="J321" s="246"/>
      <c r="K321" s="241"/>
      <c r="L321" s="241"/>
      <c r="M321" s="247"/>
      <c r="N321" s="248"/>
      <c r="O321" s="249"/>
      <c r="P321" s="249"/>
      <c r="Q321" s="249"/>
      <c r="R321" s="249"/>
      <c r="S321" s="249"/>
      <c r="T321" s="249"/>
      <c r="U321" s="249"/>
      <c r="V321" s="249"/>
      <c r="W321" s="249"/>
      <c r="X321" s="250"/>
      <c r="Y321" s="13"/>
      <c r="Z321" s="13"/>
      <c r="AA321" s="13"/>
      <c r="AB321" s="13"/>
      <c r="AC321" s="13"/>
      <c r="AD321" s="13"/>
      <c r="AE321" s="13"/>
      <c r="AT321" s="251" t="s">
        <v>158</v>
      </c>
      <c r="AU321" s="251" t="s">
        <v>91</v>
      </c>
      <c r="AV321" s="13" t="s">
        <v>91</v>
      </c>
      <c r="AW321" s="13" t="s">
        <v>5</v>
      </c>
      <c r="AX321" s="13" t="s">
        <v>81</v>
      </c>
      <c r="AY321" s="251" t="s">
        <v>135</v>
      </c>
    </row>
    <row r="322" s="14" customFormat="1">
      <c r="A322" s="14"/>
      <c r="B322" s="252"/>
      <c r="C322" s="253"/>
      <c r="D322" s="242" t="s">
        <v>158</v>
      </c>
      <c r="E322" s="254" t="s">
        <v>1</v>
      </c>
      <c r="F322" s="255" t="s">
        <v>179</v>
      </c>
      <c r="G322" s="253"/>
      <c r="H322" s="254" t="s">
        <v>1</v>
      </c>
      <c r="I322" s="256"/>
      <c r="J322" s="256"/>
      <c r="K322" s="253"/>
      <c r="L322" s="253"/>
      <c r="M322" s="257"/>
      <c r="N322" s="258"/>
      <c r="O322" s="259"/>
      <c r="P322" s="259"/>
      <c r="Q322" s="259"/>
      <c r="R322" s="259"/>
      <c r="S322" s="259"/>
      <c r="T322" s="259"/>
      <c r="U322" s="259"/>
      <c r="V322" s="259"/>
      <c r="W322" s="259"/>
      <c r="X322" s="260"/>
      <c r="Y322" s="14"/>
      <c r="Z322" s="14"/>
      <c r="AA322" s="14"/>
      <c r="AB322" s="14"/>
      <c r="AC322" s="14"/>
      <c r="AD322" s="14"/>
      <c r="AE322" s="14"/>
      <c r="AT322" s="261" t="s">
        <v>158</v>
      </c>
      <c r="AU322" s="261" t="s">
        <v>91</v>
      </c>
      <c r="AV322" s="14" t="s">
        <v>89</v>
      </c>
      <c r="AW322" s="14" t="s">
        <v>5</v>
      </c>
      <c r="AX322" s="14" t="s">
        <v>81</v>
      </c>
      <c r="AY322" s="261" t="s">
        <v>135</v>
      </c>
    </row>
    <row r="323" s="13" customFormat="1">
      <c r="A323" s="13"/>
      <c r="B323" s="240"/>
      <c r="C323" s="241"/>
      <c r="D323" s="242" t="s">
        <v>158</v>
      </c>
      <c r="E323" s="243" t="s">
        <v>1</v>
      </c>
      <c r="F323" s="244" t="s">
        <v>405</v>
      </c>
      <c r="G323" s="241"/>
      <c r="H323" s="245">
        <v>24.399999999999999</v>
      </c>
      <c r="I323" s="246"/>
      <c r="J323" s="246"/>
      <c r="K323" s="241"/>
      <c r="L323" s="241"/>
      <c r="M323" s="247"/>
      <c r="N323" s="248"/>
      <c r="O323" s="249"/>
      <c r="P323" s="249"/>
      <c r="Q323" s="249"/>
      <c r="R323" s="249"/>
      <c r="S323" s="249"/>
      <c r="T323" s="249"/>
      <c r="U323" s="249"/>
      <c r="V323" s="249"/>
      <c r="W323" s="249"/>
      <c r="X323" s="250"/>
      <c r="Y323" s="13"/>
      <c r="Z323" s="13"/>
      <c r="AA323" s="13"/>
      <c r="AB323" s="13"/>
      <c r="AC323" s="13"/>
      <c r="AD323" s="13"/>
      <c r="AE323" s="13"/>
      <c r="AT323" s="251" t="s">
        <v>158</v>
      </c>
      <c r="AU323" s="251" t="s">
        <v>91</v>
      </c>
      <c r="AV323" s="13" t="s">
        <v>91</v>
      </c>
      <c r="AW323" s="13" t="s">
        <v>5</v>
      </c>
      <c r="AX323" s="13" t="s">
        <v>81</v>
      </c>
      <c r="AY323" s="251" t="s">
        <v>135</v>
      </c>
    </row>
    <row r="324" s="15" customFormat="1">
      <c r="A324" s="15"/>
      <c r="B324" s="262"/>
      <c r="C324" s="263"/>
      <c r="D324" s="242" t="s">
        <v>158</v>
      </c>
      <c r="E324" s="264" t="s">
        <v>1</v>
      </c>
      <c r="F324" s="265" t="s">
        <v>183</v>
      </c>
      <c r="G324" s="263"/>
      <c r="H324" s="266">
        <v>25.599999999999998</v>
      </c>
      <c r="I324" s="267"/>
      <c r="J324" s="267"/>
      <c r="K324" s="263"/>
      <c r="L324" s="263"/>
      <c r="M324" s="268"/>
      <c r="N324" s="269"/>
      <c r="O324" s="270"/>
      <c r="P324" s="270"/>
      <c r="Q324" s="270"/>
      <c r="R324" s="270"/>
      <c r="S324" s="270"/>
      <c r="T324" s="270"/>
      <c r="U324" s="270"/>
      <c r="V324" s="270"/>
      <c r="W324" s="270"/>
      <c r="X324" s="271"/>
      <c r="Y324" s="15"/>
      <c r="Z324" s="15"/>
      <c r="AA324" s="15"/>
      <c r="AB324" s="15"/>
      <c r="AC324" s="15"/>
      <c r="AD324" s="15"/>
      <c r="AE324" s="15"/>
      <c r="AT324" s="272" t="s">
        <v>158</v>
      </c>
      <c r="AU324" s="272" t="s">
        <v>91</v>
      </c>
      <c r="AV324" s="15" t="s">
        <v>142</v>
      </c>
      <c r="AW324" s="15" t="s">
        <v>5</v>
      </c>
      <c r="AX324" s="15" t="s">
        <v>89</v>
      </c>
      <c r="AY324" s="272" t="s">
        <v>135</v>
      </c>
    </row>
    <row r="325" s="2" customFormat="1" ht="24.15" customHeight="1">
      <c r="A325" s="38"/>
      <c r="B325" s="39"/>
      <c r="C325" s="221" t="s">
        <v>495</v>
      </c>
      <c r="D325" s="221" t="s">
        <v>137</v>
      </c>
      <c r="E325" s="222" t="s">
        <v>496</v>
      </c>
      <c r="F325" s="223" t="s">
        <v>497</v>
      </c>
      <c r="G325" s="224" t="s">
        <v>426</v>
      </c>
      <c r="H325" s="225">
        <v>1</v>
      </c>
      <c r="I325" s="226"/>
      <c r="J325" s="226"/>
      <c r="K325" s="227">
        <f>ROUND(P325*H325,2)</f>
        <v>0</v>
      </c>
      <c r="L325" s="223" t="s">
        <v>1</v>
      </c>
      <c r="M325" s="44"/>
      <c r="N325" s="228" t="s">
        <v>1</v>
      </c>
      <c r="O325" s="229" t="s">
        <v>44</v>
      </c>
      <c r="P325" s="230">
        <f>I325+J325</f>
        <v>0</v>
      </c>
      <c r="Q325" s="230">
        <f>ROUND(I325*H325,2)</f>
        <v>0</v>
      </c>
      <c r="R325" s="230">
        <f>ROUND(J325*H325,2)</f>
        <v>0</v>
      </c>
      <c r="S325" s="91"/>
      <c r="T325" s="231">
        <f>S325*H325</f>
        <v>0</v>
      </c>
      <c r="U325" s="231">
        <v>0.27400000000000002</v>
      </c>
      <c r="V325" s="231">
        <f>U325*H325</f>
        <v>0.27400000000000002</v>
      </c>
      <c r="W325" s="231">
        <v>0</v>
      </c>
      <c r="X325" s="232">
        <f>W325*H325</f>
        <v>0</v>
      </c>
      <c r="Y325" s="38"/>
      <c r="Z325" s="38"/>
      <c r="AA325" s="38"/>
      <c r="AB325" s="38"/>
      <c r="AC325" s="38"/>
      <c r="AD325" s="38"/>
      <c r="AE325" s="38"/>
      <c r="AR325" s="233" t="s">
        <v>142</v>
      </c>
      <c r="AT325" s="233" t="s">
        <v>137</v>
      </c>
      <c r="AU325" s="233" t="s">
        <v>91</v>
      </c>
      <c r="AY325" s="17" t="s">
        <v>135</v>
      </c>
      <c r="BE325" s="234">
        <f>IF(O325="základní",K325,0)</f>
        <v>0</v>
      </c>
      <c r="BF325" s="234">
        <f>IF(O325="snížená",K325,0)</f>
        <v>0</v>
      </c>
      <c r="BG325" s="234">
        <f>IF(O325="zákl. přenesená",K325,0)</f>
        <v>0</v>
      </c>
      <c r="BH325" s="234">
        <f>IF(O325="sníž. přenesená",K325,0)</f>
        <v>0</v>
      </c>
      <c r="BI325" s="234">
        <f>IF(O325="nulová",K325,0)</f>
        <v>0</v>
      </c>
      <c r="BJ325" s="17" t="s">
        <v>89</v>
      </c>
      <c r="BK325" s="234">
        <f>ROUND(P325*H325,2)</f>
        <v>0</v>
      </c>
      <c r="BL325" s="17" t="s">
        <v>142</v>
      </c>
      <c r="BM325" s="233" t="s">
        <v>498</v>
      </c>
    </row>
    <row r="326" s="2" customFormat="1">
      <c r="A326" s="38"/>
      <c r="B326" s="39"/>
      <c r="C326" s="40"/>
      <c r="D326" s="242" t="s">
        <v>312</v>
      </c>
      <c r="E326" s="40"/>
      <c r="F326" s="283" t="s">
        <v>499</v>
      </c>
      <c r="G326" s="40"/>
      <c r="H326" s="40"/>
      <c r="I326" s="237"/>
      <c r="J326" s="237"/>
      <c r="K326" s="40"/>
      <c r="L326" s="40"/>
      <c r="M326" s="44"/>
      <c r="N326" s="238"/>
      <c r="O326" s="239"/>
      <c r="P326" s="91"/>
      <c r="Q326" s="91"/>
      <c r="R326" s="91"/>
      <c r="S326" s="91"/>
      <c r="T326" s="91"/>
      <c r="U326" s="91"/>
      <c r="V326" s="91"/>
      <c r="W326" s="91"/>
      <c r="X326" s="92"/>
      <c r="Y326" s="38"/>
      <c r="Z326" s="38"/>
      <c r="AA326" s="38"/>
      <c r="AB326" s="38"/>
      <c r="AC326" s="38"/>
      <c r="AD326" s="38"/>
      <c r="AE326" s="38"/>
      <c r="AT326" s="17" t="s">
        <v>312</v>
      </c>
      <c r="AU326" s="17" t="s">
        <v>91</v>
      </c>
    </row>
    <row r="327" s="2" customFormat="1" ht="24.15" customHeight="1">
      <c r="A327" s="38"/>
      <c r="B327" s="39"/>
      <c r="C327" s="221" t="s">
        <v>500</v>
      </c>
      <c r="D327" s="221" t="s">
        <v>137</v>
      </c>
      <c r="E327" s="222" t="s">
        <v>501</v>
      </c>
      <c r="F327" s="223" t="s">
        <v>502</v>
      </c>
      <c r="G327" s="224" t="s">
        <v>426</v>
      </c>
      <c r="H327" s="225">
        <v>1</v>
      </c>
      <c r="I327" s="226"/>
      <c r="J327" s="226"/>
      <c r="K327" s="227">
        <f>ROUND(P327*H327,2)</f>
        <v>0</v>
      </c>
      <c r="L327" s="223" t="s">
        <v>155</v>
      </c>
      <c r="M327" s="44"/>
      <c r="N327" s="228" t="s">
        <v>1</v>
      </c>
      <c r="O327" s="229" t="s">
        <v>44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91"/>
      <c r="T327" s="231">
        <f>S327*H327</f>
        <v>0</v>
      </c>
      <c r="U327" s="231">
        <v>0.040000000000000001</v>
      </c>
      <c r="V327" s="231">
        <f>U327*H327</f>
        <v>0.040000000000000001</v>
      </c>
      <c r="W327" s="231">
        <v>0</v>
      </c>
      <c r="X327" s="232">
        <f>W327*H327</f>
        <v>0</v>
      </c>
      <c r="Y327" s="38"/>
      <c r="Z327" s="38"/>
      <c r="AA327" s="38"/>
      <c r="AB327" s="38"/>
      <c r="AC327" s="38"/>
      <c r="AD327" s="38"/>
      <c r="AE327" s="38"/>
      <c r="AR327" s="233" t="s">
        <v>142</v>
      </c>
      <c r="AT327" s="233" t="s">
        <v>137</v>
      </c>
      <c r="AU327" s="233" t="s">
        <v>91</v>
      </c>
      <c r="AY327" s="17" t="s">
        <v>135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7" t="s">
        <v>89</v>
      </c>
      <c r="BK327" s="234">
        <f>ROUND(P327*H327,2)</f>
        <v>0</v>
      </c>
      <c r="BL327" s="17" t="s">
        <v>142</v>
      </c>
      <c r="BM327" s="233" t="s">
        <v>503</v>
      </c>
    </row>
    <row r="328" s="2" customFormat="1">
      <c r="A328" s="38"/>
      <c r="B328" s="39"/>
      <c r="C328" s="40"/>
      <c r="D328" s="235" t="s">
        <v>144</v>
      </c>
      <c r="E328" s="40"/>
      <c r="F328" s="236" t="s">
        <v>504</v>
      </c>
      <c r="G328" s="40"/>
      <c r="H328" s="40"/>
      <c r="I328" s="237"/>
      <c r="J328" s="237"/>
      <c r="K328" s="40"/>
      <c r="L328" s="40"/>
      <c r="M328" s="44"/>
      <c r="N328" s="238"/>
      <c r="O328" s="239"/>
      <c r="P328" s="91"/>
      <c r="Q328" s="91"/>
      <c r="R328" s="91"/>
      <c r="S328" s="91"/>
      <c r="T328" s="91"/>
      <c r="U328" s="91"/>
      <c r="V328" s="91"/>
      <c r="W328" s="91"/>
      <c r="X328" s="92"/>
      <c r="Y328" s="38"/>
      <c r="Z328" s="38"/>
      <c r="AA328" s="38"/>
      <c r="AB328" s="38"/>
      <c r="AC328" s="38"/>
      <c r="AD328" s="38"/>
      <c r="AE328" s="38"/>
      <c r="AT328" s="17" t="s">
        <v>144</v>
      </c>
      <c r="AU328" s="17" t="s">
        <v>91</v>
      </c>
    </row>
    <row r="329" s="2" customFormat="1" ht="24.15" customHeight="1">
      <c r="A329" s="38"/>
      <c r="B329" s="39"/>
      <c r="C329" s="273" t="s">
        <v>505</v>
      </c>
      <c r="D329" s="273" t="s">
        <v>243</v>
      </c>
      <c r="E329" s="274" t="s">
        <v>506</v>
      </c>
      <c r="F329" s="275" t="s">
        <v>507</v>
      </c>
      <c r="G329" s="276" t="s">
        <v>426</v>
      </c>
      <c r="H329" s="277">
        <v>1</v>
      </c>
      <c r="I329" s="278"/>
      <c r="J329" s="279"/>
      <c r="K329" s="280">
        <f>ROUND(P329*H329,2)</f>
        <v>0</v>
      </c>
      <c r="L329" s="275" t="s">
        <v>155</v>
      </c>
      <c r="M329" s="281"/>
      <c r="N329" s="282" t="s">
        <v>1</v>
      </c>
      <c r="O329" s="229" t="s">
        <v>44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91"/>
      <c r="T329" s="231">
        <f>S329*H329</f>
        <v>0</v>
      </c>
      <c r="U329" s="231">
        <v>0.013299999999999999</v>
      </c>
      <c r="V329" s="231">
        <f>U329*H329</f>
        <v>0.013299999999999999</v>
      </c>
      <c r="W329" s="231">
        <v>0</v>
      </c>
      <c r="X329" s="232">
        <f>W329*H329</f>
        <v>0</v>
      </c>
      <c r="Y329" s="38"/>
      <c r="Z329" s="38"/>
      <c r="AA329" s="38"/>
      <c r="AB329" s="38"/>
      <c r="AC329" s="38"/>
      <c r="AD329" s="38"/>
      <c r="AE329" s="38"/>
      <c r="AR329" s="233" t="s">
        <v>192</v>
      </c>
      <c r="AT329" s="233" t="s">
        <v>243</v>
      </c>
      <c r="AU329" s="233" t="s">
        <v>91</v>
      </c>
      <c r="AY329" s="17" t="s">
        <v>135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7" t="s">
        <v>89</v>
      </c>
      <c r="BK329" s="234">
        <f>ROUND(P329*H329,2)</f>
        <v>0</v>
      </c>
      <c r="BL329" s="17" t="s">
        <v>142</v>
      </c>
      <c r="BM329" s="233" t="s">
        <v>508</v>
      </c>
    </row>
    <row r="330" s="2" customFormat="1" ht="24.15" customHeight="1">
      <c r="A330" s="38"/>
      <c r="B330" s="39"/>
      <c r="C330" s="273" t="s">
        <v>509</v>
      </c>
      <c r="D330" s="273" t="s">
        <v>243</v>
      </c>
      <c r="E330" s="274" t="s">
        <v>510</v>
      </c>
      <c r="F330" s="275" t="s">
        <v>511</v>
      </c>
      <c r="G330" s="276" t="s">
        <v>426</v>
      </c>
      <c r="H330" s="277">
        <v>1</v>
      </c>
      <c r="I330" s="278"/>
      <c r="J330" s="279"/>
      <c r="K330" s="280">
        <f>ROUND(P330*H330,2)</f>
        <v>0</v>
      </c>
      <c r="L330" s="275" t="s">
        <v>155</v>
      </c>
      <c r="M330" s="281"/>
      <c r="N330" s="282" t="s">
        <v>1</v>
      </c>
      <c r="O330" s="229" t="s">
        <v>44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91"/>
      <c r="T330" s="231">
        <f>S330*H330</f>
        <v>0</v>
      </c>
      <c r="U330" s="231">
        <v>0.00029999999999999997</v>
      </c>
      <c r="V330" s="231">
        <f>U330*H330</f>
        <v>0.00029999999999999997</v>
      </c>
      <c r="W330" s="231">
        <v>0</v>
      </c>
      <c r="X330" s="232">
        <f>W330*H330</f>
        <v>0</v>
      </c>
      <c r="Y330" s="38"/>
      <c r="Z330" s="38"/>
      <c r="AA330" s="38"/>
      <c r="AB330" s="38"/>
      <c r="AC330" s="38"/>
      <c r="AD330" s="38"/>
      <c r="AE330" s="38"/>
      <c r="AR330" s="233" t="s">
        <v>192</v>
      </c>
      <c r="AT330" s="233" t="s">
        <v>243</v>
      </c>
      <c r="AU330" s="233" t="s">
        <v>91</v>
      </c>
      <c r="AY330" s="17" t="s">
        <v>135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7" t="s">
        <v>89</v>
      </c>
      <c r="BK330" s="234">
        <f>ROUND(P330*H330,2)</f>
        <v>0</v>
      </c>
      <c r="BL330" s="17" t="s">
        <v>142</v>
      </c>
      <c r="BM330" s="233" t="s">
        <v>512</v>
      </c>
    </row>
    <row r="331" s="2" customFormat="1" ht="24.15" customHeight="1">
      <c r="A331" s="38"/>
      <c r="B331" s="39"/>
      <c r="C331" s="221" t="s">
        <v>513</v>
      </c>
      <c r="D331" s="221" t="s">
        <v>137</v>
      </c>
      <c r="E331" s="222" t="s">
        <v>514</v>
      </c>
      <c r="F331" s="223" t="s">
        <v>515</v>
      </c>
      <c r="G331" s="224" t="s">
        <v>329</v>
      </c>
      <c r="H331" s="225">
        <v>29.199999999999999</v>
      </c>
      <c r="I331" s="226"/>
      <c r="J331" s="226"/>
      <c r="K331" s="227">
        <f>ROUND(P331*H331,2)</f>
        <v>0</v>
      </c>
      <c r="L331" s="223" t="s">
        <v>155</v>
      </c>
      <c r="M331" s="44"/>
      <c r="N331" s="228" t="s">
        <v>1</v>
      </c>
      <c r="O331" s="229" t="s">
        <v>44</v>
      </c>
      <c r="P331" s="230">
        <f>I331+J331</f>
        <v>0</v>
      </c>
      <c r="Q331" s="230">
        <f>ROUND(I331*H331,2)</f>
        <v>0</v>
      </c>
      <c r="R331" s="230">
        <f>ROUND(J331*H331,2)</f>
        <v>0</v>
      </c>
      <c r="S331" s="91"/>
      <c r="T331" s="231">
        <f>S331*H331</f>
        <v>0</v>
      </c>
      <c r="U331" s="231">
        <v>9.0000000000000006E-05</v>
      </c>
      <c r="V331" s="231">
        <f>U331*H331</f>
        <v>0.0026280000000000001</v>
      </c>
      <c r="W331" s="231">
        <v>0</v>
      </c>
      <c r="X331" s="232">
        <f>W331*H331</f>
        <v>0</v>
      </c>
      <c r="Y331" s="38"/>
      <c r="Z331" s="38"/>
      <c r="AA331" s="38"/>
      <c r="AB331" s="38"/>
      <c r="AC331" s="38"/>
      <c r="AD331" s="38"/>
      <c r="AE331" s="38"/>
      <c r="AR331" s="233" t="s">
        <v>142</v>
      </c>
      <c r="AT331" s="233" t="s">
        <v>137</v>
      </c>
      <c r="AU331" s="233" t="s">
        <v>91</v>
      </c>
      <c r="AY331" s="17" t="s">
        <v>135</v>
      </c>
      <c r="BE331" s="234">
        <f>IF(O331="základní",K331,0)</f>
        <v>0</v>
      </c>
      <c r="BF331" s="234">
        <f>IF(O331="snížená",K331,0)</f>
        <v>0</v>
      </c>
      <c r="BG331" s="234">
        <f>IF(O331="zákl. přenesená",K331,0)</f>
        <v>0</v>
      </c>
      <c r="BH331" s="234">
        <f>IF(O331="sníž. přenesená",K331,0)</f>
        <v>0</v>
      </c>
      <c r="BI331" s="234">
        <f>IF(O331="nulová",K331,0)</f>
        <v>0</v>
      </c>
      <c r="BJ331" s="17" t="s">
        <v>89</v>
      </c>
      <c r="BK331" s="234">
        <f>ROUND(P331*H331,2)</f>
        <v>0</v>
      </c>
      <c r="BL331" s="17" t="s">
        <v>142</v>
      </c>
      <c r="BM331" s="233" t="s">
        <v>516</v>
      </c>
    </row>
    <row r="332" s="2" customFormat="1">
      <c r="A332" s="38"/>
      <c r="B332" s="39"/>
      <c r="C332" s="40"/>
      <c r="D332" s="235" t="s">
        <v>144</v>
      </c>
      <c r="E332" s="40"/>
      <c r="F332" s="236" t="s">
        <v>517</v>
      </c>
      <c r="G332" s="40"/>
      <c r="H332" s="40"/>
      <c r="I332" s="237"/>
      <c r="J332" s="237"/>
      <c r="K332" s="40"/>
      <c r="L332" s="40"/>
      <c r="M332" s="44"/>
      <c r="N332" s="238"/>
      <c r="O332" s="239"/>
      <c r="P332" s="91"/>
      <c r="Q332" s="91"/>
      <c r="R332" s="91"/>
      <c r="S332" s="91"/>
      <c r="T332" s="91"/>
      <c r="U332" s="91"/>
      <c r="V332" s="91"/>
      <c r="W332" s="91"/>
      <c r="X332" s="92"/>
      <c r="Y332" s="38"/>
      <c r="Z332" s="38"/>
      <c r="AA332" s="38"/>
      <c r="AB332" s="38"/>
      <c r="AC332" s="38"/>
      <c r="AD332" s="38"/>
      <c r="AE332" s="38"/>
      <c r="AT332" s="17" t="s">
        <v>144</v>
      </c>
      <c r="AU332" s="17" t="s">
        <v>91</v>
      </c>
    </row>
    <row r="333" s="14" customFormat="1">
      <c r="A333" s="14"/>
      <c r="B333" s="252"/>
      <c r="C333" s="253"/>
      <c r="D333" s="242" t="s">
        <v>158</v>
      </c>
      <c r="E333" s="254" t="s">
        <v>1</v>
      </c>
      <c r="F333" s="255" t="s">
        <v>362</v>
      </c>
      <c r="G333" s="253"/>
      <c r="H333" s="254" t="s">
        <v>1</v>
      </c>
      <c r="I333" s="256"/>
      <c r="J333" s="256"/>
      <c r="K333" s="253"/>
      <c r="L333" s="253"/>
      <c r="M333" s="257"/>
      <c r="N333" s="258"/>
      <c r="O333" s="259"/>
      <c r="P333" s="259"/>
      <c r="Q333" s="259"/>
      <c r="R333" s="259"/>
      <c r="S333" s="259"/>
      <c r="T333" s="259"/>
      <c r="U333" s="259"/>
      <c r="V333" s="259"/>
      <c r="W333" s="259"/>
      <c r="X333" s="260"/>
      <c r="Y333" s="14"/>
      <c r="Z333" s="14"/>
      <c r="AA333" s="14"/>
      <c r="AB333" s="14"/>
      <c r="AC333" s="14"/>
      <c r="AD333" s="14"/>
      <c r="AE333" s="14"/>
      <c r="AT333" s="261" t="s">
        <v>158</v>
      </c>
      <c r="AU333" s="261" t="s">
        <v>91</v>
      </c>
      <c r="AV333" s="14" t="s">
        <v>89</v>
      </c>
      <c r="AW333" s="14" t="s">
        <v>5</v>
      </c>
      <c r="AX333" s="14" t="s">
        <v>81</v>
      </c>
      <c r="AY333" s="261" t="s">
        <v>135</v>
      </c>
    </row>
    <row r="334" s="13" customFormat="1">
      <c r="A334" s="13"/>
      <c r="B334" s="240"/>
      <c r="C334" s="241"/>
      <c r="D334" s="242" t="s">
        <v>158</v>
      </c>
      <c r="E334" s="243" t="s">
        <v>1</v>
      </c>
      <c r="F334" s="244" t="s">
        <v>395</v>
      </c>
      <c r="G334" s="241"/>
      <c r="H334" s="245">
        <v>1.2</v>
      </c>
      <c r="I334" s="246"/>
      <c r="J334" s="246"/>
      <c r="K334" s="241"/>
      <c r="L334" s="241"/>
      <c r="M334" s="247"/>
      <c r="N334" s="248"/>
      <c r="O334" s="249"/>
      <c r="P334" s="249"/>
      <c r="Q334" s="249"/>
      <c r="R334" s="249"/>
      <c r="S334" s="249"/>
      <c r="T334" s="249"/>
      <c r="U334" s="249"/>
      <c r="V334" s="249"/>
      <c r="W334" s="249"/>
      <c r="X334" s="250"/>
      <c r="Y334" s="13"/>
      <c r="Z334" s="13"/>
      <c r="AA334" s="13"/>
      <c r="AB334" s="13"/>
      <c r="AC334" s="13"/>
      <c r="AD334" s="13"/>
      <c r="AE334" s="13"/>
      <c r="AT334" s="251" t="s">
        <v>158</v>
      </c>
      <c r="AU334" s="251" t="s">
        <v>91</v>
      </c>
      <c r="AV334" s="13" t="s">
        <v>91</v>
      </c>
      <c r="AW334" s="13" t="s">
        <v>5</v>
      </c>
      <c r="AX334" s="13" t="s">
        <v>81</v>
      </c>
      <c r="AY334" s="251" t="s">
        <v>135</v>
      </c>
    </row>
    <row r="335" s="14" customFormat="1">
      <c r="A335" s="14"/>
      <c r="B335" s="252"/>
      <c r="C335" s="253"/>
      <c r="D335" s="242" t="s">
        <v>158</v>
      </c>
      <c r="E335" s="254" t="s">
        <v>1</v>
      </c>
      <c r="F335" s="255" t="s">
        <v>179</v>
      </c>
      <c r="G335" s="253"/>
      <c r="H335" s="254" t="s">
        <v>1</v>
      </c>
      <c r="I335" s="256"/>
      <c r="J335" s="256"/>
      <c r="K335" s="253"/>
      <c r="L335" s="253"/>
      <c r="M335" s="257"/>
      <c r="N335" s="258"/>
      <c r="O335" s="259"/>
      <c r="P335" s="259"/>
      <c r="Q335" s="259"/>
      <c r="R335" s="259"/>
      <c r="S335" s="259"/>
      <c r="T335" s="259"/>
      <c r="U335" s="259"/>
      <c r="V335" s="259"/>
      <c r="W335" s="259"/>
      <c r="X335" s="260"/>
      <c r="Y335" s="14"/>
      <c r="Z335" s="14"/>
      <c r="AA335" s="14"/>
      <c r="AB335" s="14"/>
      <c r="AC335" s="14"/>
      <c r="AD335" s="14"/>
      <c r="AE335" s="14"/>
      <c r="AT335" s="261" t="s">
        <v>158</v>
      </c>
      <c r="AU335" s="261" t="s">
        <v>91</v>
      </c>
      <c r="AV335" s="14" t="s">
        <v>89</v>
      </c>
      <c r="AW335" s="14" t="s">
        <v>5</v>
      </c>
      <c r="AX335" s="14" t="s">
        <v>81</v>
      </c>
      <c r="AY335" s="261" t="s">
        <v>135</v>
      </c>
    </row>
    <row r="336" s="13" customFormat="1">
      <c r="A336" s="13"/>
      <c r="B336" s="240"/>
      <c r="C336" s="241"/>
      <c r="D336" s="242" t="s">
        <v>158</v>
      </c>
      <c r="E336" s="243" t="s">
        <v>1</v>
      </c>
      <c r="F336" s="244" t="s">
        <v>405</v>
      </c>
      <c r="G336" s="241"/>
      <c r="H336" s="245">
        <v>24.399999999999999</v>
      </c>
      <c r="I336" s="246"/>
      <c r="J336" s="246"/>
      <c r="K336" s="241"/>
      <c r="L336" s="241"/>
      <c r="M336" s="247"/>
      <c r="N336" s="248"/>
      <c r="O336" s="249"/>
      <c r="P336" s="249"/>
      <c r="Q336" s="249"/>
      <c r="R336" s="249"/>
      <c r="S336" s="249"/>
      <c r="T336" s="249"/>
      <c r="U336" s="249"/>
      <c r="V336" s="249"/>
      <c r="W336" s="249"/>
      <c r="X336" s="250"/>
      <c r="Y336" s="13"/>
      <c r="Z336" s="13"/>
      <c r="AA336" s="13"/>
      <c r="AB336" s="13"/>
      <c r="AC336" s="13"/>
      <c r="AD336" s="13"/>
      <c r="AE336" s="13"/>
      <c r="AT336" s="251" t="s">
        <v>158</v>
      </c>
      <c r="AU336" s="251" t="s">
        <v>91</v>
      </c>
      <c r="AV336" s="13" t="s">
        <v>91</v>
      </c>
      <c r="AW336" s="13" t="s">
        <v>5</v>
      </c>
      <c r="AX336" s="13" t="s">
        <v>81</v>
      </c>
      <c r="AY336" s="251" t="s">
        <v>135</v>
      </c>
    </row>
    <row r="337" s="14" customFormat="1">
      <c r="A337" s="14"/>
      <c r="B337" s="252"/>
      <c r="C337" s="253"/>
      <c r="D337" s="242" t="s">
        <v>158</v>
      </c>
      <c r="E337" s="254" t="s">
        <v>1</v>
      </c>
      <c r="F337" s="255" t="s">
        <v>365</v>
      </c>
      <c r="G337" s="253"/>
      <c r="H337" s="254" t="s">
        <v>1</v>
      </c>
      <c r="I337" s="256"/>
      <c r="J337" s="256"/>
      <c r="K337" s="253"/>
      <c r="L337" s="253"/>
      <c r="M337" s="257"/>
      <c r="N337" s="258"/>
      <c r="O337" s="259"/>
      <c r="P337" s="259"/>
      <c r="Q337" s="259"/>
      <c r="R337" s="259"/>
      <c r="S337" s="259"/>
      <c r="T337" s="259"/>
      <c r="U337" s="259"/>
      <c r="V337" s="259"/>
      <c r="W337" s="259"/>
      <c r="X337" s="260"/>
      <c r="Y337" s="14"/>
      <c r="Z337" s="14"/>
      <c r="AA337" s="14"/>
      <c r="AB337" s="14"/>
      <c r="AC337" s="14"/>
      <c r="AD337" s="14"/>
      <c r="AE337" s="14"/>
      <c r="AT337" s="261" t="s">
        <v>158</v>
      </c>
      <c r="AU337" s="261" t="s">
        <v>91</v>
      </c>
      <c r="AV337" s="14" t="s">
        <v>89</v>
      </c>
      <c r="AW337" s="14" t="s">
        <v>5</v>
      </c>
      <c r="AX337" s="14" t="s">
        <v>81</v>
      </c>
      <c r="AY337" s="261" t="s">
        <v>135</v>
      </c>
    </row>
    <row r="338" s="13" customFormat="1">
      <c r="A338" s="13"/>
      <c r="B338" s="240"/>
      <c r="C338" s="241"/>
      <c r="D338" s="242" t="s">
        <v>158</v>
      </c>
      <c r="E338" s="243" t="s">
        <v>1</v>
      </c>
      <c r="F338" s="244" t="s">
        <v>417</v>
      </c>
      <c r="G338" s="241"/>
      <c r="H338" s="245">
        <v>3.6000000000000001</v>
      </c>
      <c r="I338" s="246"/>
      <c r="J338" s="246"/>
      <c r="K338" s="241"/>
      <c r="L338" s="241"/>
      <c r="M338" s="247"/>
      <c r="N338" s="248"/>
      <c r="O338" s="249"/>
      <c r="P338" s="249"/>
      <c r="Q338" s="249"/>
      <c r="R338" s="249"/>
      <c r="S338" s="249"/>
      <c r="T338" s="249"/>
      <c r="U338" s="249"/>
      <c r="V338" s="249"/>
      <c r="W338" s="249"/>
      <c r="X338" s="250"/>
      <c r="Y338" s="13"/>
      <c r="Z338" s="13"/>
      <c r="AA338" s="13"/>
      <c r="AB338" s="13"/>
      <c r="AC338" s="13"/>
      <c r="AD338" s="13"/>
      <c r="AE338" s="13"/>
      <c r="AT338" s="251" t="s">
        <v>158</v>
      </c>
      <c r="AU338" s="251" t="s">
        <v>91</v>
      </c>
      <c r="AV338" s="13" t="s">
        <v>91</v>
      </c>
      <c r="AW338" s="13" t="s">
        <v>5</v>
      </c>
      <c r="AX338" s="13" t="s">
        <v>81</v>
      </c>
      <c r="AY338" s="251" t="s">
        <v>135</v>
      </c>
    </row>
    <row r="339" s="15" customFormat="1">
      <c r="A339" s="15"/>
      <c r="B339" s="262"/>
      <c r="C339" s="263"/>
      <c r="D339" s="242" t="s">
        <v>158</v>
      </c>
      <c r="E339" s="264" t="s">
        <v>1</v>
      </c>
      <c r="F339" s="265" t="s">
        <v>183</v>
      </c>
      <c r="G339" s="263"/>
      <c r="H339" s="266">
        <v>29.199999999999999</v>
      </c>
      <c r="I339" s="267"/>
      <c r="J339" s="267"/>
      <c r="K339" s="263"/>
      <c r="L339" s="263"/>
      <c r="M339" s="268"/>
      <c r="N339" s="269"/>
      <c r="O339" s="270"/>
      <c r="P339" s="270"/>
      <c r="Q339" s="270"/>
      <c r="R339" s="270"/>
      <c r="S339" s="270"/>
      <c r="T339" s="270"/>
      <c r="U339" s="270"/>
      <c r="V339" s="270"/>
      <c r="W339" s="270"/>
      <c r="X339" s="271"/>
      <c r="Y339" s="15"/>
      <c r="Z339" s="15"/>
      <c r="AA339" s="15"/>
      <c r="AB339" s="15"/>
      <c r="AC339" s="15"/>
      <c r="AD339" s="15"/>
      <c r="AE339" s="15"/>
      <c r="AT339" s="272" t="s">
        <v>158</v>
      </c>
      <c r="AU339" s="272" t="s">
        <v>91</v>
      </c>
      <c r="AV339" s="15" t="s">
        <v>142</v>
      </c>
      <c r="AW339" s="15" t="s">
        <v>5</v>
      </c>
      <c r="AX339" s="15" t="s">
        <v>89</v>
      </c>
      <c r="AY339" s="272" t="s">
        <v>135</v>
      </c>
    </row>
    <row r="340" s="12" customFormat="1" ht="22.8" customHeight="1">
      <c r="A340" s="12"/>
      <c r="B340" s="204"/>
      <c r="C340" s="205"/>
      <c r="D340" s="206" t="s">
        <v>80</v>
      </c>
      <c r="E340" s="219" t="s">
        <v>197</v>
      </c>
      <c r="F340" s="219" t="s">
        <v>518</v>
      </c>
      <c r="G340" s="205"/>
      <c r="H340" s="205"/>
      <c r="I340" s="208"/>
      <c r="J340" s="208"/>
      <c r="K340" s="220">
        <f>BK340</f>
        <v>0</v>
      </c>
      <c r="L340" s="205"/>
      <c r="M340" s="210"/>
      <c r="N340" s="211"/>
      <c r="O340" s="212"/>
      <c r="P340" s="212"/>
      <c r="Q340" s="213">
        <f>SUM(Q341:Q344)</f>
        <v>0</v>
      </c>
      <c r="R340" s="213">
        <f>SUM(R341:R344)</f>
        <v>0</v>
      </c>
      <c r="S340" s="212"/>
      <c r="T340" s="214">
        <f>SUM(T341:T344)</f>
        <v>0</v>
      </c>
      <c r="U340" s="212"/>
      <c r="V340" s="214">
        <f>SUM(V341:V344)</f>
        <v>0.15930127999999999</v>
      </c>
      <c r="W340" s="212"/>
      <c r="X340" s="215">
        <f>SUM(X341:X344)</f>
        <v>0</v>
      </c>
      <c r="Y340" s="12"/>
      <c r="Z340" s="12"/>
      <c r="AA340" s="12"/>
      <c r="AB340" s="12"/>
      <c r="AC340" s="12"/>
      <c r="AD340" s="12"/>
      <c r="AE340" s="12"/>
      <c r="AR340" s="216" t="s">
        <v>89</v>
      </c>
      <c r="AT340" s="217" t="s">
        <v>80</v>
      </c>
      <c r="AU340" s="217" t="s">
        <v>89</v>
      </c>
      <c r="AY340" s="216" t="s">
        <v>135</v>
      </c>
      <c r="BK340" s="218">
        <f>SUM(BK341:BK344)</f>
        <v>0</v>
      </c>
    </row>
    <row r="341" s="2" customFormat="1" ht="24.15" customHeight="1">
      <c r="A341" s="38"/>
      <c r="B341" s="39"/>
      <c r="C341" s="221" t="s">
        <v>519</v>
      </c>
      <c r="D341" s="221" t="s">
        <v>137</v>
      </c>
      <c r="E341" s="222" t="s">
        <v>520</v>
      </c>
      <c r="F341" s="223" t="s">
        <v>521</v>
      </c>
      <c r="G341" s="224" t="s">
        <v>225</v>
      </c>
      <c r="H341" s="225">
        <v>0.14799999999999999</v>
      </c>
      <c r="I341" s="226"/>
      <c r="J341" s="226"/>
      <c r="K341" s="227">
        <f>ROUND(P341*H341,2)</f>
        <v>0</v>
      </c>
      <c r="L341" s="223" t="s">
        <v>155</v>
      </c>
      <c r="M341" s="44"/>
      <c r="N341" s="228" t="s">
        <v>1</v>
      </c>
      <c r="O341" s="229" t="s">
        <v>44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91"/>
      <c r="T341" s="231">
        <f>S341*H341</f>
        <v>0</v>
      </c>
      <c r="U341" s="231">
        <v>1.07636</v>
      </c>
      <c r="V341" s="231">
        <f>U341*H341</f>
        <v>0.15930127999999999</v>
      </c>
      <c r="W341" s="231">
        <v>0</v>
      </c>
      <c r="X341" s="232">
        <f>W341*H341</f>
        <v>0</v>
      </c>
      <c r="Y341" s="38"/>
      <c r="Z341" s="38"/>
      <c r="AA341" s="38"/>
      <c r="AB341" s="38"/>
      <c r="AC341" s="38"/>
      <c r="AD341" s="38"/>
      <c r="AE341" s="38"/>
      <c r="AR341" s="233" t="s">
        <v>142</v>
      </c>
      <c r="AT341" s="233" t="s">
        <v>137</v>
      </c>
      <c r="AU341" s="233" t="s">
        <v>91</v>
      </c>
      <c r="AY341" s="17" t="s">
        <v>135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7" t="s">
        <v>89</v>
      </c>
      <c r="BK341" s="234">
        <f>ROUND(P341*H341,2)</f>
        <v>0</v>
      </c>
      <c r="BL341" s="17" t="s">
        <v>142</v>
      </c>
      <c r="BM341" s="233" t="s">
        <v>522</v>
      </c>
    </row>
    <row r="342" s="2" customFormat="1">
      <c r="A342" s="38"/>
      <c r="B342" s="39"/>
      <c r="C342" s="40"/>
      <c r="D342" s="235" t="s">
        <v>144</v>
      </c>
      <c r="E342" s="40"/>
      <c r="F342" s="236" t="s">
        <v>523</v>
      </c>
      <c r="G342" s="40"/>
      <c r="H342" s="40"/>
      <c r="I342" s="237"/>
      <c r="J342" s="237"/>
      <c r="K342" s="40"/>
      <c r="L342" s="40"/>
      <c r="M342" s="44"/>
      <c r="N342" s="238"/>
      <c r="O342" s="239"/>
      <c r="P342" s="91"/>
      <c r="Q342" s="91"/>
      <c r="R342" s="91"/>
      <c r="S342" s="91"/>
      <c r="T342" s="91"/>
      <c r="U342" s="91"/>
      <c r="V342" s="91"/>
      <c r="W342" s="91"/>
      <c r="X342" s="92"/>
      <c r="Y342" s="38"/>
      <c r="Z342" s="38"/>
      <c r="AA342" s="38"/>
      <c r="AB342" s="38"/>
      <c r="AC342" s="38"/>
      <c r="AD342" s="38"/>
      <c r="AE342" s="38"/>
      <c r="AT342" s="17" t="s">
        <v>144</v>
      </c>
      <c r="AU342" s="17" t="s">
        <v>91</v>
      </c>
    </row>
    <row r="343" s="14" customFormat="1">
      <c r="A343" s="14"/>
      <c r="B343" s="252"/>
      <c r="C343" s="253"/>
      <c r="D343" s="242" t="s">
        <v>158</v>
      </c>
      <c r="E343" s="254" t="s">
        <v>1</v>
      </c>
      <c r="F343" s="255" t="s">
        <v>524</v>
      </c>
      <c r="G343" s="253"/>
      <c r="H343" s="254" t="s">
        <v>1</v>
      </c>
      <c r="I343" s="256"/>
      <c r="J343" s="256"/>
      <c r="K343" s="253"/>
      <c r="L343" s="253"/>
      <c r="M343" s="257"/>
      <c r="N343" s="258"/>
      <c r="O343" s="259"/>
      <c r="P343" s="259"/>
      <c r="Q343" s="259"/>
      <c r="R343" s="259"/>
      <c r="S343" s="259"/>
      <c r="T343" s="259"/>
      <c r="U343" s="259"/>
      <c r="V343" s="259"/>
      <c r="W343" s="259"/>
      <c r="X343" s="260"/>
      <c r="Y343" s="14"/>
      <c r="Z343" s="14"/>
      <c r="AA343" s="14"/>
      <c r="AB343" s="14"/>
      <c r="AC343" s="14"/>
      <c r="AD343" s="14"/>
      <c r="AE343" s="14"/>
      <c r="AT343" s="261" t="s">
        <v>158</v>
      </c>
      <c r="AU343" s="261" t="s">
        <v>91</v>
      </c>
      <c r="AV343" s="14" t="s">
        <v>89</v>
      </c>
      <c r="AW343" s="14" t="s">
        <v>5</v>
      </c>
      <c r="AX343" s="14" t="s">
        <v>81</v>
      </c>
      <c r="AY343" s="261" t="s">
        <v>135</v>
      </c>
    </row>
    <row r="344" s="13" customFormat="1">
      <c r="A344" s="13"/>
      <c r="B344" s="240"/>
      <c r="C344" s="241"/>
      <c r="D344" s="242" t="s">
        <v>158</v>
      </c>
      <c r="E344" s="243" t="s">
        <v>1</v>
      </c>
      <c r="F344" s="244" t="s">
        <v>525</v>
      </c>
      <c r="G344" s="241"/>
      <c r="H344" s="245">
        <v>0.14799999999999999</v>
      </c>
      <c r="I344" s="246"/>
      <c r="J344" s="246"/>
      <c r="K344" s="241"/>
      <c r="L344" s="241"/>
      <c r="M344" s="247"/>
      <c r="N344" s="248"/>
      <c r="O344" s="249"/>
      <c r="P344" s="249"/>
      <c r="Q344" s="249"/>
      <c r="R344" s="249"/>
      <c r="S344" s="249"/>
      <c r="T344" s="249"/>
      <c r="U344" s="249"/>
      <c r="V344" s="249"/>
      <c r="W344" s="249"/>
      <c r="X344" s="250"/>
      <c r="Y344" s="13"/>
      <c r="Z344" s="13"/>
      <c r="AA344" s="13"/>
      <c r="AB344" s="13"/>
      <c r="AC344" s="13"/>
      <c r="AD344" s="13"/>
      <c r="AE344" s="13"/>
      <c r="AT344" s="251" t="s">
        <v>158</v>
      </c>
      <c r="AU344" s="251" t="s">
        <v>91</v>
      </c>
      <c r="AV344" s="13" t="s">
        <v>91</v>
      </c>
      <c r="AW344" s="13" t="s">
        <v>5</v>
      </c>
      <c r="AX344" s="13" t="s">
        <v>89</v>
      </c>
      <c r="AY344" s="251" t="s">
        <v>135</v>
      </c>
    </row>
    <row r="345" s="12" customFormat="1" ht="22.8" customHeight="1">
      <c r="A345" s="12"/>
      <c r="B345" s="204"/>
      <c r="C345" s="205"/>
      <c r="D345" s="206" t="s">
        <v>80</v>
      </c>
      <c r="E345" s="219" t="s">
        <v>526</v>
      </c>
      <c r="F345" s="219" t="s">
        <v>527</v>
      </c>
      <c r="G345" s="205"/>
      <c r="H345" s="205"/>
      <c r="I345" s="208"/>
      <c r="J345" s="208"/>
      <c r="K345" s="220">
        <f>BK345</f>
        <v>0</v>
      </c>
      <c r="L345" s="205"/>
      <c r="M345" s="210"/>
      <c r="N345" s="211"/>
      <c r="O345" s="212"/>
      <c r="P345" s="212"/>
      <c r="Q345" s="213">
        <f>SUM(Q346:Q347)</f>
        <v>0</v>
      </c>
      <c r="R345" s="213">
        <f>SUM(R346:R347)</f>
        <v>0</v>
      </c>
      <c r="S345" s="212"/>
      <c r="T345" s="214">
        <f>SUM(T346:T347)</f>
        <v>0</v>
      </c>
      <c r="U345" s="212"/>
      <c r="V345" s="214">
        <f>SUM(V346:V347)</f>
        <v>0</v>
      </c>
      <c r="W345" s="212"/>
      <c r="X345" s="215">
        <f>SUM(X346:X347)</f>
        <v>0</v>
      </c>
      <c r="Y345" s="12"/>
      <c r="Z345" s="12"/>
      <c r="AA345" s="12"/>
      <c r="AB345" s="12"/>
      <c r="AC345" s="12"/>
      <c r="AD345" s="12"/>
      <c r="AE345" s="12"/>
      <c r="AR345" s="216" t="s">
        <v>89</v>
      </c>
      <c r="AT345" s="217" t="s">
        <v>80</v>
      </c>
      <c r="AU345" s="217" t="s">
        <v>89</v>
      </c>
      <c r="AY345" s="216" t="s">
        <v>135</v>
      </c>
      <c r="BK345" s="218">
        <f>SUM(BK346:BK347)</f>
        <v>0</v>
      </c>
    </row>
    <row r="346" s="2" customFormat="1" ht="24.15" customHeight="1">
      <c r="A346" s="38"/>
      <c r="B346" s="39"/>
      <c r="C346" s="221" t="s">
        <v>528</v>
      </c>
      <c r="D346" s="221" t="s">
        <v>137</v>
      </c>
      <c r="E346" s="222" t="s">
        <v>529</v>
      </c>
      <c r="F346" s="223" t="s">
        <v>530</v>
      </c>
      <c r="G346" s="224" t="s">
        <v>225</v>
      </c>
      <c r="H346" s="225">
        <v>36.691000000000002</v>
      </c>
      <c r="I346" s="226"/>
      <c r="J346" s="226"/>
      <c r="K346" s="227">
        <f>ROUND(P346*H346,2)</f>
        <v>0</v>
      </c>
      <c r="L346" s="223" t="s">
        <v>155</v>
      </c>
      <c r="M346" s="44"/>
      <c r="N346" s="228" t="s">
        <v>1</v>
      </c>
      <c r="O346" s="229" t="s">
        <v>44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91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38"/>
      <c r="Z346" s="38"/>
      <c r="AA346" s="38"/>
      <c r="AB346" s="38"/>
      <c r="AC346" s="38"/>
      <c r="AD346" s="38"/>
      <c r="AE346" s="38"/>
      <c r="AR346" s="233" t="s">
        <v>142</v>
      </c>
      <c r="AT346" s="233" t="s">
        <v>137</v>
      </c>
      <c r="AU346" s="233" t="s">
        <v>91</v>
      </c>
      <c r="AY346" s="17" t="s">
        <v>135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7" t="s">
        <v>89</v>
      </c>
      <c r="BK346" s="234">
        <f>ROUND(P346*H346,2)</f>
        <v>0</v>
      </c>
      <c r="BL346" s="17" t="s">
        <v>142</v>
      </c>
      <c r="BM346" s="233" t="s">
        <v>531</v>
      </c>
    </row>
    <row r="347" s="2" customFormat="1">
      <c r="A347" s="38"/>
      <c r="B347" s="39"/>
      <c r="C347" s="40"/>
      <c r="D347" s="235" t="s">
        <v>144</v>
      </c>
      <c r="E347" s="40"/>
      <c r="F347" s="236" t="s">
        <v>532</v>
      </c>
      <c r="G347" s="40"/>
      <c r="H347" s="40"/>
      <c r="I347" s="237"/>
      <c r="J347" s="237"/>
      <c r="K347" s="40"/>
      <c r="L347" s="40"/>
      <c r="M347" s="44"/>
      <c r="N347" s="284"/>
      <c r="O347" s="285"/>
      <c r="P347" s="286"/>
      <c r="Q347" s="286"/>
      <c r="R347" s="286"/>
      <c r="S347" s="286"/>
      <c r="T347" s="286"/>
      <c r="U347" s="286"/>
      <c r="V347" s="286"/>
      <c r="W347" s="286"/>
      <c r="X347" s="287"/>
      <c r="Y347" s="38"/>
      <c r="Z347" s="38"/>
      <c r="AA347" s="38"/>
      <c r="AB347" s="38"/>
      <c r="AC347" s="38"/>
      <c r="AD347" s="38"/>
      <c r="AE347" s="38"/>
      <c r="AT347" s="17" t="s">
        <v>144</v>
      </c>
      <c r="AU347" s="17" t="s">
        <v>91</v>
      </c>
    </row>
    <row r="348" s="2" customFormat="1" ht="6.96" customHeight="1">
      <c r="A348" s="38"/>
      <c r="B348" s="66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44"/>
      <c r="N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</row>
  </sheetData>
  <sheetProtection sheet="1" autoFilter="0" formatColumns="0" formatRows="0" objects="1" scenarios="1" spinCount="100000" saltValue="YGh9oJiF+ceaPtW7q3ffD1qdRVTBx/Y/nx8mLKdsuVv5vz/+uknlXlUJHcTdV4TFcOJjdptOheMTUyiOzCBWEQ==" hashValue="3DaNxKTJDisj8HsNnbIhF6Oa8zQMYck13xOXZMjUqxMiQT2UAsMDwEXOtARD/grzLwnv/2RhFfBNcYwaGeq6YA==" algorithmName="SHA-512" password="CC35"/>
  <autoFilter ref="C124:L34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hyperlinks>
    <hyperlink ref="F129" r:id="rId1" display="https://podminky.urs.cz/item/CS_URS_2025_02/115101201"/>
    <hyperlink ref="F131" r:id="rId2" display="https://podminky.urs.cz/item/CS_URS_2025_02/115101301"/>
    <hyperlink ref="F133" r:id="rId3" display="https://podminky.urs.cz/item/CS_URS_2026_01/121151103"/>
    <hyperlink ref="F136" r:id="rId4" display="https://podminky.urs.cz/item/CS_URS_2026_01/122251101"/>
    <hyperlink ref="F140" r:id="rId5" display="https://podminky.urs.cz/item/CS_URS_2026_01/131251100"/>
    <hyperlink ref="F144" r:id="rId6" display="https://podminky.urs.cz/item/CS_URS_2026_01/132254202"/>
    <hyperlink ref="F151" r:id="rId7" display="https://podminky.urs.cz/item/CS_URS_2026_01/151101101"/>
    <hyperlink ref="F158" r:id="rId8" display="https://podminky.urs.cz/item/CS_URS_2026_01/151101111"/>
    <hyperlink ref="F160" r:id="rId9" display="https://podminky.urs.cz/item/CS_URS_2026_01/162351103"/>
    <hyperlink ref="F164" r:id="rId10" display="https://podminky.urs.cz/item/CS_URS_2026_01/162751117"/>
    <hyperlink ref="F167" r:id="rId11" display="https://podminky.urs.cz/item/CS_URS_2026_01/162751119"/>
    <hyperlink ref="F171" r:id="rId12" display="https://podminky.urs.cz/item/CS_URS_2026_01/167151101"/>
    <hyperlink ref="F175" r:id="rId13" display="https://podminky.urs.cz/item/CS_URS_2026_01/171201231"/>
    <hyperlink ref="F179" r:id="rId14" display="https://podminky.urs.cz/item/CS_URS_2026_01/171251201"/>
    <hyperlink ref="F182" r:id="rId15" display="https://podminky.urs.cz/item/CS_URS_2026_01/174151101"/>
    <hyperlink ref="F195" r:id="rId16" display="https://podminky.urs.cz/item/CS_URS_2026_01/175151101"/>
    <hyperlink ref="F204" r:id="rId17" display="https://podminky.urs.cz/item/CS_URS_2026_01/181111131"/>
    <hyperlink ref="F209" r:id="rId18" display="https://podminky.urs.cz/item/CS_URS_2026_01/181351003"/>
    <hyperlink ref="F211" r:id="rId19" display="https://podminky.urs.cz/item/CS_URS_2026_01/181411131"/>
    <hyperlink ref="F215" r:id="rId20" display="https://podminky.urs.cz/item/CS_URS_2026_01/181951112"/>
    <hyperlink ref="F217" r:id="rId21" display="https://podminky.urs.cz/item/CS_URS_2026_01/184911339"/>
    <hyperlink ref="F221" r:id="rId22" display="https://podminky.urs.cz/item/CS_URS_2026_01/211531111"/>
    <hyperlink ref="F226" r:id="rId23" display="https://podminky.urs.cz/item/CS_URS_2026_01/211971110"/>
    <hyperlink ref="F232" r:id="rId24" display="https://podminky.urs.cz/item/CS_URS_2026_01/212752101"/>
    <hyperlink ref="F236" r:id="rId25" display="https://podminky.urs.cz/item/CS_URS_2026_01/273321311"/>
    <hyperlink ref="F240" r:id="rId26" display="https://podminky.urs.cz/item/CS_URS_2026_01/273351121"/>
    <hyperlink ref="F243" r:id="rId27" display="https://podminky.urs.cz/item/CS_URS_2026_01/273351122"/>
    <hyperlink ref="F246" r:id="rId28" display="https://podminky.urs.cz/item/CS_URS_2026_01/359901211"/>
    <hyperlink ref="F249" r:id="rId29" display="https://podminky.urs.cz/item/CS_URS_2026_01/451572111"/>
    <hyperlink ref="F259" r:id="rId30" display="https://podminky.urs.cz/item/CS_URS_2026_01/564871016"/>
    <hyperlink ref="F263" r:id="rId31" display="https://podminky.urs.cz/item/CS_URS_2026_01/581114113"/>
    <hyperlink ref="F267" r:id="rId32" display="https://podminky.urs.cz/item/CS_URS_2026_01/591241111"/>
    <hyperlink ref="F274" r:id="rId33" display="https://podminky.urs.cz/item/CS_URS_2026_01/871161211"/>
    <hyperlink ref="F286" r:id="rId34" display="https://podminky.urs.cz/item/CS_URS_2026_01/871260310"/>
    <hyperlink ref="F294" r:id="rId35" display="https://podminky.urs.cz/item/CS_URS_2026_01/877260310"/>
    <hyperlink ref="F301" r:id="rId36" display="https://podminky.urs.cz/item/CS_URS_2026_01/891161321"/>
    <hyperlink ref="F309" r:id="rId37" display="https://podminky.urs.cz/item/CS_URS_2026_01/892233122"/>
    <hyperlink ref="F319" r:id="rId38" display="https://podminky.urs.cz/item/CS_URS_2026_01/892241111"/>
    <hyperlink ref="F328" r:id="rId39" display="https://podminky.urs.cz/item/CS_URS_2026_01/899401112"/>
    <hyperlink ref="F332" r:id="rId40" display="https://podminky.urs.cz/item/CS_URS_2026_01/899722113"/>
    <hyperlink ref="F342" r:id="rId41" display="https://podminky.urs.cz/item/CS_URS_2026_01/939591040"/>
    <hyperlink ref="F347" r:id="rId42" display="https://podminky.urs.cz/item/CS_URS_2026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91</v>
      </c>
    </row>
    <row r="4" s="1" customFormat="1" ht="24.96" customHeight="1">
      <c r="B4" s="20"/>
      <c r="D4" s="139" t="s">
        <v>95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Pítko v Björnsonově sadu - projektová dokumentace - p.č. 1088/1 k.ú. Veveří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96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533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16. 1. 2026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28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29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28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31</v>
      </c>
      <c r="E20" s="38"/>
      <c r="F20" s="38"/>
      <c r="G20" s="38"/>
      <c r="H20" s="38"/>
      <c r="I20" s="141" t="s">
        <v>26</v>
      </c>
      <c r="J20" s="144" t="s">
        <v>32</v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33</v>
      </c>
      <c r="F21" s="38"/>
      <c r="G21" s="38"/>
      <c r="H21" s="38"/>
      <c r="I21" s="141" t="s">
        <v>28</v>
      </c>
      <c r="J21" s="144" t="s">
        <v>1</v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34</v>
      </c>
      <c r="E23" s="38"/>
      <c r="F23" s="38"/>
      <c r="G23" s="38"/>
      <c r="H23" s="38"/>
      <c r="I23" s="141" t="s">
        <v>26</v>
      </c>
      <c r="J23" s="144" t="s">
        <v>35</v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36</v>
      </c>
      <c r="F24" s="38"/>
      <c r="G24" s="38"/>
      <c r="H24" s="38"/>
      <c r="I24" s="141" t="s">
        <v>28</v>
      </c>
      <c r="J24" s="144" t="s">
        <v>1</v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37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98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99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38"/>
      <c r="K32" s="153">
        <f>ROUND(K120,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38"/>
      <c r="K34" s="154" t="s">
        <v>42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1" t="s">
        <v>44</v>
      </c>
      <c r="F35" s="151">
        <f>ROUND((SUM(BE120:BE152)),  2)</f>
        <v>0</v>
      </c>
      <c r="G35" s="38"/>
      <c r="H35" s="38"/>
      <c r="I35" s="156">
        <v>0.20999999999999999</v>
      </c>
      <c r="J35" s="38"/>
      <c r="K35" s="151">
        <f>ROUND(((SUM(BE120:BE152))*I35),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45</v>
      </c>
      <c r="F36" s="151">
        <f>ROUND((SUM(BF120:BF152)),  2)</f>
        <v>0</v>
      </c>
      <c r="G36" s="38"/>
      <c r="H36" s="38"/>
      <c r="I36" s="156">
        <v>0.12</v>
      </c>
      <c r="J36" s="38"/>
      <c r="K36" s="151">
        <f>ROUND(((SUM(BF120:BF152))*I36),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46</v>
      </c>
      <c r="F37" s="151">
        <f>ROUND((SUM(BG120:BG152)),  2)</f>
        <v>0</v>
      </c>
      <c r="G37" s="38"/>
      <c r="H37" s="38"/>
      <c r="I37" s="156">
        <v>0.20999999999999999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47</v>
      </c>
      <c r="F38" s="151">
        <f>ROUND((SUM(BH120:BH152)),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48</v>
      </c>
      <c r="F39" s="151">
        <f>ROUND((SUM(BI120:BI152)),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49</v>
      </c>
      <c r="E41" s="159"/>
      <c r="F41" s="159"/>
      <c r="G41" s="160" t="s">
        <v>50</v>
      </c>
      <c r="H41" s="161" t="s">
        <v>51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Pítko v Björnsonově sadu - projektová dokumentace - p.č. 1088/1 k.ú. Veveří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VRN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>p.č. 1088/1 k. ú. Veveří</v>
      </c>
      <c r="G89" s="40"/>
      <c r="H89" s="40"/>
      <c r="I89" s="32" t="s">
        <v>23</v>
      </c>
      <c r="J89" s="79" t="str">
        <f>IF(J12="","",J12)</f>
        <v>16. 1. 2026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31</v>
      </c>
      <c r="J91" s="36" t="str">
        <f>E21</f>
        <v>HYDRIS s.r.o.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HAVO Consult. s.r.o.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101</v>
      </c>
      <c r="D94" s="177"/>
      <c r="E94" s="177"/>
      <c r="F94" s="177"/>
      <c r="G94" s="177"/>
      <c r="H94" s="177"/>
      <c r="I94" s="178" t="s">
        <v>102</v>
      </c>
      <c r="J94" s="178" t="s">
        <v>103</v>
      </c>
      <c r="K94" s="178" t="s">
        <v>104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110">
        <f>Q120</f>
        <v>0</v>
      </c>
      <c r="J96" s="110">
        <f>R120</f>
        <v>0</v>
      </c>
      <c r="K96" s="110">
        <f>K120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534</v>
      </c>
      <c r="E97" s="183"/>
      <c r="F97" s="183"/>
      <c r="G97" s="183"/>
      <c r="H97" s="183"/>
      <c r="I97" s="184">
        <f>Q121</f>
        <v>0</v>
      </c>
      <c r="J97" s="184">
        <f>R121</f>
        <v>0</v>
      </c>
      <c r="K97" s="184">
        <f>K121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535</v>
      </c>
      <c r="E98" s="189"/>
      <c r="F98" s="189"/>
      <c r="G98" s="189"/>
      <c r="H98" s="189"/>
      <c r="I98" s="190">
        <f>Q122</f>
        <v>0</v>
      </c>
      <c r="J98" s="190">
        <f>R122</f>
        <v>0</v>
      </c>
      <c r="K98" s="190">
        <f>K122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536</v>
      </c>
      <c r="E99" s="189"/>
      <c r="F99" s="189"/>
      <c r="G99" s="189"/>
      <c r="H99" s="189"/>
      <c r="I99" s="190">
        <f>Q131</f>
        <v>0</v>
      </c>
      <c r="J99" s="190">
        <f>R131</f>
        <v>0</v>
      </c>
      <c r="K99" s="190">
        <f>K131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537</v>
      </c>
      <c r="E100" s="189"/>
      <c r="F100" s="189"/>
      <c r="G100" s="189"/>
      <c r="H100" s="189"/>
      <c r="I100" s="190">
        <f>Q141</f>
        <v>0</v>
      </c>
      <c r="J100" s="190">
        <f>R141</f>
        <v>0</v>
      </c>
      <c r="K100" s="190">
        <f>K141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116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17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5" t="str">
        <f>E7</f>
        <v>Pítko v Björnsonově sadu - projektová dokumentace - p.č. 1088/1 k.ú. Veveří</v>
      </c>
      <c r="F110" s="32"/>
      <c r="G110" s="32"/>
      <c r="H110" s="32"/>
      <c r="I110" s="40"/>
      <c r="J110" s="40"/>
      <c r="K110" s="40"/>
      <c r="L110" s="40"/>
      <c r="M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96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02 - VRN</v>
      </c>
      <c r="F112" s="40"/>
      <c r="G112" s="40"/>
      <c r="H112" s="40"/>
      <c r="I112" s="40"/>
      <c r="J112" s="40"/>
      <c r="K112" s="40"/>
      <c r="L112" s="40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21</v>
      </c>
      <c r="D114" s="40"/>
      <c r="E114" s="40"/>
      <c r="F114" s="27" t="str">
        <f>F12</f>
        <v>p.č. 1088/1 k. ú. Veveří</v>
      </c>
      <c r="G114" s="40"/>
      <c r="H114" s="40"/>
      <c r="I114" s="32" t="s">
        <v>23</v>
      </c>
      <c r="J114" s="79" t="str">
        <f>IF(J12="","",J12)</f>
        <v>16. 1. 2026</v>
      </c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25</v>
      </c>
      <c r="D116" s="40"/>
      <c r="E116" s="40"/>
      <c r="F116" s="27" t="str">
        <f>E15</f>
        <v xml:space="preserve"> </v>
      </c>
      <c r="G116" s="40"/>
      <c r="H116" s="40"/>
      <c r="I116" s="32" t="s">
        <v>31</v>
      </c>
      <c r="J116" s="36" t="str">
        <f>E21</f>
        <v>HYDRIS s.r.o.</v>
      </c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29</v>
      </c>
      <c r="D117" s="40"/>
      <c r="E117" s="40"/>
      <c r="F117" s="27" t="str">
        <f>IF(E18="","",E18)</f>
        <v>Vyplň údaj</v>
      </c>
      <c r="G117" s="40"/>
      <c r="H117" s="40"/>
      <c r="I117" s="32" t="s">
        <v>34</v>
      </c>
      <c r="J117" s="36" t="str">
        <f>E24</f>
        <v>HAVO Consult. s.r.o.</v>
      </c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2"/>
      <c r="B119" s="193"/>
      <c r="C119" s="194" t="s">
        <v>117</v>
      </c>
      <c r="D119" s="195" t="s">
        <v>64</v>
      </c>
      <c r="E119" s="195" t="s">
        <v>60</v>
      </c>
      <c r="F119" s="195" t="s">
        <v>61</v>
      </c>
      <c r="G119" s="195" t="s">
        <v>118</v>
      </c>
      <c r="H119" s="195" t="s">
        <v>119</v>
      </c>
      <c r="I119" s="195" t="s">
        <v>120</v>
      </c>
      <c r="J119" s="195" t="s">
        <v>121</v>
      </c>
      <c r="K119" s="195" t="s">
        <v>104</v>
      </c>
      <c r="L119" s="196" t="s">
        <v>122</v>
      </c>
      <c r="M119" s="197"/>
      <c r="N119" s="100" t="s">
        <v>1</v>
      </c>
      <c r="O119" s="101" t="s">
        <v>43</v>
      </c>
      <c r="P119" s="101" t="s">
        <v>123</v>
      </c>
      <c r="Q119" s="101" t="s">
        <v>124</v>
      </c>
      <c r="R119" s="101" t="s">
        <v>125</v>
      </c>
      <c r="S119" s="101" t="s">
        <v>126</v>
      </c>
      <c r="T119" s="101" t="s">
        <v>127</v>
      </c>
      <c r="U119" s="101" t="s">
        <v>128</v>
      </c>
      <c r="V119" s="101" t="s">
        <v>129</v>
      </c>
      <c r="W119" s="101" t="s">
        <v>130</v>
      </c>
      <c r="X119" s="102" t="s">
        <v>131</v>
      </c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8"/>
      <c r="B120" s="39"/>
      <c r="C120" s="107" t="s">
        <v>132</v>
      </c>
      <c r="D120" s="40"/>
      <c r="E120" s="40"/>
      <c r="F120" s="40"/>
      <c r="G120" s="40"/>
      <c r="H120" s="40"/>
      <c r="I120" s="40"/>
      <c r="J120" s="40"/>
      <c r="K120" s="198">
        <f>BK120</f>
        <v>0</v>
      </c>
      <c r="L120" s="40"/>
      <c r="M120" s="44"/>
      <c r="N120" s="103"/>
      <c r="O120" s="199"/>
      <c r="P120" s="104"/>
      <c r="Q120" s="200">
        <f>Q121</f>
        <v>0</v>
      </c>
      <c r="R120" s="200">
        <f>R121</f>
        <v>0</v>
      </c>
      <c r="S120" s="104"/>
      <c r="T120" s="201">
        <f>T121</f>
        <v>0</v>
      </c>
      <c r="U120" s="104"/>
      <c r="V120" s="201">
        <f>V121</f>
        <v>0</v>
      </c>
      <c r="W120" s="104"/>
      <c r="X120" s="202">
        <f>X121</f>
        <v>0</v>
      </c>
      <c r="Y120" s="38"/>
      <c r="Z120" s="38"/>
      <c r="AA120" s="38"/>
      <c r="AB120" s="38"/>
      <c r="AC120" s="38"/>
      <c r="AD120" s="38"/>
      <c r="AE120" s="38"/>
      <c r="AT120" s="17" t="s">
        <v>80</v>
      </c>
      <c r="AU120" s="17" t="s">
        <v>106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80</v>
      </c>
      <c r="E121" s="207" t="s">
        <v>93</v>
      </c>
      <c r="F121" s="207" t="s">
        <v>538</v>
      </c>
      <c r="G121" s="205"/>
      <c r="H121" s="205"/>
      <c r="I121" s="208"/>
      <c r="J121" s="208"/>
      <c r="K121" s="209">
        <f>BK121</f>
        <v>0</v>
      </c>
      <c r="L121" s="205"/>
      <c r="M121" s="210"/>
      <c r="N121" s="211"/>
      <c r="O121" s="212"/>
      <c r="P121" s="212"/>
      <c r="Q121" s="213">
        <f>Q122+Q131+Q141</f>
        <v>0</v>
      </c>
      <c r="R121" s="213">
        <f>R122+R131+R141</f>
        <v>0</v>
      </c>
      <c r="S121" s="212"/>
      <c r="T121" s="214">
        <f>T122+T131+T141</f>
        <v>0</v>
      </c>
      <c r="U121" s="212"/>
      <c r="V121" s="214">
        <f>V122+V131+V141</f>
        <v>0</v>
      </c>
      <c r="W121" s="212"/>
      <c r="X121" s="215">
        <f>X122+X131+X141</f>
        <v>0</v>
      </c>
      <c r="Y121" s="12"/>
      <c r="Z121" s="12"/>
      <c r="AA121" s="12"/>
      <c r="AB121" s="12"/>
      <c r="AC121" s="12"/>
      <c r="AD121" s="12"/>
      <c r="AE121" s="12"/>
      <c r="AR121" s="216" t="s">
        <v>167</v>
      </c>
      <c r="AT121" s="217" t="s">
        <v>80</v>
      </c>
      <c r="AU121" s="217" t="s">
        <v>81</v>
      </c>
      <c r="AY121" s="216" t="s">
        <v>135</v>
      </c>
      <c r="BK121" s="218">
        <f>BK122+BK131+BK141</f>
        <v>0</v>
      </c>
    </row>
    <row r="122" s="12" customFormat="1" ht="22.8" customHeight="1">
      <c r="A122" s="12"/>
      <c r="B122" s="204"/>
      <c r="C122" s="205"/>
      <c r="D122" s="206" t="s">
        <v>80</v>
      </c>
      <c r="E122" s="219" t="s">
        <v>539</v>
      </c>
      <c r="F122" s="219" t="s">
        <v>540</v>
      </c>
      <c r="G122" s="205"/>
      <c r="H122" s="205"/>
      <c r="I122" s="208"/>
      <c r="J122" s="208"/>
      <c r="K122" s="220">
        <f>BK122</f>
        <v>0</v>
      </c>
      <c r="L122" s="205"/>
      <c r="M122" s="210"/>
      <c r="N122" s="211"/>
      <c r="O122" s="212"/>
      <c r="P122" s="212"/>
      <c r="Q122" s="213">
        <f>SUM(Q123:Q130)</f>
        <v>0</v>
      </c>
      <c r="R122" s="213">
        <f>SUM(R123:R130)</f>
        <v>0</v>
      </c>
      <c r="S122" s="212"/>
      <c r="T122" s="214">
        <f>SUM(T123:T130)</f>
        <v>0</v>
      </c>
      <c r="U122" s="212"/>
      <c r="V122" s="214">
        <f>SUM(V123:V130)</f>
        <v>0</v>
      </c>
      <c r="W122" s="212"/>
      <c r="X122" s="215">
        <f>SUM(X123:X130)</f>
        <v>0</v>
      </c>
      <c r="Y122" s="12"/>
      <c r="Z122" s="12"/>
      <c r="AA122" s="12"/>
      <c r="AB122" s="12"/>
      <c r="AC122" s="12"/>
      <c r="AD122" s="12"/>
      <c r="AE122" s="12"/>
      <c r="AR122" s="216" t="s">
        <v>167</v>
      </c>
      <c r="AT122" s="217" t="s">
        <v>80</v>
      </c>
      <c r="AU122" s="217" t="s">
        <v>89</v>
      </c>
      <c r="AY122" s="216" t="s">
        <v>135</v>
      </c>
      <c r="BK122" s="218">
        <f>SUM(BK123:BK130)</f>
        <v>0</v>
      </c>
    </row>
    <row r="123" s="2" customFormat="1" ht="16.5" customHeight="1">
      <c r="A123" s="38"/>
      <c r="B123" s="39"/>
      <c r="C123" s="221" t="s">
        <v>89</v>
      </c>
      <c r="D123" s="221" t="s">
        <v>137</v>
      </c>
      <c r="E123" s="222" t="s">
        <v>541</v>
      </c>
      <c r="F123" s="223" t="s">
        <v>542</v>
      </c>
      <c r="G123" s="224" t="s">
        <v>543</v>
      </c>
      <c r="H123" s="225">
        <v>1</v>
      </c>
      <c r="I123" s="226"/>
      <c r="J123" s="226"/>
      <c r="K123" s="227">
        <f>ROUND(P123*H123,2)</f>
        <v>0</v>
      </c>
      <c r="L123" s="223" t="s">
        <v>1</v>
      </c>
      <c r="M123" s="44"/>
      <c r="N123" s="228" t="s">
        <v>1</v>
      </c>
      <c r="O123" s="229" t="s">
        <v>44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91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38"/>
      <c r="Z123" s="38"/>
      <c r="AA123" s="38"/>
      <c r="AB123" s="38"/>
      <c r="AC123" s="38"/>
      <c r="AD123" s="38"/>
      <c r="AE123" s="38"/>
      <c r="AR123" s="233" t="s">
        <v>544</v>
      </c>
      <c r="AT123" s="233" t="s">
        <v>137</v>
      </c>
      <c r="AU123" s="233" t="s">
        <v>91</v>
      </c>
      <c r="AY123" s="17" t="s">
        <v>135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7" t="s">
        <v>89</v>
      </c>
      <c r="BK123" s="234">
        <f>ROUND(P123*H123,2)</f>
        <v>0</v>
      </c>
      <c r="BL123" s="17" t="s">
        <v>544</v>
      </c>
      <c r="BM123" s="233" t="s">
        <v>545</v>
      </c>
    </row>
    <row r="124" s="2" customFormat="1">
      <c r="A124" s="38"/>
      <c r="B124" s="39"/>
      <c r="C124" s="40"/>
      <c r="D124" s="242" t="s">
        <v>312</v>
      </c>
      <c r="E124" s="40"/>
      <c r="F124" s="283" t="s">
        <v>546</v>
      </c>
      <c r="G124" s="40"/>
      <c r="H124" s="40"/>
      <c r="I124" s="237"/>
      <c r="J124" s="237"/>
      <c r="K124" s="40"/>
      <c r="L124" s="40"/>
      <c r="M124" s="44"/>
      <c r="N124" s="238"/>
      <c r="O124" s="239"/>
      <c r="P124" s="91"/>
      <c r="Q124" s="91"/>
      <c r="R124" s="91"/>
      <c r="S124" s="91"/>
      <c r="T124" s="91"/>
      <c r="U124" s="91"/>
      <c r="V124" s="91"/>
      <c r="W124" s="91"/>
      <c r="X124" s="92"/>
      <c r="Y124" s="38"/>
      <c r="Z124" s="38"/>
      <c r="AA124" s="38"/>
      <c r="AB124" s="38"/>
      <c r="AC124" s="38"/>
      <c r="AD124" s="38"/>
      <c r="AE124" s="38"/>
      <c r="AT124" s="17" t="s">
        <v>312</v>
      </c>
      <c r="AU124" s="17" t="s">
        <v>91</v>
      </c>
    </row>
    <row r="125" s="2" customFormat="1" ht="16.5" customHeight="1">
      <c r="A125" s="38"/>
      <c r="B125" s="39"/>
      <c r="C125" s="221" t="s">
        <v>91</v>
      </c>
      <c r="D125" s="221" t="s">
        <v>137</v>
      </c>
      <c r="E125" s="222" t="s">
        <v>547</v>
      </c>
      <c r="F125" s="223" t="s">
        <v>548</v>
      </c>
      <c r="G125" s="224" t="s">
        <v>543</v>
      </c>
      <c r="H125" s="225">
        <v>1</v>
      </c>
      <c r="I125" s="226"/>
      <c r="J125" s="226"/>
      <c r="K125" s="227">
        <f>ROUND(P125*H125,2)</f>
        <v>0</v>
      </c>
      <c r="L125" s="223" t="s">
        <v>1</v>
      </c>
      <c r="M125" s="44"/>
      <c r="N125" s="228" t="s">
        <v>1</v>
      </c>
      <c r="O125" s="229" t="s">
        <v>44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91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38"/>
      <c r="Z125" s="38"/>
      <c r="AA125" s="38"/>
      <c r="AB125" s="38"/>
      <c r="AC125" s="38"/>
      <c r="AD125" s="38"/>
      <c r="AE125" s="38"/>
      <c r="AR125" s="233" t="s">
        <v>544</v>
      </c>
      <c r="AT125" s="233" t="s">
        <v>137</v>
      </c>
      <c r="AU125" s="233" t="s">
        <v>91</v>
      </c>
      <c r="AY125" s="17" t="s">
        <v>135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7" t="s">
        <v>89</v>
      </c>
      <c r="BK125" s="234">
        <f>ROUND(P125*H125,2)</f>
        <v>0</v>
      </c>
      <c r="BL125" s="17" t="s">
        <v>544</v>
      </c>
      <c r="BM125" s="233" t="s">
        <v>549</v>
      </c>
    </row>
    <row r="126" s="2" customFormat="1">
      <c r="A126" s="38"/>
      <c r="B126" s="39"/>
      <c r="C126" s="40"/>
      <c r="D126" s="242" t="s">
        <v>312</v>
      </c>
      <c r="E126" s="40"/>
      <c r="F126" s="283" t="s">
        <v>550</v>
      </c>
      <c r="G126" s="40"/>
      <c r="H126" s="40"/>
      <c r="I126" s="237"/>
      <c r="J126" s="237"/>
      <c r="K126" s="40"/>
      <c r="L126" s="40"/>
      <c r="M126" s="44"/>
      <c r="N126" s="238"/>
      <c r="O126" s="239"/>
      <c r="P126" s="91"/>
      <c r="Q126" s="91"/>
      <c r="R126" s="91"/>
      <c r="S126" s="91"/>
      <c r="T126" s="91"/>
      <c r="U126" s="91"/>
      <c r="V126" s="91"/>
      <c r="W126" s="91"/>
      <c r="X126" s="92"/>
      <c r="Y126" s="38"/>
      <c r="Z126" s="38"/>
      <c r="AA126" s="38"/>
      <c r="AB126" s="38"/>
      <c r="AC126" s="38"/>
      <c r="AD126" s="38"/>
      <c r="AE126" s="38"/>
      <c r="AT126" s="17" t="s">
        <v>312</v>
      </c>
      <c r="AU126" s="17" t="s">
        <v>91</v>
      </c>
    </row>
    <row r="127" s="2" customFormat="1" ht="16.5" customHeight="1">
      <c r="A127" s="38"/>
      <c r="B127" s="39"/>
      <c r="C127" s="221" t="s">
        <v>151</v>
      </c>
      <c r="D127" s="221" t="s">
        <v>137</v>
      </c>
      <c r="E127" s="222" t="s">
        <v>551</v>
      </c>
      <c r="F127" s="223" t="s">
        <v>552</v>
      </c>
      <c r="G127" s="224" t="s">
        <v>543</v>
      </c>
      <c r="H127" s="225">
        <v>1</v>
      </c>
      <c r="I127" s="226"/>
      <c r="J127" s="226"/>
      <c r="K127" s="227">
        <f>ROUND(P127*H127,2)</f>
        <v>0</v>
      </c>
      <c r="L127" s="223" t="s">
        <v>1</v>
      </c>
      <c r="M127" s="44"/>
      <c r="N127" s="228" t="s">
        <v>1</v>
      </c>
      <c r="O127" s="229" t="s">
        <v>44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91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38"/>
      <c r="Z127" s="38"/>
      <c r="AA127" s="38"/>
      <c r="AB127" s="38"/>
      <c r="AC127" s="38"/>
      <c r="AD127" s="38"/>
      <c r="AE127" s="38"/>
      <c r="AR127" s="233" t="s">
        <v>544</v>
      </c>
      <c r="AT127" s="233" t="s">
        <v>137</v>
      </c>
      <c r="AU127" s="233" t="s">
        <v>91</v>
      </c>
      <c r="AY127" s="17" t="s">
        <v>135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7" t="s">
        <v>89</v>
      </c>
      <c r="BK127" s="234">
        <f>ROUND(P127*H127,2)</f>
        <v>0</v>
      </c>
      <c r="BL127" s="17" t="s">
        <v>544</v>
      </c>
      <c r="BM127" s="233" t="s">
        <v>553</v>
      </c>
    </row>
    <row r="128" s="2" customFormat="1">
      <c r="A128" s="38"/>
      <c r="B128" s="39"/>
      <c r="C128" s="40"/>
      <c r="D128" s="242" t="s">
        <v>312</v>
      </c>
      <c r="E128" s="40"/>
      <c r="F128" s="283" t="s">
        <v>554</v>
      </c>
      <c r="G128" s="40"/>
      <c r="H128" s="40"/>
      <c r="I128" s="237"/>
      <c r="J128" s="237"/>
      <c r="K128" s="40"/>
      <c r="L128" s="40"/>
      <c r="M128" s="44"/>
      <c r="N128" s="238"/>
      <c r="O128" s="239"/>
      <c r="P128" s="91"/>
      <c r="Q128" s="91"/>
      <c r="R128" s="91"/>
      <c r="S128" s="91"/>
      <c r="T128" s="91"/>
      <c r="U128" s="91"/>
      <c r="V128" s="91"/>
      <c r="W128" s="91"/>
      <c r="X128" s="92"/>
      <c r="Y128" s="38"/>
      <c r="Z128" s="38"/>
      <c r="AA128" s="38"/>
      <c r="AB128" s="38"/>
      <c r="AC128" s="38"/>
      <c r="AD128" s="38"/>
      <c r="AE128" s="38"/>
      <c r="AT128" s="17" t="s">
        <v>312</v>
      </c>
      <c r="AU128" s="17" t="s">
        <v>91</v>
      </c>
    </row>
    <row r="129" s="2" customFormat="1" ht="16.5" customHeight="1">
      <c r="A129" s="38"/>
      <c r="B129" s="39"/>
      <c r="C129" s="221" t="s">
        <v>142</v>
      </c>
      <c r="D129" s="221" t="s">
        <v>137</v>
      </c>
      <c r="E129" s="222" t="s">
        <v>555</v>
      </c>
      <c r="F129" s="223" t="s">
        <v>556</v>
      </c>
      <c r="G129" s="224" t="s">
        <v>543</v>
      </c>
      <c r="H129" s="225">
        <v>1</v>
      </c>
      <c r="I129" s="226"/>
      <c r="J129" s="226"/>
      <c r="K129" s="227">
        <f>ROUND(P129*H129,2)</f>
        <v>0</v>
      </c>
      <c r="L129" s="223" t="s">
        <v>1</v>
      </c>
      <c r="M129" s="44"/>
      <c r="N129" s="228" t="s">
        <v>1</v>
      </c>
      <c r="O129" s="229" t="s">
        <v>44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91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38"/>
      <c r="Z129" s="38"/>
      <c r="AA129" s="38"/>
      <c r="AB129" s="38"/>
      <c r="AC129" s="38"/>
      <c r="AD129" s="38"/>
      <c r="AE129" s="38"/>
      <c r="AR129" s="233" t="s">
        <v>544</v>
      </c>
      <c r="AT129" s="233" t="s">
        <v>137</v>
      </c>
      <c r="AU129" s="233" t="s">
        <v>91</v>
      </c>
      <c r="AY129" s="17" t="s">
        <v>135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7" t="s">
        <v>89</v>
      </c>
      <c r="BK129" s="234">
        <f>ROUND(P129*H129,2)</f>
        <v>0</v>
      </c>
      <c r="BL129" s="17" t="s">
        <v>544</v>
      </c>
      <c r="BM129" s="233" t="s">
        <v>557</v>
      </c>
    </row>
    <row r="130" s="2" customFormat="1">
      <c r="A130" s="38"/>
      <c r="B130" s="39"/>
      <c r="C130" s="40"/>
      <c r="D130" s="242" t="s">
        <v>312</v>
      </c>
      <c r="E130" s="40"/>
      <c r="F130" s="283" t="s">
        <v>558</v>
      </c>
      <c r="G130" s="40"/>
      <c r="H130" s="40"/>
      <c r="I130" s="237"/>
      <c r="J130" s="237"/>
      <c r="K130" s="40"/>
      <c r="L130" s="40"/>
      <c r="M130" s="44"/>
      <c r="N130" s="238"/>
      <c r="O130" s="239"/>
      <c r="P130" s="91"/>
      <c r="Q130" s="91"/>
      <c r="R130" s="91"/>
      <c r="S130" s="91"/>
      <c r="T130" s="91"/>
      <c r="U130" s="91"/>
      <c r="V130" s="91"/>
      <c r="W130" s="91"/>
      <c r="X130" s="92"/>
      <c r="Y130" s="38"/>
      <c r="Z130" s="38"/>
      <c r="AA130" s="38"/>
      <c r="AB130" s="38"/>
      <c r="AC130" s="38"/>
      <c r="AD130" s="38"/>
      <c r="AE130" s="38"/>
      <c r="AT130" s="17" t="s">
        <v>312</v>
      </c>
      <c r="AU130" s="17" t="s">
        <v>91</v>
      </c>
    </row>
    <row r="131" s="12" customFormat="1" ht="22.8" customHeight="1">
      <c r="A131" s="12"/>
      <c r="B131" s="204"/>
      <c r="C131" s="205"/>
      <c r="D131" s="206" t="s">
        <v>80</v>
      </c>
      <c r="E131" s="219" t="s">
        <v>559</v>
      </c>
      <c r="F131" s="219" t="s">
        <v>560</v>
      </c>
      <c r="G131" s="205"/>
      <c r="H131" s="205"/>
      <c r="I131" s="208"/>
      <c r="J131" s="208"/>
      <c r="K131" s="220">
        <f>BK131</f>
        <v>0</v>
      </c>
      <c r="L131" s="205"/>
      <c r="M131" s="210"/>
      <c r="N131" s="211"/>
      <c r="O131" s="212"/>
      <c r="P131" s="212"/>
      <c r="Q131" s="213">
        <f>SUM(Q132:Q140)</f>
        <v>0</v>
      </c>
      <c r="R131" s="213">
        <f>SUM(R132:R140)</f>
        <v>0</v>
      </c>
      <c r="S131" s="212"/>
      <c r="T131" s="214">
        <f>SUM(T132:T140)</f>
        <v>0</v>
      </c>
      <c r="U131" s="212"/>
      <c r="V131" s="214">
        <f>SUM(V132:V140)</f>
        <v>0</v>
      </c>
      <c r="W131" s="212"/>
      <c r="X131" s="215">
        <f>SUM(X132:X140)</f>
        <v>0</v>
      </c>
      <c r="Y131" s="12"/>
      <c r="Z131" s="12"/>
      <c r="AA131" s="12"/>
      <c r="AB131" s="12"/>
      <c r="AC131" s="12"/>
      <c r="AD131" s="12"/>
      <c r="AE131" s="12"/>
      <c r="AR131" s="216" t="s">
        <v>167</v>
      </c>
      <c r="AT131" s="217" t="s">
        <v>80</v>
      </c>
      <c r="AU131" s="217" t="s">
        <v>89</v>
      </c>
      <c r="AY131" s="216" t="s">
        <v>135</v>
      </c>
      <c r="BK131" s="218">
        <f>SUM(BK132:BK140)</f>
        <v>0</v>
      </c>
    </row>
    <row r="132" s="2" customFormat="1" ht="16.5" customHeight="1">
      <c r="A132" s="38"/>
      <c r="B132" s="39"/>
      <c r="C132" s="221" t="s">
        <v>167</v>
      </c>
      <c r="D132" s="221" t="s">
        <v>137</v>
      </c>
      <c r="E132" s="222" t="s">
        <v>561</v>
      </c>
      <c r="F132" s="223" t="s">
        <v>562</v>
      </c>
      <c r="G132" s="224" t="s">
        <v>543</v>
      </c>
      <c r="H132" s="225">
        <v>1</v>
      </c>
      <c r="I132" s="226"/>
      <c r="J132" s="226"/>
      <c r="K132" s="227">
        <f>ROUND(P132*H132,2)</f>
        <v>0</v>
      </c>
      <c r="L132" s="223" t="s">
        <v>1</v>
      </c>
      <c r="M132" s="44"/>
      <c r="N132" s="228" t="s">
        <v>1</v>
      </c>
      <c r="O132" s="229" t="s">
        <v>44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544</v>
      </c>
      <c r="AT132" s="233" t="s">
        <v>137</v>
      </c>
      <c r="AU132" s="233" t="s">
        <v>91</v>
      </c>
      <c r="AY132" s="17" t="s">
        <v>135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89</v>
      </c>
      <c r="BK132" s="234">
        <f>ROUND(P132*H132,2)</f>
        <v>0</v>
      </c>
      <c r="BL132" s="17" t="s">
        <v>544</v>
      </c>
      <c r="BM132" s="233" t="s">
        <v>563</v>
      </c>
    </row>
    <row r="133" s="2" customFormat="1">
      <c r="A133" s="38"/>
      <c r="B133" s="39"/>
      <c r="C133" s="40"/>
      <c r="D133" s="242" t="s">
        <v>312</v>
      </c>
      <c r="E133" s="40"/>
      <c r="F133" s="283" t="s">
        <v>564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312</v>
      </c>
      <c r="AU133" s="17" t="s">
        <v>91</v>
      </c>
    </row>
    <row r="134" s="13" customFormat="1">
      <c r="A134" s="13"/>
      <c r="B134" s="240"/>
      <c r="C134" s="241"/>
      <c r="D134" s="242" t="s">
        <v>158</v>
      </c>
      <c r="E134" s="243" t="s">
        <v>1</v>
      </c>
      <c r="F134" s="244" t="s">
        <v>89</v>
      </c>
      <c r="G134" s="241"/>
      <c r="H134" s="245">
        <v>1</v>
      </c>
      <c r="I134" s="246"/>
      <c r="J134" s="246"/>
      <c r="K134" s="241"/>
      <c r="L134" s="241"/>
      <c r="M134" s="247"/>
      <c r="N134" s="248"/>
      <c r="O134" s="249"/>
      <c r="P134" s="249"/>
      <c r="Q134" s="249"/>
      <c r="R134" s="249"/>
      <c r="S134" s="249"/>
      <c r="T134" s="249"/>
      <c r="U134" s="249"/>
      <c r="V134" s="249"/>
      <c r="W134" s="249"/>
      <c r="X134" s="250"/>
      <c r="Y134" s="13"/>
      <c r="Z134" s="13"/>
      <c r="AA134" s="13"/>
      <c r="AB134" s="13"/>
      <c r="AC134" s="13"/>
      <c r="AD134" s="13"/>
      <c r="AE134" s="13"/>
      <c r="AT134" s="251" t="s">
        <v>158</v>
      </c>
      <c r="AU134" s="251" t="s">
        <v>91</v>
      </c>
      <c r="AV134" s="13" t="s">
        <v>91</v>
      </c>
      <c r="AW134" s="13" t="s">
        <v>5</v>
      </c>
      <c r="AX134" s="13" t="s">
        <v>89</v>
      </c>
      <c r="AY134" s="251" t="s">
        <v>135</v>
      </c>
    </row>
    <row r="135" s="2" customFormat="1" ht="16.5" customHeight="1">
      <c r="A135" s="38"/>
      <c r="B135" s="39"/>
      <c r="C135" s="221" t="s">
        <v>174</v>
      </c>
      <c r="D135" s="221" t="s">
        <v>137</v>
      </c>
      <c r="E135" s="222" t="s">
        <v>565</v>
      </c>
      <c r="F135" s="223" t="s">
        <v>566</v>
      </c>
      <c r="G135" s="224" t="s">
        <v>543</v>
      </c>
      <c r="H135" s="225">
        <v>1</v>
      </c>
      <c r="I135" s="226"/>
      <c r="J135" s="226"/>
      <c r="K135" s="227">
        <f>ROUND(P135*H135,2)</f>
        <v>0</v>
      </c>
      <c r="L135" s="223" t="s">
        <v>1</v>
      </c>
      <c r="M135" s="44"/>
      <c r="N135" s="228" t="s">
        <v>1</v>
      </c>
      <c r="O135" s="229" t="s">
        <v>44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91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38"/>
      <c r="Z135" s="38"/>
      <c r="AA135" s="38"/>
      <c r="AB135" s="38"/>
      <c r="AC135" s="38"/>
      <c r="AD135" s="38"/>
      <c r="AE135" s="38"/>
      <c r="AR135" s="233" t="s">
        <v>544</v>
      </c>
      <c r="AT135" s="233" t="s">
        <v>137</v>
      </c>
      <c r="AU135" s="233" t="s">
        <v>91</v>
      </c>
      <c r="AY135" s="17" t="s">
        <v>135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7" t="s">
        <v>89</v>
      </c>
      <c r="BK135" s="234">
        <f>ROUND(P135*H135,2)</f>
        <v>0</v>
      </c>
      <c r="BL135" s="17" t="s">
        <v>544</v>
      </c>
      <c r="BM135" s="233" t="s">
        <v>567</v>
      </c>
    </row>
    <row r="136" s="2" customFormat="1">
      <c r="A136" s="38"/>
      <c r="B136" s="39"/>
      <c r="C136" s="40"/>
      <c r="D136" s="242" t="s">
        <v>312</v>
      </c>
      <c r="E136" s="40"/>
      <c r="F136" s="283" t="s">
        <v>568</v>
      </c>
      <c r="G136" s="40"/>
      <c r="H136" s="40"/>
      <c r="I136" s="237"/>
      <c r="J136" s="237"/>
      <c r="K136" s="40"/>
      <c r="L136" s="40"/>
      <c r="M136" s="44"/>
      <c r="N136" s="238"/>
      <c r="O136" s="239"/>
      <c r="P136" s="91"/>
      <c r="Q136" s="91"/>
      <c r="R136" s="91"/>
      <c r="S136" s="91"/>
      <c r="T136" s="91"/>
      <c r="U136" s="91"/>
      <c r="V136" s="91"/>
      <c r="W136" s="91"/>
      <c r="X136" s="92"/>
      <c r="Y136" s="38"/>
      <c r="Z136" s="38"/>
      <c r="AA136" s="38"/>
      <c r="AB136" s="38"/>
      <c r="AC136" s="38"/>
      <c r="AD136" s="38"/>
      <c r="AE136" s="38"/>
      <c r="AT136" s="17" t="s">
        <v>312</v>
      </c>
      <c r="AU136" s="17" t="s">
        <v>91</v>
      </c>
    </row>
    <row r="137" s="2" customFormat="1" ht="16.5" customHeight="1">
      <c r="A137" s="38"/>
      <c r="B137" s="39"/>
      <c r="C137" s="221" t="s">
        <v>184</v>
      </c>
      <c r="D137" s="221" t="s">
        <v>137</v>
      </c>
      <c r="E137" s="222" t="s">
        <v>569</v>
      </c>
      <c r="F137" s="223" t="s">
        <v>570</v>
      </c>
      <c r="G137" s="224" t="s">
        <v>543</v>
      </c>
      <c r="H137" s="225">
        <v>1</v>
      </c>
      <c r="I137" s="226"/>
      <c r="J137" s="226"/>
      <c r="K137" s="227">
        <f>ROUND(P137*H137,2)</f>
        <v>0</v>
      </c>
      <c r="L137" s="223" t="s">
        <v>1</v>
      </c>
      <c r="M137" s="44"/>
      <c r="N137" s="228" t="s">
        <v>1</v>
      </c>
      <c r="O137" s="229" t="s">
        <v>44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91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38"/>
      <c r="Z137" s="38"/>
      <c r="AA137" s="38"/>
      <c r="AB137" s="38"/>
      <c r="AC137" s="38"/>
      <c r="AD137" s="38"/>
      <c r="AE137" s="38"/>
      <c r="AR137" s="233" t="s">
        <v>544</v>
      </c>
      <c r="AT137" s="233" t="s">
        <v>137</v>
      </c>
      <c r="AU137" s="233" t="s">
        <v>91</v>
      </c>
      <c r="AY137" s="17" t="s">
        <v>135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7" t="s">
        <v>89</v>
      </c>
      <c r="BK137" s="234">
        <f>ROUND(P137*H137,2)</f>
        <v>0</v>
      </c>
      <c r="BL137" s="17" t="s">
        <v>544</v>
      </c>
      <c r="BM137" s="233" t="s">
        <v>571</v>
      </c>
    </row>
    <row r="138" s="2" customFormat="1">
      <c r="A138" s="38"/>
      <c r="B138" s="39"/>
      <c r="C138" s="40"/>
      <c r="D138" s="242" t="s">
        <v>312</v>
      </c>
      <c r="E138" s="40"/>
      <c r="F138" s="283" t="s">
        <v>572</v>
      </c>
      <c r="G138" s="40"/>
      <c r="H138" s="40"/>
      <c r="I138" s="237"/>
      <c r="J138" s="237"/>
      <c r="K138" s="40"/>
      <c r="L138" s="40"/>
      <c r="M138" s="44"/>
      <c r="N138" s="238"/>
      <c r="O138" s="239"/>
      <c r="P138" s="91"/>
      <c r="Q138" s="91"/>
      <c r="R138" s="91"/>
      <c r="S138" s="91"/>
      <c r="T138" s="91"/>
      <c r="U138" s="91"/>
      <c r="V138" s="91"/>
      <c r="W138" s="91"/>
      <c r="X138" s="92"/>
      <c r="Y138" s="38"/>
      <c r="Z138" s="38"/>
      <c r="AA138" s="38"/>
      <c r="AB138" s="38"/>
      <c r="AC138" s="38"/>
      <c r="AD138" s="38"/>
      <c r="AE138" s="38"/>
      <c r="AT138" s="17" t="s">
        <v>312</v>
      </c>
      <c r="AU138" s="17" t="s">
        <v>91</v>
      </c>
    </row>
    <row r="139" s="2" customFormat="1" ht="16.5" customHeight="1">
      <c r="A139" s="38"/>
      <c r="B139" s="39"/>
      <c r="C139" s="221" t="s">
        <v>192</v>
      </c>
      <c r="D139" s="221" t="s">
        <v>137</v>
      </c>
      <c r="E139" s="222" t="s">
        <v>573</v>
      </c>
      <c r="F139" s="223" t="s">
        <v>574</v>
      </c>
      <c r="G139" s="224" t="s">
        <v>543</v>
      </c>
      <c r="H139" s="225">
        <v>1</v>
      </c>
      <c r="I139" s="226"/>
      <c r="J139" s="226"/>
      <c r="K139" s="227">
        <f>ROUND(P139*H139,2)</f>
        <v>0</v>
      </c>
      <c r="L139" s="223" t="s">
        <v>1</v>
      </c>
      <c r="M139" s="44"/>
      <c r="N139" s="228" t="s">
        <v>1</v>
      </c>
      <c r="O139" s="229" t="s">
        <v>44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91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38"/>
      <c r="Z139" s="38"/>
      <c r="AA139" s="38"/>
      <c r="AB139" s="38"/>
      <c r="AC139" s="38"/>
      <c r="AD139" s="38"/>
      <c r="AE139" s="38"/>
      <c r="AR139" s="233" t="s">
        <v>544</v>
      </c>
      <c r="AT139" s="233" t="s">
        <v>137</v>
      </c>
      <c r="AU139" s="233" t="s">
        <v>91</v>
      </c>
      <c r="AY139" s="17" t="s">
        <v>135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7" t="s">
        <v>89</v>
      </c>
      <c r="BK139" s="234">
        <f>ROUND(P139*H139,2)</f>
        <v>0</v>
      </c>
      <c r="BL139" s="17" t="s">
        <v>544</v>
      </c>
      <c r="BM139" s="233" t="s">
        <v>575</v>
      </c>
    </row>
    <row r="140" s="2" customFormat="1">
      <c r="A140" s="38"/>
      <c r="B140" s="39"/>
      <c r="C140" s="40"/>
      <c r="D140" s="242" t="s">
        <v>312</v>
      </c>
      <c r="E140" s="40"/>
      <c r="F140" s="283" t="s">
        <v>572</v>
      </c>
      <c r="G140" s="40"/>
      <c r="H140" s="40"/>
      <c r="I140" s="237"/>
      <c r="J140" s="237"/>
      <c r="K140" s="40"/>
      <c r="L140" s="40"/>
      <c r="M140" s="44"/>
      <c r="N140" s="238"/>
      <c r="O140" s="239"/>
      <c r="P140" s="91"/>
      <c r="Q140" s="91"/>
      <c r="R140" s="91"/>
      <c r="S140" s="91"/>
      <c r="T140" s="91"/>
      <c r="U140" s="91"/>
      <c r="V140" s="91"/>
      <c r="W140" s="91"/>
      <c r="X140" s="92"/>
      <c r="Y140" s="38"/>
      <c r="Z140" s="38"/>
      <c r="AA140" s="38"/>
      <c r="AB140" s="38"/>
      <c r="AC140" s="38"/>
      <c r="AD140" s="38"/>
      <c r="AE140" s="38"/>
      <c r="AT140" s="17" t="s">
        <v>312</v>
      </c>
      <c r="AU140" s="17" t="s">
        <v>91</v>
      </c>
    </row>
    <row r="141" s="12" customFormat="1" ht="22.8" customHeight="1">
      <c r="A141" s="12"/>
      <c r="B141" s="204"/>
      <c r="C141" s="205"/>
      <c r="D141" s="206" t="s">
        <v>80</v>
      </c>
      <c r="E141" s="219" t="s">
        <v>576</v>
      </c>
      <c r="F141" s="219" t="s">
        <v>577</v>
      </c>
      <c r="G141" s="205"/>
      <c r="H141" s="205"/>
      <c r="I141" s="208"/>
      <c r="J141" s="208"/>
      <c r="K141" s="220">
        <f>BK141</f>
        <v>0</v>
      </c>
      <c r="L141" s="205"/>
      <c r="M141" s="210"/>
      <c r="N141" s="211"/>
      <c r="O141" s="212"/>
      <c r="P141" s="212"/>
      <c r="Q141" s="213">
        <f>SUM(Q142:Q152)</f>
        <v>0</v>
      </c>
      <c r="R141" s="213">
        <f>SUM(R142:R152)</f>
        <v>0</v>
      </c>
      <c r="S141" s="212"/>
      <c r="T141" s="214">
        <f>SUM(T142:T152)</f>
        <v>0</v>
      </c>
      <c r="U141" s="212"/>
      <c r="V141" s="214">
        <f>SUM(V142:V152)</f>
        <v>0</v>
      </c>
      <c r="W141" s="212"/>
      <c r="X141" s="215">
        <f>SUM(X142:X152)</f>
        <v>0</v>
      </c>
      <c r="Y141" s="12"/>
      <c r="Z141" s="12"/>
      <c r="AA141" s="12"/>
      <c r="AB141" s="12"/>
      <c r="AC141" s="12"/>
      <c r="AD141" s="12"/>
      <c r="AE141" s="12"/>
      <c r="AR141" s="216" t="s">
        <v>167</v>
      </c>
      <c r="AT141" s="217" t="s">
        <v>80</v>
      </c>
      <c r="AU141" s="217" t="s">
        <v>89</v>
      </c>
      <c r="AY141" s="216" t="s">
        <v>135</v>
      </c>
      <c r="BK141" s="218">
        <f>SUM(BK142:BK152)</f>
        <v>0</v>
      </c>
    </row>
    <row r="142" s="2" customFormat="1" ht="24.15" customHeight="1">
      <c r="A142" s="38"/>
      <c r="B142" s="39"/>
      <c r="C142" s="221" t="s">
        <v>197</v>
      </c>
      <c r="D142" s="221" t="s">
        <v>137</v>
      </c>
      <c r="E142" s="222" t="s">
        <v>578</v>
      </c>
      <c r="F142" s="223" t="s">
        <v>579</v>
      </c>
      <c r="G142" s="224" t="s">
        <v>543</v>
      </c>
      <c r="H142" s="225">
        <v>2</v>
      </c>
      <c r="I142" s="226"/>
      <c r="J142" s="226"/>
      <c r="K142" s="227">
        <f>ROUND(P142*H142,2)</f>
        <v>0</v>
      </c>
      <c r="L142" s="223" t="s">
        <v>580</v>
      </c>
      <c r="M142" s="44"/>
      <c r="N142" s="228" t="s">
        <v>1</v>
      </c>
      <c r="O142" s="229" t="s">
        <v>44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91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38"/>
      <c r="Z142" s="38"/>
      <c r="AA142" s="38"/>
      <c r="AB142" s="38"/>
      <c r="AC142" s="38"/>
      <c r="AD142" s="38"/>
      <c r="AE142" s="38"/>
      <c r="AR142" s="233" t="s">
        <v>544</v>
      </c>
      <c r="AT142" s="233" t="s">
        <v>137</v>
      </c>
      <c r="AU142" s="233" t="s">
        <v>91</v>
      </c>
      <c r="AY142" s="17" t="s">
        <v>135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7" t="s">
        <v>89</v>
      </c>
      <c r="BK142" s="234">
        <f>ROUND(P142*H142,2)</f>
        <v>0</v>
      </c>
      <c r="BL142" s="17" t="s">
        <v>544</v>
      </c>
      <c r="BM142" s="233" t="s">
        <v>581</v>
      </c>
    </row>
    <row r="143" s="2" customFormat="1">
      <c r="A143" s="38"/>
      <c r="B143" s="39"/>
      <c r="C143" s="40"/>
      <c r="D143" s="235" t="s">
        <v>144</v>
      </c>
      <c r="E143" s="40"/>
      <c r="F143" s="236" t="s">
        <v>582</v>
      </c>
      <c r="G143" s="40"/>
      <c r="H143" s="40"/>
      <c r="I143" s="237"/>
      <c r="J143" s="237"/>
      <c r="K143" s="40"/>
      <c r="L143" s="40"/>
      <c r="M143" s="44"/>
      <c r="N143" s="238"/>
      <c r="O143" s="239"/>
      <c r="P143" s="91"/>
      <c r="Q143" s="91"/>
      <c r="R143" s="91"/>
      <c r="S143" s="91"/>
      <c r="T143" s="91"/>
      <c r="U143" s="91"/>
      <c r="V143" s="91"/>
      <c r="W143" s="91"/>
      <c r="X143" s="92"/>
      <c r="Y143" s="38"/>
      <c r="Z143" s="38"/>
      <c r="AA143" s="38"/>
      <c r="AB143" s="38"/>
      <c r="AC143" s="38"/>
      <c r="AD143" s="38"/>
      <c r="AE143" s="38"/>
      <c r="AT143" s="17" t="s">
        <v>144</v>
      </c>
      <c r="AU143" s="17" t="s">
        <v>91</v>
      </c>
    </row>
    <row r="144" s="14" customFormat="1">
      <c r="A144" s="14"/>
      <c r="B144" s="252"/>
      <c r="C144" s="253"/>
      <c r="D144" s="242" t="s">
        <v>158</v>
      </c>
      <c r="E144" s="254" t="s">
        <v>1</v>
      </c>
      <c r="F144" s="255" t="s">
        <v>583</v>
      </c>
      <c r="G144" s="253"/>
      <c r="H144" s="254" t="s">
        <v>1</v>
      </c>
      <c r="I144" s="256"/>
      <c r="J144" s="256"/>
      <c r="K144" s="253"/>
      <c r="L144" s="253"/>
      <c r="M144" s="257"/>
      <c r="N144" s="258"/>
      <c r="O144" s="259"/>
      <c r="P144" s="259"/>
      <c r="Q144" s="259"/>
      <c r="R144" s="259"/>
      <c r="S144" s="259"/>
      <c r="T144" s="259"/>
      <c r="U144" s="259"/>
      <c r="V144" s="259"/>
      <c r="W144" s="259"/>
      <c r="X144" s="260"/>
      <c r="Y144" s="14"/>
      <c r="Z144" s="14"/>
      <c r="AA144" s="14"/>
      <c r="AB144" s="14"/>
      <c r="AC144" s="14"/>
      <c r="AD144" s="14"/>
      <c r="AE144" s="14"/>
      <c r="AT144" s="261" t="s">
        <v>158</v>
      </c>
      <c r="AU144" s="261" t="s">
        <v>91</v>
      </c>
      <c r="AV144" s="14" t="s">
        <v>89</v>
      </c>
      <c r="AW144" s="14" t="s">
        <v>5</v>
      </c>
      <c r="AX144" s="14" t="s">
        <v>81</v>
      </c>
      <c r="AY144" s="261" t="s">
        <v>135</v>
      </c>
    </row>
    <row r="145" s="13" customFormat="1">
      <c r="A145" s="13"/>
      <c r="B145" s="240"/>
      <c r="C145" s="241"/>
      <c r="D145" s="242" t="s">
        <v>158</v>
      </c>
      <c r="E145" s="243" t="s">
        <v>1</v>
      </c>
      <c r="F145" s="244" t="s">
        <v>89</v>
      </c>
      <c r="G145" s="241"/>
      <c r="H145" s="245">
        <v>1</v>
      </c>
      <c r="I145" s="246"/>
      <c r="J145" s="246"/>
      <c r="K145" s="241"/>
      <c r="L145" s="241"/>
      <c r="M145" s="247"/>
      <c r="N145" s="248"/>
      <c r="O145" s="249"/>
      <c r="P145" s="249"/>
      <c r="Q145" s="249"/>
      <c r="R145" s="249"/>
      <c r="S145" s="249"/>
      <c r="T145" s="249"/>
      <c r="U145" s="249"/>
      <c r="V145" s="249"/>
      <c r="W145" s="249"/>
      <c r="X145" s="250"/>
      <c r="Y145" s="13"/>
      <c r="Z145" s="13"/>
      <c r="AA145" s="13"/>
      <c r="AB145" s="13"/>
      <c r="AC145" s="13"/>
      <c r="AD145" s="13"/>
      <c r="AE145" s="13"/>
      <c r="AT145" s="251" t="s">
        <v>158</v>
      </c>
      <c r="AU145" s="251" t="s">
        <v>91</v>
      </c>
      <c r="AV145" s="13" t="s">
        <v>91</v>
      </c>
      <c r="AW145" s="13" t="s">
        <v>5</v>
      </c>
      <c r="AX145" s="13" t="s">
        <v>81</v>
      </c>
      <c r="AY145" s="251" t="s">
        <v>135</v>
      </c>
    </row>
    <row r="146" s="14" customFormat="1">
      <c r="A146" s="14"/>
      <c r="B146" s="252"/>
      <c r="C146" s="253"/>
      <c r="D146" s="242" t="s">
        <v>158</v>
      </c>
      <c r="E146" s="254" t="s">
        <v>1</v>
      </c>
      <c r="F146" s="255" t="s">
        <v>584</v>
      </c>
      <c r="G146" s="253"/>
      <c r="H146" s="254" t="s">
        <v>1</v>
      </c>
      <c r="I146" s="256"/>
      <c r="J146" s="256"/>
      <c r="K146" s="253"/>
      <c r="L146" s="253"/>
      <c r="M146" s="257"/>
      <c r="N146" s="258"/>
      <c r="O146" s="259"/>
      <c r="P146" s="259"/>
      <c r="Q146" s="259"/>
      <c r="R146" s="259"/>
      <c r="S146" s="259"/>
      <c r="T146" s="259"/>
      <c r="U146" s="259"/>
      <c r="V146" s="259"/>
      <c r="W146" s="259"/>
      <c r="X146" s="260"/>
      <c r="Y146" s="14"/>
      <c r="Z146" s="14"/>
      <c r="AA146" s="14"/>
      <c r="AB146" s="14"/>
      <c r="AC146" s="14"/>
      <c r="AD146" s="14"/>
      <c r="AE146" s="14"/>
      <c r="AT146" s="261" t="s">
        <v>158</v>
      </c>
      <c r="AU146" s="261" t="s">
        <v>91</v>
      </c>
      <c r="AV146" s="14" t="s">
        <v>89</v>
      </c>
      <c r="AW146" s="14" t="s">
        <v>5</v>
      </c>
      <c r="AX146" s="14" t="s">
        <v>81</v>
      </c>
      <c r="AY146" s="261" t="s">
        <v>135</v>
      </c>
    </row>
    <row r="147" s="13" customFormat="1">
      <c r="A147" s="13"/>
      <c r="B147" s="240"/>
      <c r="C147" s="241"/>
      <c r="D147" s="242" t="s">
        <v>158</v>
      </c>
      <c r="E147" s="243" t="s">
        <v>1</v>
      </c>
      <c r="F147" s="244" t="s">
        <v>89</v>
      </c>
      <c r="G147" s="241"/>
      <c r="H147" s="245">
        <v>1</v>
      </c>
      <c r="I147" s="246"/>
      <c r="J147" s="246"/>
      <c r="K147" s="241"/>
      <c r="L147" s="241"/>
      <c r="M147" s="247"/>
      <c r="N147" s="248"/>
      <c r="O147" s="249"/>
      <c r="P147" s="249"/>
      <c r="Q147" s="249"/>
      <c r="R147" s="249"/>
      <c r="S147" s="249"/>
      <c r="T147" s="249"/>
      <c r="U147" s="249"/>
      <c r="V147" s="249"/>
      <c r="W147" s="249"/>
      <c r="X147" s="250"/>
      <c r="Y147" s="13"/>
      <c r="Z147" s="13"/>
      <c r="AA147" s="13"/>
      <c r="AB147" s="13"/>
      <c r="AC147" s="13"/>
      <c r="AD147" s="13"/>
      <c r="AE147" s="13"/>
      <c r="AT147" s="251" t="s">
        <v>158</v>
      </c>
      <c r="AU147" s="251" t="s">
        <v>91</v>
      </c>
      <c r="AV147" s="13" t="s">
        <v>91</v>
      </c>
      <c r="AW147" s="13" t="s">
        <v>5</v>
      </c>
      <c r="AX147" s="13" t="s">
        <v>81</v>
      </c>
      <c r="AY147" s="251" t="s">
        <v>135</v>
      </c>
    </row>
    <row r="148" s="15" customFormat="1">
      <c r="A148" s="15"/>
      <c r="B148" s="262"/>
      <c r="C148" s="263"/>
      <c r="D148" s="242" t="s">
        <v>158</v>
      </c>
      <c r="E148" s="264" t="s">
        <v>1</v>
      </c>
      <c r="F148" s="265" t="s">
        <v>183</v>
      </c>
      <c r="G148" s="263"/>
      <c r="H148" s="266">
        <v>2</v>
      </c>
      <c r="I148" s="267"/>
      <c r="J148" s="267"/>
      <c r="K148" s="263"/>
      <c r="L148" s="263"/>
      <c r="M148" s="268"/>
      <c r="N148" s="269"/>
      <c r="O148" s="270"/>
      <c r="P148" s="270"/>
      <c r="Q148" s="270"/>
      <c r="R148" s="270"/>
      <c r="S148" s="270"/>
      <c r="T148" s="270"/>
      <c r="U148" s="270"/>
      <c r="V148" s="270"/>
      <c r="W148" s="270"/>
      <c r="X148" s="271"/>
      <c r="Y148" s="15"/>
      <c r="Z148" s="15"/>
      <c r="AA148" s="15"/>
      <c r="AB148" s="15"/>
      <c r="AC148" s="15"/>
      <c r="AD148" s="15"/>
      <c r="AE148" s="15"/>
      <c r="AT148" s="272" t="s">
        <v>158</v>
      </c>
      <c r="AU148" s="272" t="s">
        <v>91</v>
      </c>
      <c r="AV148" s="15" t="s">
        <v>142</v>
      </c>
      <c r="AW148" s="15" t="s">
        <v>5</v>
      </c>
      <c r="AX148" s="15" t="s">
        <v>89</v>
      </c>
      <c r="AY148" s="272" t="s">
        <v>135</v>
      </c>
    </row>
    <row r="149" s="2" customFormat="1" ht="24.15" customHeight="1">
      <c r="A149" s="38"/>
      <c r="B149" s="39"/>
      <c r="C149" s="221" t="s">
        <v>204</v>
      </c>
      <c r="D149" s="221" t="s">
        <v>137</v>
      </c>
      <c r="E149" s="222" t="s">
        <v>585</v>
      </c>
      <c r="F149" s="223" t="s">
        <v>586</v>
      </c>
      <c r="G149" s="224" t="s">
        <v>543</v>
      </c>
      <c r="H149" s="225">
        <v>1</v>
      </c>
      <c r="I149" s="226"/>
      <c r="J149" s="226"/>
      <c r="K149" s="227">
        <f>ROUND(P149*H149,2)</f>
        <v>0</v>
      </c>
      <c r="L149" s="223" t="s">
        <v>587</v>
      </c>
      <c r="M149" s="44"/>
      <c r="N149" s="228" t="s">
        <v>1</v>
      </c>
      <c r="O149" s="229" t="s">
        <v>44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91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38"/>
      <c r="Z149" s="38"/>
      <c r="AA149" s="38"/>
      <c r="AB149" s="38"/>
      <c r="AC149" s="38"/>
      <c r="AD149" s="38"/>
      <c r="AE149" s="38"/>
      <c r="AR149" s="233" t="s">
        <v>544</v>
      </c>
      <c r="AT149" s="233" t="s">
        <v>137</v>
      </c>
      <c r="AU149" s="233" t="s">
        <v>91</v>
      </c>
      <c r="AY149" s="17" t="s">
        <v>135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7" t="s">
        <v>89</v>
      </c>
      <c r="BK149" s="234">
        <f>ROUND(P149*H149,2)</f>
        <v>0</v>
      </c>
      <c r="BL149" s="17" t="s">
        <v>544</v>
      </c>
      <c r="BM149" s="233" t="s">
        <v>588</v>
      </c>
    </row>
    <row r="150" s="2" customFormat="1">
      <c r="A150" s="38"/>
      <c r="B150" s="39"/>
      <c r="C150" s="40"/>
      <c r="D150" s="235" t="s">
        <v>144</v>
      </c>
      <c r="E150" s="40"/>
      <c r="F150" s="236" t="s">
        <v>589</v>
      </c>
      <c r="G150" s="40"/>
      <c r="H150" s="40"/>
      <c r="I150" s="237"/>
      <c r="J150" s="237"/>
      <c r="K150" s="40"/>
      <c r="L150" s="40"/>
      <c r="M150" s="44"/>
      <c r="N150" s="238"/>
      <c r="O150" s="239"/>
      <c r="P150" s="91"/>
      <c r="Q150" s="91"/>
      <c r="R150" s="91"/>
      <c r="S150" s="91"/>
      <c r="T150" s="91"/>
      <c r="U150" s="91"/>
      <c r="V150" s="91"/>
      <c r="W150" s="91"/>
      <c r="X150" s="92"/>
      <c r="Y150" s="38"/>
      <c r="Z150" s="38"/>
      <c r="AA150" s="38"/>
      <c r="AB150" s="38"/>
      <c r="AC150" s="38"/>
      <c r="AD150" s="38"/>
      <c r="AE150" s="38"/>
      <c r="AT150" s="17" t="s">
        <v>144</v>
      </c>
      <c r="AU150" s="17" t="s">
        <v>91</v>
      </c>
    </row>
    <row r="151" s="14" customFormat="1">
      <c r="A151" s="14"/>
      <c r="B151" s="252"/>
      <c r="C151" s="253"/>
      <c r="D151" s="242" t="s">
        <v>158</v>
      </c>
      <c r="E151" s="254" t="s">
        <v>1</v>
      </c>
      <c r="F151" s="255" t="s">
        <v>590</v>
      </c>
      <c r="G151" s="253"/>
      <c r="H151" s="254" t="s">
        <v>1</v>
      </c>
      <c r="I151" s="256"/>
      <c r="J151" s="256"/>
      <c r="K151" s="253"/>
      <c r="L151" s="253"/>
      <c r="M151" s="257"/>
      <c r="N151" s="258"/>
      <c r="O151" s="259"/>
      <c r="P151" s="259"/>
      <c r="Q151" s="259"/>
      <c r="R151" s="259"/>
      <c r="S151" s="259"/>
      <c r="T151" s="259"/>
      <c r="U151" s="259"/>
      <c r="V151" s="259"/>
      <c r="W151" s="259"/>
      <c r="X151" s="260"/>
      <c r="Y151" s="14"/>
      <c r="Z151" s="14"/>
      <c r="AA151" s="14"/>
      <c r="AB151" s="14"/>
      <c r="AC151" s="14"/>
      <c r="AD151" s="14"/>
      <c r="AE151" s="14"/>
      <c r="AT151" s="261" t="s">
        <v>158</v>
      </c>
      <c r="AU151" s="261" t="s">
        <v>91</v>
      </c>
      <c r="AV151" s="14" t="s">
        <v>89</v>
      </c>
      <c r="AW151" s="14" t="s">
        <v>5</v>
      </c>
      <c r="AX151" s="14" t="s">
        <v>81</v>
      </c>
      <c r="AY151" s="261" t="s">
        <v>135</v>
      </c>
    </row>
    <row r="152" s="13" customFormat="1">
      <c r="A152" s="13"/>
      <c r="B152" s="240"/>
      <c r="C152" s="241"/>
      <c r="D152" s="242" t="s">
        <v>158</v>
      </c>
      <c r="E152" s="243" t="s">
        <v>1</v>
      </c>
      <c r="F152" s="244" t="s">
        <v>89</v>
      </c>
      <c r="G152" s="241"/>
      <c r="H152" s="245">
        <v>1</v>
      </c>
      <c r="I152" s="246"/>
      <c r="J152" s="246"/>
      <c r="K152" s="241"/>
      <c r="L152" s="241"/>
      <c r="M152" s="247"/>
      <c r="N152" s="288"/>
      <c r="O152" s="289"/>
      <c r="P152" s="289"/>
      <c r="Q152" s="289"/>
      <c r="R152" s="289"/>
      <c r="S152" s="289"/>
      <c r="T152" s="289"/>
      <c r="U152" s="289"/>
      <c r="V152" s="289"/>
      <c r="W152" s="289"/>
      <c r="X152" s="290"/>
      <c r="Y152" s="13"/>
      <c r="Z152" s="13"/>
      <c r="AA152" s="13"/>
      <c r="AB152" s="13"/>
      <c r="AC152" s="13"/>
      <c r="AD152" s="13"/>
      <c r="AE152" s="13"/>
      <c r="AT152" s="251" t="s">
        <v>158</v>
      </c>
      <c r="AU152" s="251" t="s">
        <v>91</v>
      </c>
      <c r="AV152" s="13" t="s">
        <v>91</v>
      </c>
      <c r="AW152" s="13" t="s">
        <v>5</v>
      </c>
      <c r="AX152" s="13" t="s">
        <v>89</v>
      </c>
      <c r="AY152" s="251" t="s">
        <v>135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44"/>
      <c r="N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3NaNfqyPvmdpQMnGZhyRr4goIJ2CCmjRs6hDnM5Ia1JtU/1gWvA85LvuRHIIRDxoFnxOaqBwdn2bYax/aH+u9w==" hashValue="X1TDMuYfDvlP6IkKt9uBlwLbHCkR45weyEdNp8dkwDL5DyrbVJ6lgohB/g0HllriEEeaUePxWsU0laXasW5SdA==" algorithmName="SHA-512" password="CC35"/>
  <autoFilter ref="C119:L15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M2:Z2"/>
  </mergeCells>
  <hyperlinks>
    <hyperlink ref="F143" r:id="rId1" display="https://podminky.urs.cz/item/CS_URS_2023_02/043002000"/>
    <hyperlink ref="F150" r:id="rId2" display="https://podminky.urs.cz/item/CS_URS_2024_01/0432030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Ščevík</dc:creator>
  <cp:lastModifiedBy>Vojtěch Ščevík</cp:lastModifiedBy>
  <dcterms:created xsi:type="dcterms:W3CDTF">2026-01-26T11:31:26Z</dcterms:created>
  <dcterms:modified xsi:type="dcterms:W3CDTF">2026-01-26T11:31:33Z</dcterms:modified>
</cp:coreProperties>
</file>