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 Pol'!$A$1:$X$15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G42" i="1"/>
  <c r="F42" i="1"/>
  <c r="G41" i="1"/>
  <c r="F41" i="1"/>
  <c r="G39" i="1"/>
  <c r="F39" i="1"/>
  <c r="G14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AE14" i="12"/>
  <c r="I20" i="1"/>
  <c r="I19" i="1"/>
  <c r="I18" i="1"/>
  <c r="I17" i="1"/>
  <c r="I16" i="1"/>
  <c r="I51" i="1"/>
  <c r="J50" i="1"/>
  <c r="J51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H43" i="1" s="1"/>
  <c r="G26" i="1" l="1"/>
  <c r="A26" i="1"/>
  <c r="A23" i="1"/>
  <c r="G28" i="1"/>
  <c r="M9" i="12"/>
  <c r="M8" i="12" s="1"/>
  <c r="AF14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G24" i="1" l="1"/>
  <c r="A27" i="1" s="1"/>
  <c r="A24" i="1"/>
  <c r="J39" i="1"/>
  <c r="J43" i="1" s="1"/>
  <c r="J41" i="1"/>
  <c r="J42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Bielík Jiří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<sst xmlns="http://schemas.openxmlformats.org/spreadsheetml/2006/main" count="168" uniqueCount="114">
  <si>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</si>
  <si>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</si>
  <si>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</si>
  <si>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</si>
  <si>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</si>
  <si>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</si>
  <si>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</si>
  <si>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</si>
  <si>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</si>
  <si>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</si>
  <si>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</si>
  <si>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</si>
  <si>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</si>
  <si>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</si>
  <si>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</si>
  <si>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</si>
  <si>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</si>
  <si>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</si>
  <si>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</si>
  <si>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</si>
  <si>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</si>
  <si>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</si>
  <si>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</si>
  <si>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</si>
  <si>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</si>
  <si>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</si>
  <si>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</si>
  <si>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</si>
  <si>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</si>
  <si>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</si>
  <si>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</si>
  <si>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</si>
  <si>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</si>
  <si>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</si>
  <si>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</si>
  <si>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</si>
  <si>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</si>
  <si>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</si>
  <si>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</si>
  <si>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</si>
  <si>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</si>
  <si>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</si>
  <si>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</si>
  <si>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</t>
  </si>
  <si>
    <t>Souhrnný rozpočet</t>
  </si>
  <si>
    <t>01</t>
  </si>
  <si>
    <t>Objekt:</t>
  </si>
  <si>
    <t>Rozpočet:</t>
  </si>
  <si>
    <t>2020/20</t>
  </si>
  <si>
    <t>Rekonstrukce kotelny a topné soustavy na ZŠ Heyrovského 32 v Brně-Bystrci</t>
  </si>
  <si>
    <t>Statutární město Brno</t>
  </si>
  <si>
    <t>nám. 28. dubna 60</t>
  </si>
  <si>
    <t xml:space="preserve">Brno-Bystrc </t>
  </si>
  <si>
    <t>63500</t>
  </si>
  <si>
    <t>44992876</t>
  </si>
  <si>
    <t>CZ44992785</t>
  </si>
  <si>
    <t>ENBRA, a.s.</t>
  </si>
  <si>
    <t>Durďákova 5</t>
  </si>
  <si>
    <t>Brno</t>
  </si>
  <si>
    <t>61300</t>
  </si>
  <si>
    <t>44015844</t>
  </si>
  <si>
    <t>CZ44015844</t>
  </si>
  <si>
    <t>Stavba</t>
  </si>
  <si>
    <t>Stavební objekt</t>
  </si>
  <si>
    <t>Celkem za stavbu</t>
  </si>
  <si>
    <t>CZK</t>
  </si>
  <si>
    <t>Rekapitulace dílů</t>
  </si>
  <si>
    <t>Typ dílu</t>
  </si>
  <si>
    <t>Rozpočty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</si>
  <si>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</si>
  <si>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</si>
  <si>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</si>
  <si>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</si>
  <si>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</si>
  <si>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</si>
  <si>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</si>
  <si>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</si>
  <si>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</si>
  <si>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</si>
  <si>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</si>
  <si>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</si>
  <si>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</si>
  <si>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</si>
  <si>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</si>
  <si>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</si>
  <si>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</si>
  <si>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</si>
  <si>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</si>
  <si>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</si>
  <si>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</si>
  <si>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</si>
  <si>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</si>
  <si>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</si>
  <si>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</si>
  <si>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</si>
  <si>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</si>
  <si>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</si>
  <si>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</si>
  <si>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</si>
  <si>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001</t>
  </si>
  <si>
    <t>Vnitřní rozvod plynu</t>
  </si>
  <si>
    <t>soubor</t>
  </si>
  <si>
    <t>Vlastní</t>
  </si>
  <si>
    <t>Kalkul</t>
  </si>
  <si>
    <t>Práce</t>
  </si>
  <si>
    <t>POL1_</t>
  </si>
  <si>
    <t>002</t>
  </si>
  <si>
    <t>Technologie kotelny</t>
  </si>
  <si>
    <t>003</t>
  </si>
  <si>
    <t>Měření a Regulace, Silnoproud</t>
  </si>
  <si>
    <t>004</t>
  </si>
  <si>
    <t>Výměna rozvodů v 1.PP (energokanál)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</si>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</sst>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BUILDpowerS2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866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48</v>
      </c>
      <c r="E2" s="111" t="s">
        <v>49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3215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50</v>
      </c>
      <c r="E5" s="87"/>
      <c r="F5" s="87"/>
      <c r="G5" s="87"/>
      <c r="H5" s="18" t="s">
        <v>40</v>
      </c>
      <c r="I5" s="127" t="s">
        <v>54</v>
      </c>
      <c r="J5" s="8"/>
    </row>
    <row r="6" spans="1:15" ht="15.75" customHeight="1" x14ac:dyDescent="0.2">
      <c r="A6" s="2"/>
      <c r="B6" s="27"/>
      <c r="C6" s="52"/>
      <c r="D6" s="107" t="s">
        <v>51</v>
      </c>
      <c r="E6" s="88"/>
      <c r="F6" s="88"/>
      <c r="G6" s="88"/>
      <c r="H6" s="18" t="s">
        <v>34</v>
      </c>
      <c r="I6" s="127" t="s">
        <v>55</v>
      </c>
      <c r="J6" s="8"/>
    </row>
    <row r="7" spans="1:15" ht="15.75" customHeight="1" x14ac:dyDescent="0.2">
      <c r="A7" s="2"/>
      <c r="B7" s="28"/>
      <c r="C7" s="53"/>
      <c r="D7" s="105" t="s">
        <v>53</v>
      </c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56</v>
      </c>
      <c r="H8" s="18" t="s">
        <v>40</v>
      </c>
      <c r="I8" s="127" t="s">
        <v>60</v>
      </c>
      <c r="J8" s="8"/>
    </row>
    <row r="9" spans="1:15" ht="15.75" hidden="1" customHeight="1" x14ac:dyDescent="0.2">
      <c r="A9" s="2"/>
      <c r="B9" s="2"/>
      <c r="D9" s="106" t="s">
        <v>57</v>
      </c>
      <c r="H9" s="18" t="s">
        <v>34</v>
      </c>
      <c r="I9" s="127" t="s">
        <v>61</v>
      </c>
      <c r="J9" s="8"/>
    </row>
    <row r="10" spans="1:15" ht="15.75" hidden="1" customHeight="1" x14ac:dyDescent="0.2">
      <c r="A10" s="2"/>
      <c r="B10" s="34"/>
      <c r="C10" s="53"/>
      <c r="D10" s="105" t="s">
        <v>59</v>
      </c>
      <c r="E10" s="128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SUMIF(F50:F50,A16,I50:I50)+SUMIF(F50:F50,"PSU",I50:I50)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SUMIF(F50:F50,A17,I50:I50)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SUMIF(F50:F50,A18,I50:I50)</f>
        <v>0</v>
      </c>
      <c r="J18" s="81"/>
    </row>
    <row r="19" spans="1:10" ht="23.25" customHeight="1" x14ac:dyDescent="0.2">
      <c r="A19" s="196" t="s">
        <v>70</v>
      </c>
      <c r="B19" s="37" t="s">
        <v>27</v>
      </c>
      <c r="C19" s="58"/>
      <c r="D19" s="59"/>
      <c r="E19" s="79"/>
      <c r="F19" s="80"/>
      <c r="G19" s="79"/>
      <c r="H19" s="80"/>
      <c r="I19" s="79">
        <f>SUMIF(F50:F50,A19,I50:I50)</f>
        <v>0</v>
      </c>
      <c r="J19" s="81"/>
    </row>
    <row r="20" spans="1:10" ht="23.25" customHeight="1" x14ac:dyDescent="0.2">
      <c r="A20" s="196" t="s">
        <v>69</v>
      </c>
      <c r="B20" s="37" t="s">
        <v>28</v>
      </c>
      <c r="C20" s="58"/>
      <c r="D20" s="59"/>
      <c r="E20" s="79"/>
      <c r="F20" s="80"/>
      <c r="G20" s="79"/>
      <c r="H20" s="80"/>
      <c r="I20" s="79">
        <f>SUMIF(F50:F50,A20,I50:I50)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'01 00 Pol'!AE14</f>
        <v>0</v>
      </c>
      <c r="G39" s="150">
        <f>'01 00 Pol'!AF14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44</v>
      </c>
      <c r="D41" s="154"/>
      <c r="E41" s="154"/>
      <c r="F41" s="155">
        <f>'01 00 Pol'!AE14</f>
        <v>0</v>
      </c>
      <c r="G41" s="156">
        <f>'01 00 Pol'!AF14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00 Pol'!AE14</f>
        <v>0</v>
      </c>
      <c r="G42" s="151">
        <f>'01 00 Pol'!AF14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45</v>
      </c>
      <c r="C50" s="185" t="s">
        <v>68</v>
      </c>
      <c r="D50" s="186"/>
      <c r="E50" s="186"/>
      <c r="F50" s="192" t="s">
        <v>69</v>
      </c>
      <c r="G50" s="193"/>
      <c r="H50" s="193"/>
      <c r="I50" s="193">
        <f>'01 00 Pol'!G8</f>
        <v>0</v>
      </c>
      <c r="J50" s="190" t="str">
        <f>IF(I51=0,"",I50/I51*100)</f>
        <v/>
      </c>
    </row>
    <row r="51" spans="1:10" ht="25.5" customHeight="1" x14ac:dyDescent="0.2">
      <c r="A51" s="180"/>
      <c r="B51" s="187" t="s">
        <v>1</v>
      </c>
      <c r="C51" s="188"/>
      <c r="D51" s="189"/>
      <c r="E51" s="189"/>
      <c r="F51" s="194"/>
      <c r="G51" s="195"/>
      <c r="H51" s="195"/>
      <c r="I51" s="195">
        <f>I50</f>
        <v>0</v>
      </c>
      <c r="J51" s="191" t="str">
        <f>J50</f>
        <v/>
      </c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</sheetData>
  <sheetProtection password="866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866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71</v>
      </c>
      <c r="B1" s="197"/>
      <c r="C1" s="197"/>
      <c r="D1" s="197"/>
      <c r="E1" s="197"/>
      <c r="F1" s="197"/>
      <c r="G1" s="197"/>
      <c r="AG1" t="s">
        <v>72</v>
      </c>
    </row>
    <row r="2" spans="1:60" ht="24.95" customHeight="1" x14ac:dyDescent="0.2">
      <c r="A2" s="198" t="s">
        <v>7</v>
      </c>
      <c r="B2" s="48" t="s">
        <v>48</v>
      </c>
      <c r="C2" s="201" t="s">
        <v>49</v>
      </c>
      <c r="D2" s="199"/>
      <c r="E2" s="199"/>
      <c r="F2" s="199"/>
      <c r="G2" s="200"/>
      <c r="AG2" t="s">
        <v>73</v>
      </c>
    </row>
    <row r="3" spans="1:60" ht="24.95" customHeight="1" x14ac:dyDescent="0.2">
      <c r="A3" s="198" t="s">
        <v>8</v>
      </c>
      <c r="B3" s="48" t="s">
        <v>45</v>
      </c>
      <c r="C3" s="201" t="s">
        <v>44</v>
      </c>
      <c r="D3" s="199"/>
      <c r="E3" s="199"/>
      <c r="F3" s="199"/>
      <c r="G3" s="200"/>
      <c r="AC3" s="177" t="s">
        <v>73</v>
      </c>
      <c r="AG3" t="s">
        <v>74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75</v>
      </c>
    </row>
    <row r="5" spans="1:60" x14ac:dyDescent="0.2">
      <c r="D5" s="10"/>
    </row>
    <row r="6" spans="1:60" ht="38.25" x14ac:dyDescent="0.2">
      <c r="A6" s="208" t="s">
        <v>76</v>
      </c>
      <c r="B6" s="210" t="s">
        <v>77</v>
      </c>
      <c r="C6" s="210" t="s">
        <v>78</v>
      </c>
      <c r="D6" s="209" t="s">
        <v>79</v>
      </c>
      <c r="E6" s="208" t="s">
        <v>80</v>
      </c>
      <c r="F6" s="207" t="s">
        <v>81</v>
      </c>
      <c r="G6" s="208" t="s">
        <v>29</v>
      </c>
      <c r="H6" s="211" t="s">
        <v>30</v>
      </c>
      <c r="I6" s="211" t="s">
        <v>82</v>
      </c>
      <c r="J6" s="211" t="s">
        <v>31</v>
      </c>
      <c r="K6" s="211" t="s">
        <v>83</v>
      </c>
      <c r="L6" s="211" t="s">
        <v>84</v>
      </c>
      <c r="M6" s="211" t="s">
        <v>85</v>
      </c>
      <c r="N6" s="211" t="s">
        <v>86</v>
      </c>
      <c r="O6" s="211" t="s">
        <v>87</v>
      </c>
      <c r="P6" s="211" t="s">
        <v>88</v>
      </c>
      <c r="Q6" s="211" t="s">
        <v>89</v>
      </c>
      <c r="R6" s="211" t="s">
        <v>90</v>
      </c>
      <c r="S6" s="211" t="s">
        <v>91</v>
      </c>
      <c r="T6" s="211" t="s">
        <v>92</v>
      </c>
      <c r="U6" s="211" t="s">
        <v>93</v>
      </c>
      <c r="V6" s="211" t="s">
        <v>94</v>
      </c>
      <c r="W6" s="211" t="s">
        <v>95</v>
      </c>
      <c r="X6" s="211" t="s">
        <v>96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1" t="s">
        <v>97</v>
      </c>
      <c r="B8" s="222" t="s">
        <v>45</v>
      </c>
      <c r="C8" s="242" t="s">
        <v>68</v>
      </c>
      <c r="D8" s="223"/>
      <c r="E8" s="224"/>
      <c r="F8" s="225"/>
      <c r="G8" s="225">
        <f>SUMIF(AG9:AG12,"&lt;&gt;NOR",G9:G12)</f>
        <v>0</v>
      </c>
      <c r="H8" s="225"/>
      <c r="I8" s="225">
        <f>SUM(I9:I12)</f>
        <v>0</v>
      </c>
      <c r="J8" s="225"/>
      <c r="K8" s="225">
        <f>SUM(K9:K12)</f>
        <v>0</v>
      </c>
      <c r="L8" s="225"/>
      <c r="M8" s="225">
        <f>SUM(M9:M12)</f>
        <v>0</v>
      </c>
      <c r="N8" s="225"/>
      <c r="O8" s="225">
        <f>SUM(O9:O12)</f>
        <v>0</v>
      </c>
      <c r="P8" s="225"/>
      <c r="Q8" s="225">
        <f>SUM(Q9:Q12)</f>
        <v>0</v>
      </c>
      <c r="R8" s="225"/>
      <c r="S8" s="225"/>
      <c r="T8" s="226"/>
      <c r="U8" s="220"/>
      <c r="V8" s="220">
        <f>SUM(V9:V12)</f>
        <v>0</v>
      </c>
      <c r="W8" s="220"/>
      <c r="X8" s="220"/>
      <c r="AG8" t="s">
        <v>98</v>
      </c>
    </row>
    <row r="9" spans="1:60" outlineLevel="1" x14ac:dyDescent="0.2">
      <c r="A9" s="234">
        <v>1</v>
      </c>
      <c r="B9" s="235" t="s">
        <v>99</v>
      </c>
      <c r="C9" s="243" t="s">
        <v>100</v>
      </c>
      <c r="D9" s="236" t="s">
        <v>101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102</v>
      </c>
      <c r="T9" s="240" t="s">
        <v>103</v>
      </c>
      <c r="U9" s="219">
        <v>0</v>
      </c>
      <c r="V9" s="219">
        <f>ROUND(E9*U9,2)</f>
        <v>0</v>
      </c>
      <c r="W9" s="219"/>
      <c r="X9" s="219" t="s">
        <v>104</v>
      </c>
      <c r="Y9" s="212"/>
      <c r="Z9" s="212"/>
      <c r="AA9" s="212"/>
      <c r="AB9" s="212"/>
      <c r="AC9" s="212"/>
      <c r="AD9" s="212"/>
      <c r="AE9" s="212"/>
      <c r="AF9" s="212"/>
      <c r="AG9" s="212" t="s">
        <v>105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34">
        <v>2</v>
      </c>
      <c r="B10" s="235" t="s">
        <v>106</v>
      </c>
      <c r="C10" s="243" t="s">
        <v>107</v>
      </c>
      <c r="D10" s="236" t="s">
        <v>101</v>
      </c>
      <c r="E10" s="237">
        <v>1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9">
        <v>0</v>
      </c>
      <c r="O10" s="239">
        <f>ROUND(E10*N10,2)</f>
        <v>0</v>
      </c>
      <c r="P10" s="239">
        <v>0</v>
      </c>
      <c r="Q10" s="239">
        <f>ROUND(E10*P10,2)</f>
        <v>0</v>
      </c>
      <c r="R10" s="239"/>
      <c r="S10" s="239" t="s">
        <v>102</v>
      </c>
      <c r="T10" s="240" t="s">
        <v>103</v>
      </c>
      <c r="U10" s="219">
        <v>0</v>
      </c>
      <c r="V10" s="219">
        <f>ROUND(E10*U10,2)</f>
        <v>0</v>
      </c>
      <c r="W10" s="219"/>
      <c r="X10" s="219" t="s">
        <v>104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105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4">
        <v>3</v>
      </c>
      <c r="B11" s="235" t="s">
        <v>108</v>
      </c>
      <c r="C11" s="243" t="s">
        <v>109</v>
      </c>
      <c r="D11" s="236" t="s">
        <v>101</v>
      </c>
      <c r="E11" s="237">
        <v>1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39"/>
      <c r="S11" s="239" t="s">
        <v>102</v>
      </c>
      <c r="T11" s="240" t="s">
        <v>103</v>
      </c>
      <c r="U11" s="219">
        <v>0</v>
      </c>
      <c r="V11" s="219">
        <f>ROUND(E11*U11,2)</f>
        <v>0</v>
      </c>
      <c r="W11" s="219"/>
      <c r="X11" s="219" t="s">
        <v>104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105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7">
        <v>4</v>
      </c>
      <c r="B12" s="228" t="s">
        <v>110</v>
      </c>
      <c r="C12" s="244" t="s">
        <v>111</v>
      </c>
      <c r="D12" s="229" t="s">
        <v>101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102</v>
      </c>
      <c r="T12" s="233" t="s">
        <v>103</v>
      </c>
      <c r="U12" s="219">
        <v>0</v>
      </c>
      <c r="V12" s="219">
        <f>ROUND(E12*U12,2)</f>
        <v>0</v>
      </c>
      <c r="W12" s="219"/>
      <c r="X12" s="219" t="s">
        <v>104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105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3"/>
      <c r="B13" s="4"/>
      <c r="C13" s="245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v>15</v>
      </c>
      <c r="AF13">
        <v>21</v>
      </c>
      <c r="AG13" t="s">
        <v>84</v>
      </c>
    </row>
    <row r="14" spans="1:60" x14ac:dyDescent="0.2">
      <c r="A14" s="215"/>
      <c r="B14" s="216" t="s">
        <v>29</v>
      </c>
      <c r="C14" s="246"/>
      <c r="D14" s="217"/>
      <c r="E14" s="218"/>
      <c r="F14" s="218"/>
      <c r="G14" s="241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f>SUMIF(L7:L12,AE13,G7:G12)</f>
        <v>0</v>
      </c>
      <c r="AF14">
        <f>SUMIF(L7:L12,AF13,G7:G12)</f>
        <v>0</v>
      </c>
      <c r="AG14" t="s">
        <v>112</v>
      </c>
    </row>
    <row r="15" spans="1:60" x14ac:dyDescent="0.2">
      <c r="C15" s="247"/>
      <c r="D15" s="10"/>
      <c r="AG15" t="s">
        <v>113</v>
      </c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66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 Pol'!Názvy_tisku</vt:lpstr>
      <vt:lpstr>oadresa</vt:lpstr>
      <vt:lpstr>Stavba!Objednatel</vt:lpstr>
      <vt:lpstr>Stavba!Objekt</vt:lpstr>
      <vt:lpstr>'01 00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Bielík Jiří</dc:creator>
  <cp:lastModifiedBy>Bielík Jiří</cp:lastModifiedBy>
  <cp:lastPrinted>2019-03-19T12:27:02Z</cp:lastPrinted>
  <dcterms:created xsi:type="dcterms:W3CDTF">2009-04-08T07:15:50Z</dcterms:created>
  <dcterms:modified xsi:type="dcterms:W3CDTF">2020-08-10T11:18:19Z</dcterms:modified>
</cp:coreProperties>
</file>