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tl\Dropbox\My PC (P0303MOTT)\Desktop\AS - sv.Petrská studna (TP) 22.2.2021\"/>
    </mc:Choice>
  </mc:AlternateContent>
  <xr:revisionPtr revIDLastSave="0" documentId="8_{3E4EEF8D-4ED0-4AC5-A2B4-EE53D24A918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01.1 Pol'!$A$1:$X$105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H39" i="1" s="1"/>
  <c r="I39" i="1" s="1"/>
  <c r="I42" i="1" s="1"/>
  <c r="G95" i="12"/>
  <c r="BA93" i="12"/>
  <c r="BA91" i="12"/>
  <c r="BA89" i="12"/>
  <c r="BA87" i="12"/>
  <c r="BA44" i="12"/>
  <c r="G9" i="12"/>
  <c r="G8" i="12" s="1"/>
  <c r="I9" i="12"/>
  <c r="K9" i="12"/>
  <c r="M9" i="12"/>
  <c r="O9" i="12"/>
  <c r="O8" i="12" s="1"/>
  <c r="Q9" i="12"/>
  <c r="V9" i="12"/>
  <c r="V8" i="12" s="1"/>
  <c r="G11" i="12"/>
  <c r="I11" i="12"/>
  <c r="K11" i="12"/>
  <c r="K8" i="12" s="1"/>
  <c r="M11" i="12"/>
  <c r="O11" i="12"/>
  <c r="Q11" i="12"/>
  <c r="V11" i="12"/>
  <c r="G13" i="12"/>
  <c r="I13" i="12"/>
  <c r="I8" i="12" s="1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Q8" i="12" s="1"/>
  <c r="V19" i="12"/>
  <c r="G22" i="12"/>
  <c r="M22" i="12" s="1"/>
  <c r="I22" i="12"/>
  <c r="K22" i="12"/>
  <c r="O22" i="12"/>
  <c r="Q22" i="12"/>
  <c r="V22" i="12"/>
  <c r="G25" i="12"/>
  <c r="O25" i="12"/>
  <c r="V25" i="12"/>
  <c r="G26" i="12"/>
  <c r="I26" i="12"/>
  <c r="K26" i="12"/>
  <c r="K25" i="12" s="1"/>
  <c r="M26" i="12"/>
  <c r="M25" i="12" s="1"/>
  <c r="O26" i="12"/>
  <c r="Q26" i="12"/>
  <c r="Q25" i="12" s="1"/>
  <c r="V26" i="12"/>
  <c r="G29" i="12"/>
  <c r="I29" i="12"/>
  <c r="I25" i="12" s="1"/>
  <c r="K29" i="12"/>
  <c r="M29" i="12"/>
  <c r="O29" i="12"/>
  <c r="Q29" i="12"/>
  <c r="V29" i="12"/>
  <c r="I31" i="12"/>
  <c r="O31" i="12"/>
  <c r="G32" i="12"/>
  <c r="M32" i="12" s="1"/>
  <c r="M31" i="12" s="1"/>
  <c r="I32" i="12"/>
  <c r="K32" i="12"/>
  <c r="K31" i="12" s="1"/>
  <c r="O32" i="12"/>
  <c r="Q32" i="12"/>
  <c r="Q31" i="12" s="1"/>
  <c r="V32" i="12"/>
  <c r="V31" i="12" s="1"/>
  <c r="I40" i="12"/>
  <c r="Q40" i="12"/>
  <c r="G41" i="12"/>
  <c r="G40" i="12" s="1"/>
  <c r="I41" i="12"/>
  <c r="K41" i="12"/>
  <c r="M41" i="12"/>
  <c r="M40" i="12" s="1"/>
  <c r="O41" i="12"/>
  <c r="O40" i="12" s="1"/>
  <c r="Q41" i="12"/>
  <c r="V41" i="12"/>
  <c r="V40" i="12" s="1"/>
  <c r="G43" i="12"/>
  <c r="I43" i="12"/>
  <c r="K43" i="12"/>
  <c r="K40" i="12" s="1"/>
  <c r="M43" i="12"/>
  <c r="O43" i="12"/>
  <c r="Q43" i="12"/>
  <c r="V43" i="12"/>
  <c r="K46" i="12"/>
  <c r="O46" i="12"/>
  <c r="Q46" i="12"/>
  <c r="G47" i="12"/>
  <c r="G46" i="12" s="1"/>
  <c r="I47" i="12"/>
  <c r="I46" i="12" s="1"/>
  <c r="K47" i="12"/>
  <c r="O47" i="12"/>
  <c r="Q47" i="12"/>
  <c r="V47" i="12"/>
  <c r="V46" i="12" s="1"/>
  <c r="G49" i="12"/>
  <c r="G50" i="12"/>
  <c r="M50" i="12" s="1"/>
  <c r="I50" i="12"/>
  <c r="I49" i="12" s="1"/>
  <c r="K50" i="12"/>
  <c r="O50" i="12"/>
  <c r="O49" i="12" s="1"/>
  <c r="Q50" i="12"/>
  <c r="Q49" i="12" s="1"/>
  <c r="V50" i="12"/>
  <c r="G52" i="12"/>
  <c r="I52" i="12"/>
  <c r="K52" i="12"/>
  <c r="M52" i="12"/>
  <c r="O52" i="12"/>
  <c r="Q52" i="12"/>
  <c r="V52" i="12"/>
  <c r="G54" i="12"/>
  <c r="I54" i="12"/>
  <c r="K54" i="12"/>
  <c r="K49" i="12" s="1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V49" i="12" s="1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8" i="12"/>
  <c r="M68" i="12"/>
  <c r="V68" i="12"/>
  <c r="G69" i="12"/>
  <c r="I69" i="12"/>
  <c r="I68" i="12" s="1"/>
  <c r="K69" i="12"/>
  <c r="K68" i="12" s="1"/>
  <c r="M69" i="12"/>
  <c r="O69" i="12"/>
  <c r="O68" i="12" s="1"/>
  <c r="Q69" i="12"/>
  <c r="Q68" i="12" s="1"/>
  <c r="V69" i="12"/>
  <c r="I71" i="12"/>
  <c r="G72" i="12"/>
  <c r="M72" i="12" s="1"/>
  <c r="I72" i="12"/>
  <c r="K72" i="12"/>
  <c r="K71" i="12" s="1"/>
  <c r="O72" i="12"/>
  <c r="Q72" i="12"/>
  <c r="Q71" i="12" s="1"/>
  <c r="V72" i="12"/>
  <c r="V71" i="12" s="1"/>
  <c r="G74" i="12"/>
  <c r="M74" i="12" s="1"/>
  <c r="I74" i="12"/>
  <c r="K74" i="12"/>
  <c r="O74" i="12"/>
  <c r="O71" i="12" s="1"/>
  <c r="Q74" i="12"/>
  <c r="V74" i="12"/>
  <c r="O76" i="12"/>
  <c r="G77" i="12"/>
  <c r="G76" i="12" s="1"/>
  <c r="I77" i="12"/>
  <c r="K77" i="12"/>
  <c r="K76" i="12" s="1"/>
  <c r="M77" i="12"/>
  <c r="O77" i="12"/>
  <c r="Q77" i="12"/>
  <c r="Q76" i="12" s="1"/>
  <c r="V77" i="12"/>
  <c r="V76" i="12" s="1"/>
  <c r="G78" i="12"/>
  <c r="M78" i="12" s="1"/>
  <c r="I78" i="12"/>
  <c r="I76" i="12" s="1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G81" i="12" s="1"/>
  <c r="I82" i="12"/>
  <c r="I81" i="12" s="1"/>
  <c r="K82" i="12"/>
  <c r="M82" i="12"/>
  <c r="O82" i="12"/>
  <c r="O81" i="12" s="1"/>
  <c r="Q82" i="12"/>
  <c r="V82" i="12"/>
  <c r="V81" i="12" s="1"/>
  <c r="G84" i="12"/>
  <c r="I84" i="12"/>
  <c r="K84" i="12"/>
  <c r="K81" i="12" s="1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Q81" i="12" s="1"/>
  <c r="V92" i="12"/>
  <c r="AE95" i="12"/>
  <c r="I20" i="1"/>
  <c r="I19" i="1"/>
  <c r="I18" i="1"/>
  <c r="I17" i="1"/>
  <c r="F42" i="1"/>
  <c r="G42" i="1"/>
  <c r="G25" i="1" s="1"/>
  <c r="A2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59" i="1"/>
  <c r="J54" i="1" s="1"/>
  <c r="A26" i="1"/>
  <c r="G26" i="1"/>
  <c r="G28" i="1"/>
  <c r="G23" i="1"/>
  <c r="M71" i="12"/>
  <c r="M8" i="12"/>
  <c r="M81" i="12"/>
  <c r="M76" i="12"/>
  <c r="M49" i="12"/>
  <c r="M47" i="12"/>
  <c r="M46" i="12" s="1"/>
  <c r="G71" i="12"/>
  <c r="G31" i="12"/>
  <c r="AF95" i="12"/>
  <c r="H42" i="1"/>
  <c r="J40" i="1"/>
  <c r="J41" i="1"/>
  <c r="J39" i="1"/>
  <c r="J42" i="1" s="1"/>
  <c r="J53" i="1" l="1"/>
  <c r="J50" i="1"/>
  <c r="J58" i="1"/>
  <c r="J51" i="1"/>
  <c r="J55" i="1"/>
  <c r="J57" i="1"/>
  <c r="J52" i="1"/>
  <c r="J56" i="1"/>
  <c r="J49" i="1"/>
  <c r="A23" i="1"/>
  <c r="J59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0EB9206E-5DF8-4745-BD3B-9AFE1C54B1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4A7B53-E792-484E-A443-605196502C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<sst xmlns="http://schemas.openxmlformats.org/spreadsheetml/2006/main" count="520" uniqueCount="233">
  <si>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</si>
  <si>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</si>
  <si>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</si>
  <si>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</si>
  <si>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</si>
  <si>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</si>
  <si>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</si>
  <si>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</si>
  <si>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</si>
  <si>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</si>
  <si>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</si>
  <si>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</si>
  <si>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</si>
  <si>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</si>
  <si>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</si>
  <si>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</si>
  <si>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</si>
  <si>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</si>
  <si>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</si>
  <si>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</si>
  <si>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</si>
  <si>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</si>
  <si>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</si>
  <si>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</si>
  <si>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</si>
  <si>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</si>
  <si>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</si>
  <si>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</si>
  <si>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</si>
  <si>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</si>
  <si>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</si>
  <si>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</si>
  <si>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</si>
  <si>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</si>
  <si>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</si>
  <si>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</si>
  <si>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</si>
  <si>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</si>
  <si>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</si>
  <si>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</si>
  <si>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</si>
  <si>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</si>
  <si>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</si>
  <si>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01.1</t>
  </si>
  <si>
    <t>Studna, Svatopetrská 18</t>
  </si>
  <si>
    <t>01</t>
  </si>
  <si>
    <t>BRNO - KOMÁROV, Svatopetrská 18</t>
  </si>
  <si>
    <t>Objekt:</t>
  </si>
  <si>
    <t>Rozpočet:</t>
  </si>
  <si>
    <t>Studna - Svatopetrská</t>
  </si>
  <si>
    <t>Statutární město Brno</t>
  </si>
  <si>
    <t>Dominikánské náměstí 196/1</t>
  </si>
  <si>
    <t>Brno-město</t>
  </si>
  <si>
    <t>60200</t>
  </si>
  <si>
    <t>44992785</t>
  </si>
  <si>
    <t>CZ44992785</t>
  </si>
  <si>
    <t>R-ateliér, s.r.o.</t>
  </si>
  <si>
    <t>Botanická 827/44</t>
  </si>
  <si>
    <t>Brno-Veveří</t>
  </si>
  <si>
    <t>49433733</t>
  </si>
  <si>
    <t>Stavba</t>
  </si>
  <si>
    <t>Celkem za stavbu</t>
  </si>
  <si>
    <t>CZK</t>
  </si>
  <si>
    <t>Rekapitulace dílů</t>
  </si>
  <si>
    <t>Typ dílu</t>
  </si>
  <si>
    <t>211</t>
  </si>
  <si>
    <t>Studna</t>
  </si>
  <si>
    <t>5</t>
  </si>
  <si>
    <t>Komunikace</t>
  </si>
  <si>
    <t>62</t>
  </si>
  <si>
    <t>Úpravy povrchů vnější</t>
  </si>
  <si>
    <t>8</t>
  </si>
  <si>
    <t>Trubní vedení</t>
  </si>
  <si>
    <t>98</t>
  </si>
  <si>
    <t>Demolice</t>
  </si>
  <si>
    <t>767</t>
  </si>
  <si>
    <t>Konstrukce zámečnické</t>
  </si>
  <si>
    <t>795</t>
  </si>
  <si>
    <t>Výtvarné dílo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</si>
  <si>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</si>
  <si>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</si>
  <si>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</si>
  <si>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</si>
  <si>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</si>
  <si>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</si>
  <si>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</si>
  <si>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</si>
  <si>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</si>
  <si>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</si>
  <si>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</si>
  <si>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</si>
  <si>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</si>
  <si>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</si>
  <si>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</si>
  <si>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</si>
  <si>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</si>
  <si>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</si>
  <si>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</si>
  <si>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</si>
  <si>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</si>
  <si>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</si>
  <si>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</si>
  <si>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</si>
  <si>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</si>
  <si>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</si>
  <si>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</si>
  <si>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</si>
  <si>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</si>
  <si>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</si>
  <si>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</si>
  <si>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</si>
  <si>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</si>
  <si>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</si>
  <si>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242 231</t>
  </si>
  <si>
    <t>Dozdívka otvorů a kaveren ve studni z historických cihel</t>
  </si>
  <si>
    <t>soubor</t>
  </si>
  <si>
    <t>Vlastní</t>
  </si>
  <si>
    <t>Indiv</t>
  </si>
  <si>
    <t>OPN</t>
  </si>
  <si>
    <t>POL13_0</t>
  </si>
  <si>
    <t>Provedení dle PD.</t>
  </si>
  <si>
    <t>POP</t>
  </si>
  <si>
    <t>242 232</t>
  </si>
  <si>
    <t>Zdivo pláště studny z historických cihel 4 šáry zdiva tl.45 cm</t>
  </si>
  <si>
    <t>m3</t>
  </si>
  <si>
    <t>242 32</t>
  </si>
  <si>
    <t>Kompletní konstrukce z betonu pohledového C30/37 ŽB válec vč.jemného pemrlování a antigrafit.úpravy</t>
  </si>
  <si>
    <t>pi*1,83*0,23*1,30</t>
  </si>
  <si>
    <t>VV</t>
  </si>
  <si>
    <t>242 323</t>
  </si>
  <si>
    <t>Kompletní konstrukce z betonu pohledového. C30/37 vodostavebního, zastropení studny</t>
  </si>
  <si>
    <t>pi*(3,925^2-0,6^2)/4*0,20</t>
  </si>
  <si>
    <t>417 32</t>
  </si>
  <si>
    <t>Ztužující věnec ŽB beton C 30/370, 45 x 30 cm bednění, výztuž</t>
  </si>
  <si>
    <t>m</t>
  </si>
  <si>
    <t>koruna zdi studny : 2*pi*2,075</t>
  </si>
  <si>
    <t>631 32-01</t>
  </si>
  <si>
    <t>Mazanina z betonu  C20/25, tl. 10 cm s broušeným povrchem</t>
  </si>
  <si>
    <t>m2</t>
  </si>
  <si>
    <t>pi*(3,925^2-2,06^2)/4</t>
  </si>
  <si>
    <t>591 21</t>
  </si>
  <si>
    <t>Komunikace z odsekové dlažby vč.podkladní vrstvy</t>
  </si>
  <si>
    <t>hutněné kamenivo v tl.200 mm : pi*4,925*1,0</t>
  </si>
  <si>
    <t>591 22</t>
  </si>
  <si>
    <t>Úprava zelené plochy po dokončení konstrukcí vč.podkladní vrstvy</t>
  </si>
  <si>
    <t>62745OA0</t>
  </si>
  <si>
    <t>SPÁROVÁNÍ STARÉHO ZDIVA MVC</t>
  </si>
  <si>
    <t>M2</t>
  </si>
  <si>
    <t>RTS 21/ I</t>
  </si>
  <si>
    <t>EXP 20</t>
  </si>
  <si>
    <t>Agregovaná položka</t>
  </si>
  <si>
    <t>POL2_</t>
  </si>
  <si>
    <t>položka zahrnuje:</t>
  </si>
  <si>
    <t>dodávku veškerého materiálu potřebného pro předepsanou úpravu v předepsané kvalitě</t>
  </si>
  <si>
    <t>vyčištění spar (vyškrábání), vypláchnutí spar vodou, očištění povrchu</t>
  </si>
  <si>
    <t>spárování</t>
  </si>
  <si>
    <t>odklizení suti a přebytečného materiálu</t>
  </si>
  <si>
    <t>potřebná lešení</t>
  </si>
  <si>
    <t>pi*3,025*(4,0-4*0,075)</t>
  </si>
  <si>
    <t>894423111D00</t>
  </si>
  <si>
    <t>Dmt. betonových dílců šachet do 2,0 t</t>
  </si>
  <si>
    <t>kus</t>
  </si>
  <si>
    <t>Práce</t>
  </si>
  <si>
    <t>POL1_</t>
  </si>
  <si>
    <t>stáv.zastropení studny : 2</t>
  </si>
  <si>
    <t>89915OA0</t>
  </si>
  <si>
    <t>STUPADLA (A POD)</t>
  </si>
  <si>
    <t>KUS</t>
  </si>
  <si>
    <t>- Položka zahrnuje veškerý materiál, výrobky a polotovary, včetně mimostaveništní a vnitrostaveništní dopravy (rovněž přesuny), včetně naložení a složení, uložení.</t>
  </si>
  <si>
    <t>981331111R00</t>
  </si>
  <si>
    <t>Bourání studní z cihel.zdiva postup. rozebráním</t>
  </si>
  <si>
    <t>pi*3,475*0,45*0,3</t>
  </si>
  <si>
    <t>767+5531</t>
  </si>
  <si>
    <t>Podesta ve studni - ocelový pororošt pozinkovaný tl.30mm  D+M</t>
  </si>
  <si>
    <t>767+5532</t>
  </si>
  <si>
    <t>Podkonstrukce plošiny z profilů  I120 vč.povrchové úpravy - nátěr grafitovou barvou   D+M</t>
  </si>
  <si>
    <t>767+5533</t>
  </si>
  <si>
    <t>Zábradlí plošiny z  trubek prům.30 mm vč. povrchové úpravy - nátěr grafitovou barvou D+M</t>
  </si>
  <si>
    <t>767+5534</t>
  </si>
  <si>
    <t>Stávající profily  I160 ve studni - očištění od rzi a nový nátěr grafitovou barvou</t>
  </si>
  <si>
    <t>767+5535</t>
  </si>
  <si>
    <t>Lemování nerez.páskem tl.10 mm kolem odsekové dlažby  vč.podbetonování, D+M</t>
  </si>
  <si>
    <t>pi*6,0</t>
  </si>
  <si>
    <t>767+5536</t>
  </si>
  <si>
    <t>Osazení nerezového pásku  30x15 mm ve vrsrvě broušeného betonu  D+M</t>
  </si>
  <si>
    <t>767+5537</t>
  </si>
  <si>
    <t>Ocelový infopanel 500/2200mm vč.oboustr.opláštění smaltovaným plechem    D+M</t>
  </si>
  <si>
    <t>ks</t>
  </si>
  <si>
    <t>vč.2 ks kamenných trubek DN 250/750mm vyplněných betonem.</t>
  </si>
  <si>
    <t>767+5538</t>
  </si>
  <si>
    <t>Osazení kompozitního poklopu vč.dodávky poklopu Js 600 mm zatíž.A15</t>
  </si>
  <si>
    <t xml:space="preserve"> D+M Ocelová skulptura TŘI ŘEKY - komplet, konstr.vč.přikotvení k základ.plotně</t>
  </si>
  <si>
    <t>kpl.</t>
  </si>
  <si>
    <t>Venkovní sloupkové svítidlo Al koroziodolné, prům.115mm, výška 600 mm  D+M</t>
  </si>
  <si>
    <t>M21-1</t>
  </si>
  <si>
    <t>Kabel, uložení do země, úprava na sloupu VO, napojení na výtvarné dílo  D+M</t>
  </si>
  <si>
    <t>979086112R00</t>
  </si>
  <si>
    <t>Nakládání nebo překládání suti a vybouraných hmot</t>
  </si>
  <si>
    <t>t</t>
  </si>
  <si>
    <t>Přesun suti</t>
  </si>
  <si>
    <t>POL8_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</si>
  <si>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</si>
  <si>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</si>
  <si>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</si>
  <si>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</si>
  <si>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</si>
  <si>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 - železobeton</t>
  </si>
  <si>
    <t>004111020R</t>
  </si>
  <si>
    <t xml:space="preserve">Vypracování projektové dokumentace </t>
  </si>
  <si>
    <t>Soubor</t>
  </si>
  <si>
    <t>VRN</t>
  </si>
  <si>
    <t>POL99_8</t>
  </si>
  <si>
    <t>Náklady spojené s vypracováním dílenské projektové dokumentace.</t>
  </si>
  <si>
    <t>005121 R</t>
  </si>
  <si>
    <t>Zařízení staveniště</t>
  </si>
  <si>
    <t>POL99_2</t>
  </si>
  <si>
    <t>Veškeré náklady spojené s vybudováním, provozem a odstraněním zařízení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</si>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</sst>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9" t="s">
        <v>24</v>
      </c>
      <c r="C2" s="110"/>
      <c r="D2" s="111" t="s">
        <v>45</v>
      </c>
      <c r="E2" s="112" t="s">
        <v>49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47</v>
      </c>
      <c r="C3" s="110"/>
      <c r="D3" s="116" t="s">
        <v>45</v>
      </c>
      <c r="E3" s="117" t="s">
        <v>46</v>
      </c>
      <c r="F3" s="118"/>
      <c r="G3" s="118"/>
      <c r="H3" s="118"/>
      <c r="I3" s="118"/>
      <c r="J3" s="119"/>
    </row>
    <row r="4" spans="1:15" ht="23.25" customHeight="1" x14ac:dyDescent="0.2">
      <c r="A4" s="105">
        <v>13777</v>
      </c>
      <c r="B4" s="120" t="s">
        <v>48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23</v>
      </c>
      <c r="D5" s="126" t="s">
        <v>50</v>
      </c>
      <c r="E5" s="88"/>
      <c r="F5" s="88"/>
      <c r="G5" s="88"/>
      <c r="H5" s="18" t="s">
        <v>42</v>
      </c>
      <c r="I5" s="128" t="s">
        <v>54</v>
      </c>
      <c r="J5" s="8"/>
    </row>
    <row r="6" spans="1:15" ht="15.75" customHeight="1" x14ac:dyDescent="0.2">
      <c r="A6" s="2"/>
      <c r="B6" s="28"/>
      <c r="C6" s="53"/>
      <c r="D6" s="108" t="s">
        <v>51</v>
      </c>
      <c r="E6" s="89"/>
      <c r="F6" s="89"/>
      <c r="G6" s="89"/>
      <c r="H6" s="18" t="s">
        <v>36</v>
      </c>
      <c r="I6" s="128" t="s">
        <v>55</v>
      </c>
      <c r="J6" s="8"/>
    </row>
    <row r="7" spans="1:15" ht="15.75" customHeight="1" x14ac:dyDescent="0.2">
      <c r="A7" s="2"/>
      <c r="B7" s="29"/>
      <c r="C7" s="54"/>
      <c r="D7" s="106" t="s">
        <v>53</v>
      </c>
      <c r="E7" s="127" t="s">
        <v>52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07" t="s">
        <v>56</v>
      </c>
      <c r="H8" s="18" t="s">
        <v>42</v>
      </c>
      <c r="I8" s="128" t="s">
        <v>59</v>
      </c>
      <c r="J8" s="8"/>
    </row>
    <row r="9" spans="1:15" ht="15.75" hidden="1" customHeight="1" x14ac:dyDescent="0.2">
      <c r="A9" s="2"/>
      <c r="B9" s="2"/>
      <c r="D9" s="107" t="s">
        <v>57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106" t="s">
        <v>53</v>
      </c>
      <c r="E10" s="129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0"/>
      <c r="E11" s="130"/>
      <c r="F11" s="130"/>
      <c r="G11" s="130"/>
      <c r="H11" s="18" t="s">
        <v>42</v>
      </c>
      <c r="I11" s="135"/>
      <c r="J11" s="8"/>
    </row>
    <row r="12" spans="1:15" ht="15.75" customHeight="1" x14ac:dyDescent="0.2">
      <c r="A12" s="2"/>
      <c r="B12" s="28"/>
      <c r="C12" s="53"/>
      <c r="D12" s="131"/>
      <c r="E12" s="131"/>
      <c r="F12" s="131"/>
      <c r="G12" s="131"/>
      <c r="H12" s="18" t="s">
        <v>36</v>
      </c>
      <c r="I12" s="135"/>
      <c r="J12" s="8"/>
    </row>
    <row r="13" spans="1:15" ht="15.75" customHeight="1" x14ac:dyDescent="0.2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">
      <c r="A16" s="197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SUMIF(F49:F58,A16,I49:I58)+SUMIF(F49:F58,"PSU",I49:I58)</f>
        <v>0</v>
      </c>
      <c r="J16" s="82"/>
    </row>
    <row r="17" spans="1:10" ht="23.25" customHeight="1" x14ac:dyDescent="0.2">
      <c r="A17" s="197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SUMIF(F49:F58,A17,I49:I58)</f>
        <v>0</v>
      </c>
      <c r="J17" s="82"/>
    </row>
    <row r="18" spans="1:10" ht="23.25" customHeight="1" x14ac:dyDescent="0.2">
      <c r="A18" s="197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SUMIF(F49:F58,A18,I49:I58)</f>
        <v>0</v>
      </c>
      <c r="J18" s="82"/>
    </row>
    <row r="19" spans="1:10" ht="23.25" customHeight="1" x14ac:dyDescent="0.2">
      <c r="A19" s="197" t="s">
        <v>85</v>
      </c>
      <c r="B19" s="38" t="s">
        <v>29</v>
      </c>
      <c r="C19" s="59"/>
      <c r="D19" s="60"/>
      <c r="E19" s="80"/>
      <c r="F19" s="81"/>
      <c r="G19" s="80"/>
      <c r="H19" s="81"/>
      <c r="I19" s="80">
        <f>SUMIF(F49:F58,A19,I49:I58)</f>
        <v>0</v>
      </c>
      <c r="J19" s="82"/>
    </row>
    <row r="20" spans="1:10" ht="23.25" customHeight="1" x14ac:dyDescent="0.2">
      <c r="A20" s="197" t="s">
        <v>84</v>
      </c>
      <c r="B20" s="38" t="s">
        <v>30</v>
      </c>
      <c r="C20" s="59"/>
      <c r="D20" s="60"/>
      <c r="E20" s="80"/>
      <c r="F20" s="81"/>
      <c r="G20" s="80"/>
      <c r="H20" s="81"/>
      <c r="I20" s="80">
        <f>SUMIF(F49:F58,A20,I49:I58)</f>
        <v>0</v>
      </c>
      <c r="J20" s="82"/>
    </row>
    <row r="21" spans="1:10" ht="23.25" customHeight="1" x14ac:dyDescent="0.2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60</v>
      </c>
      <c r="C39" s="149"/>
      <c r="D39" s="149"/>
      <c r="E39" s="149"/>
      <c r="F39" s="150">
        <f>'01 01.1 Pol'!AE95</f>
        <v>0</v>
      </c>
      <c r="G39" s="151">
        <f>'01 01.1 Pol'!AF95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'01 01.1 Pol'!AE95</f>
        <v>0</v>
      </c>
      <c r="G40" s="157">
        <f>'01 01.1 Pol'!AF95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01.1 Pol'!AE95</f>
        <v>0</v>
      </c>
      <c r="G41" s="152">
        <f>'01 01.1 Pol'!AF95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61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63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64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65</v>
      </c>
      <c r="C49" s="186" t="s">
        <v>66</v>
      </c>
      <c r="D49" s="187"/>
      <c r="E49" s="187"/>
      <c r="F49" s="193" t="s">
        <v>26</v>
      </c>
      <c r="G49" s="194"/>
      <c r="H49" s="194"/>
      <c r="I49" s="194">
        <f>'01 01.1 Pol'!G8</f>
        <v>0</v>
      </c>
      <c r="J49" s="191" t="str">
        <f>IF(I59=0,"",I49/I59*100)</f>
        <v/>
      </c>
    </row>
    <row r="50" spans="1:10" ht="36.75" customHeight="1" x14ac:dyDescent="0.2">
      <c r="A50" s="180"/>
      <c r="B50" s="185" t="s">
        <v>67</v>
      </c>
      <c r="C50" s="186" t="s">
        <v>68</v>
      </c>
      <c r="D50" s="187"/>
      <c r="E50" s="187"/>
      <c r="F50" s="193" t="s">
        <v>26</v>
      </c>
      <c r="G50" s="194"/>
      <c r="H50" s="194"/>
      <c r="I50" s="194">
        <f>'01 01.1 Pol'!G25</f>
        <v>0</v>
      </c>
      <c r="J50" s="191" t="str">
        <f>IF(I59=0,"",I50/I59*100)</f>
        <v/>
      </c>
    </row>
    <row r="51" spans="1:10" ht="36.75" customHeight="1" x14ac:dyDescent="0.2">
      <c r="A51" s="180"/>
      <c r="B51" s="185" t="s">
        <v>69</v>
      </c>
      <c r="C51" s="186" t="s">
        <v>70</v>
      </c>
      <c r="D51" s="187"/>
      <c r="E51" s="187"/>
      <c r="F51" s="193" t="s">
        <v>26</v>
      </c>
      <c r="G51" s="194"/>
      <c r="H51" s="194"/>
      <c r="I51" s="194">
        <f>'01 01.1 Pol'!G31</f>
        <v>0</v>
      </c>
      <c r="J51" s="191" t="str">
        <f>IF(I59=0,"",I51/I59*100)</f>
        <v/>
      </c>
    </row>
    <row r="52" spans="1:10" ht="36.75" customHeight="1" x14ac:dyDescent="0.2">
      <c r="A52" s="180"/>
      <c r="B52" s="185" t="s">
        <v>71</v>
      </c>
      <c r="C52" s="186" t="s">
        <v>72</v>
      </c>
      <c r="D52" s="187"/>
      <c r="E52" s="187"/>
      <c r="F52" s="193" t="s">
        <v>26</v>
      </c>
      <c r="G52" s="194"/>
      <c r="H52" s="194"/>
      <c r="I52" s="194">
        <f>'01 01.1 Pol'!G40</f>
        <v>0</v>
      </c>
      <c r="J52" s="191" t="str">
        <f>IF(I59=0,"",I52/I59*100)</f>
        <v/>
      </c>
    </row>
    <row r="53" spans="1:10" ht="36.75" customHeight="1" x14ac:dyDescent="0.2">
      <c r="A53" s="180"/>
      <c r="B53" s="185" t="s">
        <v>73</v>
      </c>
      <c r="C53" s="186" t="s">
        <v>74</v>
      </c>
      <c r="D53" s="187"/>
      <c r="E53" s="187"/>
      <c r="F53" s="193" t="s">
        <v>26</v>
      </c>
      <c r="G53" s="194"/>
      <c r="H53" s="194"/>
      <c r="I53" s="194">
        <f>'01 01.1 Pol'!G46</f>
        <v>0</v>
      </c>
      <c r="J53" s="191" t="str">
        <f>IF(I59=0,"",I53/I59*100)</f>
        <v/>
      </c>
    </row>
    <row r="54" spans="1:10" ht="36.75" customHeight="1" x14ac:dyDescent="0.2">
      <c r="A54" s="180"/>
      <c r="B54" s="185" t="s">
        <v>75</v>
      </c>
      <c r="C54" s="186" t="s">
        <v>76</v>
      </c>
      <c r="D54" s="187"/>
      <c r="E54" s="187"/>
      <c r="F54" s="193" t="s">
        <v>27</v>
      </c>
      <c r="G54" s="194"/>
      <c r="H54" s="194"/>
      <c r="I54" s="194">
        <f>'01 01.1 Pol'!G49</f>
        <v>0</v>
      </c>
      <c r="J54" s="191" t="str">
        <f>IF(I59=0,"",I54/I59*100)</f>
        <v/>
      </c>
    </row>
    <row r="55" spans="1:10" ht="36.75" customHeight="1" x14ac:dyDescent="0.2">
      <c r="A55" s="180"/>
      <c r="B55" s="185" t="s">
        <v>77</v>
      </c>
      <c r="C55" s="186" t="s">
        <v>78</v>
      </c>
      <c r="D55" s="187"/>
      <c r="E55" s="187"/>
      <c r="F55" s="193" t="s">
        <v>27</v>
      </c>
      <c r="G55" s="194"/>
      <c r="H55" s="194"/>
      <c r="I55" s="194">
        <f>'01 01.1 Pol'!G68</f>
        <v>0</v>
      </c>
      <c r="J55" s="191" t="str">
        <f>IF(I59=0,"",I55/I59*100)</f>
        <v/>
      </c>
    </row>
    <row r="56" spans="1:10" ht="36.75" customHeight="1" x14ac:dyDescent="0.2">
      <c r="A56" s="180"/>
      <c r="B56" s="185" t="s">
        <v>79</v>
      </c>
      <c r="C56" s="186" t="s">
        <v>80</v>
      </c>
      <c r="D56" s="187"/>
      <c r="E56" s="187"/>
      <c r="F56" s="193" t="s">
        <v>28</v>
      </c>
      <c r="G56" s="194"/>
      <c r="H56" s="194"/>
      <c r="I56" s="194">
        <f>'01 01.1 Pol'!G71</f>
        <v>0</v>
      </c>
      <c r="J56" s="191" t="str">
        <f>IF(I59=0,"",I56/I59*100)</f>
        <v/>
      </c>
    </row>
    <row r="57" spans="1:10" ht="36.75" customHeight="1" x14ac:dyDescent="0.2">
      <c r="A57" s="180"/>
      <c r="B57" s="185" t="s">
        <v>81</v>
      </c>
      <c r="C57" s="186" t="s">
        <v>82</v>
      </c>
      <c r="D57" s="187"/>
      <c r="E57" s="187"/>
      <c r="F57" s="193" t="s">
        <v>83</v>
      </c>
      <c r="G57" s="194"/>
      <c r="H57" s="194"/>
      <c r="I57" s="194">
        <f>'01 01.1 Pol'!G76</f>
        <v>0</v>
      </c>
      <c r="J57" s="191" t="str">
        <f>IF(I59=0,"",I57/I59*100)</f>
        <v/>
      </c>
    </row>
    <row r="58" spans="1:10" ht="36.75" customHeight="1" x14ac:dyDescent="0.2">
      <c r="A58" s="180"/>
      <c r="B58" s="185" t="s">
        <v>84</v>
      </c>
      <c r="C58" s="186" t="s">
        <v>30</v>
      </c>
      <c r="D58" s="187"/>
      <c r="E58" s="187"/>
      <c r="F58" s="193" t="s">
        <v>84</v>
      </c>
      <c r="G58" s="194"/>
      <c r="H58" s="194"/>
      <c r="I58" s="194">
        <f>'01 01.1 Pol'!G81</f>
        <v>0</v>
      </c>
      <c r="J58" s="191" t="str">
        <f>IF(I59=0,"",I58/I59*100)</f>
        <v/>
      </c>
    </row>
    <row r="59" spans="1:10" ht="25.5" customHeight="1" x14ac:dyDescent="0.2">
      <c r="A59" s="181"/>
      <c r="B59" s="188" t="s">
        <v>1</v>
      </c>
      <c r="C59" s="189"/>
      <c r="D59" s="190"/>
      <c r="E59" s="190"/>
      <c r="F59" s="195"/>
      <c r="G59" s="196"/>
      <c r="H59" s="196"/>
      <c r="I59" s="196">
        <f>SUM(I49:I58)</f>
        <v>0</v>
      </c>
      <c r="J59" s="192">
        <f>SUM(J49:J58)</f>
        <v>0</v>
      </c>
    </row>
    <row r="60" spans="1:10" x14ac:dyDescent="0.2">
      <c r="F60" s="136"/>
      <c r="G60" s="136"/>
      <c r="H60" s="136"/>
      <c r="I60" s="136"/>
      <c r="J60" s="137"/>
    </row>
    <row r="61" spans="1:10" x14ac:dyDescent="0.2">
      <c r="F61" s="136"/>
      <c r="G61" s="136"/>
      <c r="H61" s="136"/>
      <c r="I61" s="136"/>
      <c r="J61" s="137"/>
    </row>
    <row r="62" spans="1:10" x14ac:dyDescent="0.2">
      <c r="F62" s="136"/>
      <c r="G62" s="136"/>
      <c r="H62" s="136"/>
      <c r="I62" s="136"/>
      <c r="J62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10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B2B6-8D3E-468C-A762-3248CC119E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86</v>
      </c>
    </row>
    <row r="2" spans="1:60" ht="24.95" customHeight="1" x14ac:dyDescent="0.2">
      <c r="A2" s="199" t="s">
        <v>8</v>
      </c>
      <c r="B2" s="49" t="s">
        <v>45</v>
      </c>
      <c r="C2" s="202" t="s">
        <v>49</v>
      </c>
      <c r="D2" s="200"/>
      <c r="E2" s="200"/>
      <c r="F2" s="200"/>
      <c r="G2" s="201"/>
      <c r="AG2" t="s">
        <v>87</v>
      </c>
    </row>
    <row r="3" spans="1:60" ht="24.95" customHeight="1" x14ac:dyDescent="0.2">
      <c r="A3" s="199" t="s">
        <v>9</v>
      </c>
      <c r="B3" s="49" t="s">
        <v>45</v>
      </c>
      <c r="C3" s="202" t="s">
        <v>46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10</v>
      </c>
      <c r="B4" s="204" t="s">
        <v>43</v>
      </c>
      <c r="C4" s="205" t="s">
        <v>44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31</v>
      </c>
      <c r="H6" s="212" t="s">
        <v>32</v>
      </c>
      <c r="I6" s="212" t="s">
        <v>96</v>
      </c>
      <c r="J6" s="212" t="s">
        <v>33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7" t="s">
        <v>111</v>
      </c>
      <c r="B8" s="238" t="s">
        <v>65</v>
      </c>
      <c r="C8" s="259" t="s">
        <v>66</v>
      </c>
      <c r="D8" s="239"/>
      <c r="E8" s="240"/>
      <c r="F8" s="241"/>
      <c r="G8" s="242">
        <f>SUMIF(AG9:AG24,"&lt;&gt;NOR",G9:G24)</f>
        <v>0</v>
      </c>
      <c r="H8" s="236"/>
      <c r="I8" s="236">
        <f>SUM(I9:I24)</f>
        <v>0</v>
      </c>
      <c r="J8" s="236"/>
      <c r="K8" s="236">
        <f>SUM(K9:K24)</f>
        <v>0</v>
      </c>
      <c r="L8" s="236"/>
      <c r="M8" s="236">
        <f>SUM(M9:M24)</f>
        <v>0</v>
      </c>
      <c r="N8" s="236"/>
      <c r="O8" s="236">
        <f>SUM(O9:O24)</f>
        <v>0</v>
      </c>
      <c r="P8" s="236"/>
      <c r="Q8" s="236">
        <f>SUM(Q9:Q24)</f>
        <v>0</v>
      </c>
      <c r="R8" s="236"/>
      <c r="S8" s="236"/>
      <c r="T8" s="236"/>
      <c r="U8" s="236"/>
      <c r="V8" s="236">
        <f>SUM(V9:V24)</f>
        <v>0</v>
      </c>
      <c r="W8" s="236"/>
      <c r="X8" s="236"/>
      <c r="AG8" t="s">
        <v>112</v>
      </c>
    </row>
    <row r="9" spans="1:60" ht="22.5" outlineLevel="1" x14ac:dyDescent="0.2">
      <c r="A9" s="243">
        <v>1</v>
      </c>
      <c r="B9" s="244" t="s">
        <v>113</v>
      </c>
      <c r="C9" s="260" t="s">
        <v>114</v>
      </c>
      <c r="D9" s="245" t="s">
        <v>115</v>
      </c>
      <c r="E9" s="246">
        <v>1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116</v>
      </c>
      <c r="T9" s="232" t="s">
        <v>117</v>
      </c>
      <c r="U9" s="232">
        <v>0</v>
      </c>
      <c r="V9" s="232">
        <f>ROUND(E9*U9,2)</f>
        <v>0</v>
      </c>
      <c r="W9" s="232"/>
      <c r="X9" s="232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0"/>
      <c r="B10" s="231"/>
      <c r="C10" s="261" t="s">
        <v>120</v>
      </c>
      <c r="D10" s="249"/>
      <c r="E10" s="249"/>
      <c r="F10" s="249"/>
      <c r="G10" s="249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3">
        <v>2</v>
      </c>
      <c r="B11" s="244" t="s">
        <v>122</v>
      </c>
      <c r="C11" s="260" t="s">
        <v>123</v>
      </c>
      <c r="D11" s="245" t="s">
        <v>124</v>
      </c>
      <c r="E11" s="246">
        <v>1.5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116</v>
      </c>
      <c r="T11" s="232" t="s">
        <v>117</v>
      </c>
      <c r="U11" s="232">
        <v>0</v>
      </c>
      <c r="V11" s="232">
        <f>ROUND(E11*U11,2)</f>
        <v>0</v>
      </c>
      <c r="W11" s="232"/>
      <c r="X11" s="232" t="s">
        <v>118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0"/>
      <c r="B12" s="231"/>
      <c r="C12" s="261" t="s">
        <v>120</v>
      </c>
      <c r="D12" s="249"/>
      <c r="E12" s="249"/>
      <c r="F12" s="249"/>
      <c r="G12" s="249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3">
        <v>3</v>
      </c>
      <c r="B13" s="244" t="s">
        <v>125</v>
      </c>
      <c r="C13" s="260" t="s">
        <v>126</v>
      </c>
      <c r="D13" s="245" t="s">
        <v>124</v>
      </c>
      <c r="E13" s="246">
        <v>1.71899</v>
      </c>
      <c r="F13" s="247"/>
      <c r="G13" s="248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116</v>
      </c>
      <c r="T13" s="232" t="s">
        <v>117</v>
      </c>
      <c r="U13" s="232">
        <v>0</v>
      </c>
      <c r="V13" s="232">
        <f>ROUND(E13*U13,2)</f>
        <v>0</v>
      </c>
      <c r="W13" s="232"/>
      <c r="X13" s="232" t="s">
        <v>118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0"/>
      <c r="B14" s="231"/>
      <c r="C14" s="261" t="s">
        <v>120</v>
      </c>
      <c r="D14" s="249"/>
      <c r="E14" s="249"/>
      <c r="F14" s="249"/>
      <c r="G14" s="249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0"/>
      <c r="B15" s="231"/>
      <c r="C15" s="262" t="s">
        <v>127</v>
      </c>
      <c r="D15" s="234"/>
      <c r="E15" s="235">
        <v>1.71899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3"/>
      <c r="Z15" s="213"/>
      <c r="AA15" s="213"/>
      <c r="AB15" s="213"/>
      <c r="AC15" s="213"/>
      <c r="AD15" s="213"/>
      <c r="AE15" s="213"/>
      <c r="AF15" s="213"/>
      <c r="AG15" s="213" t="s">
        <v>128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3">
        <v>4</v>
      </c>
      <c r="B16" s="244" t="s">
        <v>129</v>
      </c>
      <c r="C16" s="260" t="s">
        <v>130</v>
      </c>
      <c r="D16" s="245" t="s">
        <v>124</v>
      </c>
      <c r="E16" s="246">
        <v>2.3633600000000001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116</v>
      </c>
      <c r="T16" s="232" t="s">
        <v>117</v>
      </c>
      <c r="U16" s="232">
        <v>0</v>
      </c>
      <c r="V16" s="232">
        <f>ROUND(E16*U16,2)</f>
        <v>0</v>
      </c>
      <c r="W16" s="232"/>
      <c r="X16" s="232" t="s">
        <v>118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119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0"/>
      <c r="B17" s="231"/>
      <c r="C17" s="261" t="s">
        <v>120</v>
      </c>
      <c r="D17" s="249"/>
      <c r="E17" s="249"/>
      <c r="F17" s="249"/>
      <c r="G17" s="249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3"/>
      <c r="Z17" s="213"/>
      <c r="AA17" s="213"/>
      <c r="AB17" s="213"/>
      <c r="AC17" s="213"/>
      <c r="AD17" s="213"/>
      <c r="AE17" s="213"/>
      <c r="AF17" s="213"/>
      <c r="AG17" s="213" t="s">
        <v>121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0"/>
      <c r="B18" s="231"/>
      <c r="C18" s="262" t="s">
        <v>131</v>
      </c>
      <c r="D18" s="234"/>
      <c r="E18" s="235">
        <v>2.3633600000000001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3"/>
      <c r="Z18" s="213"/>
      <c r="AA18" s="213"/>
      <c r="AB18" s="213"/>
      <c r="AC18" s="213"/>
      <c r="AD18" s="213"/>
      <c r="AE18" s="213"/>
      <c r="AF18" s="213"/>
      <c r="AG18" s="213" t="s">
        <v>128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3">
        <v>5</v>
      </c>
      <c r="B19" s="244" t="s">
        <v>132</v>
      </c>
      <c r="C19" s="260" t="s">
        <v>133</v>
      </c>
      <c r="D19" s="245" t="s">
        <v>134</v>
      </c>
      <c r="E19" s="246">
        <v>13.037610000000001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116</v>
      </c>
      <c r="T19" s="232" t="s">
        <v>117</v>
      </c>
      <c r="U19" s="232">
        <v>0</v>
      </c>
      <c r="V19" s="232">
        <f>ROUND(E19*U19,2)</f>
        <v>0</v>
      </c>
      <c r="W19" s="232"/>
      <c r="X19" s="232" t="s">
        <v>118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0"/>
      <c r="B20" s="231"/>
      <c r="C20" s="261" t="s">
        <v>120</v>
      </c>
      <c r="D20" s="249"/>
      <c r="E20" s="249"/>
      <c r="F20" s="249"/>
      <c r="G20" s="249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3"/>
      <c r="Z20" s="213"/>
      <c r="AA20" s="213"/>
      <c r="AB20" s="213"/>
      <c r="AC20" s="213"/>
      <c r="AD20" s="213"/>
      <c r="AE20" s="213"/>
      <c r="AF20" s="213"/>
      <c r="AG20" s="213" t="s">
        <v>121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0"/>
      <c r="B21" s="231"/>
      <c r="C21" s="262" t="s">
        <v>135</v>
      </c>
      <c r="D21" s="234"/>
      <c r="E21" s="235">
        <v>13.037610000000001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3"/>
      <c r="Z21" s="213"/>
      <c r="AA21" s="213"/>
      <c r="AB21" s="213"/>
      <c r="AC21" s="213"/>
      <c r="AD21" s="213"/>
      <c r="AE21" s="213"/>
      <c r="AF21" s="213"/>
      <c r="AG21" s="213" t="s">
        <v>128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3">
        <v>6</v>
      </c>
      <c r="B22" s="244" t="s">
        <v>136</v>
      </c>
      <c r="C22" s="260" t="s">
        <v>137</v>
      </c>
      <c r="D22" s="245" t="s">
        <v>138</v>
      </c>
      <c r="E22" s="246">
        <v>8.7666299999999993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116</v>
      </c>
      <c r="T22" s="232" t="s">
        <v>117</v>
      </c>
      <c r="U22" s="232">
        <v>0</v>
      </c>
      <c r="V22" s="232">
        <f>ROUND(E22*U22,2)</f>
        <v>0</v>
      </c>
      <c r="W22" s="232"/>
      <c r="X22" s="232" t="s">
        <v>118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0"/>
      <c r="B23" s="231"/>
      <c r="C23" s="261" t="s">
        <v>120</v>
      </c>
      <c r="D23" s="249"/>
      <c r="E23" s="249"/>
      <c r="F23" s="249"/>
      <c r="G23" s="249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3"/>
      <c r="Z23" s="213"/>
      <c r="AA23" s="213"/>
      <c r="AB23" s="213"/>
      <c r="AC23" s="213"/>
      <c r="AD23" s="213"/>
      <c r="AE23" s="213"/>
      <c r="AF23" s="213"/>
      <c r="AG23" s="213" t="s">
        <v>121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0"/>
      <c r="B24" s="231"/>
      <c r="C24" s="262" t="s">
        <v>139</v>
      </c>
      <c r="D24" s="234"/>
      <c r="E24" s="235">
        <v>8.7666299999999993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3"/>
      <c r="Z24" s="213"/>
      <c r="AA24" s="213"/>
      <c r="AB24" s="213"/>
      <c r="AC24" s="213"/>
      <c r="AD24" s="213"/>
      <c r="AE24" s="213"/>
      <c r="AF24" s="213"/>
      <c r="AG24" s="213" t="s">
        <v>128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37" t="s">
        <v>111</v>
      </c>
      <c r="B25" s="238" t="s">
        <v>67</v>
      </c>
      <c r="C25" s="259" t="s">
        <v>68</v>
      </c>
      <c r="D25" s="239"/>
      <c r="E25" s="240"/>
      <c r="F25" s="241"/>
      <c r="G25" s="242">
        <f>SUMIF(AG26:AG30,"&lt;&gt;NOR",G26:G30)</f>
        <v>0</v>
      </c>
      <c r="H25" s="236"/>
      <c r="I25" s="236">
        <f>SUM(I26:I30)</f>
        <v>0</v>
      </c>
      <c r="J25" s="236"/>
      <c r="K25" s="236">
        <f>SUM(K26:K30)</f>
        <v>0</v>
      </c>
      <c r="L25" s="236"/>
      <c r="M25" s="236">
        <f>SUM(M26:M30)</f>
        <v>0</v>
      </c>
      <c r="N25" s="236"/>
      <c r="O25" s="236">
        <f>SUM(O26:O30)</f>
        <v>0</v>
      </c>
      <c r="P25" s="236"/>
      <c r="Q25" s="236">
        <f>SUM(Q26:Q30)</f>
        <v>0</v>
      </c>
      <c r="R25" s="236"/>
      <c r="S25" s="236"/>
      <c r="T25" s="236"/>
      <c r="U25" s="236"/>
      <c r="V25" s="236">
        <f>SUM(V26:V30)</f>
        <v>0</v>
      </c>
      <c r="W25" s="236"/>
      <c r="X25" s="236"/>
      <c r="AG25" t="s">
        <v>112</v>
      </c>
    </row>
    <row r="26" spans="1:60" outlineLevel="1" x14ac:dyDescent="0.2">
      <c r="A26" s="243">
        <v>7</v>
      </c>
      <c r="B26" s="244" t="s">
        <v>140</v>
      </c>
      <c r="C26" s="260" t="s">
        <v>141</v>
      </c>
      <c r="D26" s="245" t="s">
        <v>138</v>
      </c>
      <c r="E26" s="246">
        <v>15.472340000000001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116</v>
      </c>
      <c r="T26" s="232" t="s">
        <v>117</v>
      </c>
      <c r="U26" s="232">
        <v>0</v>
      </c>
      <c r="V26" s="232">
        <f>ROUND(E26*U26,2)</f>
        <v>0</v>
      </c>
      <c r="W26" s="232"/>
      <c r="X26" s="232" t="s">
        <v>118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0"/>
      <c r="B27" s="231"/>
      <c r="C27" s="261" t="s">
        <v>120</v>
      </c>
      <c r="D27" s="249"/>
      <c r="E27" s="249"/>
      <c r="F27" s="249"/>
      <c r="G27" s="249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62" t="s">
        <v>142</v>
      </c>
      <c r="D28" s="234"/>
      <c r="E28" s="235">
        <v>15.472340000000001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3"/>
      <c r="Z28" s="213"/>
      <c r="AA28" s="213"/>
      <c r="AB28" s="213"/>
      <c r="AC28" s="213"/>
      <c r="AD28" s="213"/>
      <c r="AE28" s="213"/>
      <c r="AF28" s="213"/>
      <c r="AG28" s="213" t="s">
        <v>128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43">
        <v>8</v>
      </c>
      <c r="B29" s="244" t="s">
        <v>143</v>
      </c>
      <c r="C29" s="260" t="s">
        <v>144</v>
      </c>
      <c r="D29" s="245" t="s">
        <v>138</v>
      </c>
      <c r="E29" s="246">
        <v>30</v>
      </c>
      <c r="F29" s="247"/>
      <c r="G29" s="248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116</v>
      </c>
      <c r="T29" s="232" t="s">
        <v>117</v>
      </c>
      <c r="U29" s="232">
        <v>0</v>
      </c>
      <c r="V29" s="232">
        <f>ROUND(E29*U29,2)</f>
        <v>0</v>
      </c>
      <c r="W29" s="232"/>
      <c r="X29" s="232" t="s">
        <v>118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0"/>
      <c r="B30" s="231"/>
      <c r="C30" s="261" t="s">
        <v>120</v>
      </c>
      <c r="D30" s="249"/>
      <c r="E30" s="249"/>
      <c r="F30" s="249"/>
      <c r="G30" s="249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3"/>
      <c r="Z30" s="213"/>
      <c r="AA30" s="213"/>
      <c r="AB30" s="213"/>
      <c r="AC30" s="213"/>
      <c r="AD30" s="213"/>
      <c r="AE30" s="213"/>
      <c r="AF30" s="213"/>
      <c r="AG30" s="213" t="s">
        <v>121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37" t="s">
        <v>111</v>
      </c>
      <c r="B31" s="238" t="s">
        <v>69</v>
      </c>
      <c r="C31" s="259" t="s">
        <v>70</v>
      </c>
      <c r="D31" s="239"/>
      <c r="E31" s="240"/>
      <c r="F31" s="241"/>
      <c r="G31" s="242">
        <f>SUMIF(AG32:AG39,"&lt;&gt;NOR",G32:G39)</f>
        <v>0</v>
      </c>
      <c r="H31" s="236"/>
      <c r="I31" s="236">
        <f>SUM(I32:I39)</f>
        <v>0</v>
      </c>
      <c r="J31" s="236"/>
      <c r="K31" s="236">
        <f>SUM(K32:K39)</f>
        <v>0</v>
      </c>
      <c r="L31" s="236"/>
      <c r="M31" s="236">
        <f>SUM(M32:M39)</f>
        <v>0</v>
      </c>
      <c r="N31" s="236"/>
      <c r="O31" s="236">
        <f>SUM(O32:O39)</f>
        <v>1.81</v>
      </c>
      <c r="P31" s="236"/>
      <c r="Q31" s="236">
        <f>SUM(Q32:Q39)</f>
        <v>0</v>
      </c>
      <c r="R31" s="236"/>
      <c r="S31" s="236"/>
      <c r="T31" s="236"/>
      <c r="U31" s="236"/>
      <c r="V31" s="236">
        <f>SUM(V32:V39)</f>
        <v>105.04</v>
      </c>
      <c r="W31" s="236"/>
      <c r="X31" s="236"/>
      <c r="AG31" t="s">
        <v>112</v>
      </c>
    </row>
    <row r="32" spans="1:60" outlineLevel="1" x14ac:dyDescent="0.2">
      <c r="A32" s="243">
        <v>9</v>
      </c>
      <c r="B32" s="244" t="s">
        <v>145</v>
      </c>
      <c r="C32" s="260" t="s">
        <v>146</v>
      </c>
      <c r="D32" s="245" t="s">
        <v>147</v>
      </c>
      <c r="E32" s="246">
        <v>35.162280000000003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5.1569999999999998E-2</v>
      </c>
      <c r="O32" s="232">
        <f>ROUND(E32*N32,2)</f>
        <v>1.81</v>
      </c>
      <c r="P32" s="232">
        <v>0</v>
      </c>
      <c r="Q32" s="232">
        <f>ROUND(E32*P32,2)</f>
        <v>0</v>
      </c>
      <c r="R32" s="232"/>
      <c r="S32" s="232" t="s">
        <v>148</v>
      </c>
      <c r="T32" s="232" t="s">
        <v>149</v>
      </c>
      <c r="U32" s="232">
        <v>2.98719</v>
      </c>
      <c r="V32" s="232">
        <f>ROUND(E32*U32,2)</f>
        <v>105.04</v>
      </c>
      <c r="W32" s="232"/>
      <c r="X32" s="232" t="s">
        <v>150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151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0"/>
      <c r="B33" s="231"/>
      <c r="C33" s="261" t="s">
        <v>152</v>
      </c>
      <c r="D33" s="249"/>
      <c r="E33" s="249"/>
      <c r="F33" s="249"/>
      <c r="G33" s="249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3"/>
      <c r="Z33" s="213"/>
      <c r="AA33" s="213"/>
      <c r="AB33" s="213"/>
      <c r="AC33" s="213"/>
      <c r="AD33" s="213"/>
      <c r="AE33" s="213"/>
      <c r="AF33" s="213"/>
      <c r="AG33" s="213" t="s">
        <v>121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63" t="s">
        <v>153</v>
      </c>
      <c r="D34" s="250"/>
      <c r="E34" s="250"/>
      <c r="F34" s="250"/>
      <c r="G34" s="250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0"/>
      <c r="B35" s="231"/>
      <c r="C35" s="263" t="s">
        <v>154</v>
      </c>
      <c r="D35" s="250"/>
      <c r="E35" s="250"/>
      <c r="F35" s="250"/>
      <c r="G35" s="250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0"/>
      <c r="B36" s="231"/>
      <c r="C36" s="263" t="s">
        <v>155</v>
      </c>
      <c r="D36" s="250"/>
      <c r="E36" s="250"/>
      <c r="F36" s="250"/>
      <c r="G36" s="250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3"/>
      <c r="Z36" s="213"/>
      <c r="AA36" s="213"/>
      <c r="AB36" s="213"/>
      <c r="AC36" s="213"/>
      <c r="AD36" s="213"/>
      <c r="AE36" s="213"/>
      <c r="AF36" s="213"/>
      <c r="AG36" s="213" t="s">
        <v>121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0"/>
      <c r="B37" s="231"/>
      <c r="C37" s="263" t="s">
        <v>156</v>
      </c>
      <c r="D37" s="250"/>
      <c r="E37" s="250"/>
      <c r="F37" s="250"/>
      <c r="G37" s="250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0"/>
      <c r="B38" s="231"/>
      <c r="C38" s="263" t="s">
        <v>157</v>
      </c>
      <c r="D38" s="250"/>
      <c r="E38" s="250"/>
      <c r="F38" s="250"/>
      <c r="G38" s="250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3"/>
      <c r="Z38" s="213"/>
      <c r="AA38" s="213"/>
      <c r="AB38" s="213"/>
      <c r="AC38" s="213"/>
      <c r="AD38" s="213"/>
      <c r="AE38" s="213"/>
      <c r="AF38" s="213"/>
      <c r="AG38" s="213" t="s">
        <v>121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0"/>
      <c r="B39" s="231"/>
      <c r="C39" s="262" t="s">
        <v>158</v>
      </c>
      <c r="D39" s="234"/>
      <c r="E39" s="235">
        <v>35.162280000000003</v>
      </c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13"/>
      <c r="Z39" s="213"/>
      <c r="AA39" s="213"/>
      <c r="AB39" s="213"/>
      <c r="AC39" s="213"/>
      <c r="AD39" s="213"/>
      <c r="AE39" s="213"/>
      <c r="AF39" s="213"/>
      <c r="AG39" s="213" t="s">
        <v>128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37" t="s">
        <v>111</v>
      </c>
      <c r="B40" s="238" t="s">
        <v>71</v>
      </c>
      <c r="C40" s="259" t="s">
        <v>72</v>
      </c>
      <c r="D40" s="239"/>
      <c r="E40" s="240"/>
      <c r="F40" s="241"/>
      <c r="G40" s="242">
        <f>SUMIF(AG41:AG45,"&lt;&gt;NOR",G41:G45)</f>
        <v>0</v>
      </c>
      <c r="H40" s="236"/>
      <c r="I40" s="236">
        <f>SUM(I41:I45)</f>
        <v>0</v>
      </c>
      <c r="J40" s="236"/>
      <c r="K40" s="236">
        <f>SUM(K41:K45)</f>
        <v>0</v>
      </c>
      <c r="L40" s="236"/>
      <c r="M40" s="236">
        <f>SUM(M41:M45)</f>
        <v>0</v>
      </c>
      <c r="N40" s="236"/>
      <c r="O40" s="236">
        <f>SUM(O41:O45)</f>
        <v>0.01</v>
      </c>
      <c r="P40" s="236"/>
      <c r="Q40" s="236">
        <f>SUM(Q41:Q45)</f>
        <v>2.2400000000000002</v>
      </c>
      <c r="R40" s="236"/>
      <c r="S40" s="236"/>
      <c r="T40" s="236"/>
      <c r="U40" s="236"/>
      <c r="V40" s="236">
        <f>SUM(V41:V45)</f>
        <v>4.34</v>
      </c>
      <c r="W40" s="236"/>
      <c r="X40" s="236"/>
      <c r="AG40" t="s">
        <v>112</v>
      </c>
    </row>
    <row r="41" spans="1:60" outlineLevel="1" x14ac:dyDescent="0.2">
      <c r="A41" s="243">
        <v>10</v>
      </c>
      <c r="B41" s="244" t="s">
        <v>159</v>
      </c>
      <c r="C41" s="260" t="s">
        <v>160</v>
      </c>
      <c r="D41" s="245" t="s">
        <v>161</v>
      </c>
      <c r="E41" s="246">
        <v>2</v>
      </c>
      <c r="F41" s="247"/>
      <c r="G41" s="24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1.1200000000000001</v>
      </c>
      <c r="Q41" s="232">
        <f>ROUND(E41*P41,2)</f>
        <v>2.2400000000000002</v>
      </c>
      <c r="R41" s="232"/>
      <c r="S41" s="232" t="s">
        <v>116</v>
      </c>
      <c r="T41" s="232" t="s">
        <v>148</v>
      </c>
      <c r="U41" s="232">
        <v>1.752</v>
      </c>
      <c r="V41" s="232">
        <f>ROUND(E41*U41,2)</f>
        <v>3.5</v>
      </c>
      <c r="W41" s="232"/>
      <c r="X41" s="232" t="s">
        <v>162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62" t="s">
        <v>164</v>
      </c>
      <c r="D42" s="234"/>
      <c r="E42" s="235">
        <v>2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3"/>
      <c r="Z42" s="213"/>
      <c r="AA42" s="213"/>
      <c r="AB42" s="213"/>
      <c r="AC42" s="213"/>
      <c r="AD42" s="213"/>
      <c r="AE42" s="213"/>
      <c r="AF42" s="213"/>
      <c r="AG42" s="213" t="s">
        <v>128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3">
        <v>11</v>
      </c>
      <c r="B43" s="244" t="s">
        <v>165</v>
      </c>
      <c r="C43" s="260" t="s">
        <v>166</v>
      </c>
      <c r="D43" s="245" t="s">
        <v>167</v>
      </c>
      <c r="E43" s="246">
        <v>6</v>
      </c>
      <c r="F43" s="247"/>
      <c r="G43" s="24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1.5E-3</v>
      </c>
      <c r="O43" s="232">
        <f>ROUND(E43*N43,2)</f>
        <v>0.01</v>
      </c>
      <c r="P43" s="232">
        <v>0</v>
      </c>
      <c r="Q43" s="232">
        <f>ROUND(E43*P43,2)</f>
        <v>0</v>
      </c>
      <c r="R43" s="232"/>
      <c r="S43" s="232" t="s">
        <v>148</v>
      </c>
      <c r="T43" s="232" t="s">
        <v>117</v>
      </c>
      <c r="U43" s="232">
        <v>0.14015</v>
      </c>
      <c r="V43" s="232">
        <f>ROUND(E43*U43,2)</f>
        <v>0.84</v>
      </c>
      <c r="W43" s="232"/>
      <c r="X43" s="232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151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0"/>
      <c r="B44" s="231"/>
      <c r="C44" s="261" t="s">
        <v>168</v>
      </c>
      <c r="D44" s="249"/>
      <c r="E44" s="249"/>
      <c r="F44" s="249"/>
      <c r="G44" s="249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3"/>
      <c r="Z44" s="213"/>
      <c r="AA44" s="213"/>
      <c r="AB44" s="213"/>
      <c r="AC44" s="213"/>
      <c r="AD44" s="213"/>
      <c r="AE44" s="213"/>
      <c r="AF44" s="213"/>
      <c r="AG44" s="213" t="s">
        <v>121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51" t="str">
        <f>C44</f>
        <v>- Položka zahrnuje veškerý materiál, výrobky a polotovary, včetně mimostaveništní a vnitrostaveništní dopravy (rovněž přesuny), včetně naložení a složení, uložení.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0"/>
      <c r="B45" s="231"/>
      <c r="C45" s="263" t="s">
        <v>120</v>
      </c>
      <c r="D45" s="250"/>
      <c r="E45" s="250"/>
      <c r="F45" s="250"/>
      <c r="G45" s="250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3"/>
      <c r="Z45" s="213"/>
      <c r="AA45" s="213"/>
      <c r="AB45" s="213"/>
      <c r="AC45" s="213"/>
      <c r="AD45" s="213"/>
      <c r="AE45" s="213"/>
      <c r="AF45" s="213"/>
      <c r="AG45" s="213" t="s">
        <v>121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37" t="s">
        <v>111</v>
      </c>
      <c r="B46" s="238" t="s">
        <v>73</v>
      </c>
      <c r="C46" s="259" t="s">
        <v>74</v>
      </c>
      <c r="D46" s="239"/>
      <c r="E46" s="240"/>
      <c r="F46" s="241"/>
      <c r="G46" s="242">
        <f>SUMIF(AG47:AG48,"&lt;&gt;NOR",G47:G48)</f>
        <v>0</v>
      </c>
      <c r="H46" s="236"/>
      <c r="I46" s="236">
        <f>SUM(I47:I48)</f>
        <v>0</v>
      </c>
      <c r="J46" s="236"/>
      <c r="K46" s="236">
        <f>SUM(K47:K48)</f>
        <v>0</v>
      </c>
      <c r="L46" s="236"/>
      <c r="M46" s="236">
        <f>SUM(M47:M48)</f>
        <v>0</v>
      </c>
      <c r="N46" s="236"/>
      <c r="O46" s="236">
        <f>SUM(O47:O48)</f>
        <v>0</v>
      </c>
      <c r="P46" s="236"/>
      <c r="Q46" s="236">
        <f>SUM(Q47:Q48)</f>
        <v>2.65</v>
      </c>
      <c r="R46" s="236"/>
      <c r="S46" s="236"/>
      <c r="T46" s="236"/>
      <c r="U46" s="236"/>
      <c r="V46" s="236">
        <f>SUM(V47:V48)</f>
        <v>20.14</v>
      </c>
      <c r="W46" s="236"/>
      <c r="X46" s="236"/>
      <c r="AG46" t="s">
        <v>112</v>
      </c>
    </row>
    <row r="47" spans="1:60" outlineLevel="1" x14ac:dyDescent="0.2">
      <c r="A47" s="243">
        <v>12</v>
      </c>
      <c r="B47" s="244" t="s">
        <v>169</v>
      </c>
      <c r="C47" s="260" t="s">
        <v>170</v>
      </c>
      <c r="D47" s="245" t="s">
        <v>124</v>
      </c>
      <c r="E47" s="246">
        <v>1.4738</v>
      </c>
      <c r="F47" s="247"/>
      <c r="G47" s="24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9.7000000000000005E-4</v>
      </c>
      <c r="O47" s="232">
        <f>ROUND(E47*N47,2)</f>
        <v>0</v>
      </c>
      <c r="P47" s="232">
        <v>1.8</v>
      </c>
      <c r="Q47" s="232">
        <f>ROUND(E47*P47,2)</f>
        <v>2.65</v>
      </c>
      <c r="R47" s="232"/>
      <c r="S47" s="232" t="s">
        <v>148</v>
      </c>
      <c r="T47" s="232" t="s">
        <v>148</v>
      </c>
      <c r="U47" s="232">
        <v>13.662000000000001</v>
      </c>
      <c r="V47" s="232">
        <f>ROUND(E47*U47,2)</f>
        <v>20.14</v>
      </c>
      <c r="W47" s="232"/>
      <c r="X47" s="232" t="s">
        <v>162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0"/>
      <c r="B48" s="231"/>
      <c r="C48" s="262" t="s">
        <v>171</v>
      </c>
      <c r="D48" s="234"/>
      <c r="E48" s="235">
        <v>1.4738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3"/>
      <c r="Z48" s="213"/>
      <c r="AA48" s="213"/>
      <c r="AB48" s="213"/>
      <c r="AC48" s="213"/>
      <c r="AD48" s="213"/>
      <c r="AE48" s="213"/>
      <c r="AF48" s="213"/>
      <c r="AG48" s="213" t="s">
        <v>128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37" t="s">
        <v>111</v>
      </c>
      <c r="B49" s="238" t="s">
        <v>75</v>
      </c>
      <c r="C49" s="259" t="s">
        <v>76</v>
      </c>
      <c r="D49" s="239"/>
      <c r="E49" s="240"/>
      <c r="F49" s="241"/>
      <c r="G49" s="242">
        <f>SUMIF(AG50:AG67,"&lt;&gt;NOR",G50:G67)</f>
        <v>0</v>
      </c>
      <c r="H49" s="236"/>
      <c r="I49" s="236">
        <f>SUM(I50:I67)</f>
        <v>0</v>
      </c>
      <c r="J49" s="236"/>
      <c r="K49" s="236">
        <f>SUM(K50:K67)</f>
        <v>0</v>
      </c>
      <c r="L49" s="236"/>
      <c r="M49" s="236">
        <f>SUM(M50:M67)</f>
        <v>0</v>
      </c>
      <c r="N49" s="236"/>
      <c r="O49" s="236">
        <f>SUM(O50:O67)</f>
        <v>0</v>
      </c>
      <c r="P49" s="236"/>
      <c r="Q49" s="236">
        <f>SUM(Q50:Q67)</f>
        <v>0</v>
      </c>
      <c r="R49" s="236"/>
      <c r="S49" s="236"/>
      <c r="T49" s="236"/>
      <c r="U49" s="236"/>
      <c r="V49" s="236">
        <f>SUM(V50:V67)</f>
        <v>0</v>
      </c>
      <c r="W49" s="236"/>
      <c r="X49" s="236"/>
      <c r="AG49" t="s">
        <v>112</v>
      </c>
    </row>
    <row r="50" spans="1:60" ht="22.5" outlineLevel="1" x14ac:dyDescent="0.2">
      <c r="A50" s="243">
        <v>13</v>
      </c>
      <c r="B50" s="244" t="s">
        <v>172</v>
      </c>
      <c r="C50" s="260" t="s">
        <v>173</v>
      </c>
      <c r="D50" s="245" t="s">
        <v>138</v>
      </c>
      <c r="E50" s="246">
        <v>6</v>
      </c>
      <c r="F50" s="247"/>
      <c r="G50" s="24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116</v>
      </c>
      <c r="T50" s="232" t="s">
        <v>117</v>
      </c>
      <c r="U50" s="232">
        <v>0</v>
      </c>
      <c r="V50" s="232">
        <f>ROUND(E50*U50,2)</f>
        <v>0</v>
      </c>
      <c r="W50" s="232"/>
      <c r="X50" s="232" t="s">
        <v>118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0"/>
      <c r="B51" s="231"/>
      <c r="C51" s="261" t="s">
        <v>120</v>
      </c>
      <c r="D51" s="249"/>
      <c r="E51" s="249"/>
      <c r="F51" s="249"/>
      <c r="G51" s="249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3"/>
      <c r="Z51" s="213"/>
      <c r="AA51" s="213"/>
      <c r="AB51" s="213"/>
      <c r="AC51" s="213"/>
      <c r="AD51" s="213"/>
      <c r="AE51" s="213"/>
      <c r="AF51" s="213"/>
      <c r="AG51" s="213" t="s">
        <v>121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43">
        <v>14</v>
      </c>
      <c r="B52" s="244" t="s">
        <v>174</v>
      </c>
      <c r="C52" s="260" t="s">
        <v>175</v>
      </c>
      <c r="D52" s="245" t="s">
        <v>134</v>
      </c>
      <c r="E52" s="246">
        <v>7.5</v>
      </c>
      <c r="F52" s="247"/>
      <c r="G52" s="24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2"/>
      <c r="S52" s="232" t="s">
        <v>116</v>
      </c>
      <c r="T52" s="232" t="s">
        <v>117</v>
      </c>
      <c r="U52" s="232">
        <v>0</v>
      </c>
      <c r="V52" s="232">
        <f>ROUND(E52*U52,2)</f>
        <v>0</v>
      </c>
      <c r="W52" s="232"/>
      <c r="X52" s="232" t="s">
        <v>118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0"/>
      <c r="B53" s="231"/>
      <c r="C53" s="261" t="s">
        <v>120</v>
      </c>
      <c r="D53" s="249"/>
      <c r="E53" s="249"/>
      <c r="F53" s="249"/>
      <c r="G53" s="249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3"/>
      <c r="Z53" s="213"/>
      <c r="AA53" s="213"/>
      <c r="AB53" s="213"/>
      <c r="AC53" s="213"/>
      <c r="AD53" s="213"/>
      <c r="AE53" s="213"/>
      <c r="AF53" s="213"/>
      <c r="AG53" s="213" t="s">
        <v>121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43">
        <v>15</v>
      </c>
      <c r="B54" s="244" t="s">
        <v>176</v>
      </c>
      <c r="C54" s="260" t="s">
        <v>177</v>
      </c>
      <c r="D54" s="245" t="s">
        <v>134</v>
      </c>
      <c r="E54" s="246">
        <v>2.8</v>
      </c>
      <c r="F54" s="247"/>
      <c r="G54" s="24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116</v>
      </c>
      <c r="T54" s="232" t="s">
        <v>117</v>
      </c>
      <c r="U54" s="232">
        <v>0</v>
      </c>
      <c r="V54" s="232">
        <f>ROUND(E54*U54,2)</f>
        <v>0</v>
      </c>
      <c r="W54" s="232"/>
      <c r="X54" s="232" t="s">
        <v>118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0"/>
      <c r="B55" s="231"/>
      <c r="C55" s="261" t="s">
        <v>120</v>
      </c>
      <c r="D55" s="249"/>
      <c r="E55" s="249"/>
      <c r="F55" s="249"/>
      <c r="G55" s="249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13"/>
      <c r="Z55" s="213"/>
      <c r="AA55" s="213"/>
      <c r="AB55" s="213"/>
      <c r="AC55" s="213"/>
      <c r="AD55" s="213"/>
      <c r="AE55" s="213"/>
      <c r="AF55" s="213"/>
      <c r="AG55" s="213" t="s">
        <v>121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43">
        <v>16</v>
      </c>
      <c r="B56" s="244" t="s">
        <v>178</v>
      </c>
      <c r="C56" s="260" t="s">
        <v>179</v>
      </c>
      <c r="D56" s="245" t="s">
        <v>134</v>
      </c>
      <c r="E56" s="246">
        <v>5.7</v>
      </c>
      <c r="F56" s="247"/>
      <c r="G56" s="24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116</v>
      </c>
      <c r="T56" s="232" t="s">
        <v>117</v>
      </c>
      <c r="U56" s="232">
        <v>0</v>
      </c>
      <c r="V56" s="232">
        <f>ROUND(E56*U56,2)</f>
        <v>0</v>
      </c>
      <c r="W56" s="232"/>
      <c r="X56" s="232" t="s">
        <v>118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0"/>
      <c r="B57" s="231"/>
      <c r="C57" s="261" t="s">
        <v>120</v>
      </c>
      <c r="D57" s="249"/>
      <c r="E57" s="249"/>
      <c r="F57" s="249"/>
      <c r="G57" s="249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3"/>
      <c r="Z57" s="213"/>
      <c r="AA57" s="213"/>
      <c r="AB57" s="213"/>
      <c r="AC57" s="213"/>
      <c r="AD57" s="213"/>
      <c r="AE57" s="213"/>
      <c r="AF57" s="213"/>
      <c r="AG57" s="213" t="s">
        <v>121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43">
        <v>17</v>
      </c>
      <c r="B58" s="244" t="s">
        <v>180</v>
      </c>
      <c r="C58" s="260" t="s">
        <v>181</v>
      </c>
      <c r="D58" s="245" t="s">
        <v>134</v>
      </c>
      <c r="E58" s="246">
        <v>18.84956</v>
      </c>
      <c r="F58" s="247"/>
      <c r="G58" s="24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116</v>
      </c>
      <c r="T58" s="232" t="s">
        <v>117</v>
      </c>
      <c r="U58" s="232">
        <v>0</v>
      </c>
      <c r="V58" s="232">
        <f>ROUND(E58*U58,2)</f>
        <v>0</v>
      </c>
      <c r="W58" s="232"/>
      <c r="X58" s="232" t="s">
        <v>118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0"/>
      <c r="B59" s="231"/>
      <c r="C59" s="261" t="s">
        <v>120</v>
      </c>
      <c r="D59" s="249"/>
      <c r="E59" s="249"/>
      <c r="F59" s="249"/>
      <c r="G59" s="249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3"/>
      <c r="Z59" s="213"/>
      <c r="AA59" s="213"/>
      <c r="AB59" s="213"/>
      <c r="AC59" s="213"/>
      <c r="AD59" s="213"/>
      <c r="AE59" s="213"/>
      <c r="AF59" s="213"/>
      <c r="AG59" s="213" t="s">
        <v>121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0"/>
      <c r="B60" s="231"/>
      <c r="C60" s="262" t="s">
        <v>182</v>
      </c>
      <c r="D60" s="234"/>
      <c r="E60" s="235">
        <v>18.84956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3"/>
      <c r="Z60" s="213"/>
      <c r="AA60" s="213"/>
      <c r="AB60" s="213"/>
      <c r="AC60" s="213"/>
      <c r="AD60" s="213"/>
      <c r="AE60" s="213"/>
      <c r="AF60" s="213"/>
      <c r="AG60" s="213" t="s">
        <v>128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43">
        <v>18</v>
      </c>
      <c r="B61" s="244" t="s">
        <v>183</v>
      </c>
      <c r="C61" s="260" t="s">
        <v>184</v>
      </c>
      <c r="D61" s="245" t="s">
        <v>134</v>
      </c>
      <c r="E61" s="246">
        <v>7.8</v>
      </c>
      <c r="F61" s="247"/>
      <c r="G61" s="24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116</v>
      </c>
      <c r="T61" s="232" t="s">
        <v>117</v>
      </c>
      <c r="U61" s="232">
        <v>0</v>
      </c>
      <c r="V61" s="232">
        <f>ROUND(E61*U61,2)</f>
        <v>0</v>
      </c>
      <c r="W61" s="232"/>
      <c r="X61" s="232" t="s">
        <v>118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119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0"/>
      <c r="B62" s="231"/>
      <c r="C62" s="261" t="s">
        <v>120</v>
      </c>
      <c r="D62" s="249"/>
      <c r="E62" s="249"/>
      <c r="F62" s="249"/>
      <c r="G62" s="249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3"/>
      <c r="Z62" s="213"/>
      <c r="AA62" s="213"/>
      <c r="AB62" s="213"/>
      <c r="AC62" s="213"/>
      <c r="AD62" s="213"/>
      <c r="AE62" s="213"/>
      <c r="AF62" s="213"/>
      <c r="AG62" s="213" t="s">
        <v>121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43">
        <v>19</v>
      </c>
      <c r="B63" s="244" t="s">
        <v>185</v>
      </c>
      <c r="C63" s="260" t="s">
        <v>186</v>
      </c>
      <c r="D63" s="245" t="s">
        <v>187</v>
      </c>
      <c r="E63" s="246">
        <v>1</v>
      </c>
      <c r="F63" s="247"/>
      <c r="G63" s="24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116</v>
      </c>
      <c r="T63" s="232" t="s">
        <v>117</v>
      </c>
      <c r="U63" s="232">
        <v>0</v>
      </c>
      <c r="V63" s="232">
        <f>ROUND(E63*U63,2)</f>
        <v>0</v>
      </c>
      <c r="W63" s="232"/>
      <c r="X63" s="232" t="s">
        <v>118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0"/>
      <c r="B64" s="231"/>
      <c r="C64" s="261" t="s">
        <v>188</v>
      </c>
      <c r="D64" s="249"/>
      <c r="E64" s="249"/>
      <c r="F64" s="249"/>
      <c r="G64" s="249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3"/>
      <c r="Z64" s="213"/>
      <c r="AA64" s="213"/>
      <c r="AB64" s="213"/>
      <c r="AC64" s="213"/>
      <c r="AD64" s="213"/>
      <c r="AE64" s="213"/>
      <c r="AF64" s="213"/>
      <c r="AG64" s="213" t="s">
        <v>121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0"/>
      <c r="B65" s="231"/>
      <c r="C65" s="263" t="s">
        <v>120</v>
      </c>
      <c r="D65" s="250"/>
      <c r="E65" s="250"/>
      <c r="F65" s="250"/>
      <c r="G65" s="250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3"/>
      <c r="Z65" s="213"/>
      <c r="AA65" s="213"/>
      <c r="AB65" s="213"/>
      <c r="AC65" s="213"/>
      <c r="AD65" s="213"/>
      <c r="AE65" s="213"/>
      <c r="AF65" s="213"/>
      <c r="AG65" s="213" t="s">
        <v>121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43">
        <v>20</v>
      </c>
      <c r="B66" s="244" t="s">
        <v>189</v>
      </c>
      <c r="C66" s="260" t="s">
        <v>190</v>
      </c>
      <c r="D66" s="245" t="s">
        <v>161</v>
      </c>
      <c r="E66" s="246">
        <v>1</v>
      </c>
      <c r="F66" s="247"/>
      <c r="G66" s="248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116</v>
      </c>
      <c r="T66" s="232" t="s">
        <v>117</v>
      </c>
      <c r="U66" s="232">
        <v>0</v>
      </c>
      <c r="V66" s="232">
        <f>ROUND(E66*U66,2)</f>
        <v>0</v>
      </c>
      <c r="W66" s="232"/>
      <c r="X66" s="232" t="s">
        <v>118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119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0"/>
      <c r="B67" s="231"/>
      <c r="C67" s="261" t="s">
        <v>120</v>
      </c>
      <c r="D67" s="249"/>
      <c r="E67" s="249"/>
      <c r="F67" s="249"/>
      <c r="G67" s="249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3"/>
      <c r="Z67" s="213"/>
      <c r="AA67" s="213"/>
      <c r="AB67" s="213"/>
      <c r="AC67" s="213"/>
      <c r="AD67" s="213"/>
      <c r="AE67" s="213"/>
      <c r="AF67" s="213"/>
      <c r="AG67" s="213" t="s">
        <v>121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37" t="s">
        <v>111</v>
      </c>
      <c r="B68" s="238" t="s">
        <v>77</v>
      </c>
      <c r="C68" s="259" t="s">
        <v>78</v>
      </c>
      <c r="D68" s="239"/>
      <c r="E68" s="240"/>
      <c r="F68" s="241"/>
      <c r="G68" s="242">
        <f>SUMIF(AG69:AG70,"&lt;&gt;NOR",G69:G70)</f>
        <v>0</v>
      </c>
      <c r="H68" s="236"/>
      <c r="I68" s="236">
        <f>SUM(I69:I70)</f>
        <v>0</v>
      </c>
      <c r="J68" s="236"/>
      <c r="K68" s="236">
        <f>SUM(K69:K70)</f>
        <v>0</v>
      </c>
      <c r="L68" s="236"/>
      <c r="M68" s="236">
        <f>SUM(M69:M70)</f>
        <v>0</v>
      </c>
      <c r="N68" s="236"/>
      <c r="O68" s="236">
        <f>SUM(O69:O70)</f>
        <v>0</v>
      </c>
      <c r="P68" s="236"/>
      <c r="Q68" s="236">
        <f>SUM(Q69:Q70)</f>
        <v>0</v>
      </c>
      <c r="R68" s="236"/>
      <c r="S68" s="236"/>
      <c r="T68" s="236"/>
      <c r="U68" s="236"/>
      <c r="V68" s="236">
        <f>SUM(V69:V70)</f>
        <v>0</v>
      </c>
      <c r="W68" s="236"/>
      <c r="X68" s="236"/>
      <c r="AG68" t="s">
        <v>112</v>
      </c>
    </row>
    <row r="69" spans="1:60" ht="22.5" outlineLevel="1" x14ac:dyDescent="0.2">
      <c r="A69" s="243">
        <v>21</v>
      </c>
      <c r="B69" s="244" t="s">
        <v>77</v>
      </c>
      <c r="C69" s="260" t="s">
        <v>191</v>
      </c>
      <c r="D69" s="245" t="s">
        <v>192</v>
      </c>
      <c r="E69" s="246">
        <v>1</v>
      </c>
      <c r="F69" s="247"/>
      <c r="G69" s="24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/>
      <c r="S69" s="232" t="s">
        <v>116</v>
      </c>
      <c r="T69" s="232" t="s">
        <v>117</v>
      </c>
      <c r="U69" s="232">
        <v>0</v>
      </c>
      <c r="V69" s="232">
        <f>ROUND(E69*U69,2)</f>
        <v>0</v>
      </c>
      <c r="W69" s="232"/>
      <c r="X69" s="232" t="s">
        <v>118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0"/>
      <c r="B70" s="231"/>
      <c r="C70" s="261" t="s">
        <v>120</v>
      </c>
      <c r="D70" s="249"/>
      <c r="E70" s="249"/>
      <c r="F70" s="249"/>
      <c r="G70" s="249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3"/>
      <c r="Z70" s="213"/>
      <c r="AA70" s="213"/>
      <c r="AB70" s="213"/>
      <c r="AC70" s="213"/>
      <c r="AD70" s="213"/>
      <c r="AE70" s="213"/>
      <c r="AF70" s="213"/>
      <c r="AG70" s="213" t="s">
        <v>121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37" t="s">
        <v>111</v>
      </c>
      <c r="B71" s="238" t="s">
        <v>79</v>
      </c>
      <c r="C71" s="259" t="s">
        <v>80</v>
      </c>
      <c r="D71" s="239"/>
      <c r="E71" s="240"/>
      <c r="F71" s="241"/>
      <c r="G71" s="242">
        <f>SUMIF(AG72:AG75,"&lt;&gt;NOR",G72:G75)</f>
        <v>0</v>
      </c>
      <c r="H71" s="236"/>
      <c r="I71" s="236">
        <f>SUM(I72:I75)</f>
        <v>0</v>
      </c>
      <c r="J71" s="236"/>
      <c r="K71" s="236">
        <f>SUM(K72:K75)</f>
        <v>0</v>
      </c>
      <c r="L71" s="236"/>
      <c r="M71" s="236">
        <f>SUM(M72:M75)</f>
        <v>0</v>
      </c>
      <c r="N71" s="236"/>
      <c r="O71" s="236">
        <f>SUM(O72:O75)</f>
        <v>0</v>
      </c>
      <c r="P71" s="236"/>
      <c r="Q71" s="236">
        <f>SUM(Q72:Q75)</f>
        <v>0</v>
      </c>
      <c r="R71" s="236"/>
      <c r="S71" s="236"/>
      <c r="T71" s="236"/>
      <c r="U71" s="236"/>
      <c r="V71" s="236">
        <f>SUM(V72:V75)</f>
        <v>0</v>
      </c>
      <c r="W71" s="236"/>
      <c r="X71" s="236"/>
      <c r="AG71" t="s">
        <v>112</v>
      </c>
    </row>
    <row r="72" spans="1:60" ht="22.5" outlineLevel="1" x14ac:dyDescent="0.2">
      <c r="A72" s="243">
        <v>22</v>
      </c>
      <c r="B72" s="244" t="s">
        <v>79</v>
      </c>
      <c r="C72" s="260" t="s">
        <v>193</v>
      </c>
      <c r="D72" s="245" t="s">
        <v>187</v>
      </c>
      <c r="E72" s="246">
        <v>1</v>
      </c>
      <c r="F72" s="247"/>
      <c r="G72" s="24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116</v>
      </c>
      <c r="T72" s="232" t="s">
        <v>117</v>
      </c>
      <c r="U72" s="232">
        <v>0</v>
      </c>
      <c r="V72" s="232">
        <f>ROUND(E72*U72,2)</f>
        <v>0</v>
      </c>
      <c r="W72" s="232"/>
      <c r="X72" s="232" t="s">
        <v>118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0"/>
      <c r="B73" s="231"/>
      <c r="C73" s="261" t="s">
        <v>120</v>
      </c>
      <c r="D73" s="249"/>
      <c r="E73" s="249"/>
      <c r="F73" s="249"/>
      <c r="G73" s="249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3"/>
      <c r="Z73" s="213"/>
      <c r="AA73" s="213"/>
      <c r="AB73" s="213"/>
      <c r="AC73" s="213"/>
      <c r="AD73" s="213"/>
      <c r="AE73" s="213"/>
      <c r="AF73" s="213"/>
      <c r="AG73" s="213" t="s">
        <v>121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3">
        <v>23</v>
      </c>
      <c r="B74" s="244" t="s">
        <v>194</v>
      </c>
      <c r="C74" s="260" t="s">
        <v>195</v>
      </c>
      <c r="D74" s="245" t="s">
        <v>192</v>
      </c>
      <c r="E74" s="246">
        <v>1</v>
      </c>
      <c r="F74" s="247"/>
      <c r="G74" s="24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116</v>
      </c>
      <c r="T74" s="232" t="s">
        <v>117</v>
      </c>
      <c r="U74" s="232">
        <v>0</v>
      </c>
      <c r="V74" s="232">
        <f>ROUND(E74*U74,2)</f>
        <v>0</v>
      </c>
      <c r="W74" s="232"/>
      <c r="X74" s="232" t="s">
        <v>118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119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0"/>
      <c r="B75" s="231"/>
      <c r="C75" s="261" t="s">
        <v>120</v>
      </c>
      <c r="D75" s="249"/>
      <c r="E75" s="249"/>
      <c r="F75" s="249"/>
      <c r="G75" s="249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3"/>
      <c r="Z75" s="213"/>
      <c r="AA75" s="213"/>
      <c r="AB75" s="213"/>
      <c r="AC75" s="213"/>
      <c r="AD75" s="213"/>
      <c r="AE75" s="213"/>
      <c r="AF75" s="213"/>
      <c r="AG75" s="213" t="s">
        <v>121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237" t="s">
        <v>111</v>
      </c>
      <c r="B76" s="238" t="s">
        <v>81</v>
      </c>
      <c r="C76" s="259" t="s">
        <v>82</v>
      </c>
      <c r="D76" s="239"/>
      <c r="E76" s="240"/>
      <c r="F76" s="241"/>
      <c r="G76" s="242">
        <f>SUMIF(AG77:AG80,"&lt;&gt;NOR",G77:G80)</f>
        <v>0</v>
      </c>
      <c r="H76" s="236"/>
      <c r="I76" s="236">
        <f>SUM(I77:I80)</f>
        <v>0</v>
      </c>
      <c r="J76" s="236"/>
      <c r="K76" s="236">
        <f>SUM(K77:K80)</f>
        <v>0</v>
      </c>
      <c r="L76" s="236"/>
      <c r="M76" s="236">
        <f>SUM(M77:M80)</f>
        <v>0</v>
      </c>
      <c r="N76" s="236"/>
      <c r="O76" s="236">
        <f>SUM(O77:O80)</f>
        <v>0</v>
      </c>
      <c r="P76" s="236"/>
      <c r="Q76" s="236">
        <f>SUM(Q77:Q80)</f>
        <v>0</v>
      </c>
      <c r="R76" s="236"/>
      <c r="S76" s="236"/>
      <c r="T76" s="236"/>
      <c r="U76" s="236"/>
      <c r="V76" s="236">
        <f>SUM(V77:V80)</f>
        <v>1.4100000000000001</v>
      </c>
      <c r="W76" s="236"/>
      <c r="X76" s="236"/>
      <c r="AG76" t="s">
        <v>112</v>
      </c>
    </row>
    <row r="77" spans="1:60" outlineLevel="1" x14ac:dyDescent="0.2">
      <c r="A77" s="252">
        <v>24</v>
      </c>
      <c r="B77" s="253" t="s">
        <v>196</v>
      </c>
      <c r="C77" s="264" t="s">
        <v>197</v>
      </c>
      <c r="D77" s="254" t="s">
        <v>198</v>
      </c>
      <c r="E77" s="255">
        <v>4.8928399999999996</v>
      </c>
      <c r="F77" s="256"/>
      <c r="G77" s="257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2"/>
      <c r="S77" s="232" t="s">
        <v>148</v>
      </c>
      <c r="T77" s="232" t="s">
        <v>148</v>
      </c>
      <c r="U77" s="232">
        <v>0.27700000000000002</v>
      </c>
      <c r="V77" s="232">
        <f>ROUND(E77*U77,2)</f>
        <v>1.36</v>
      </c>
      <c r="W77" s="232"/>
      <c r="X77" s="232" t="s">
        <v>199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200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2">
        <v>25</v>
      </c>
      <c r="B78" s="253" t="s">
        <v>201</v>
      </c>
      <c r="C78" s="264" t="s">
        <v>202</v>
      </c>
      <c r="D78" s="254" t="s">
        <v>198</v>
      </c>
      <c r="E78" s="255">
        <v>4.8928399999999996</v>
      </c>
      <c r="F78" s="256"/>
      <c r="G78" s="257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/>
      <c r="S78" s="232" t="s">
        <v>148</v>
      </c>
      <c r="T78" s="232" t="s">
        <v>148</v>
      </c>
      <c r="U78" s="232">
        <v>0.01</v>
      </c>
      <c r="V78" s="232">
        <f>ROUND(E78*U78,2)</f>
        <v>0.05</v>
      </c>
      <c r="W78" s="232"/>
      <c r="X78" s="232" t="s">
        <v>199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200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2">
        <v>26</v>
      </c>
      <c r="B79" s="253" t="s">
        <v>203</v>
      </c>
      <c r="C79" s="264" t="s">
        <v>204</v>
      </c>
      <c r="D79" s="254" t="s">
        <v>198</v>
      </c>
      <c r="E79" s="255">
        <v>19.571359999999999</v>
      </c>
      <c r="F79" s="256"/>
      <c r="G79" s="257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/>
      <c r="S79" s="232" t="s">
        <v>148</v>
      </c>
      <c r="T79" s="232" t="s">
        <v>148</v>
      </c>
      <c r="U79" s="232">
        <v>0</v>
      </c>
      <c r="V79" s="232">
        <f>ROUND(E79*U79,2)</f>
        <v>0</v>
      </c>
      <c r="W79" s="232"/>
      <c r="X79" s="232" t="s">
        <v>199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200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2">
        <v>27</v>
      </c>
      <c r="B80" s="253" t="s">
        <v>205</v>
      </c>
      <c r="C80" s="264" t="s">
        <v>206</v>
      </c>
      <c r="D80" s="254" t="s">
        <v>198</v>
      </c>
      <c r="E80" s="255">
        <v>4.8928399999999996</v>
      </c>
      <c r="F80" s="256"/>
      <c r="G80" s="257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2"/>
      <c r="S80" s="232" t="s">
        <v>148</v>
      </c>
      <c r="T80" s="232" t="s">
        <v>148</v>
      </c>
      <c r="U80" s="232">
        <v>0</v>
      </c>
      <c r="V80" s="232">
        <f>ROUND(E80*U80,2)</f>
        <v>0</v>
      </c>
      <c r="W80" s="232"/>
      <c r="X80" s="232" t="s">
        <v>199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200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37" t="s">
        <v>111</v>
      </c>
      <c r="B81" s="238" t="s">
        <v>84</v>
      </c>
      <c r="C81" s="259" t="s">
        <v>30</v>
      </c>
      <c r="D81" s="239"/>
      <c r="E81" s="240"/>
      <c r="F81" s="241"/>
      <c r="G81" s="242">
        <f>SUMIF(AG82:AG93,"&lt;&gt;NOR",G82:G93)</f>
        <v>0</v>
      </c>
      <c r="H81" s="236"/>
      <c r="I81" s="236">
        <f>SUM(I82:I93)</f>
        <v>0</v>
      </c>
      <c r="J81" s="236"/>
      <c r="K81" s="236">
        <f>SUM(K82:K93)</f>
        <v>0</v>
      </c>
      <c r="L81" s="236"/>
      <c r="M81" s="236">
        <f>SUM(M82:M93)</f>
        <v>0</v>
      </c>
      <c r="N81" s="236"/>
      <c r="O81" s="236">
        <f>SUM(O82:O93)</f>
        <v>0</v>
      </c>
      <c r="P81" s="236"/>
      <c r="Q81" s="236">
        <f>SUM(Q82:Q93)</f>
        <v>0</v>
      </c>
      <c r="R81" s="236"/>
      <c r="S81" s="236"/>
      <c r="T81" s="236"/>
      <c r="U81" s="236"/>
      <c r="V81" s="236">
        <f>SUM(V82:V93)</f>
        <v>0</v>
      </c>
      <c r="W81" s="236"/>
      <c r="X81" s="236"/>
      <c r="AG81" t="s">
        <v>112</v>
      </c>
    </row>
    <row r="82" spans="1:60" outlineLevel="1" x14ac:dyDescent="0.2">
      <c r="A82" s="243">
        <v>28</v>
      </c>
      <c r="B82" s="244" t="s">
        <v>207</v>
      </c>
      <c r="C82" s="260" t="s">
        <v>208</v>
      </c>
      <c r="D82" s="245" t="s">
        <v>209</v>
      </c>
      <c r="E82" s="246">
        <v>1</v>
      </c>
      <c r="F82" s="247"/>
      <c r="G82" s="24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148</v>
      </c>
      <c r="T82" s="232" t="s">
        <v>117</v>
      </c>
      <c r="U82" s="232">
        <v>0</v>
      </c>
      <c r="V82" s="232">
        <f>ROUND(E82*U82,2)</f>
        <v>0</v>
      </c>
      <c r="W82" s="232"/>
      <c r="X82" s="232" t="s">
        <v>210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211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0"/>
      <c r="B83" s="231"/>
      <c r="C83" s="261" t="s">
        <v>212</v>
      </c>
      <c r="D83" s="249"/>
      <c r="E83" s="249"/>
      <c r="F83" s="249"/>
      <c r="G83" s="249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3"/>
      <c r="Z83" s="213"/>
      <c r="AA83" s="213"/>
      <c r="AB83" s="213"/>
      <c r="AC83" s="213"/>
      <c r="AD83" s="213"/>
      <c r="AE83" s="213"/>
      <c r="AF83" s="213"/>
      <c r="AG83" s="213" t="s">
        <v>121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3">
        <v>29</v>
      </c>
      <c r="B84" s="244" t="s">
        <v>213</v>
      </c>
      <c r="C84" s="260" t="s">
        <v>214</v>
      </c>
      <c r="D84" s="245" t="s">
        <v>209</v>
      </c>
      <c r="E84" s="246">
        <v>1</v>
      </c>
      <c r="F84" s="247"/>
      <c r="G84" s="248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148</v>
      </c>
      <c r="T84" s="232" t="s">
        <v>117</v>
      </c>
      <c r="U84" s="232">
        <v>0</v>
      </c>
      <c r="V84" s="232">
        <f>ROUND(E84*U84,2)</f>
        <v>0</v>
      </c>
      <c r="W84" s="232"/>
      <c r="X84" s="232" t="s">
        <v>210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215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0"/>
      <c r="B85" s="231"/>
      <c r="C85" s="261" t="s">
        <v>216</v>
      </c>
      <c r="D85" s="249"/>
      <c r="E85" s="249"/>
      <c r="F85" s="249"/>
      <c r="G85" s="249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3"/>
      <c r="Z85" s="213"/>
      <c r="AA85" s="213"/>
      <c r="AB85" s="213"/>
      <c r="AC85" s="213"/>
      <c r="AD85" s="213"/>
      <c r="AE85" s="213"/>
      <c r="AF85" s="213"/>
      <c r="AG85" s="213" t="s">
        <v>121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3">
        <v>30</v>
      </c>
      <c r="B86" s="244" t="s">
        <v>217</v>
      </c>
      <c r="C86" s="260" t="s">
        <v>218</v>
      </c>
      <c r="D86" s="245" t="s">
        <v>209</v>
      </c>
      <c r="E86" s="246">
        <v>1</v>
      </c>
      <c r="F86" s="247"/>
      <c r="G86" s="248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148</v>
      </c>
      <c r="T86" s="232" t="s">
        <v>117</v>
      </c>
      <c r="U86" s="232">
        <v>0</v>
      </c>
      <c r="V86" s="232">
        <f>ROUND(E86*U86,2)</f>
        <v>0</v>
      </c>
      <c r="W86" s="232"/>
      <c r="X86" s="232" t="s">
        <v>210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211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30"/>
      <c r="B87" s="231"/>
      <c r="C87" s="261" t="s">
        <v>219</v>
      </c>
      <c r="D87" s="249"/>
      <c r="E87" s="249"/>
      <c r="F87" s="249"/>
      <c r="G87" s="249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3"/>
      <c r="Z87" s="213"/>
      <c r="AA87" s="213"/>
      <c r="AB87" s="213"/>
      <c r="AC87" s="213"/>
      <c r="AD87" s="213"/>
      <c r="AE87" s="213"/>
      <c r="AF87" s="213"/>
      <c r="AG87" s="213" t="s">
        <v>121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51" t="str">
        <f>C87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3">
        <v>31</v>
      </c>
      <c r="B88" s="244" t="s">
        <v>220</v>
      </c>
      <c r="C88" s="260" t="s">
        <v>221</v>
      </c>
      <c r="D88" s="245" t="s">
        <v>209</v>
      </c>
      <c r="E88" s="246">
        <v>1</v>
      </c>
      <c r="F88" s="247"/>
      <c r="G88" s="248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2"/>
      <c r="S88" s="232" t="s">
        <v>148</v>
      </c>
      <c r="T88" s="232" t="s">
        <v>117</v>
      </c>
      <c r="U88" s="232">
        <v>0</v>
      </c>
      <c r="V88" s="232">
        <f>ROUND(E88*U88,2)</f>
        <v>0</v>
      </c>
      <c r="W88" s="232"/>
      <c r="X88" s="232" t="s">
        <v>210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211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3.75" outlineLevel="1" x14ac:dyDescent="0.2">
      <c r="A89" s="230"/>
      <c r="B89" s="231"/>
      <c r="C89" s="261" t="s">
        <v>222</v>
      </c>
      <c r="D89" s="249"/>
      <c r="E89" s="249"/>
      <c r="F89" s="249"/>
      <c r="G89" s="249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3"/>
      <c r="Z89" s="213"/>
      <c r="AA89" s="213"/>
      <c r="AB89" s="213"/>
      <c r="AC89" s="213"/>
      <c r="AD89" s="213"/>
      <c r="AE89" s="213"/>
      <c r="AF89" s="213"/>
      <c r="AG89" s="213" t="s">
        <v>121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51" t="str">
        <f>C89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3">
        <v>32</v>
      </c>
      <c r="B90" s="244" t="s">
        <v>223</v>
      </c>
      <c r="C90" s="260" t="s">
        <v>224</v>
      </c>
      <c r="D90" s="245" t="s">
        <v>209</v>
      </c>
      <c r="E90" s="246">
        <v>1</v>
      </c>
      <c r="F90" s="247"/>
      <c r="G90" s="24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148</v>
      </c>
      <c r="T90" s="232" t="s">
        <v>117</v>
      </c>
      <c r="U90" s="232">
        <v>0</v>
      </c>
      <c r="V90" s="232">
        <f>ROUND(E90*U90,2)</f>
        <v>0</v>
      </c>
      <c r="W90" s="232"/>
      <c r="X90" s="232" t="s">
        <v>210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211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45" outlineLevel="1" x14ac:dyDescent="0.2">
      <c r="A91" s="230"/>
      <c r="B91" s="231"/>
      <c r="C91" s="261" t="s">
        <v>225</v>
      </c>
      <c r="D91" s="249"/>
      <c r="E91" s="249"/>
      <c r="F91" s="249"/>
      <c r="G91" s="249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3"/>
      <c r="Z91" s="213"/>
      <c r="AA91" s="213"/>
      <c r="AB91" s="213"/>
      <c r="AC91" s="213"/>
      <c r="AD91" s="213"/>
      <c r="AE91" s="213"/>
      <c r="AF91" s="213"/>
      <c r="AG91" s="213" t="s">
        <v>121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51" t="str">
        <f>C91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3">
        <v>33</v>
      </c>
      <c r="B92" s="244" t="s">
        <v>226</v>
      </c>
      <c r="C92" s="260" t="s">
        <v>227</v>
      </c>
      <c r="D92" s="245" t="s">
        <v>209</v>
      </c>
      <c r="E92" s="246">
        <v>1</v>
      </c>
      <c r="F92" s="247"/>
      <c r="G92" s="248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2"/>
      <c r="S92" s="232" t="s">
        <v>148</v>
      </c>
      <c r="T92" s="232" t="s">
        <v>117</v>
      </c>
      <c r="U92" s="232">
        <v>0</v>
      </c>
      <c r="V92" s="232">
        <f>ROUND(E92*U92,2)</f>
        <v>0</v>
      </c>
      <c r="W92" s="232"/>
      <c r="X92" s="232" t="s">
        <v>210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211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0"/>
      <c r="B93" s="231"/>
      <c r="C93" s="261" t="s">
        <v>228</v>
      </c>
      <c r="D93" s="249"/>
      <c r="E93" s="249"/>
      <c r="F93" s="249"/>
      <c r="G93" s="249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13"/>
      <c r="Z93" s="213"/>
      <c r="AA93" s="213"/>
      <c r="AB93" s="213"/>
      <c r="AC93" s="213"/>
      <c r="AD93" s="213"/>
      <c r="AE93" s="213"/>
      <c r="AF93" s="213"/>
      <c r="AG93" s="213" t="s">
        <v>121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51" t="str">
        <f>C93</f>
        <v>Náklady na vyhotovení dokumentace skutečného provedení stavby a její předání objednateli v požadované formě a požadovaném počtu.</v>
      </c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3"/>
      <c r="B94" s="4"/>
      <c r="C94" s="26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98</v>
      </c>
    </row>
    <row r="95" spans="1:60" x14ac:dyDescent="0.2">
      <c r="A95" s="216"/>
      <c r="B95" s="217" t="s">
        <v>31</v>
      </c>
      <c r="C95" s="266"/>
      <c r="D95" s="218"/>
      <c r="E95" s="219"/>
      <c r="F95" s="219"/>
      <c r="G95" s="258">
        <f>G8+G25+G31+G40+G46+G49+G68+G71+G76+G81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229</v>
      </c>
    </row>
    <row r="96" spans="1:60" x14ac:dyDescent="0.2">
      <c r="A96" s="3"/>
      <c r="B96" s="4"/>
      <c r="C96" s="265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26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20" t="s">
        <v>230</v>
      </c>
      <c r="B98" s="220"/>
      <c r="C98" s="26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21"/>
      <c r="B99" s="222"/>
      <c r="C99" s="268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231</v>
      </c>
    </row>
    <row r="100" spans="1:33" x14ac:dyDescent="0.2">
      <c r="A100" s="224"/>
      <c r="B100" s="225"/>
      <c r="C100" s="269"/>
      <c r="D100" s="225"/>
      <c r="E100" s="225"/>
      <c r="F100" s="225"/>
      <c r="G100" s="2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24"/>
      <c r="B101" s="225"/>
      <c r="C101" s="269"/>
      <c r="D101" s="225"/>
      <c r="E101" s="225"/>
      <c r="F101" s="225"/>
      <c r="G101" s="2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24"/>
      <c r="B102" s="225"/>
      <c r="C102" s="269"/>
      <c r="D102" s="225"/>
      <c r="E102" s="225"/>
      <c r="F102" s="225"/>
      <c r="G102" s="22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227"/>
      <c r="B103" s="228"/>
      <c r="C103" s="270"/>
      <c r="D103" s="228"/>
      <c r="E103" s="228"/>
      <c r="F103" s="228"/>
      <c r="G103" s="22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A104" s="3"/>
      <c r="B104" s="4"/>
      <c r="C104" s="265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">
      <c r="C105" s="271"/>
      <c r="D105" s="10"/>
      <c r="AG105" t="s">
        <v>232</v>
      </c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0">
    <mergeCell ref="C83:G83"/>
    <mergeCell ref="C85:G85"/>
    <mergeCell ref="C87:G87"/>
    <mergeCell ref="C89:G89"/>
    <mergeCell ref="C91:G91"/>
    <mergeCell ref="C93:G93"/>
    <mergeCell ref="C64:G64"/>
    <mergeCell ref="C65:G65"/>
    <mergeCell ref="C67:G67"/>
    <mergeCell ref="C70:G70"/>
    <mergeCell ref="C73:G73"/>
    <mergeCell ref="C75:G75"/>
    <mergeCell ref="C51:G51"/>
    <mergeCell ref="C53:G53"/>
    <mergeCell ref="C55:G55"/>
    <mergeCell ref="C57:G57"/>
    <mergeCell ref="C59:G59"/>
    <mergeCell ref="C62:G62"/>
    <mergeCell ref="C35:G35"/>
    <mergeCell ref="C36:G36"/>
    <mergeCell ref="C37:G37"/>
    <mergeCell ref="C38:G38"/>
    <mergeCell ref="C44:G44"/>
    <mergeCell ref="C45:G45"/>
    <mergeCell ref="C20:G20"/>
    <mergeCell ref="C23:G23"/>
    <mergeCell ref="C27:G27"/>
    <mergeCell ref="C30:G30"/>
    <mergeCell ref="C33:G33"/>
    <mergeCell ref="C34:G34"/>
    <mergeCell ref="A1:G1"/>
    <mergeCell ref="C2:G2"/>
    <mergeCell ref="C3:G3"/>
    <mergeCell ref="C4:G4"/>
    <mergeCell ref="A98:C98"/>
    <mergeCell ref="A99:G103"/>
    <mergeCell ref="C10:G10"/>
    <mergeCell ref="C12:G12"/>
    <mergeCell ref="C14:G14"/>
    <mergeCell ref="C17:G17"/>
  </mergeCells>
  <pageMargins left="0.59055118110236204" right="0.196850393700787" top="0.78740157499999996" bottom="0.78740157499999996" header="0.3" footer="0.3"/>
  <pageSetup paperSize="9" orientation="portrait" horizontalDpi="90" verticalDpi="9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oadresa</vt:lpstr>
      <vt:lpstr>Stavba!Objednatel</vt:lpstr>
      <vt:lpstr>Stavba!Objekt</vt:lpstr>
      <vt:lpstr>'01 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2019-03-19T12:27:02Z</cp:lastPrinted>
  <dcterms:created xsi:type="dcterms:W3CDTF">2009-04-08T07:15:50Z</dcterms:created>
  <dcterms:modified xsi:type="dcterms:W3CDTF">2021-03-29T06:30:29Z</dcterms:modified>
</cp:coreProperties>
</file>