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90 - Vedlejší a ostat..." sheetId="2" r:id="rId2"/>
    <sheet name="SO 331 - VODOVODNÍ ŘADY -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090 - Vedlejší a ostat...'!$C$79:$K$111</definedName>
    <definedName name="_xlnm.Print_Area" localSheetId="1">'SO 090 - Vedlejší a ostat...'!$C$4:$J$39,'SO 090 - Vedlejší a ostat...'!$C$45:$J$61,'SO 090 - Vedlejší a ostat...'!$C$67:$K$111</definedName>
    <definedName name="_xlnm._FilterDatabase" localSheetId="2" hidden="1">'SO 331 - VODOVODNÍ ŘADY -...'!$C$91:$K$609</definedName>
    <definedName name="_xlnm.Print_Area" localSheetId="2">'SO 331 - VODOVODNÍ ŘADY -...'!$C$4:$J$39,'SO 331 - VODOVODNÍ ŘADY -...'!$C$45:$J$73,'SO 331 - VODOVODNÍ ŘADY -...'!$C$79:$K$609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090 - Vedlejší a ostat...'!$79:$79</definedName>
    <definedName name="_xlnm.Print_Titles" localSheetId="2">'SO 331 - VODOVODNÍ ŘADY -...'!$91:$91</definedName>
  </definedNames>
  <calcPr fullCalcOnLoad="1"/>
</workbook>
</file>

<file path=xl/sharedStrings.xml><?xml version="1.0" encoding="utf-8"?>
<sst xmlns="http://schemas.openxmlformats.org/spreadsheetml/2006/main" count="7140" uniqueCount="1395">
  <si>
    <t>Export Komplet</t>
  </si>
  <si>
    <t>VZ</t>
  </si>
  <si>
    <t>2.0</t>
  </si>
  <si>
    <t>ZAMOK</t>
  </si>
  <si>
    <t>False</t>
  </si>
  <si>
    <t>{1311598d-e514-454d-81e9-6af31ee75e10}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</si>
  <si>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</si>
  <si>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</si>
  <si>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</si>
  <si>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</si>
  <si>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</si>
  <si>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</si>
  <si>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</si>
  <si>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</si>
  <si>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19/009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</si>
  <si>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</si>
  <si>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</si>
  <si>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Brno, Primární kolektor - drobná rekonstrukce vodovodu, etapa III</t>
  </si>
  <si>
    <t>KSO:</t>
  </si>
  <si>
    <t/>
  </si>
  <si>
    <t>CC-CZ:</t>
  </si>
  <si>
    <t>Místo:</t>
  </si>
  <si>
    <t xml:space="preserve"> </t>
  </si>
  <si>
    <t>Datum:</t>
  </si>
  <si>
    <t>29. 12. 2019</t>
  </si>
  <si>
    <t>Zadavatel:</t>
  </si>
  <si>
    <t>IČ:</t>
  </si>
  <si>
    <t>46347275</t>
  </si>
  <si>
    <t>Brněnské vodárny a kanalizace a.s.</t>
  </si>
  <si>
    <t>DIČ:</t>
  </si>
  <si>
    <t>CZ46347275</t>
  </si>
  <si>
    <t>Uchazeč:</t>
  </si>
  <si>
    <t>Vyplň údaj</t>
  </si>
  <si>
    <t>Projektant:</t>
  </si>
  <si>
    <t>44012900</t>
  </si>
  <si>
    <t>PROVO, spol. s r.o.</t>
  </si>
  <si>
    <t>CZ44012900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</si>
  <si>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</si>
  <si>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</si>
  <si>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</si>
  <si>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</si>
  <si>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</si>
  <si>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</si>
  <si>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</si>
  <si>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</si>
  <si>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</si>
  <si>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</si>
  <si>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</si>
  <si>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</si>
  <si>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</si>
  <si>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</si>
  <si>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</si>
  <si>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</si>
  <si>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</si>
  <si>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</si>
  <si>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</si>
  <si>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</si>
  <si>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</si>
  <si>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</si>
  <si>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</si>
  <si>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</si>
  <si>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</si>
  <si>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</si>
  <si>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</si>
  <si>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</si>
  <si>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</si>
  <si>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</si>
  <si>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</si>
  <si>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</si>
  <si>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</si>
  <si>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</si>
  <si>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</si>
  <si>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</si>
  <si>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</si>
  <si>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</si>
  <si>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</si>
  <si>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</si>
  <si>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</si>
  <si>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</si>
  <si>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</si>
  <si>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090</t>
  </si>
  <si>
    <t>Vedlejší a ostatní náklady</t>
  </si>
  <si>
    <t>STA</t>
  </si>
  <si>
    <t>1</t>
  </si>
  <si>
    <t>{c0498dc3-d879-43a1-8ab0-ddd3fd11a92f}</t>
  </si>
  <si>
    <t>2</t>
  </si>
  <si>
    <t>SO 331</t>
  </si>
  <si>
    <t>VODOVODNÍ ŘADY - ETAPA III</t>
  </si>
  <si>
    <t>{7702bba0-caa8-49f7-b954-8b8e671a8de6}</t>
  </si>
  <si>
    <t>KRYCÍ LIST SOUPISU PRACÍ</t>
  </si>
  <si>
    <t>Objekt:</t>
  </si>
  <si>
    <t>SO 090 -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</si>
  <si>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</si>
  <si>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</si>
  <si>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</si>
  <si>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</si>
  <si>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</si>
  <si>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</si>
  <si>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</si>
  <si>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</si>
  <si>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</si>
  <si>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</si>
  <si>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</si>
  <si>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</si>
  <si>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</si>
  <si>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</si>
  <si>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</si>
  <si>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</si>
  <si>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</si>
  <si>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</si>
  <si>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</si>
  <si>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</si>
  <si>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</si>
  <si>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</si>
  <si>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</si>
  <si>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900600002</t>
  </si>
  <si>
    <t>Poplatky a náklady na zařízení staveniště</t>
  </si>
  <si>
    <t>kpl</t>
  </si>
  <si>
    <t>4</t>
  </si>
  <si>
    <t>-363879277</t>
  </si>
  <si>
    <t>900600003</t>
  </si>
  <si>
    <t>Pronájem plochy k umístění zařízení staveniště od Brněnských komunikací</t>
  </si>
  <si>
    <t>2028164376</t>
  </si>
  <si>
    <t>3</t>
  </si>
  <si>
    <t>900600004</t>
  </si>
  <si>
    <t>Zřízení a údržba dopr. značení po dobu výstavby, vrácení do pův. stavu</t>
  </si>
  <si>
    <t>-576322284</t>
  </si>
  <si>
    <t>VV</t>
  </si>
  <si>
    <t xml:space="preserve">"včetně vyhotovení projektu dopravního značení"   </t>
  </si>
  <si>
    <t xml:space="preserve">"a projednání"   </t>
  </si>
  <si>
    <t xml:space="preserve">1   </t>
  </si>
  <si>
    <t>900600005</t>
  </si>
  <si>
    <t>Zřízení provizorní panelové plochy, včetně podkladové vrstvy, demontáže, oddvozu a likvidace, a vrácení plochy do pův. stavu</t>
  </si>
  <si>
    <t>m2</t>
  </si>
  <si>
    <t>1490780400</t>
  </si>
  <si>
    <t xml:space="preserve">"včetně projednání"   </t>
  </si>
  <si>
    <t>6,0*23,0</t>
  </si>
  <si>
    <t>900600013</t>
  </si>
  <si>
    <t>Provedení zkoušky pevného bodu</t>
  </si>
  <si>
    <t>2096340245</t>
  </si>
  <si>
    <t>6</t>
  </si>
  <si>
    <t>900600014</t>
  </si>
  <si>
    <t xml:space="preserve">Provedení veškerých zkoušek prokazujícíh kvalitu díla </t>
  </si>
  <si>
    <t>262144</t>
  </si>
  <si>
    <t>196028571</t>
  </si>
  <si>
    <t>7</t>
  </si>
  <si>
    <t>900600016</t>
  </si>
  <si>
    <t>Zpracování dokumentace skutečného provedení stavby</t>
  </si>
  <si>
    <t>-760660470</t>
  </si>
  <si>
    <t>8</t>
  </si>
  <si>
    <t>900600025</t>
  </si>
  <si>
    <t>Náklady spojené při čerpání spodní vody z podchodu Nové sady po celou dobu stavby cca 250 hod</t>
  </si>
  <si>
    <t>-534712143</t>
  </si>
  <si>
    <t>9</t>
  </si>
  <si>
    <t>900600026</t>
  </si>
  <si>
    <t>Náklady spojené při čerpání vypuštěné vody ze stávajícího potrubí</t>
  </si>
  <si>
    <t>hod</t>
  </si>
  <si>
    <t>-1528023628</t>
  </si>
  <si>
    <t>10</t>
  </si>
  <si>
    <t>900600027</t>
  </si>
  <si>
    <t>Provozní vlivy</t>
  </si>
  <si>
    <t>-851380015</t>
  </si>
  <si>
    <t>11</t>
  </si>
  <si>
    <t>900600027.1</t>
  </si>
  <si>
    <t xml:space="preserve">Náklady spojené s provozem nuceného větrání kolektoru dle potřeby </t>
  </si>
  <si>
    <t>-1924044637</t>
  </si>
  <si>
    <t>12</t>
  </si>
  <si>
    <t>900600029</t>
  </si>
  <si>
    <t>Geodetické zaměření stavby</t>
  </si>
  <si>
    <t>853525841</t>
  </si>
  <si>
    <t>13</t>
  </si>
  <si>
    <t>900600029.1</t>
  </si>
  <si>
    <t>Zajištění vytýčení podzemních sítí dotčených stavbou</t>
  </si>
  <si>
    <t>-916316541</t>
  </si>
  <si>
    <t>14</t>
  </si>
  <si>
    <t>900600030.1</t>
  </si>
  <si>
    <t>Použití stávajícího mostového jeřábu</t>
  </si>
  <si>
    <t>1285147632</t>
  </si>
  <si>
    <t>900600030.2</t>
  </si>
  <si>
    <t>Použití stávajícího mostového jeřábu - obsluha</t>
  </si>
  <si>
    <t>-994457105</t>
  </si>
  <si>
    <t>"2 pracovníci</t>
  </si>
  <si>
    <t>2*100</t>
  </si>
  <si>
    <t>16</t>
  </si>
  <si>
    <t>900600032</t>
  </si>
  <si>
    <t>Vícetisky projektové dokumentace po potřeby dodavatele stavby</t>
  </si>
  <si>
    <t>-67905275</t>
  </si>
  <si>
    <t>17</t>
  </si>
  <si>
    <t>900600145.1</t>
  </si>
  <si>
    <t xml:space="preserve">Provedení veškerých zkoušek prokazující kvalitu díla TLAKOVÁ ZKOUŠKA </t>
  </si>
  <si>
    <t>m</t>
  </si>
  <si>
    <t>-152384369</t>
  </si>
  <si>
    <t>"řad SO 331"</t>
  </si>
  <si>
    <t>(120,3)*2</t>
  </si>
  <si>
    <t>18</t>
  </si>
  <si>
    <t>900600145.2</t>
  </si>
  <si>
    <t>Provedení veškerých zkoušek prokazující kvalitu díla - DESINFEKCE</t>
  </si>
  <si>
    <t>1958178317</t>
  </si>
  <si>
    <t>120,3</t>
  </si>
  <si>
    <t>19</t>
  </si>
  <si>
    <t>900600112</t>
  </si>
  <si>
    <t>Ochrana stromů bednění - zřízení, odstranění</t>
  </si>
  <si>
    <t>-980504192</t>
  </si>
  <si>
    <t>SO 331 - VODOVODNÍ ŘADY - ETAPA III</t>
  </si>
  <si>
    <t>HSV - Práce a dodávky HSV</t>
  </si>
  <si>
    <t xml:space="preserve">    1 - Zemní práce</t>
  </si>
  <si>
    <t xml:space="preserve">    35 - Stoky</t>
  </si>
  <si>
    <t xml:space="preserve">    38 - Různé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</si>
  <si>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</si>
  <si>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</si>
  <si>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</si>
  <si>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</si>
  <si>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89 - Ostatní konstrukce</t>
  </si>
  <si>
    <t xml:space="preserve">    9 - Ostatní konstrukce a práce-bourání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</si>
  <si>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</si>
  <si>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</si>
  <si>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</si>
  <si>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HSV</t>
  </si>
  <si>
    <t>Práce a dodávky HSV</t>
  </si>
  <si>
    <t>Zemní práce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</si>
  <si>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</si>
  <si>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</si>
  <si>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CS ÚRS 2019 02</t>
  </si>
  <si>
    <t>-1717011563</t>
  </si>
  <si>
    <t>"Dlažba kostky</t>
  </si>
  <si>
    <t>"Montážní jáma č.3</t>
  </si>
  <si>
    <t>(0,2+1,5+0,2)*6</t>
  </si>
  <si>
    <t>"Montážní jáma č.4</t>
  </si>
  <si>
    <t>(0,2+3+0,2)*12</t>
  </si>
  <si>
    <t>"Montážní jáma č.5</t>
  </si>
  <si>
    <t>(0,2+2,5+0,2)*6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</si>
  <si>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</si>
  <si>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</si>
  <si>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2081677358</t>
  </si>
  <si>
    <t>"Dlažba zámková</t>
  </si>
  <si>
    <t>"Montážní jáma č.1</t>
  </si>
  <si>
    <t>(0,2+3+0,2)*(0,2+3+0,2)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</si>
  <si>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</si>
  <si>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</si>
  <si>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259726837</t>
  </si>
  <si>
    <t>"asfatová komunikace</t>
  </si>
  <si>
    <t>"montážní jáma 2</t>
  </si>
  <si>
    <t>(0,25+1,5+0,25)*4</t>
  </si>
  <si>
    <t>"kamenná dlažba</t>
  </si>
  <si>
    <t>"montážní jáma 3</t>
  </si>
  <si>
    <t>(0,05+1,5+0,05)*6</t>
  </si>
  <si>
    <t>(0,05+3+0,05)*12</t>
  </si>
  <si>
    <t>(0,05+2,5+0,05)*6</t>
  </si>
  <si>
    <t>(0,05+3+0,05)*(0,05+3+0,05)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</si>
  <si>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</si>
  <si>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</si>
  <si>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-320301888</t>
  </si>
  <si>
    <t>(0,55+1,5+0,55)*(0,55+4,0+0,55)</t>
  </si>
  <si>
    <t>1,5*6</t>
  </si>
  <si>
    <t>3*12</t>
  </si>
  <si>
    <t>2,5*6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</si>
  <si>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</si>
  <si>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</si>
  <si>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-788410453</t>
  </si>
  <si>
    <t>(1,15+1,5+1,15)*(1,15+4,0+1,15)*2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</si>
  <si>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</si>
  <si>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</si>
  <si>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-669586712</t>
  </si>
  <si>
    <t>(0,85+1,5+0,85)*(0,85+4+0,85)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</si>
  <si>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</si>
  <si>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</si>
  <si>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-1949936362</t>
  </si>
  <si>
    <t>2*3,5</t>
  </si>
  <si>
    <t>119001402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</si>
  <si>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přes 200 do 500 mm</t>
  </si>
  <si>
    <t>909370543</t>
  </si>
  <si>
    <t>3,5*3</t>
  </si>
  <si>
    <t>119001412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</si>
  <si>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</si>
  <si>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-260656135</t>
  </si>
  <si>
    <t>3,5*1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</si>
  <si>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</si>
  <si>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</si>
  <si>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920570739</t>
  </si>
  <si>
    <t>5*3,5</t>
  </si>
  <si>
    <t>130001101</t>
  </si>
  <si>
    <t>Příplatek k cenám hloubených vykopávek za ztížení vykopávky v blízkosti podzemního vedení nebo výbušnin pro jakoukoliv třídu horniny</t>
  </si>
  <si>
    <t>m3</t>
  </si>
  <si>
    <t>1656823970</t>
  </si>
  <si>
    <t>120,9+245,25</t>
  </si>
  <si>
    <t>131201201</t>
  </si>
  <si>
    <t>Hloubení zapažených jam a zářezů s urovnáním dna do předepsaného profilu a spádu v hornině tř. 3 do 100 m3</t>
  </si>
  <si>
    <t>-279359257</t>
  </si>
  <si>
    <t>"80%"  245,25*0,8</t>
  </si>
  <si>
    <t>131201209</t>
  </si>
  <si>
    <t>Hloubení zapažených jam a zářezů s urovnáním dna do předepsaného profilu a spádu Příplatek k cenám za lepivost horniny tř. 3</t>
  </si>
  <si>
    <t>823790261</t>
  </si>
  <si>
    <t>"50%"  196,2*0,5</t>
  </si>
  <si>
    <t>131301201</t>
  </si>
  <si>
    <t>Hloubení zapažených jam a zářezů s urovnáním dna do předepsaného profilu a spádu v hornině tř. 4 do 100 m3</t>
  </si>
  <si>
    <t>1449837779</t>
  </si>
  <si>
    <t>"20%"  245,25*0,2</t>
  </si>
  <si>
    <t>131301209</t>
  </si>
  <si>
    <t>Hloubení zapažených jam a zářezů s urovnáním dna do předepsaného profilu a spádu Příplatek k cenám za lepivost horniny tř. 4</t>
  </si>
  <si>
    <t>-1256638335</t>
  </si>
  <si>
    <t>"50%"  49,05*0,5</t>
  </si>
  <si>
    <t>132201201</t>
  </si>
  <si>
    <t>Hloubení zapažených i nezapažených rýh šířky přes 600 do 2 000 mm s urovnáním dna do předepsaného profilu a spádu v hornině tř. 3 do 100 m3</t>
  </si>
  <si>
    <t>1555955020</t>
  </si>
  <si>
    <t>"80%"  120,9*0,8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</si>
  <si>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</si>
  <si>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</si>
  <si>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750545697</t>
  </si>
  <si>
    <t>"50%"  96,72*0,5</t>
  </si>
  <si>
    <t>132301201</t>
  </si>
  <si>
    <t>Hloubení zapažených i nezapažených rýh šířky přes 600 do 2 000 mm s urovnáním dna do předepsaného profilu a spádu v hornině tř. 4 do 100 m3</t>
  </si>
  <si>
    <t>-466632964</t>
  </si>
  <si>
    <t>"20%"  120,9*0,2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</si>
  <si>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</si>
  <si>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</si>
  <si>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-1521388092</t>
  </si>
  <si>
    <t>"50%"  24,18*0,5</t>
  </si>
  <si>
    <t>20</t>
  </si>
  <si>
    <t>151201102</t>
  </si>
  <si>
    <t>Zřízení pažení a rozepření stěn rýh pro podzemní vedení pro všechny šířky rýhy zátažné, hloubky do 4 m</t>
  </si>
  <si>
    <t>616345389</t>
  </si>
  <si>
    <t>1,5*4*3,5*2</t>
  </si>
  <si>
    <t>1,5*6*2,0*2</t>
  </si>
  <si>
    <t>151201103</t>
  </si>
  <si>
    <t>Zřízení pažení a rozepření stěn rýh pro podzemní vedení pro všechny šířky rýhy zátažné, hloubky do 8 m</t>
  </si>
  <si>
    <t>-754324919</t>
  </si>
  <si>
    <t>2,5*6*6,5*2</t>
  </si>
  <si>
    <t>22</t>
  </si>
  <si>
    <t>151201112</t>
  </si>
  <si>
    <t>Odstranění pažení a rozepření stěn rýh pro podzemní vedení s uložením materiálu na vzdálenost do 3 m od kraje výkopu zátažné, hloubky přes 2 do 4 m</t>
  </si>
  <si>
    <t>320771161</t>
  </si>
  <si>
    <t>23</t>
  </si>
  <si>
    <t>151201113</t>
  </si>
  <si>
    <t>Odstranění pažení a rozepření stěn rýh pro podzemní vedení s uložením materiálu na vzdálenost do 3 m od kraje výkopu zátažné, hloubky přes 4 do 8 m</t>
  </si>
  <si>
    <t>-1465508</t>
  </si>
  <si>
    <t>24</t>
  </si>
  <si>
    <t>151201201</t>
  </si>
  <si>
    <t>Zřízení pažení stěn výkopu bez rozepření nebo vzepření zátažné, hloubky do 4 m</t>
  </si>
  <si>
    <t>743680669</t>
  </si>
  <si>
    <t>3*3,5*4</t>
  </si>
  <si>
    <t>25</t>
  </si>
  <si>
    <t>151201202</t>
  </si>
  <si>
    <t>Zřízení pažení stěn výkopu bez rozepření nebo vzepření zátažné, hloubky do 8 m</t>
  </si>
  <si>
    <t>-1081094025</t>
  </si>
  <si>
    <t>(3+12)*6,5*2</t>
  </si>
  <si>
    <t>26</t>
  </si>
  <si>
    <t>151201211</t>
  </si>
  <si>
    <t>Odstranění pažení stěn výkopu s uložením pažin na vzdálenost do 3 m od okraje výkopu zátažné, hloubky do 4 m</t>
  </si>
  <si>
    <t>713909581</t>
  </si>
  <si>
    <t>27</t>
  </si>
  <si>
    <t>151201212</t>
  </si>
  <si>
    <t>Odstranění pažení stěn výkopu s uložením pažin na vzdálenost do 3 m od okraje výkopu zátažné, hloubky do 8 m</t>
  </si>
  <si>
    <t>761769340</t>
  </si>
  <si>
    <t>28</t>
  </si>
  <si>
    <t>151201301</t>
  </si>
  <si>
    <t>Zřízení rozepření zapažených stěn výkopů s potřebným přepažováním při roubení zátažném, hloubky do 4 m</t>
  </si>
  <si>
    <t>-1007609769</t>
  </si>
  <si>
    <t>3*3*3,5</t>
  </si>
  <si>
    <t>29</t>
  </si>
  <si>
    <t>151201302</t>
  </si>
  <si>
    <t>Zřízení rozepření zapažených stěn výkopů s potřebným přepažováním při roubení zátažném, hloubky do 8 m</t>
  </si>
  <si>
    <t>-443034167</t>
  </si>
  <si>
    <t>3*12*6,5</t>
  </si>
  <si>
    <t>30</t>
  </si>
  <si>
    <t>151201311</t>
  </si>
  <si>
    <t>Odstranění rozepření stěn výkopů s uložením materiálu na vzdálenost do 3 m od okraje výkopu roubení zátažného, hloubky do 4 m</t>
  </si>
  <si>
    <t>-177192531</t>
  </si>
  <si>
    <t>31</t>
  </si>
  <si>
    <t>151201312</t>
  </si>
  <si>
    <t>Odstranění rozepření stěn výkopů s uložením materiálu na vzdálenost do 3 m od okraje výkopu roubení zátažného, hloubky do 8 m</t>
  </si>
  <si>
    <t>-1622310365</t>
  </si>
  <si>
    <t>32</t>
  </si>
  <si>
    <t>161101103</t>
  </si>
  <si>
    <t>Svislé přemístění výkopku bez naložení do dopravní nádoby avšak s vyprázdněním dopravní nádoby na hromadu nebo do dopravního prostředku z horniny tř. 1 až 4, při hloubce výkopu přes 4 do 6 m</t>
  </si>
  <si>
    <t>-1048260354</t>
  </si>
  <si>
    <t>33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</si>
  <si>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</si>
  <si>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</si>
  <si>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-125029900</t>
  </si>
  <si>
    <t xml:space="preserve">"náhradní zásypový materiál" </t>
  </si>
  <si>
    <t>326,742</t>
  </si>
  <si>
    <t>34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</si>
  <si>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</si>
  <si>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</si>
  <si>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-778747829</t>
  </si>
  <si>
    <t>366,15</t>
  </si>
  <si>
    <t>35</t>
  </si>
  <si>
    <t>171201201</t>
  </si>
  <si>
    <t>Uložení sypaniny na skládky</t>
  </si>
  <si>
    <t>1600390394</t>
  </si>
  <si>
    <t>36</t>
  </si>
  <si>
    <t>171201211vl</t>
  </si>
  <si>
    <t>Uložení sypaniny poplatek za uložení sypaniny na skládce (skládkovné)</t>
  </si>
  <si>
    <t>t</t>
  </si>
  <si>
    <t>-1514543869</t>
  </si>
  <si>
    <t>"skládka</t>
  </si>
  <si>
    <t>366,15*1,67*0,70</t>
  </si>
  <si>
    <t>37</t>
  </si>
  <si>
    <t>174101101</t>
  </si>
  <si>
    <t>Zásyp sypaninou z jakékoliv horniny s uložením výkopku ve vrstvách se zhutněním jam, šachet, rýh nebo kolem objektů v těchto vykopávkách</t>
  </si>
  <si>
    <t>-679901182</t>
  </si>
  <si>
    <t>"výkop</t>
  </si>
  <si>
    <t>3*3*(3,5-0,25)</t>
  </si>
  <si>
    <t>3*12*(6,5-0,5)</t>
  </si>
  <si>
    <t>1,5*4*(3,5-0,6)</t>
  </si>
  <si>
    <t>1,5*6*(2,0-0,5)</t>
  </si>
  <si>
    <t>2,5*6*(6,5-0,5)</t>
  </si>
  <si>
    <t>"lože"    -5,78</t>
  </si>
  <si>
    <t>"obsyp potrubí"    -33,628</t>
  </si>
  <si>
    <t>Součet</t>
  </si>
  <si>
    <t>38</t>
  </si>
  <si>
    <t>M</t>
  </si>
  <si>
    <t>58337368vl</t>
  </si>
  <si>
    <t>náhradní zásypový materiál</t>
  </si>
  <si>
    <t>-1063364507</t>
  </si>
  <si>
    <t>326,742*1,67*1,15</t>
  </si>
  <si>
    <t>39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</si>
  <si>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</si>
  <si>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</si>
  <si>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427590715</t>
  </si>
  <si>
    <t>1,5*6*0,55</t>
  </si>
  <si>
    <t>-5,72/100*6,0</t>
  </si>
  <si>
    <t>3*12*0,8</t>
  </si>
  <si>
    <t>-21,92/100*12,0</t>
  </si>
  <si>
    <t>1,5*4*0,5</t>
  </si>
  <si>
    <t>-3,72/100*4,0</t>
  </si>
  <si>
    <t>40</t>
  </si>
  <si>
    <t>58331351</t>
  </si>
  <si>
    <t>kamenivo těžené drobné frakce 0/4</t>
  </si>
  <si>
    <t>-762360774</t>
  </si>
  <si>
    <t>33,628*1,67*1,15</t>
  </si>
  <si>
    <t>41</t>
  </si>
  <si>
    <t>460490012V</t>
  </si>
  <si>
    <t>Fólie výstražná z PVC, šířka 33 cm</t>
  </si>
  <si>
    <t>-843613499</t>
  </si>
  <si>
    <t>4,0*2+6,0+12,0</t>
  </si>
  <si>
    <t>Stoky</t>
  </si>
  <si>
    <t>42</t>
  </si>
  <si>
    <t>358325114</t>
  </si>
  <si>
    <t>Bourání stoky kompletní nebo vybourání otvorů průřezové plochy do 4 m2 ve stokách ze zdiva z železobetonu</t>
  </si>
  <si>
    <t>-967715445</t>
  </si>
  <si>
    <t>0,2*(4,5+4,0)*2*1,5</t>
  </si>
  <si>
    <t>0,3*0,8*0,8*2</t>
  </si>
  <si>
    <t>Různé kompletní konstrukce</t>
  </si>
  <si>
    <t>43</t>
  </si>
  <si>
    <t>388111150R</t>
  </si>
  <si>
    <t>Osazení kabelových žlabů</t>
  </si>
  <si>
    <t>43746305</t>
  </si>
  <si>
    <t>3,5*5</t>
  </si>
  <si>
    <t>44</t>
  </si>
  <si>
    <t>59213009</t>
  </si>
  <si>
    <t>žlab kabelový betonový k ochraně zemního drátovodného vedení 100x17x14 cm</t>
  </si>
  <si>
    <t>1622034822</t>
  </si>
  <si>
    <t>3,5*5*1,01</t>
  </si>
  <si>
    <t>45</t>
  </si>
  <si>
    <t>59213344</t>
  </si>
  <si>
    <t>poklop kabelového žlabu betonový 50x16x3,5 cm</t>
  </si>
  <si>
    <t>kus</t>
  </si>
  <si>
    <t>459609512</t>
  </si>
  <si>
    <t>3,5*5*1,01*2</t>
  </si>
  <si>
    <t>46</t>
  </si>
  <si>
    <t>388722111R</t>
  </si>
  <si>
    <t>Krytí žlabů výstražnou fólií z PVC 20 cm</t>
  </si>
  <si>
    <t>1423521782</t>
  </si>
  <si>
    <t>Vodorovné konstrukce</t>
  </si>
  <si>
    <t>47</t>
  </si>
  <si>
    <t>451572111</t>
  </si>
  <si>
    <t>Lože pod potrubí, stoky a drobné objekty v otevřeném výkopu z kameniva drobného těženého 0 až 4 mm</t>
  </si>
  <si>
    <t>1957992400</t>
  </si>
  <si>
    <t>1,5*6*0,1</t>
  </si>
  <si>
    <t>3*12*0,1</t>
  </si>
  <si>
    <t>(0,85+1,5+0,85)*4*0,1</t>
  </si>
  <si>
    <t>48</t>
  </si>
  <si>
    <t>452313171</t>
  </si>
  <si>
    <t>Podkladní a zajišťovací konstrukce z betonu prostého v otevřeném výkopu bloky pro potrubí z betonu tř. C 30/37</t>
  </si>
  <si>
    <t>-1073940081</t>
  </si>
  <si>
    <t>1,0*1,0*1,125-0,5*0,5*(1,125-0,825)</t>
  </si>
  <si>
    <t>0,8*0,8*0,9*2</t>
  </si>
  <si>
    <t>49</t>
  </si>
  <si>
    <t>452313192</t>
  </si>
  <si>
    <t>Podkladní a zajišťovací konstrukce z betonu prostého v otevřeném výkopu Příplatek k cenám za práce ve štole pro bloky</t>
  </si>
  <si>
    <t>1531357526</t>
  </si>
  <si>
    <t>50</t>
  </si>
  <si>
    <t>452353101</t>
  </si>
  <si>
    <t>Bednění podkladních a zajišťovacích konstrukcí v otevřeném výkopu bloků pro potrubí</t>
  </si>
  <si>
    <t>-2134117014</t>
  </si>
  <si>
    <t>2*1,0*4*0,85*1</t>
  </si>
  <si>
    <t>0,8*0,9*4*2</t>
  </si>
  <si>
    <t>51</t>
  </si>
  <si>
    <t>452351192</t>
  </si>
  <si>
    <t>Bednění podkladních a zajišťovacích konstrukcí Příplatek k ceně za práce ve štole</t>
  </si>
  <si>
    <t>-1404070059</t>
  </si>
  <si>
    <t>Komunikace</t>
  </si>
  <si>
    <t>52</t>
  </si>
  <si>
    <t>564851111</t>
  </si>
  <si>
    <t>Podklad ze štěrkodrti ŠD s rozprostřením a zhutněním, po zhutnění tl. 150 mm</t>
  </si>
  <si>
    <t>1162553005</t>
  </si>
  <si>
    <t>53</t>
  </si>
  <si>
    <t>565176111vl</t>
  </si>
  <si>
    <t>Asfaltový beton vrstva podkladní ACL 22+ tl 100 mm š do 3 m</t>
  </si>
  <si>
    <t>2019838756</t>
  </si>
  <si>
    <t>(0,85+1,5+0,85)*4</t>
  </si>
  <si>
    <t>54</t>
  </si>
  <si>
    <t>567132115</t>
  </si>
  <si>
    <t>Podklad ze směsi stmelené cementem SC bez dilatačních spár, s rozprostřením a zhutněním SC C 8/10 (KSC I), po zhutnění tl. 200 mm</t>
  </si>
  <si>
    <t>-1545258268</t>
  </si>
  <si>
    <t>55</t>
  </si>
  <si>
    <t>567142115</t>
  </si>
  <si>
    <t>Podklad ze směsi stmelené cementem SC bez dilatačních spár, s rozprostřením a zhutněním SC C 8/10 (KSC I), po zhutnění tl. 250 mm</t>
  </si>
  <si>
    <t>-353595040</t>
  </si>
  <si>
    <t>(0,55+1,5+0,55)*(0,55+4+0,55)</t>
  </si>
  <si>
    <t>56</t>
  </si>
  <si>
    <t>573111111vl</t>
  </si>
  <si>
    <t>Postřik živičný infiltrační PIE množství 0,70 kg/m2</t>
  </si>
  <si>
    <t>562184856</t>
  </si>
  <si>
    <t>(1,15+1,5+1,15)*(1,15+4,0+1,15)</t>
  </si>
  <si>
    <t>57</t>
  </si>
  <si>
    <t>573231108</t>
  </si>
  <si>
    <t>Postřik spojovací PS bez posypu kamenivem ze silniční emulze, v množství 0,50 kg/m2</t>
  </si>
  <si>
    <t>-1372675073</t>
  </si>
  <si>
    <t>58</t>
  </si>
  <si>
    <t>577144131</t>
  </si>
  <si>
    <t>Asfaltový beton vrstva obrusná ACO 11+ (ABS) s rozprostřením a se zhutněním z modifikovaného asfaltu v pruhu šířky do 3 m, po zhutnění tl. 50 mm</t>
  </si>
  <si>
    <t>665276506</t>
  </si>
  <si>
    <t>59</t>
  </si>
  <si>
    <t>577145131vl</t>
  </si>
  <si>
    <t>Asfaltový beton vrstva obrusná ACO 16+ (ABH) s rozprostřením a zhutněním z modifikovaného asfaltu, po zhutnění v pruhu šířky do 3 m tl. 50 mm</t>
  </si>
  <si>
    <t>-1450816996</t>
  </si>
  <si>
    <t>60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</si>
  <si>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</si>
  <si>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</si>
  <si>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1987833555</t>
  </si>
  <si>
    <t>61</t>
  </si>
  <si>
    <t>58381008vl</t>
  </si>
  <si>
    <t>kamenná kostka velká</t>
  </si>
  <si>
    <t>854997064</t>
  </si>
  <si>
    <t>69,6*1,01</t>
  </si>
  <si>
    <t>70,296*1,01 'Přepočtené koeficientem množství</t>
  </si>
  <si>
    <t>62</t>
  </si>
  <si>
    <t>596211120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</si>
  <si>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</si>
  <si>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-441687415</t>
  </si>
  <si>
    <t>63</t>
  </si>
  <si>
    <t>592453140 VL</t>
  </si>
  <si>
    <t>dlažba  zámková přírodní</t>
  </si>
  <si>
    <t>1102932711</t>
  </si>
  <si>
    <t xml:space="preserve">11,56*1,01   </t>
  </si>
  <si>
    <t>64</t>
  </si>
  <si>
    <t>59914111102 VL</t>
  </si>
  <si>
    <t>Výplň spáry živičnou zálivkou</t>
  </si>
  <si>
    <t>512</t>
  </si>
  <si>
    <t>1256944001</t>
  </si>
  <si>
    <t>(1,15*4+1,5+4,0)*4</t>
  </si>
  <si>
    <t>Úpravy povrchů, podlahy a osazování výplní</t>
  </si>
  <si>
    <t>65</t>
  </si>
  <si>
    <t>631311131</t>
  </si>
  <si>
    <t>Doplnění dosavadních mazanin prostým betonem s dodáním hmot, bez potěru, plochy jednotlivě do 1 m2 a tl. přes 80 mm</t>
  </si>
  <si>
    <t>-1326058343</t>
  </si>
  <si>
    <t>0,5*0,5*0,1*8</t>
  </si>
  <si>
    <t>0,3*0,3*0,1*174</t>
  </si>
  <si>
    <t>0,5</t>
  </si>
  <si>
    <t>Trubní vedení</t>
  </si>
  <si>
    <t>66</t>
  </si>
  <si>
    <t>POZNÁMKA</t>
  </si>
  <si>
    <t>POZNÁMKA - platí</t>
  </si>
  <si>
    <t>1773459002</t>
  </si>
  <si>
    <t>67</t>
  </si>
  <si>
    <t>851311131</t>
  </si>
  <si>
    <t>Montáž potrubí z trub litinových tlakových hrdlových v otevřeném výkopu s integrovaným těsněním DN 150</t>
  </si>
  <si>
    <t>-1415618114</t>
  </si>
  <si>
    <t>68</t>
  </si>
  <si>
    <t>552530003V</t>
  </si>
  <si>
    <t>trouba vodovodní hrdlová DN 150 z tvárné litiny s vnitřní polyuretan. nebo cementovou ochranou a těžkou vnější protikorozní ochranou tl. stěny min. 5,0mm</t>
  </si>
  <si>
    <t>-1224802600</t>
  </si>
  <si>
    <t xml:space="preserve">1,0*1,01   </t>
  </si>
  <si>
    <t>69</t>
  </si>
  <si>
    <t>851351131</t>
  </si>
  <si>
    <t>Montáž potrubí z trub litinových tlakových hrdlových v otevřeném výkopu s integrovaným těsněním DN 200</t>
  </si>
  <si>
    <t>247396017</t>
  </si>
  <si>
    <t>70</t>
  </si>
  <si>
    <t>552530621V</t>
  </si>
  <si>
    <t>trouba vodovodní hrdlová DN 200 z tvárné litiny s vnitřní polyuretan. nebo cementovou ochranou a těžkou vnější protikorozní ochranou tl. stěny min. 4,8mm</t>
  </si>
  <si>
    <t>1049251818</t>
  </si>
  <si>
    <t>71</t>
  </si>
  <si>
    <t>851361131</t>
  </si>
  <si>
    <t>Montáž potrubí z trub litinových tlakových hrdlových v otevřeném výkopu s integrovaným těsněním DN 250</t>
  </si>
  <si>
    <t>-72811141</t>
  </si>
  <si>
    <t>72</t>
  </si>
  <si>
    <t>552530631V</t>
  </si>
  <si>
    <t>trouba vodovodní hrdlová DN 200 z tvárné litiny s vnitřní polyuretan. nebo cementovou ochranou a těžkou vnější protikorozní ochranou tl. stěny min.4,8mm</t>
  </si>
  <si>
    <t>556138646</t>
  </si>
  <si>
    <t xml:space="preserve">13,5*1,01   </t>
  </si>
  <si>
    <t>73</t>
  </si>
  <si>
    <t>851421131</t>
  </si>
  <si>
    <t>Montáž potrubí z trub litinových tlakových hrdlových v otevřeném výkopu s integrovaným těsněním DN 500</t>
  </si>
  <si>
    <t>1706806244</t>
  </si>
  <si>
    <t>74</t>
  </si>
  <si>
    <t>5525303vl</t>
  </si>
  <si>
    <t>trouba vodovodní hrdlová DN 500 z tvárné litiny s vnitřní polyuretan. nebo cementovou ochranou a těžkou vnější protikorozní ochranou 6m tl. stěny min. 7,2mm</t>
  </si>
  <si>
    <t>-1018467226</t>
  </si>
  <si>
    <t>109,8*1,01</t>
  </si>
  <si>
    <t>75</t>
  </si>
  <si>
    <t>111480250vl</t>
  </si>
  <si>
    <t>Vnitřní hrdlový spoj jištěný proti posunu (PN 16) DN 250</t>
  </si>
  <si>
    <t>1149331106</t>
  </si>
  <si>
    <t>3*1,01</t>
  </si>
  <si>
    <t>76</t>
  </si>
  <si>
    <t>111480500vl</t>
  </si>
  <si>
    <t>Vnitřní hrdlový spoj jištěný proti posunu (PN 16) DN 500</t>
  </si>
  <si>
    <t>59815669</t>
  </si>
  <si>
    <t>20*1,01</t>
  </si>
  <si>
    <t>77</t>
  </si>
  <si>
    <t>851371192</t>
  </si>
  <si>
    <t>Montáž potrubí z trub litinových tlakových hrdlových v otevřeném výkopu Příplatek k cenám 1131 za práce ve štole, v uzavřeném kanálu nebo v objektech DN od 300 do 600</t>
  </si>
  <si>
    <t>1327559151</t>
  </si>
  <si>
    <t>13,5-6,0</t>
  </si>
  <si>
    <t>109,8-12,0</t>
  </si>
  <si>
    <t>78</t>
  </si>
  <si>
    <t>85237112250vl</t>
  </si>
  <si>
    <t>Montáž potrubí z trub litinových tlakových přírubových normálních délek v otevřeném výkopu, kanálu nebo v šachtě DN 250 (matice mosazné, šrouby nerez)</t>
  </si>
  <si>
    <t>-401014786</t>
  </si>
  <si>
    <t>2+1</t>
  </si>
  <si>
    <t>79</t>
  </si>
  <si>
    <t>55252292511</t>
  </si>
  <si>
    <t>trouba přírubová TP-DN 250 PN 16  L=1,4 m</t>
  </si>
  <si>
    <t>1830023519</t>
  </si>
  <si>
    <t xml:space="preserve">2*1,01 </t>
  </si>
  <si>
    <t>80</t>
  </si>
  <si>
    <t>55252292520</t>
  </si>
  <si>
    <t>trouba přírubová TP-DN 250 PN 16  L=2,0 m</t>
  </si>
  <si>
    <t>2078135318</t>
  </si>
  <si>
    <t>1*1,01</t>
  </si>
  <si>
    <t>81</t>
  </si>
  <si>
    <t>8523721250vl</t>
  </si>
  <si>
    <t>Montáž potrubí z trub litinových tlakových přírubových abnormálních délek, jednotlivě do 1 m v otevřeném výkopu, kanálu nebo v šachtě DN 250 (matice mosazné, šrouby nerez)</t>
  </si>
  <si>
    <t>1472803153</t>
  </si>
  <si>
    <t>1+1</t>
  </si>
  <si>
    <t>82</t>
  </si>
  <si>
    <t>55252292504</t>
  </si>
  <si>
    <t>trouba přírubová TP-DN 250 PN 16  L=0,4 m</t>
  </si>
  <si>
    <t>-361037398</t>
  </si>
  <si>
    <t>83</t>
  </si>
  <si>
    <t>55252292508</t>
  </si>
  <si>
    <t>trouba přírubová TP-DN 250 PN 16  L=0,8 m</t>
  </si>
  <si>
    <t>-1085120396</t>
  </si>
  <si>
    <t xml:space="preserve">1*1,01 </t>
  </si>
  <si>
    <t>84</t>
  </si>
  <si>
    <t>8524211211vl</t>
  </si>
  <si>
    <t>Montáž potrubí z trub litinových tlakových přírubových normálních délek otevřený výkop DN 500 (matice mosazné, šrouby nerez)</t>
  </si>
  <si>
    <t>-1840623036</t>
  </si>
  <si>
    <t>85</t>
  </si>
  <si>
    <t>5525229515</t>
  </si>
  <si>
    <t>trouba přírubová TP-DN 500 PN 16  L=1,5 m</t>
  </si>
  <si>
    <t>447857304</t>
  </si>
  <si>
    <t>86</t>
  </si>
  <si>
    <t>5525229520</t>
  </si>
  <si>
    <t>trouba přírubová TP-DN 500 PN 16  L=2,0 m</t>
  </si>
  <si>
    <t>239168335</t>
  </si>
  <si>
    <t>87</t>
  </si>
  <si>
    <t>8524221211vl</t>
  </si>
  <si>
    <t>Montáž potrubí z trub litinových tlakových přírubových délky do 1 m otevřený výkop DN 500 (matice mosazné, šrouby nerez)</t>
  </si>
  <si>
    <t>-1933340180</t>
  </si>
  <si>
    <t>88</t>
  </si>
  <si>
    <t>5525229504</t>
  </si>
  <si>
    <t>trouba přírubová TP-DN 500 PN 16  L=0,4 m</t>
  </si>
  <si>
    <t>1519349654</t>
  </si>
  <si>
    <t>89</t>
  </si>
  <si>
    <t>852241192</t>
  </si>
  <si>
    <t>Montáž potrubí z trub litinových tlakových přírubových normálních délek Příplatek k ceně za práce ve štole, v uzavřeném kanálu, do chrániček, na mostech nebo v objektech DN od 80 do 250</t>
  </si>
  <si>
    <t>275341491</t>
  </si>
  <si>
    <t>90</t>
  </si>
  <si>
    <t>852371192</t>
  </si>
  <si>
    <t>Montáž potrubí z trub litinových tlakových přírubových normálních délek Příplatek k ceně za práce ve štole, v uzavřeném kanálu, do chrániček, na mostech nebo v objektech DN od 300 do 600</t>
  </si>
  <si>
    <t>430125551</t>
  </si>
  <si>
    <t>91</t>
  </si>
  <si>
    <t>852242192</t>
  </si>
  <si>
    <t>Montáž potrubí z trub litinových tlakových přírubových abnormálních délek, jednotlivě do 1 m Příplatek k ceně za práce ve štole, v uzavřeném kanálu, do chrániček, na mostech nebo v objektech DN od 80 do 250</t>
  </si>
  <si>
    <t>-1793127104</t>
  </si>
  <si>
    <t>92</t>
  </si>
  <si>
    <t>852372192</t>
  </si>
  <si>
    <t>Montáž potrubí z trub litinových tlakových přírubových abnormálních délek, jednotlivě do 1 m Příplatek k ceně za práce ve štole, v uzavřeném kanálu, do chrániček, na mostech nebo v objektech DN od 300 do 600</t>
  </si>
  <si>
    <t>-307933419</t>
  </si>
  <si>
    <t>93</t>
  </si>
  <si>
    <t>857311131</t>
  </si>
  <si>
    <t>Montáž litinových tvarovek na potrubí litinovém tlakovém jednoosých na potrubí z trub hrdlových v otevřeném výkopu, kanálu nebo v šachtě s integrovaným těsněním DN 150</t>
  </si>
  <si>
    <t>-1505294897</t>
  </si>
  <si>
    <t>94</t>
  </si>
  <si>
    <t>55253649V</t>
  </si>
  <si>
    <t>U hrdlová přesuvka DN 150 se spojem jištěným</t>
  </si>
  <si>
    <t>2057530163</t>
  </si>
  <si>
    <t xml:space="preserve">1*1,015   </t>
  </si>
  <si>
    <t>95</t>
  </si>
  <si>
    <t>EU200ETP10</t>
  </si>
  <si>
    <t>Hrdlová tvrovka s přírubovou  E  DN 150 se spojem jištěným</t>
  </si>
  <si>
    <t>-1719775285</t>
  </si>
  <si>
    <t xml:space="preserve">1*1,01   </t>
  </si>
  <si>
    <t>96</t>
  </si>
  <si>
    <t>857351131</t>
  </si>
  <si>
    <t>Montáž litinových tvarovek na potrubí litinovém tlakovém jednoosých na potrubí z trub hrdlových v otevřeném výkopu, kanálu nebo v šachtě s integrovaným těsněním DN 200</t>
  </si>
  <si>
    <t>-874077028</t>
  </si>
  <si>
    <t>97</t>
  </si>
  <si>
    <t>EU200ETP20</t>
  </si>
  <si>
    <t>Hrdlová tvrovka s přírubovou  E  DN 200 se spojem jištěným</t>
  </si>
  <si>
    <t>-397660448</t>
  </si>
  <si>
    <t xml:space="preserve">2*1,01   </t>
  </si>
  <si>
    <t>98</t>
  </si>
  <si>
    <t>857361131</t>
  </si>
  <si>
    <t>Montáž litinových tvarovek na potrubí litinovém tlakovém jednoosých na potrubí z trub hrdlových v otevřeném výkopu, kanálu nebo v šachtě s integrovaným těsněním DN 250</t>
  </si>
  <si>
    <t>1167017153</t>
  </si>
  <si>
    <t>99</t>
  </si>
  <si>
    <t>552594176vl</t>
  </si>
  <si>
    <t>koleno hrdlové z tvárné litiny DN 3250-11°</t>
  </si>
  <si>
    <t>-238326997</t>
  </si>
  <si>
    <t>100</t>
  </si>
  <si>
    <t>EU250ATP30</t>
  </si>
  <si>
    <t>Hrdlová tvrovka s přírubovou  E  DN 250 se spojem jištěným</t>
  </si>
  <si>
    <t>-7616778</t>
  </si>
  <si>
    <t>101</t>
  </si>
  <si>
    <t>857241192</t>
  </si>
  <si>
    <t>Montáž litinových tvarovek na potrubí litinovém tlakovém jednoosých na potrubí z trub hrdlových v otevřeném výkopu, kanálu nebo v šachtě Příplatek k ceně za práce ve štole, v uzavřeném kanálu nebo v objektech DN od 80 do 250</t>
  </si>
  <si>
    <t>-200483236</t>
  </si>
  <si>
    <t>102</t>
  </si>
  <si>
    <t>857421131</t>
  </si>
  <si>
    <t>Montáž litinových tvarovek na potrubí litinovém tlakovém jednoosých na potrubí z trub hrdlových v otevřeném výkopu, kanálu nebo v šachtě s integrovaným těsněním DN 500</t>
  </si>
  <si>
    <t>-810669974</t>
  </si>
  <si>
    <t>103</t>
  </si>
  <si>
    <t>EU500ETP50</t>
  </si>
  <si>
    <t>Hrdlová tvrovka s přírubovou  E  DN 500 se spojem jištěným</t>
  </si>
  <si>
    <t>-842875483</t>
  </si>
  <si>
    <t>2*1,01</t>
  </si>
  <si>
    <t>104</t>
  </si>
  <si>
    <t>857371192</t>
  </si>
  <si>
    <t>Montáž litinových tvarovek na potrubí litinovém tlakovém jednoosých na potrubí z trub hrdlových v otevřeném výkopu, kanálu nebo v šachtě Příplatek k ceně za práce ve štole, v uzavřeném kanálu nebo v objektech DN od 300 do 600</t>
  </si>
  <si>
    <t>-2145507663</t>
  </si>
  <si>
    <t>105</t>
  </si>
  <si>
    <t>857242122</t>
  </si>
  <si>
    <t>Montáž litinových tvarovek na potrubí litinovém tlakovém jednoosých na potrubí z trub přírubových v otevřeném výkopu, kanálu nebo v šachtě DN 80</t>
  </si>
  <si>
    <t>-2059819572</t>
  </si>
  <si>
    <t>106</t>
  </si>
  <si>
    <t>55250642V</t>
  </si>
  <si>
    <t>koleno přírubové s patkou PP litinové DN 80  90°</t>
  </si>
  <si>
    <t>957039740</t>
  </si>
  <si>
    <t>107</t>
  </si>
  <si>
    <t>857312122</t>
  </si>
  <si>
    <t>Montáž litinových tvarovek na potrubí litinovém tlakovém jednoosých na potrubí z trub přírubových v otevřeném výkopu, kanálu nebo v šachtě DN 150</t>
  </si>
  <si>
    <t>-1906085801</t>
  </si>
  <si>
    <t>108</t>
  </si>
  <si>
    <t>55259985V</t>
  </si>
  <si>
    <t>koleno přírubové P tvárná litina DN150-90°</t>
  </si>
  <si>
    <t>-1397726216</t>
  </si>
  <si>
    <t>109</t>
  </si>
  <si>
    <t>857362122</t>
  </si>
  <si>
    <t>Montáž litinových tvarovek na potrubí litinovém tlakovém jednoosých na potrubí z trub přírubových v otevřeném výkopu, kanálu nebo v šachtě DN 250</t>
  </si>
  <si>
    <t>-398504220</t>
  </si>
  <si>
    <t>2+1+1</t>
  </si>
  <si>
    <t>110</t>
  </si>
  <si>
    <t>55259987V</t>
  </si>
  <si>
    <t>koleno přírubové P tvárná litina DN250-90°</t>
  </si>
  <si>
    <t>804806898</t>
  </si>
  <si>
    <t>111</t>
  </si>
  <si>
    <t>552552250V</t>
  </si>
  <si>
    <t>tvarovka přírubová s hladkým koncem F 250</t>
  </si>
  <si>
    <t>-493801329</t>
  </si>
  <si>
    <t>112</t>
  </si>
  <si>
    <t>FFR250E080</t>
  </si>
  <si>
    <t>redukce přírubov DN 250/80</t>
  </si>
  <si>
    <t>660088467</t>
  </si>
  <si>
    <t>113</t>
  </si>
  <si>
    <t>857242192</t>
  </si>
  <si>
    <t>Montáž litinových tvarovek na potrubí litinovém tlakovém jednoosých na potrubí z trub přírubových Příplatek k ceně za práce ve štole, v uzavřeném kanálu nebo v objektech DN od 80 do 250</t>
  </si>
  <si>
    <t>-1780619145</t>
  </si>
  <si>
    <t>114</t>
  </si>
  <si>
    <t>857372122</t>
  </si>
  <si>
    <t>Montáž litinových tvarovek na potrubí litinovém tlakovém jednoosých na potrubí z trub přírubových v otevřeném výkopu, kanálu nebo v šachtě DN 300</t>
  </si>
  <si>
    <t>1134508039</t>
  </si>
  <si>
    <t>115</t>
  </si>
  <si>
    <t>FFR300R200P10</t>
  </si>
  <si>
    <t>redukce přírubová DN 300/250</t>
  </si>
  <si>
    <t>-1553187700</t>
  </si>
  <si>
    <t>116</t>
  </si>
  <si>
    <t>857354122</t>
  </si>
  <si>
    <t>Montáž litinových tvarovek na potrubí litinovém tlakovém odbočných na potrubí z trub přírubových v otevřeném výkopu, kanálu nebo v šachtě DN 200</t>
  </si>
  <si>
    <t>1666588165</t>
  </si>
  <si>
    <t>117</t>
  </si>
  <si>
    <t>55253535V</t>
  </si>
  <si>
    <t>tvarovka přírubová litinová s přírubovou odbočkou  T-kus DN 200/150</t>
  </si>
  <si>
    <t>112850075</t>
  </si>
  <si>
    <t>118</t>
  </si>
  <si>
    <t>857364122</t>
  </si>
  <si>
    <t>Montáž litinových tvarovek na potrubí litinovém tlakovém odbočných na potrubí z trub přírubových v otevřeném výkopu, kanálu nebo v šachtě DN 250</t>
  </si>
  <si>
    <t>2090662847</t>
  </si>
  <si>
    <t>119</t>
  </si>
  <si>
    <t>55253538vl</t>
  </si>
  <si>
    <t>tvarovka přírubová litinová s přírubovou odbočkou  T-kus DN 250/80</t>
  </si>
  <si>
    <t>1592857004</t>
  </si>
  <si>
    <t>1,0*1,01</t>
  </si>
  <si>
    <t>120</t>
  </si>
  <si>
    <t>55253543vl</t>
  </si>
  <si>
    <t>tvarovka přírubová litinová s přírubovou odbočkou  T-kus DN 250/250</t>
  </si>
  <si>
    <t>950656836</t>
  </si>
  <si>
    <t>121</t>
  </si>
  <si>
    <t>857422122</t>
  </si>
  <si>
    <t>Montáž litinových tvarovek na potrubí litinovém tlakovém jednoosých na potrubí z trub přírubových v otevřeném výkopu, kanálu nebo v šachtě DN 500</t>
  </si>
  <si>
    <t>122810076</t>
  </si>
  <si>
    <t>2+2+1+1+1+1</t>
  </si>
  <si>
    <t>122</t>
  </si>
  <si>
    <t>5525523500vl</t>
  </si>
  <si>
    <t xml:space="preserve">tvarovka přírubová s hladkým hrdlem F DN 500 </t>
  </si>
  <si>
    <t>-1775626735</t>
  </si>
  <si>
    <t>123</t>
  </si>
  <si>
    <t>55254512vl</t>
  </si>
  <si>
    <t>koleno přírubové z tvárné litiny DN 500-11°</t>
  </si>
  <si>
    <t>-1538835637</t>
  </si>
  <si>
    <t>124</t>
  </si>
  <si>
    <t>55254516vl</t>
  </si>
  <si>
    <t>koleno přírubové z tvárné litiny DN 500-30°</t>
  </si>
  <si>
    <t>1448181866</t>
  </si>
  <si>
    <t>125</t>
  </si>
  <si>
    <t>55254532vl</t>
  </si>
  <si>
    <t>koleno přírubové z tvárné litiny DN 500-90°</t>
  </si>
  <si>
    <t>-55864713</t>
  </si>
  <si>
    <t>126</t>
  </si>
  <si>
    <t>552506500vl</t>
  </si>
  <si>
    <t>koleno přírubové s patkou DN 500 90°</t>
  </si>
  <si>
    <t>1519463123</t>
  </si>
  <si>
    <t>127</t>
  </si>
  <si>
    <t>552900500vl</t>
  </si>
  <si>
    <t>Přírubový adaptér se stavitelným dílem DN 500</t>
  </si>
  <si>
    <t>-523773653</t>
  </si>
  <si>
    <t>128</t>
  </si>
  <si>
    <t>857244192</t>
  </si>
  <si>
    <t>Montáž litinových tvarovek na potrubí litinovém tlakovém odbočných na potrubí z trub přírubových Příplatek k ceně za práce ve štole, v uzavřeném kanálu nebo v objektech DN od 80 do 250</t>
  </si>
  <si>
    <t>-1915725968</t>
  </si>
  <si>
    <t>129</t>
  </si>
  <si>
    <t>857372192</t>
  </si>
  <si>
    <t>Montáž litinových tvarovek na potrubí litinovém tlakovém jednoosých na potrubí z trub přírubových Příplatek k ceně za práce ve štole, v uzavřeném kanálu nebo v objektech DN od 300 do 600</t>
  </si>
  <si>
    <t>-414936782</t>
  </si>
  <si>
    <t>130</t>
  </si>
  <si>
    <t>857423131</t>
  </si>
  <si>
    <t>Montáž litinových tvarovek na potrubí litinovém tlakovém odbočných na potrubí z trub hrdlových v otevřeném výkopu, kanálu nebo v šachtě s integrovaným těsněním DN 500</t>
  </si>
  <si>
    <t>1011596182</t>
  </si>
  <si>
    <t>131</t>
  </si>
  <si>
    <t>5525357010vl</t>
  </si>
  <si>
    <t>tvarovka přírubová litinová s přírubovou odbočkou T-kus DN 500/80</t>
  </si>
  <si>
    <t>304008301</t>
  </si>
  <si>
    <t>132</t>
  </si>
  <si>
    <t>857374192</t>
  </si>
  <si>
    <t>Montáž litinových tvarovek na potrubí litinovém tlakovém odbočných na potrubí z trub přírubových Příplatek k ceně za práce ve štole, v uzavřeném kanálu nebo v objektech DN od 300 do 600</t>
  </si>
  <si>
    <t>1350625921</t>
  </si>
  <si>
    <t>133</t>
  </si>
  <si>
    <t>55251488vl</t>
  </si>
  <si>
    <t>manžeta ochranná termosmrštitelná pro přírubové a hrdlové spoje</t>
  </si>
  <si>
    <t>-790946155</t>
  </si>
  <si>
    <t>64*1,02</t>
  </si>
  <si>
    <t>134</t>
  </si>
  <si>
    <t>891241112</t>
  </si>
  <si>
    <t>Montáž vodovodních armatur na potrubí šoupátek nebo klapek uzavíracích v otevřeném výkopu nebo v šachtách s osazením zemní soupravy (bez poklopů) DN 80</t>
  </si>
  <si>
    <t>258555572</t>
  </si>
  <si>
    <t>135</t>
  </si>
  <si>
    <t>891241222</t>
  </si>
  <si>
    <t>Montáž vodovodních armatur na potrubí šoupátek nebo klapek uzavíracích v šachtách s ručním kolečkem DN 80</t>
  </si>
  <si>
    <t>-1476755248</t>
  </si>
  <si>
    <t>136</t>
  </si>
  <si>
    <t>42221323</t>
  </si>
  <si>
    <t>šoupátko vodárenské PN 16 DN 80</t>
  </si>
  <si>
    <t>1139496532</t>
  </si>
  <si>
    <t xml:space="preserve">3*1,01   </t>
  </si>
  <si>
    <t>137</t>
  </si>
  <si>
    <t>161133080</t>
  </si>
  <si>
    <t>Ruční kolečko pro šoupátko DN 80</t>
  </si>
  <si>
    <t>-283174038</t>
  </si>
  <si>
    <t>138</t>
  </si>
  <si>
    <t>891311222</t>
  </si>
  <si>
    <t>Montáž vodovodních armatur na potrubí šoupátek nebo klapek uzavíracích v šachtách s ručním kolečkem DN 150</t>
  </si>
  <si>
    <t>-1653847727</t>
  </si>
  <si>
    <t xml:space="preserve">"šoupátko....DN 1500"   </t>
  </si>
  <si>
    <t>139</t>
  </si>
  <si>
    <t>42221306</t>
  </si>
  <si>
    <t>šoupátko vodárenskél PN 16 DN 150</t>
  </si>
  <si>
    <t>-690077434</t>
  </si>
  <si>
    <t>140</t>
  </si>
  <si>
    <t>12250410vl</t>
  </si>
  <si>
    <t>Zemní souprava teleskopická Rd 1,2 - 1,8 pro šoupátko DN 150</t>
  </si>
  <si>
    <t>811190587</t>
  </si>
  <si>
    <t>141</t>
  </si>
  <si>
    <t>899401112</t>
  </si>
  <si>
    <t>Osazení poklopů litinových šoupátkových</t>
  </si>
  <si>
    <t>-794551834</t>
  </si>
  <si>
    <t>142</t>
  </si>
  <si>
    <t>42291352vl</t>
  </si>
  <si>
    <t>poklop litinový šoupátkový včetně podkladní desky</t>
  </si>
  <si>
    <t>345356321</t>
  </si>
  <si>
    <t>143</t>
  </si>
  <si>
    <t>891351112</t>
  </si>
  <si>
    <t>Montáž vodovodních armatur na potrubí šoupátek nebo klapek uzavíracích v otevřeném výkopu nebo v šachtách s osazením zemní soupravy (bez poklopů) DN 200</t>
  </si>
  <si>
    <t>-1980650526</t>
  </si>
  <si>
    <t>144</t>
  </si>
  <si>
    <t>42221307</t>
  </si>
  <si>
    <t>šoupátko vodárenské PN 16 DN 200</t>
  </si>
  <si>
    <t>-1086178363</t>
  </si>
  <si>
    <t>145</t>
  </si>
  <si>
    <t>8912952111vl</t>
  </si>
  <si>
    <t>Uzavírací klapka EKN PN16 se servopohonem a ovládací hlavicí AUMA AUTOMATIC a ovládacím panelem DN200</t>
  </si>
  <si>
    <t>1655529869</t>
  </si>
  <si>
    <t>146</t>
  </si>
  <si>
    <t>8914522111vl</t>
  </si>
  <si>
    <t>Uzavírací klapka EKN PN16 se servopohonem a ovládací hlavicí AUMA AUTOMATIC a ovládacím panelem DN500</t>
  </si>
  <si>
    <t>272595721</t>
  </si>
  <si>
    <t>147</t>
  </si>
  <si>
    <t>86065450</t>
  </si>
  <si>
    <t>D+M automatického odvzdušňovacího a zavštňuvajícího ventilu DN 80, včetně příplatku za práci v kolektoru</t>
  </si>
  <si>
    <t>-617886559</t>
  </si>
  <si>
    <t>148</t>
  </si>
  <si>
    <t>805117VL</t>
  </si>
  <si>
    <t>D+M prstencové markery modré, vyhledávací frekvence 145,7 kHz</t>
  </si>
  <si>
    <t>ks</t>
  </si>
  <si>
    <t>1077429410</t>
  </si>
  <si>
    <t>149</t>
  </si>
  <si>
    <t>805131VL</t>
  </si>
  <si>
    <t>D+M signální vodič 2 x Cu 4 mm</t>
  </si>
  <si>
    <t>-1602359778</t>
  </si>
  <si>
    <t>(4,0*2+6,0+12,0)*2</t>
  </si>
  <si>
    <t>Ostatní konstrukce</t>
  </si>
  <si>
    <t>150</t>
  </si>
  <si>
    <t>894302162</t>
  </si>
  <si>
    <t>Ostatní konstrukce na trubním vedení ze železobetonu stěny šachet tloušťky přes 200 mm z betonu se zvýšenými nároky na prostředí tř. C 30/37</t>
  </si>
  <si>
    <t>83737697</t>
  </si>
  <si>
    <t>"Š5 nový komín</t>
  </si>
  <si>
    <t>1,5*(4,5+4,0)*2*0,2</t>
  </si>
  <si>
    <t>151</t>
  </si>
  <si>
    <t>894302262</t>
  </si>
  <si>
    <t>Ostatní konstrukce na trubním vedení ze železobetonu strop šachet vodovodních nebo kanalizačních z betonu se zvýšenými nároky na prostředí tř. C 30/37</t>
  </si>
  <si>
    <t>30736578</t>
  </si>
  <si>
    <t>4,5*4,0*0,3</t>
  </si>
  <si>
    <t>152</t>
  </si>
  <si>
    <t>894502201</t>
  </si>
  <si>
    <t>Bednění konstrukcí na trubním vedení stěn šachet pravoúhlých nebo čtyř a vícehranných oboustranné</t>
  </si>
  <si>
    <t>-1418926031</t>
  </si>
  <si>
    <t>1,5*(4,5+4,0)*2+1,5*(4,3+3,8)*2</t>
  </si>
  <si>
    <t>153</t>
  </si>
  <si>
    <t>894503111</t>
  </si>
  <si>
    <t>Bednění konstrukcí na trubním vedení deskových stropů šachet jakýchkoliv rozměrů</t>
  </si>
  <si>
    <t>-2023378879</t>
  </si>
  <si>
    <t>"Š5</t>
  </si>
  <si>
    <t>0,3*(4,5+4,0)*2</t>
  </si>
  <si>
    <t>4,5*4,0</t>
  </si>
  <si>
    <t>154</t>
  </si>
  <si>
    <t>894608112</t>
  </si>
  <si>
    <t>Výztuž šachet z betonářské oceli 10 505 (R) nebo BSt 500</t>
  </si>
  <si>
    <t>1004531260</t>
  </si>
  <si>
    <t>(5,1+5,4)/1000*1,1</t>
  </si>
  <si>
    <t>155</t>
  </si>
  <si>
    <t>899104112</t>
  </si>
  <si>
    <t>Osazení poklopů litinových a ocelových včetně rámů pro třídu zatížení D400, E600</t>
  </si>
  <si>
    <t>-951679057</t>
  </si>
  <si>
    <t>156</t>
  </si>
  <si>
    <t>28688822R</t>
  </si>
  <si>
    <t>poklop litinový D600 - vzor BRNO</t>
  </si>
  <si>
    <t>186037390</t>
  </si>
  <si>
    <t>157</t>
  </si>
  <si>
    <t>899712111</t>
  </si>
  <si>
    <t>Orientační tabulky na vodovodních a kanalizačních řadech na zdivu</t>
  </si>
  <si>
    <t>1971188887</t>
  </si>
  <si>
    <t>Ostatní konstrukce a práce-bourání</t>
  </si>
  <si>
    <t>158</t>
  </si>
  <si>
    <t>23082105V</t>
  </si>
  <si>
    <t>Demontáž potrubí do šrotu do 80 kg do DN 300 v kolektoru, rozříznutí na 1 bm kvůli manipulaci, odstranění objímek a kotev</t>
  </si>
  <si>
    <t>1607804008</t>
  </si>
  <si>
    <t xml:space="preserve">"DN 250"   </t>
  </si>
  <si>
    <t>8,5</t>
  </si>
  <si>
    <t>159</t>
  </si>
  <si>
    <t>23082116V</t>
  </si>
  <si>
    <t>Demontáž potrubí do šrotu do 200 kg do DN 500 v kolektoru, rozříznutí na 1 bm kvůli manipulaci, odstranění objímek a kotev</t>
  </si>
  <si>
    <t>-1863258644</t>
  </si>
  <si>
    <t xml:space="preserve">"DN 500"   </t>
  </si>
  <si>
    <t>507,5</t>
  </si>
  <si>
    <t>160</t>
  </si>
  <si>
    <t>23082905V</t>
  </si>
  <si>
    <t>Demontáž sklolaminátového potrubí DN 500 v kolektoru, rozříznutí na 1 bm kvůli manipulaci, odstranění objímek a kotev</t>
  </si>
  <si>
    <t>-646479111</t>
  </si>
  <si>
    <t>250,9</t>
  </si>
  <si>
    <t>161</t>
  </si>
  <si>
    <t>76799671V</t>
  </si>
  <si>
    <t>Demontáž atypických zámečnických konstrukcí řezáním hmotnosti jednotlivých dílů do 50 kg v kolektoru</t>
  </si>
  <si>
    <t>kg</t>
  </si>
  <si>
    <t>1372251339</t>
  </si>
  <si>
    <t xml:space="preserve">4*(11,0)   </t>
  </si>
  <si>
    <t xml:space="preserve">1*(32,4)   </t>
  </si>
  <si>
    <t xml:space="preserve">160*(30)   </t>
  </si>
  <si>
    <t xml:space="preserve">2*(17)+1*(42,5)  </t>
  </si>
  <si>
    <t>5*(2,55)+1*(7,6)+2*(15,6)</t>
  </si>
  <si>
    <t>1*(48,7)</t>
  </si>
  <si>
    <t>2*(14,6)+1*(31,9)</t>
  </si>
  <si>
    <t>1*(10,0)</t>
  </si>
  <si>
    <t>162</t>
  </si>
  <si>
    <t>76799672V</t>
  </si>
  <si>
    <t>Demontáž atypických zámečnických konstrukcí řezáním hmotnosti jednotlivých dílů do 100 kg v kolektoru</t>
  </si>
  <si>
    <t>78134933</t>
  </si>
  <si>
    <t>26*(53,7)</t>
  </si>
  <si>
    <t>10*(65)</t>
  </si>
  <si>
    <t>1*(80)+1*(87,70)</t>
  </si>
  <si>
    <t>5*(68,9)+2*(59,0)</t>
  </si>
  <si>
    <t>163</t>
  </si>
  <si>
    <t>76799673V</t>
  </si>
  <si>
    <t>Demontáž atypických zámečnických konstrukcí řezáním hmotnosti jednotlivých dílů do 250 kg v kolektoru</t>
  </si>
  <si>
    <t>1492190692</t>
  </si>
  <si>
    <t xml:space="preserve">"uzavírací klapka"   </t>
  </si>
  <si>
    <t>1*(110)</t>
  </si>
  <si>
    <t xml:space="preserve">"přírubové trouby"   </t>
  </si>
  <si>
    <t>1*(103,3)+1*(142,4)+2*(181,4)</t>
  </si>
  <si>
    <t xml:space="preserve">"přírubové koleno"   </t>
  </si>
  <si>
    <t>2*(102,9)</t>
  </si>
  <si>
    <t xml:space="preserve">"redukce"   </t>
  </si>
  <si>
    <t>1*(135,0)</t>
  </si>
  <si>
    <t xml:space="preserve">"ocelové potrubí"   </t>
  </si>
  <si>
    <t>1*(107,0)</t>
  </si>
  <si>
    <t xml:space="preserve">"T-kus"   </t>
  </si>
  <si>
    <t>2*(130,0)</t>
  </si>
  <si>
    <t xml:space="preserve">"šoupátko"   </t>
  </si>
  <si>
    <t>1*(114,1)</t>
  </si>
  <si>
    <t>164</t>
  </si>
  <si>
    <t>76799674V</t>
  </si>
  <si>
    <t>Demontáž atypických zámečnických konstrukcí řezáním hmotnosti jednotlivých dílů do 550 kg v kolektoru</t>
  </si>
  <si>
    <t>1700121673</t>
  </si>
  <si>
    <t>2*(327)</t>
  </si>
  <si>
    <t>2*(530)</t>
  </si>
  <si>
    <t>4*(413)</t>
  </si>
  <si>
    <t>165</t>
  </si>
  <si>
    <t>919735111</t>
  </si>
  <si>
    <t>Řezání stávajícího živičného krytu nebo podkladu hloubky do 50 mm</t>
  </si>
  <si>
    <t>-664037799</t>
  </si>
  <si>
    <t>166</t>
  </si>
  <si>
    <t>919735114</t>
  </si>
  <si>
    <t>Řezání stávajícího živičného krytu nebo podkladu hloubky přes 150 do 200 mm</t>
  </si>
  <si>
    <t>-1588186450</t>
  </si>
  <si>
    <t>(0,85*4+1,5+4,0)*2</t>
  </si>
  <si>
    <t>167</t>
  </si>
  <si>
    <t>919735126</t>
  </si>
  <si>
    <t>Řezání stávajícího betonového krytu nebo podkladu hloubky přes 250 do 300 mm</t>
  </si>
  <si>
    <t>1377624815</t>
  </si>
  <si>
    <t>2*(0,55*4+1,5+4,0+1,55+6,05+3,05+12,05+2,55+6,05)</t>
  </si>
  <si>
    <t>168</t>
  </si>
  <si>
    <t>92013802vl</t>
  </si>
  <si>
    <t>Výkup ve sběrných surovinách</t>
  </si>
  <si>
    <t>971116458</t>
  </si>
  <si>
    <t xml:space="preserve">"Ocelové potrubí, armatury, ocelové výrobky"   </t>
  </si>
  <si>
    <t>-(92030+14447,75+1976,9+7102,0+2180,4)</t>
  </si>
  <si>
    <t>169</t>
  </si>
  <si>
    <t>92211312V</t>
  </si>
  <si>
    <t>Výplňová iinjektáž betonové konstrukce podlahy aj. proti vzlínající podzemní vodě - vrty pro injektování, tlaková injektáž vč.dodávky hmot (2kg hmoty na 1 vrt).</t>
  </si>
  <si>
    <t>285689545</t>
  </si>
  <si>
    <t>170</t>
  </si>
  <si>
    <t>98212230vl</t>
  </si>
  <si>
    <t>D+Z zednické zapravení obvodové zdi, šachty kolem potrubí a utěsnění PU pěnou</t>
  </si>
  <si>
    <t>-1414762701</t>
  </si>
  <si>
    <t>"Š5" 2</t>
  </si>
  <si>
    <t>171</t>
  </si>
  <si>
    <t>985331215</t>
  </si>
  <si>
    <t>Dodatečné vlepování betonářské výztuže včetně vyvrtání a vyčištění otvoru chemickou maltou průměr výztuže 16 mm</t>
  </si>
  <si>
    <t>-1964898619</t>
  </si>
  <si>
    <t>0,2*9*1</t>
  </si>
  <si>
    <t>172</t>
  </si>
  <si>
    <t>13021015</t>
  </si>
  <si>
    <t>tyč ocelová žebírková jakost BSt 500S výztuž do betonu D 16mm</t>
  </si>
  <si>
    <t>-1113432762</t>
  </si>
  <si>
    <t>0,5*9*1*1,58/1000*1,1</t>
  </si>
  <si>
    <t>173</t>
  </si>
  <si>
    <t>9854413001vl</t>
  </si>
  <si>
    <t>D+M Podpora PB01 pevný bod DN500 - 224,18 kg, kotvení, gumový pás objímek, zalití kotevní maltou, nachystání pro nátěr, odvoz na stavbu, montáž, příplatkem za montáž v kolektoru</t>
  </si>
  <si>
    <t>-336097361</t>
  </si>
  <si>
    <t>174</t>
  </si>
  <si>
    <t>9854413002vl</t>
  </si>
  <si>
    <t>D+M Podpěra PP01 DN500 - 424,38 kg, kotvení, gumový pás objímek, zalití kotevní maltou, nachystání pro nátěr, odvoz na stavbu, montáž, příplatkem za montáž v kolektoru</t>
  </si>
  <si>
    <t>780249761</t>
  </si>
  <si>
    <t>175</t>
  </si>
  <si>
    <t>9854413004vl</t>
  </si>
  <si>
    <t>D+M Podpora P01 DN500 - 77,66 kg, kotvení, gumový pás objímek, zalití kotevní maltou, nachystání pro nátěr, odvoz na stavbu, montáž, příplatkem za montáž v kolektoru</t>
  </si>
  <si>
    <t>1504968425</t>
  </si>
  <si>
    <t>176</t>
  </si>
  <si>
    <t>9854413006vl</t>
  </si>
  <si>
    <t>D+M Podpora BB08 DN500 na betonovém bloku - 10,12 kg, kotvení, gumový pás objímek, zalití kotevní maltou, nachystání pro nátěr, odvoz na stavbu, montáž, příplatkem za montáž v kolektoru</t>
  </si>
  <si>
    <t>-640004149</t>
  </si>
  <si>
    <t>177</t>
  </si>
  <si>
    <t>9854413009vl</t>
  </si>
  <si>
    <t>D+M Podesta POD2 - ocelová konstrukce - 99,77kg - dodávka, výroba, nachystání pro nátěr, odvoz na stavbu, montáž, příplatkem za montáž v kolektoru</t>
  </si>
  <si>
    <t>225151790</t>
  </si>
  <si>
    <t>178</t>
  </si>
  <si>
    <t>R936451111vl</t>
  </si>
  <si>
    <t>Zalití stávajícího potrubí v kolektoru popílkocemontovou směsí</t>
  </si>
  <si>
    <t>1665711386</t>
  </si>
  <si>
    <t>3,14*0,075^2*109,4</t>
  </si>
  <si>
    <t>3,14*0,250^2*23,0</t>
  </si>
  <si>
    <t>179</t>
  </si>
  <si>
    <t>95209051V</t>
  </si>
  <si>
    <t>Úklid kolektoru po dokončení stavby, včetně svislého a vodorovného přemístě, poplatku za likvidaci</t>
  </si>
  <si>
    <t>240989859</t>
  </si>
  <si>
    <t>180</t>
  </si>
  <si>
    <t>96104411V</t>
  </si>
  <si>
    <t>Bourání základů a patek v kolektoru nebo v šachtě</t>
  </si>
  <si>
    <t>-718554369</t>
  </si>
  <si>
    <t xml:space="preserve">"vybourání a vytěžení betonových bloků v kolekoru"   </t>
  </si>
  <si>
    <t>0,2*8</t>
  </si>
  <si>
    <t>181</t>
  </si>
  <si>
    <t>963051113</t>
  </si>
  <si>
    <t>Bourání železobetonových stropů deskových, tl. přes 80 mm</t>
  </si>
  <si>
    <t>-911257065</t>
  </si>
  <si>
    <t>182</t>
  </si>
  <si>
    <t>899101211</t>
  </si>
  <si>
    <t>Demontáž poklopů litinových a ocelových včetně rámů, hmotnosti jednotlivě do 50 kg</t>
  </si>
  <si>
    <t>1555566400</t>
  </si>
  <si>
    <t>183</t>
  </si>
  <si>
    <t>960130vl</t>
  </si>
  <si>
    <t xml:space="preserve">Demontáž orientačních tabulek, vč. odvozu </t>
  </si>
  <si>
    <t>-1139108990</t>
  </si>
  <si>
    <t>184</t>
  </si>
  <si>
    <t>960189vl</t>
  </si>
  <si>
    <t>Demontáž šoupátka DN 80-350, naložení, vodorovné přemístění, složení</t>
  </si>
  <si>
    <t>-414755121</t>
  </si>
  <si>
    <t>185</t>
  </si>
  <si>
    <t>965042121vl</t>
  </si>
  <si>
    <t>Bourání mazanin betonových v kolektoru tl. do 100 mm, plochy do 1 m2</t>
  </si>
  <si>
    <t>-2077812270</t>
  </si>
  <si>
    <t>174*0,015</t>
  </si>
  <si>
    <t>186</t>
  </si>
  <si>
    <t>985323111</t>
  </si>
  <si>
    <t>Spojovací můstek reprofilovaného betonu na cementové bázi, tloušťky 1 mm</t>
  </si>
  <si>
    <t>-2144324295</t>
  </si>
  <si>
    <t>0,5*0,5*8</t>
  </si>
  <si>
    <t>0,3*0,3*164</t>
  </si>
  <si>
    <t>187</t>
  </si>
  <si>
    <t>985323911</t>
  </si>
  <si>
    <t>Spojovací můstek reprofilovaného betonu Příplatek k cenám za práci ve stísněném prostoru</t>
  </si>
  <si>
    <t>-1713310713</t>
  </si>
  <si>
    <t>188</t>
  </si>
  <si>
    <t>985323912</t>
  </si>
  <si>
    <t>Spojovací můstek reprofilovaného betonu Příplatek k cenám za plochu do 10 m2 jednotlivě</t>
  </si>
  <si>
    <t>34347519</t>
  </si>
  <si>
    <t>189</t>
  </si>
  <si>
    <t>997013212V</t>
  </si>
  <si>
    <t>Vnitrostaveništní doprava suti a vybouraných hmot pro kolektroru svisle do v do 9 m, vodorovně do 500, ručně</t>
  </si>
  <si>
    <t>-90815469</t>
  </si>
  <si>
    <t>Mezisoučet</t>
  </si>
  <si>
    <t xml:space="preserve">Mezisoučet   </t>
  </si>
  <si>
    <t>190</t>
  </si>
  <si>
    <t>997013501V</t>
  </si>
  <si>
    <t>Odvoz suti a vybouraných hmot na skládku nebo meziskládku do 1 km se složením</t>
  </si>
  <si>
    <t>133409237</t>
  </si>
  <si>
    <t>13,162+3,52+12,96+5,742</t>
  </si>
  <si>
    <t>16,365+3,006+2,979+2,819+23,203+45,788</t>
  </si>
  <si>
    <t>191</t>
  </si>
  <si>
    <t>997013509V</t>
  </si>
  <si>
    <t>Příplatek k odvozu suti a vybouraných hmot na skládku ZKD 1 km přes 1 km</t>
  </si>
  <si>
    <t>543880640</t>
  </si>
  <si>
    <t>129,544*5</t>
  </si>
  <si>
    <t>192</t>
  </si>
  <si>
    <t>997221561</t>
  </si>
  <si>
    <t>Vodorovná doprava suti bez naložení, ale se složením a s hrubým urovnáním z kusových materiálů, na vzdálenost do 1 km</t>
  </si>
  <si>
    <t>-1264341500</t>
  </si>
  <si>
    <t>193</t>
  </si>
  <si>
    <t>997221569</t>
  </si>
  <si>
    <t>Příplatek ZKD 1 km u vodorovné dopravy suti z kusových materiálů</t>
  </si>
  <si>
    <t>1364205674</t>
  </si>
  <si>
    <t>22,835*5</t>
  </si>
  <si>
    <t>194</t>
  </si>
  <si>
    <t>997221815v</t>
  </si>
  <si>
    <t>Poplatek za sut s příměsí</t>
  </si>
  <si>
    <t>-843369753</t>
  </si>
  <si>
    <t>5,742+3,52+12,96+13,162+45,788+16,356+3,006</t>
  </si>
  <si>
    <t>195</t>
  </si>
  <si>
    <t>997221829vl</t>
  </si>
  <si>
    <t>Poplatek za uložení na skládce (skládkovné) stavebního odpadu plastového</t>
  </si>
  <si>
    <t>-1434037883</t>
  </si>
  <si>
    <t xml:space="preserve">10036,0/1000   </t>
  </si>
  <si>
    <t>196</t>
  </si>
  <si>
    <t>997221845VL</t>
  </si>
  <si>
    <t>Poplatek za uložení stavebního odpadu na skládce (skládkovné) z asfaltových povrchů</t>
  </si>
  <si>
    <t>747035342</t>
  </si>
  <si>
    <t>2,979+2,819</t>
  </si>
  <si>
    <t>197</t>
  </si>
  <si>
    <t>997221855</t>
  </si>
  <si>
    <t>Poplatek za uložení stavebního odpadu na skládce (skládkovné) kameniva zatříděného do Katalogu odpadů pod kódem 170 504</t>
  </si>
  <si>
    <t>446517415</t>
  </si>
  <si>
    <t>23,203</t>
  </si>
  <si>
    <t>998</t>
  </si>
  <si>
    <t>Přesun hmot</t>
  </si>
  <si>
    <t>198</t>
  </si>
  <si>
    <t>998273112</t>
  </si>
  <si>
    <t>Přesun hmot pro trubní vedení hloubené z trub litinových pro vodovody nebo kanalizace ve štole dopravní vzdálenost do 50 m</t>
  </si>
  <si>
    <t>516918684</t>
  </si>
  <si>
    <t>199</t>
  </si>
  <si>
    <t>998273124vl</t>
  </si>
  <si>
    <t>Přesun hmot pro trubní vedení hloubené z trub litinových Příplatek k cenám za zvětšený přesun přes vymezenou největší dopravní vzdálenost do 500 m ve štole</t>
  </si>
  <si>
    <t>-1619828283</t>
  </si>
  <si>
    <t>PSV</t>
  </si>
  <si>
    <t>Práce a dodávky PSV</t>
  </si>
  <si>
    <t>789</t>
  </si>
  <si>
    <t>Povrchové úpravy ocelových konstrukcí a technologických zařízení</t>
  </si>
  <si>
    <t>200</t>
  </si>
  <si>
    <t>7891232201vl</t>
  </si>
  <si>
    <t>Příprava povrchů žár pozinkovaných ocelových konstrukcí pro nátěr epoxidovou barvou</t>
  </si>
  <si>
    <t>-1493025148</t>
  </si>
  <si>
    <t>0,145*2*1</t>
  </si>
  <si>
    <t>4,663*2*2</t>
  </si>
  <si>
    <t>8,156*2*2</t>
  </si>
  <si>
    <t>2,135*2*13</t>
  </si>
  <si>
    <t>2,935*2*1</t>
  </si>
  <si>
    <t>201</t>
  </si>
  <si>
    <t>7893232101vl</t>
  </si>
  <si>
    <t>Zhotovení nátěru ocelových konstrukcídle standardů TSB, 2složkovou epoxidovou barvou ve 4 vrstvách - viz. TZ</t>
  </si>
  <si>
    <t>-1656756375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</si>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</sst>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19/009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Brno, Primární kolektor - drobná rekonstrukce vodovodu, etapa III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29. 12. 2019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Brněnské vodárny a kanalizace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PROVO, spol. s 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113" t="s">
        <v>79</v>
      </c>
      <c r="B55" s="114"/>
      <c r="C55" s="115"/>
      <c r="D55" s="116" t="s">
        <v>80</v>
      </c>
      <c r="E55" s="116"/>
      <c r="F55" s="116"/>
      <c r="G55" s="116"/>
      <c r="H55" s="116"/>
      <c r="I55" s="117"/>
      <c r="J55" s="116" t="s">
        <v>81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090 - Vedlejší a ostat...'!J30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82</v>
      </c>
      <c r="AR55" s="120"/>
      <c r="AS55" s="121">
        <v>0</v>
      </c>
      <c r="AT55" s="122">
        <f>ROUND(SUM(AV55:AW55),2)</f>
        <v>0</v>
      </c>
      <c r="AU55" s="123">
        <f>'SO 090 - Vedlejší a ostat...'!P80</f>
        <v>0</v>
      </c>
      <c r="AV55" s="122">
        <f>'SO 090 - Vedlejší a ostat...'!J33</f>
        <v>0</v>
      </c>
      <c r="AW55" s="122">
        <f>'SO 090 - Vedlejší a ostat...'!J34</f>
        <v>0</v>
      </c>
      <c r="AX55" s="122">
        <f>'SO 090 - Vedlejší a ostat...'!J35</f>
        <v>0</v>
      </c>
      <c r="AY55" s="122">
        <f>'SO 090 - Vedlejší a ostat...'!J36</f>
        <v>0</v>
      </c>
      <c r="AZ55" s="122">
        <f>'SO 090 - Vedlejší a ostat...'!F33</f>
        <v>0</v>
      </c>
      <c r="BA55" s="122">
        <f>'SO 090 - Vedlejší a ostat...'!F34</f>
        <v>0</v>
      </c>
      <c r="BB55" s="122">
        <f>'SO 090 - Vedlejší a ostat...'!F35</f>
        <v>0</v>
      </c>
      <c r="BC55" s="122">
        <f>'SO 090 - Vedlejší a ostat...'!F36</f>
        <v>0</v>
      </c>
      <c r="BD55" s="124">
        <f>'SO 090 - Vedlejší a ostat...'!F37</f>
        <v>0</v>
      </c>
      <c r="BE55" s="7"/>
      <c r="BT55" s="125" t="s">
        <v>83</v>
      </c>
      <c r="BV55" s="125" t="s">
        <v>77</v>
      </c>
      <c r="BW55" s="125" t="s">
        <v>84</v>
      </c>
      <c r="BX55" s="125" t="s">
        <v>5</v>
      </c>
      <c r="CL55" s="125" t="s">
        <v>19</v>
      </c>
      <c r="CM55" s="125" t="s">
        <v>85</v>
      </c>
    </row>
    <row r="56" spans="1:91" s="7" customFormat="1" ht="16.5" customHeight="1">
      <c r="A56" s="113" t="s">
        <v>79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331 - VODOVODNÍ ŘADY -...'!J30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82</v>
      </c>
      <c r="AR56" s="120"/>
      <c r="AS56" s="126">
        <v>0</v>
      </c>
      <c r="AT56" s="127">
        <f>ROUND(SUM(AV56:AW56),2)</f>
        <v>0</v>
      </c>
      <c r="AU56" s="128">
        <f>'SO 331 - VODOVODNÍ ŘADY -...'!P92</f>
        <v>0</v>
      </c>
      <c r="AV56" s="127">
        <f>'SO 331 - VODOVODNÍ ŘADY -...'!J33</f>
        <v>0</v>
      </c>
      <c r="AW56" s="127">
        <f>'SO 331 - VODOVODNÍ ŘADY -...'!J34</f>
        <v>0</v>
      </c>
      <c r="AX56" s="127">
        <f>'SO 331 - VODOVODNÍ ŘADY -...'!J35</f>
        <v>0</v>
      </c>
      <c r="AY56" s="127">
        <f>'SO 331 - VODOVODNÍ ŘADY -...'!J36</f>
        <v>0</v>
      </c>
      <c r="AZ56" s="127">
        <f>'SO 331 - VODOVODNÍ ŘADY -...'!F33</f>
        <v>0</v>
      </c>
      <c r="BA56" s="127">
        <f>'SO 331 - VODOVODNÍ ŘADY -...'!F34</f>
        <v>0</v>
      </c>
      <c r="BB56" s="127">
        <f>'SO 331 - VODOVODNÍ ŘADY -...'!F35</f>
        <v>0</v>
      </c>
      <c r="BC56" s="127">
        <f>'SO 331 - VODOVODNÍ ŘADY -...'!F36</f>
        <v>0</v>
      </c>
      <c r="BD56" s="129">
        <f>'SO 331 - VODOVODNÍ ŘADY -...'!F37</f>
        <v>0</v>
      </c>
      <c r="BE56" s="7"/>
      <c r="BT56" s="125" t="s">
        <v>83</v>
      </c>
      <c r="BV56" s="125" t="s">
        <v>77</v>
      </c>
      <c r="BW56" s="125" t="s">
        <v>88</v>
      </c>
      <c r="BX56" s="125" t="s">
        <v>5</v>
      </c>
      <c r="CL56" s="125" t="s">
        <v>19</v>
      </c>
      <c r="CM56" s="125" t="s">
        <v>85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A8D3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90 - Vedlejší a ostat...'!C2" display="/"/>
    <hyperlink ref="A56" location="'SO 331 - VODOVODNÍ ŘADY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85</v>
      </c>
    </row>
    <row r="4" spans="2:46" s="1" customFormat="1" ht="24.95" customHeight="1">
      <c r="B4" s="22"/>
      <c r="D4" s="134" t="s">
        <v>89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Brno, Primární kolektor - drobná rekonstrukce vodovodu, etapa III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90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91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29. 12. 2019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27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28</v>
      </c>
      <c r="F15" s="40"/>
      <c r="G15" s="40"/>
      <c r="H15" s="40"/>
      <c r="I15" s="142" t="s">
        <v>29</v>
      </c>
      <c r="J15" s="141" t="s">
        <v>30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31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29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33</v>
      </c>
      <c r="E20" s="40"/>
      <c r="F20" s="40"/>
      <c r="G20" s="40"/>
      <c r="H20" s="40"/>
      <c r="I20" s="142" t="s">
        <v>26</v>
      </c>
      <c r="J20" s="141" t="s">
        <v>34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35</v>
      </c>
      <c r="F21" s="40"/>
      <c r="G21" s="40"/>
      <c r="H21" s="40"/>
      <c r="I21" s="142" t="s">
        <v>29</v>
      </c>
      <c r="J21" s="141" t="s">
        <v>36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38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29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39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41</v>
      </c>
      <c r="E30" s="40"/>
      <c r="F30" s="40"/>
      <c r="G30" s="40"/>
      <c r="H30" s="40"/>
      <c r="I30" s="138"/>
      <c r="J30" s="152">
        <f>ROUND(J80,2)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43</v>
      </c>
      <c r="G32" s="40"/>
      <c r="H32" s="40"/>
      <c r="I32" s="154" t="s">
        <v>42</v>
      </c>
      <c r="J32" s="153" t="s">
        <v>44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45</v>
      </c>
      <c r="E33" s="136" t="s">
        <v>46</v>
      </c>
      <c r="F33" s="156">
        <f>ROUND((SUM(BE80:BE111)),2)</f>
        <v>0</v>
      </c>
      <c r="G33" s="40"/>
      <c r="H33" s="40"/>
      <c r="I33" s="157">
        <v>0.21</v>
      </c>
      <c r="J33" s="156">
        <f>ROUND(((SUM(BE80:BE111))*I33),2)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47</v>
      </c>
      <c r="F34" s="156">
        <f>ROUND((SUM(BF80:BF111)),2)</f>
        <v>0</v>
      </c>
      <c r="G34" s="40"/>
      <c r="H34" s="40"/>
      <c r="I34" s="157">
        <v>0.15</v>
      </c>
      <c r="J34" s="156">
        <f>ROUND(((SUM(BF80:BF111))*I34),2)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48</v>
      </c>
      <c r="F35" s="156">
        <f>ROUND((SUM(BG80:BG111)),2)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49</v>
      </c>
      <c r="F36" s="156">
        <f>ROUND((SUM(BH80:BH111)),2)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50</v>
      </c>
      <c r="F37" s="156">
        <f>ROUND((SUM(BI80:BI111)),2)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51</v>
      </c>
      <c r="E39" s="160"/>
      <c r="F39" s="160"/>
      <c r="G39" s="161" t="s">
        <v>52</v>
      </c>
      <c r="H39" s="162" t="s">
        <v>53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Brno, Primární kolektor - drobná rekonstrukce vodovodu, etapa III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090 - Vedlejší a ostatní náklady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29. 12. 2019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Brněnské vodárny a kanalizace a.s.</v>
      </c>
      <c r="G54" s="42"/>
      <c r="H54" s="42"/>
      <c r="I54" s="142" t="s">
        <v>33</v>
      </c>
      <c r="J54" s="38" t="str">
        <f>E21</f>
        <v>PROVO,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2" t="s">
        <v>38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93</v>
      </c>
      <c r="D57" s="174"/>
      <c r="E57" s="174"/>
      <c r="F57" s="174"/>
      <c r="G57" s="174"/>
      <c r="H57" s="174"/>
      <c r="I57" s="175"/>
      <c r="J57" s="176" t="s">
        <v>94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73</v>
      </c>
      <c r="D59" s="42"/>
      <c r="E59" s="42"/>
      <c r="F59" s="42"/>
      <c r="G59" s="42"/>
      <c r="H59" s="42"/>
      <c r="I59" s="138"/>
      <c r="J59" s="104">
        <f>J80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78"/>
      <c r="C60" s="179"/>
      <c r="D60" s="180" t="s">
        <v>96</v>
      </c>
      <c r="E60" s="181"/>
      <c r="F60" s="181"/>
      <c r="G60" s="181"/>
      <c r="H60" s="181"/>
      <c r="I60" s="182"/>
      <c r="J60" s="183">
        <f>J81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138"/>
      <c r="J61" s="42"/>
      <c r="K61" s="4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168"/>
      <c r="J62" s="62"/>
      <c r="K62" s="6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171"/>
      <c r="J66" s="64"/>
      <c r="K66" s="64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97</v>
      </c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2" t="str">
        <f>E7</f>
        <v>Brno, Primární kolektor - drobná rekonstrukce vodovodu, etapa III</v>
      </c>
      <c r="F70" s="34"/>
      <c r="G70" s="34"/>
      <c r="H70" s="34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90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SO 090 - Vedlejší a ostatní náklady</v>
      </c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 xml:space="preserve"> </v>
      </c>
      <c r="G74" s="42"/>
      <c r="H74" s="42"/>
      <c r="I74" s="142" t="s">
        <v>23</v>
      </c>
      <c r="J74" s="74" t="str">
        <f>IF(J12="","",J12)</f>
        <v>29. 12. 2019</v>
      </c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25</v>
      </c>
      <c r="D76" s="42"/>
      <c r="E76" s="42"/>
      <c r="F76" s="29" t="str">
        <f>E15</f>
        <v>Brněnské vodárny a kanalizace a.s.</v>
      </c>
      <c r="G76" s="42"/>
      <c r="H76" s="42"/>
      <c r="I76" s="142" t="s">
        <v>33</v>
      </c>
      <c r="J76" s="38" t="str">
        <f>E21</f>
        <v>PROVO, spol. s r.o.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142" t="s">
        <v>38</v>
      </c>
      <c r="J77" s="38" t="str">
        <f>E24</f>
        <v xml:space="preserve"> 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0" customFormat="1" ht="29.25" customHeight="1">
      <c r="A79" s="185"/>
      <c r="B79" s="186"/>
      <c r="C79" s="187" t="s">
        <v>98</v>
      </c>
      <c r="D79" s="188" t="s">
        <v>60</v>
      </c>
      <c r="E79" s="188" t="s">
        <v>56</v>
      </c>
      <c r="F79" s="188" t="s">
        <v>57</v>
      </c>
      <c r="G79" s="188" t="s">
        <v>99</v>
      </c>
      <c r="H79" s="188" t="s">
        <v>100</v>
      </c>
      <c r="I79" s="189" t="s">
        <v>101</v>
      </c>
      <c r="J79" s="188" t="s">
        <v>94</v>
      </c>
      <c r="K79" s="190" t="s">
        <v>102</v>
      </c>
      <c r="L79" s="191"/>
      <c r="M79" s="94" t="s">
        <v>19</v>
      </c>
      <c r="N79" s="95" t="s">
        <v>45</v>
      </c>
      <c r="O79" s="95" t="s">
        <v>103</v>
      </c>
      <c r="P79" s="95" t="s">
        <v>104</v>
      </c>
      <c r="Q79" s="95" t="s">
        <v>105</v>
      </c>
      <c r="R79" s="95" t="s">
        <v>106</v>
      </c>
      <c r="S79" s="95" t="s">
        <v>107</v>
      </c>
      <c r="T79" s="96" t="s">
        <v>108</v>
      </c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</row>
    <row r="80" spans="1:63" s="2" customFormat="1" ht="22.8" customHeight="1">
      <c r="A80" s="40"/>
      <c r="B80" s="41"/>
      <c r="C80" s="101" t="s">
        <v>109</v>
      </c>
      <c r="D80" s="42"/>
      <c r="E80" s="42"/>
      <c r="F80" s="42"/>
      <c r="G80" s="42"/>
      <c r="H80" s="42"/>
      <c r="I80" s="138"/>
      <c r="J80" s="192">
        <f>BK80</f>
        <v>0</v>
      </c>
      <c r="K80" s="42"/>
      <c r="L80" s="46"/>
      <c r="M80" s="97"/>
      <c r="N80" s="193"/>
      <c r="O80" s="98"/>
      <c r="P80" s="194">
        <f>P81</f>
        <v>0</v>
      </c>
      <c r="Q80" s="98"/>
      <c r="R80" s="194">
        <f>R81</f>
        <v>0</v>
      </c>
      <c r="S80" s="98"/>
      <c r="T80" s="195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74</v>
      </c>
      <c r="AU80" s="19" t="s">
        <v>95</v>
      </c>
      <c r="BK80" s="196">
        <f>BK81</f>
        <v>0</v>
      </c>
    </row>
    <row r="81" spans="1:63" s="11" customFormat="1" ht="25.9" customHeight="1">
      <c r="A81" s="11"/>
      <c r="B81" s="197"/>
      <c r="C81" s="198"/>
      <c r="D81" s="199" t="s">
        <v>74</v>
      </c>
      <c r="E81" s="200" t="s">
        <v>110</v>
      </c>
      <c r="F81" s="200" t="s">
        <v>111</v>
      </c>
      <c r="G81" s="198"/>
      <c r="H81" s="198"/>
      <c r="I81" s="201"/>
      <c r="J81" s="202">
        <f>BK81</f>
        <v>0</v>
      </c>
      <c r="K81" s="198"/>
      <c r="L81" s="203"/>
      <c r="M81" s="204"/>
      <c r="N81" s="205"/>
      <c r="O81" s="205"/>
      <c r="P81" s="206">
        <f>SUM(P82:P111)</f>
        <v>0</v>
      </c>
      <c r="Q81" s="205"/>
      <c r="R81" s="206">
        <f>SUM(R82:R111)</f>
        <v>0</v>
      </c>
      <c r="S81" s="205"/>
      <c r="T81" s="207">
        <f>SUM(T82:T111)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8" t="s">
        <v>112</v>
      </c>
      <c r="AT81" s="209" t="s">
        <v>74</v>
      </c>
      <c r="AU81" s="209" t="s">
        <v>75</v>
      </c>
      <c r="AY81" s="208" t="s">
        <v>113</v>
      </c>
      <c r="BK81" s="210">
        <f>SUM(BK82:BK111)</f>
        <v>0</v>
      </c>
    </row>
    <row r="82" spans="1:65" s="2" customFormat="1" ht="16.5" customHeight="1">
      <c r="A82" s="40"/>
      <c r="B82" s="41"/>
      <c r="C82" s="211" t="s">
        <v>83</v>
      </c>
      <c r="D82" s="211" t="s">
        <v>114</v>
      </c>
      <c r="E82" s="212" t="s">
        <v>115</v>
      </c>
      <c r="F82" s="213" t="s">
        <v>116</v>
      </c>
      <c r="G82" s="214" t="s">
        <v>117</v>
      </c>
      <c r="H82" s="215">
        <v>1</v>
      </c>
      <c r="I82" s="216"/>
      <c r="J82" s="217">
        <f>ROUND(I82*H82,2)</f>
        <v>0</v>
      </c>
      <c r="K82" s="213" t="s">
        <v>19</v>
      </c>
      <c r="L82" s="46"/>
      <c r="M82" s="218" t="s">
        <v>19</v>
      </c>
      <c r="N82" s="219" t="s">
        <v>46</v>
      </c>
      <c r="O82" s="86"/>
      <c r="P82" s="220">
        <f>O82*H82</f>
        <v>0</v>
      </c>
      <c r="Q82" s="220">
        <v>0</v>
      </c>
      <c r="R82" s="220">
        <f>Q82*H82</f>
        <v>0</v>
      </c>
      <c r="S82" s="220">
        <v>0</v>
      </c>
      <c r="T82" s="221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22" t="s">
        <v>118</v>
      </c>
      <c r="AT82" s="222" t="s">
        <v>114</v>
      </c>
      <c r="AU82" s="222" t="s">
        <v>83</v>
      </c>
      <c r="AY82" s="19" t="s">
        <v>113</v>
      </c>
      <c r="BE82" s="223">
        <f>IF(N82="základní",J82,0)</f>
        <v>0</v>
      </c>
      <c r="BF82" s="223">
        <f>IF(N82="snížená",J82,0)</f>
        <v>0</v>
      </c>
      <c r="BG82" s="223">
        <f>IF(N82="zákl. přenesená",J82,0)</f>
        <v>0</v>
      </c>
      <c r="BH82" s="223">
        <f>IF(N82="sníž. přenesená",J82,0)</f>
        <v>0</v>
      </c>
      <c r="BI82" s="223">
        <f>IF(N82="nulová",J82,0)</f>
        <v>0</v>
      </c>
      <c r="BJ82" s="19" t="s">
        <v>83</v>
      </c>
      <c r="BK82" s="223">
        <f>ROUND(I82*H82,2)</f>
        <v>0</v>
      </c>
      <c r="BL82" s="19" t="s">
        <v>118</v>
      </c>
      <c r="BM82" s="222" t="s">
        <v>119</v>
      </c>
    </row>
    <row r="83" spans="1:65" s="2" customFormat="1" ht="21.75" customHeight="1">
      <c r="A83" s="40"/>
      <c r="B83" s="41"/>
      <c r="C83" s="211" t="s">
        <v>85</v>
      </c>
      <c r="D83" s="211" t="s">
        <v>114</v>
      </c>
      <c r="E83" s="212" t="s">
        <v>120</v>
      </c>
      <c r="F83" s="213" t="s">
        <v>121</v>
      </c>
      <c r="G83" s="214" t="s">
        <v>117</v>
      </c>
      <c r="H83" s="215">
        <v>1</v>
      </c>
      <c r="I83" s="216"/>
      <c r="J83" s="217">
        <f>ROUND(I83*H83,2)</f>
        <v>0</v>
      </c>
      <c r="K83" s="213" t="s">
        <v>19</v>
      </c>
      <c r="L83" s="46"/>
      <c r="M83" s="218" t="s">
        <v>19</v>
      </c>
      <c r="N83" s="219" t="s">
        <v>46</v>
      </c>
      <c r="O83" s="86"/>
      <c r="P83" s="220">
        <f>O83*H83</f>
        <v>0</v>
      </c>
      <c r="Q83" s="220">
        <v>0</v>
      </c>
      <c r="R83" s="220">
        <f>Q83*H83</f>
        <v>0</v>
      </c>
      <c r="S83" s="220">
        <v>0</v>
      </c>
      <c r="T83" s="221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22" t="s">
        <v>118</v>
      </c>
      <c r="AT83" s="222" t="s">
        <v>114</v>
      </c>
      <c r="AU83" s="222" t="s">
        <v>83</v>
      </c>
      <c r="AY83" s="19" t="s">
        <v>113</v>
      </c>
      <c r="BE83" s="223">
        <f>IF(N83="základní",J83,0)</f>
        <v>0</v>
      </c>
      <c r="BF83" s="223">
        <f>IF(N83="snížená",J83,0)</f>
        <v>0</v>
      </c>
      <c r="BG83" s="223">
        <f>IF(N83="zákl. přenesená",J83,0)</f>
        <v>0</v>
      </c>
      <c r="BH83" s="223">
        <f>IF(N83="sníž. přenesená",J83,0)</f>
        <v>0</v>
      </c>
      <c r="BI83" s="223">
        <f>IF(N83="nulová",J83,0)</f>
        <v>0</v>
      </c>
      <c r="BJ83" s="19" t="s">
        <v>83</v>
      </c>
      <c r="BK83" s="223">
        <f>ROUND(I83*H83,2)</f>
        <v>0</v>
      </c>
      <c r="BL83" s="19" t="s">
        <v>118</v>
      </c>
      <c r="BM83" s="222" t="s">
        <v>122</v>
      </c>
    </row>
    <row r="84" spans="1:65" s="2" customFormat="1" ht="21.75" customHeight="1">
      <c r="A84" s="40"/>
      <c r="B84" s="41"/>
      <c r="C84" s="211" t="s">
        <v>123</v>
      </c>
      <c r="D84" s="211" t="s">
        <v>114</v>
      </c>
      <c r="E84" s="212" t="s">
        <v>124</v>
      </c>
      <c r="F84" s="213" t="s">
        <v>125</v>
      </c>
      <c r="G84" s="214" t="s">
        <v>117</v>
      </c>
      <c r="H84" s="215">
        <v>1</v>
      </c>
      <c r="I84" s="216"/>
      <c r="J84" s="217">
        <f>ROUND(I84*H84,2)</f>
        <v>0</v>
      </c>
      <c r="K84" s="213" t="s">
        <v>19</v>
      </c>
      <c r="L84" s="46"/>
      <c r="M84" s="218" t="s">
        <v>19</v>
      </c>
      <c r="N84" s="219" t="s">
        <v>46</v>
      </c>
      <c r="O84" s="86"/>
      <c r="P84" s="220">
        <f>O84*H84</f>
        <v>0</v>
      </c>
      <c r="Q84" s="220">
        <v>0</v>
      </c>
      <c r="R84" s="220">
        <f>Q84*H84</f>
        <v>0</v>
      </c>
      <c r="S84" s="220">
        <v>0</v>
      </c>
      <c r="T84" s="221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2" t="s">
        <v>118</v>
      </c>
      <c r="AT84" s="222" t="s">
        <v>114</v>
      </c>
      <c r="AU84" s="222" t="s">
        <v>83</v>
      </c>
      <c r="AY84" s="19" t="s">
        <v>113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19" t="s">
        <v>83</v>
      </c>
      <c r="BK84" s="223">
        <f>ROUND(I84*H84,2)</f>
        <v>0</v>
      </c>
      <c r="BL84" s="19" t="s">
        <v>118</v>
      </c>
      <c r="BM84" s="222" t="s">
        <v>126</v>
      </c>
    </row>
    <row r="85" spans="1:51" s="12" customFormat="1" ht="12">
      <c r="A85" s="12"/>
      <c r="B85" s="224"/>
      <c r="C85" s="225"/>
      <c r="D85" s="226" t="s">
        <v>127</v>
      </c>
      <c r="E85" s="227" t="s">
        <v>19</v>
      </c>
      <c r="F85" s="228" t="s">
        <v>128</v>
      </c>
      <c r="G85" s="225"/>
      <c r="H85" s="227" t="s">
        <v>19</v>
      </c>
      <c r="I85" s="229"/>
      <c r="J85" s="225"/>
      <c r="K85" s="225"/>
      <c r="L85" s="230"/>
      <c r="M85" s="231"/>
      <c r="N85" s="232"/>
      <c r="O85" s="232"/>
      <c r="P85" s="232"/>
      <c r="Q85" s="232"/>
      <c r="R85" s="232"/>
      <c r="S85" s="232"/>
      <c r="T85" s="23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34" t="s">
        <v>127</v>
      </c>
      <c r="AU85" s="234" t="s">
        <v>83</v>
      </c>
      <c r="AV85" s="12" t="s">
        <v>83</v>
      </c>
      <c r="AW85" s="12" t="s">
        <v>37</v>
      </c>
      <c r="AX85" s="12" t="s">
        <v>75</v>
      </c>
      <c r="AY85" s="234" t="s">
        <v>113</v>
      </c>
    </row>
    <row r="86" spans="1:51" s="12" customFormat="1" ht="12">
      <c r="A86" s="12"/>
      <c r="B86" s="224"/>
      <c r="C86" s="225"/>
      <c r="D86" s="226" t="s">
        <v>127</v>
      </c>
      <c r="E86" s="227" t="s">
        <v>19</v>
      </c>
      <c r="F86" s="228" t="s">
        <v>129</v>
      </c>
      <c r="G86" s="225"/>
      <c r="H86" s="227" t="s">
        <v>19</v>
      </c>
      <c r="I86" s="229"/>
      <c r="J86" s="225"/>
      <c r="K86" s="225"/>
      <c r="L86" s="230"/>
      <c r="M86" s="231"/>
      <c r="N86" s="232"/>
      <c r="O86" s="232"/>
      <c r="P86" s="232"/>
      <c r="Q86" s="232"/>
      <c r="R86" s="232"/>
      <c r="S86" s="232"/>
      <c r="T86" s="233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4" t="s">
        <v>127</v>
      </c>
      <c r="AU86" s="234" t="s">
        <v>83</v>
      </c>
      <c r="AV86" s="12" t="s">
        <v>83</v>
      </c>
      <c r="AW86" s="12" t="s">
        <v>37</v>
      </c>
      <c r="AX86" s="12" t="s">
        <v>75</v>
      </c>
      <c r="AY86" s="234" t="s">
        <v>113</v>
      </c>
    </row>
    <row r="87" spans="1:51" s="13" customFormat="1" ht="12">
      <c r="A87" s="13"/>
      <c r="B87" s="235"/>
      <c r="C87" s="236"/>
      <c r="D87" s="226" t="s">
        <v>127</v>
      </c>
      <c r="E87" s="237" t="s">
        <v>19</v>
      </c>
      <c r="F87" s="238" t="s">
        <v>130</v>
      </c>
      <c r="G87" s="236"/>
      <c r="H87" s="239">
        <v>1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127</v>
      </c>
      <c r="AU87" s="245" t="s">
        <v>83</v>
      </c>
      <c r="AV87" s="13" t="s">
        <v>85</v>
      </c>
      <c r="AW87" s="13" t="s">
        <v>37</v>
      </c>
      <c r="AX87" s="13" t="s">
        <v>83</v>
      </c>
      <c r="AY87" s="245" t="s">
        <v>113</v>
      </c>
    </row>
    <row r="88" spans="1:65" s="2" customFormat="1" ht="33" customHeight="1">
      <c r="A88" s="40"/>
      <c r="B88" s="41"/>
      <c r="C88" s="211" t="s">
        <v>118</v>
      </c>
      <c r="D88" s="211" t="s">
        <v>114</v>
      </c>
      <c r="E88" s="212" t="s">
        <v>131</v>
      </c>
      <c r="F88" s="213" t="s">
        <v>132</v>
      </c>
      <c r="G88" s="214" t="s">
        <v>133</v>
      </c>
      <c r="H88" s="215">
        <v>138</v>
      </c>
      <c r="I88" s="216"/>
      <c r="J88" s="217">
        <f>ROUND(I88*H88,2)</f>
        <v>0</v>
      </c>
      <c r="K88" s="213" t="s">
        <v>19</v>
      </c>
      <c r="L88" s="46"/>
      <c r="M88" s="218" t="s">
        <v>19</v>
      </c>
      <c r="N88" s="219" t="s">
        <v>46</v>
      </c>
      <c r="O88" s="86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2" t="s">
        <v>118</v>
      </c>
      <c r="AT88" s="222" t="s">
        <v>114</v>
      </c>
      <c r="AU88" s="222" t="s">
        <v>83</v>
      </c>
      <c r="AY88" s="19" t="s">
        <v>113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19" t="s">
        <v>83</v>
      </c>
      <c r="BK88" s="223">
        <f>ROUND(I88*H88,2)</f>
        <v>0</v>
      </c>
      <c r="BL88" s="19" t="s">
        <v>118</v>
      </c>
      <c r="BM88" s="222" t="s">
        <v>134</v>
      </c>
    </row>
    <row r="89" spans="1:51" s="12" customFormat="1" ht="12">
      <c r="A89" s="12"/>
      <c r="B89" s="224"/>
      <c r="C89" s="225"/>
      <c r="D89" s="226" t="s">
        <v>127</v>
      </c>
      <c r="E89" s="227" t="s">
        <v>19</v>
      </c>
      <c r="F89" s="228" t="s">
        <v>135</v>
      </c>
      <c r="G89" s="225"/>
      <c r="H89" s="227" t="s">
        <v>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4" t="s">
        <v>127</v>
      </c>
      <c r="AU89" s="234" t="s">
        <v>83</v>
      </c>
      <c r="AV89" s="12" t="s">
        <v>83</v>
      </c>
      <c r="AW89" s="12" t="s">
        <v>37</v>
      </c>
      <c r="AX89" s="12" t="s">
        <v>75</v>
      </c>
      <c r="AY89" s="234" t="s">
        <v>113</v>
      </c>
    </row>
    <row r="90" spans="1:51" s="13" customFormat="1" ht="12">
      <c r="A90" s="13"/>
      <c r="B90" s="235"/>
      <c r="C90" s="236"/>
      <c r="D90" s="226" t="s">
        <v>127</v>
      </c>
      <c r="E90" s="237" t="s">
        <v>19</v>
      </c>
      <c r="F90" s="238" t="s">
        <v>136</v>
      </c>
      <c r="G90" s="236"/>
      <c r="H90" s="239">
        <v>138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127</v>
      </c>
      <c r="AU90" s="245" t="s">
        <v>83</v>
      </c>
      <c r="AV90" s="13" t="s">
        <v>85</v>
      </c>
      <c r="AW90" s="13" t="s">
        <v>37</v>
      </c>
      <c r="AX90" s="13" t="s">
        <v>83</v>
      </c>
      <c r="AY90" s="245" t="s">
        <v>113</v>
      </c>
    </row>
    <row r="91" spans="1:65" s="2" customFormat="1" ht="16.5" customHeight="1">
      <c r="A91" s="40"/>
      <c r="B91" s="41"/>
      <c r="C91" s="211" t="s">
        <v>112</v>
      </c>
      <c r="D91" s="211" t="s">
        <v>114</v>
      </c>
      <c r="E91" s="212" t="s">
        <v>137</v>
      </c>
      <c r="F91" s="213" t="s">
        <v>138</v>
      </c>
      <c r="G91" s="214" t="s">
        <v>117</v>
      </c>
      <c r="H91" s="215">
        <v>1</v>
      </c>
      <c r="I91" s="216"/>
      <c r="J91" s="217">
        <f>ROUND(I91*H91,2)</f>
        <v>0</v>
      </c>
      <c r="K91" s="213" t="s">
        <v>19</v>
      </c>
      <c r="L91" s="46"/>
      <c r="M91" s="218" t="s">
        <v>19</v>
      </c>
      <c r="N91" s="219" t="s">
        <v>46</v>
      </c>
      <c r="O91" s="86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2" t="s">
        <v>118</v>
      </c>
      <c r="AT91" s="222" t="s">
        <v>114</v>
      </c>
      <c r="AU91" s="222" t="s">
        <v>83</v>
      </c>
      <c r="AY91" s="19" t="s">
        <v>113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19" t="s">
        <v>83</v>
      </c>
      <c r="BK91" s="223">
        <f>ROUND(I91*H91,2)</f>
        <v>0</v>
      </c>
      <c r="BL91" s="19" t="s">
        <v>118</v>
      </c>
      <c r="BM91" s="222" t="s">
        <v>139</v>
      </c>
    </row>
    <row r="92" spans="1:65" s="2" customFormat="1" ht="16.5" customHeight="1">
      <c r="A92" s="40"/>
      <c r="B92" s="41"/>
      <c r="C92" s="211" t="s">
        <v>140</v>
      </c>
      <c r="D92" s="211" t="s">
        <v>114</v>
      </c>
      <c r="E92" s="212" t="s">
        <v>141</v>
      </c>
      <c r="F92" s="213" t="s">
        <v>142</v>
      </c>
      <c r="G92" s="214" t="s">
        <v>117</v>
      </c>
      <c r="H92" s="215">
        <v>1</v>
      </c>
      <c r="I92" s="216"/>
      <c r="J92" s="217">
        <f>ROUND(I92*H92,2)</f>
        <v>0</v>
      </c>
      <c r="K92" s="213" t="s">
        <v>19</v>
      </c>
      <c r="L92" s="46"/>
      <c r="M92" s="218" t="s">
        <v>19</v>
      </c>
      <c r="N92" s="219" t="s">
        <v>46</v>
      </c>
      <c r="O92" s="86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2" t="s">
        <v>143</v>
      </c>
      <c r="AT92" s="222" t="s">
        <v>114</v>
      </c>
      <c r="AU92" s="222" t="s">
        <v>83</v>
      </c>
      <c r="AY92" s="19" t="s">
        <v>113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19" t="s">
        <v>83</v>
      </c>
      <c r="BK92" s="223">
        <f>ROUND(I92*H92,2)</f>
        <v>0</v>
      </c>
      <c r="BL92" s="19" t="s">
        <v>143</v>
      </c>
      <c r="BM92" s="222" t="s">
        <v>144</v>
      </c>
    </row>
    <row r="93" spans="1:65" s="2" customFormat="1" ht="16.5" customHeight="1">
      <c r="A93" s="40"/>
      <c r="B93" s="41"/>
      <c r="C93" s="211" t="s">
        <v>145</v>
      </c>
      <c r="D93" s="211" t="s">
        <v>114</v>
      </c>
      <c r="E93" s="212" t="s">
        <v>146</v>
      </c>
      <c r="F93" s="213" t="s">
        <v>147</v>
      </c>
      <c r="G93" s="214" t="s">
        <v>117</v>
      </c>
      <c r="H93" s="215">
        <v>1</v>
      </c>
      <c r="I93" s="216"/>
      <c r="J93" s="217">
        <f>ROUND(I93*H93,2)</f>
        <v>0</v>
      </c>
      <c r="K93" s="213" t="s">
        <v>19</v>
      </c>
      <c r="L93" s="46"/>
      <c r="M93" s="218" t="s">
        <v>19</v>
      </c>
      <c r="N93" s="219" t="s">
        <v>46</v>
      </c>
      <c r="O93" s="86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2" t="s">
        <v>143</v>
      </c>
      <c r="AT93" s="222" t="s">
        <v>114</v>
      </c>
      <c r="AU93" s="222" t="s">
        <v>83</v>
      </c>
      <c r="AY93" s="19" t="s">
        <v>113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19" t="s">
        <v>83</v>
      </c>
      <c r="BK93" s="223">
        <f>ROUND(I93*H93,2)</f>
        <v>0</v>
      </c>
      <c r="BL93" s="19" t="s">
        <v>143</v>
      </c>
      <c r="BM93" s="222" t="s">
        <v>148</v>
      </c>
    </row>
    <row r="94" spans="1:65" s="2" customFormat="1" ht="21.75" customHeight="1">
      <c r="A94" s="40"/>
      <c r="B94" s="41"/>
      <c r="C94" s="211" t="s">
        <v>149</v>
      </c>
      <c r="D94" s="211" t="s">
        <v>114</v>
      </c>
      <c r="E94" s="212" t="s">
        <v>150</v>
      </c>
      <c r="F94" s="213" t="s">
        <v>151</v>
      </c>
      <c r="G94" s="214" t="s">
        <v>117</v>
      </c>
      <c r="H94" s="215">
        <v>1</v>
      </c>
      <c r="I94" s="216"/>
      <c r="J94" s="217">
        <f>ROUND(I94*H94,2)</f>
        <v>0</v>
      </c>
      <c r="K94" s="213" t="s">
        <v>19</v>
      </c>
      <c r="L94" s="46"/>
      <c r="M94" s="218" t="s">
        <v>19</v>
      </c>
      <c r="N94" s="219" t="s">
        <v>46</v>
      </c>
      <c r="O94" s="86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2" t="s">
        <v>143</v>
      </c>
      <c r="AT94" s="222" t="s">
        <v>114</v>
      </c>
      <c r="AU94" s="222" t="s">
        <v>83</v>
      </c>
      <c r="AY94" s="19" t="s">
        <v>113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9" t="s">
        <v>83</v>
      </c>
      <c r="BK94" s="223">
        <f>ROUND(I94*H94,2)</f>
        <v>0</v>
      </c>
      <c r="BL94" s="19" t="s">
        <v>143</v>
      </c>
      <c r="BM94" s="222" t="s">
        <v>152</v>
      </c>
    </row>
    <row r="95" spans="1:65" s="2" customFormat="1" ht="21.75" customHeight="1">
      <c r="A95" s="40"/>
      <c r="B95" s="41"/>
      <c r="C95" s="211" t="s">
        <v>153</v>
      </c>
      <c r="D95" s="211" t="s">
        <v>114</v>
      </c>
      <c r="E95" s="212" t="s">
        <v>154</v>
      </c>
      <c r="F95" s="213" t="s">
        <v>155</v>
      </c>
      <c r="G95" s="214" t="s">
        <v>156</v>
      </c>
      <c r="H95" s="215">
        <v>40</v>
      </c>
      <c r="I95" s="216"/>
      <c r="J95" s="217">
        <f>ROUND(I95*H95,2)</f>
        <v>0</v>
      </c>
      <c r="K95" s="213" t="s">
        <v>19</v>
      </c>
      <c r="L95" s="46"/>
      <c r="M95" s="218" t="s">
        <v>19</v>
      </c>
      <c r="N95" s="219" t="s">
        <v>46</v>
      </c>
      <c r="O95" s="86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2" t="s">
        <v>143</v>
      </c>
      <c r="AT95" s="222" t="s">
        <v>114</v>
      </c>
      <c r="AU95" s="222" t="s">
        <v>83</v>
      </c>
      <c r="AY95" s="19" t="s">
        <v>113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19" t="s">
        <v>83</v>
      </c>
      <c r="BK95" s="223">
        <f>ROUND(I95*H95,2)</f>
        <v>0</v>
      </c>
      <c r="BL95" s="19" t="s">
        <v>143</v>
      </c>
      <c r="BM95" s="222" t="s">
        <v>157</v>
      </c>
    </row>
    <row r="96" spans="1:65" s="2" customFormat="1" ht="16.5" customHeight="1">
      <c r="A96" s="40"/>
      <c r="B96" s="41"/>
      <c r="C96" s="211" t="s">
        <v>158</v>
      </c>
      <c r="D96" s="211" t="s">
        <v>114</v>
      </c>
      <c r="E96" s="212" t="s">
        <v>159</v>
      </c>
      <c r="F96" s="213" t="s">
        <v>160</v>
      </c>
      <c r="G96" s="214" t="s">
        <v>117</v>
      </c>
      <c r="H96" s="215">
        <v>1</v>
      </c>
      <c r="I96" s="216"/>
      <c r="J96" s="217">
        <f>ROUND(I96*H96,2)</f>
        <v>0</v>
      </c>
      <c r="K96" s="213" t="s">
        <v>19</v>
      </c>
      <c r="L96" s="46"/>
      <c r="M96" s="218" t="s">
        <v>19</v>
      </c>
      <c r="N96" s="219" t="s">
        <v>46</v>
      </c>
      <c r="O96" s="86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2" t="s">
        <v>143</v>
      </c>
      <c r="AT96" s="222" t="s">
        <v>114</v>
      </c>
      <c r="AU96" s="222" t="s">
        <v>83</v>
      </c>
      <c r="AY96" s="19" t="s">
        <v>113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9" t="s">
        <v>83</v>
      </c>
      <c r="BK96" s="223">
        <f>ROUND(I96*H96,2)</f>
        <v>0</v>
      </c>
      <c r="BL96" s="19" t="s">
        <v>143</v>
      </c>
      <c r="BM96" s="222" t="s">
        <v>161</v>
      </c>
    </row>
    <row r="97" spans="1:65" s="2" customFormat="1" ht="21.75" customHeight="1">
      <c r="A97" s="40"/>
      <c r="B97" s="41"/>
      <c r="C97" s="211" t="s">
        <v>162</v>
      </c>
      <c r="D97" s="211" t="s">
        <v>114</v>
      </c>
      <c r="E97" s="212" t="s">
        <v>163</v>
      </c>
      <c r="F97" s="213" t="s">
        <v>164</v>
      </c>
      <c r="G97" s="214" t="s">
        <v>156</v>
      </c>
      <c r="H97" s="215">
        <v>200</v>
      </c>
      <c r="I97" s="216"/>
      <c r="J97" s="217">
        <f>ROUND(I97*H97,2)</f>
        <v>0</v>
      </c>
      <c r="K97" s="213" t="s">
        <v>19</v>
      </c>
      <c r="L97" s="46"/>
      <c r="M97" s="218" t="s">
        <v>19</v>
      </c>
      <c r="N97" s="219" t="s">
        <v>46</v>
      </c>
      <c r="O97" s="86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2" t="s">
        <v>143</v>
      </c>
      <c r="AT97" s="222" t="s">
        <v>114</v>
      </c>
      <c r="AU97" s="222" t="s">
        <v>83</v>
      </c>
      <c r="AY97" s="19" t="s">
        <v>113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9" t="s">
        <v>83</v>
      </c>
      <c r="BK97" s="223">
        <f>ROUND(I97*H97,2)</f>
        <v>0</v>
      </c>
      <c r="BL97" s="19" t="s">
        <v>143</v>
      </c>
      <c r="BM97" s="222" t="s">
        <v>165</v>
      </c>
    </row>
    <row r="98" spans="1:65" s="2" customFormat="1" ht="16.5" customHeight="1">
      <c r="A98" s="40"/>
      <c r="B98" s="41"/>
      <c r="C98" s="211" t="s">
        <v>166</v>
      </c>
      <c r="D98" s="211" t="s">
        <v>114</v>
      </c>
      <c r="E98" s="212" t="s">
        <v>167</v>
      </c>
      <c r="F98" s="213" t="s">
        <v>168</v>
      </c>
      <c r="G98" s="214" t="s">
        <v>117</v>
      </c>
      <c r="H98" s="215">
        <v>1</v>
      </c>
      <c r="I98" s="216"/>
      <c r="J98" s="217">
        <f>ROUND(I98*H98,2)</f>
        <v>0</v>
      </c>
      <c r="K98" s="213" t="s">
        <v>19</v>
      </c>
      <c r="L98" s="46"/>
      <c r="M98" s="218" t="s">
        <v>19</v>
      </c>
      <c r="N98" s="219" t="s">
        <v>46</v>
      </c>
      <c r="O98" s="86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2" t="s">
        <v>143</v>
      </c>
      <c r="AT98" s="222" t="s">
        <v>114</v>
      </c>
      <c r="AU98" s="222" t="s">
        <v>83</v>
      </c>
      <c r="AY98" s="19" t="s">
        <v>113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19" t="s">
        <v>83</v>
      </c>
      <c r="BK98" s="223">
        <f>ROUND(I98*H98,2)</f>
        <v>0</v>
      </c>
      <c r="BL98" s="19" t="s">
        <v>143</v>
      </c>
      <c r="BM98" s="222" t="s">
        <v>169</v>
      </c>
    </row>
    <row r="99" spans="1:51" s="13" customFormat="1" ht="12">
      <c r="A99" s="13"/>
      <c r="B99" s="235"/>
      <c r="C99" s="236"/>
      <c r="D99" s="226" t="s">
        <v>127</v>
      </c>
      <c r="E99" s="237" t="s">
        <v>19</v>
      </c>
      <c r="F99" s="238" t="s">
        <v>130</v>
      </c>
      <c r="G99" s="236"/>
      <c r="H99" s="239">
        <v>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127</v>
      </c>
      <c r="AU99" s="245" t="s">
        <v>83</v>
      </c>
      <c r="AV99" s="13" t="s">
        <v>85</v>
      </c>
      <c r="AW99" s="13" t="s">
        <v>37</v>
      </c>
      <c r="AX99" s="13" t="s">
        <v>83</v>
      </c>
      <c r="AY99" s="245" t="s">
        <v>113</v>
      </c>
    </row>
    <row r="100" spans="1:65" s="2" customFormat="1" ht="16.5" customHeight="1">
      <c r="A100" s="40"/>
      <c r="B100" s="41"/>
      <c r="C100" s="211" t="s">
        <v>170</v>
      </c>
      <c r="D100" s="211" t="s">
        <v>114</v>
      </c>
      <c r="E100" s="212" t="s">
        <v>171</v>
      </c>
      <c r="F100" s="213" t="s">
        <v>172</v>
      </c>
      <c r="G100" s="214" t="s">
        <v>117</v>
      </c>
      <c r="H100" s="215">
        <v>1</v>
      </c>
      <c r="I100" s="216"/>
      <c r="J100" s="217">
        <f>ROUND(I100*H100,2)</f>
        <v>0</v>
      </c>
      <c r="K100" s="213" t="s">
        <v>19</v>
      </c>
      <c r="L100" s="46"/>
      <c r="M100" s="218" t="s">
        <v>19</v>
      </c>
      <c r="N100" s="219" t="s">
        <v>46</v>
      </c>
      <c r="O100" s="86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2" t="s">
        <v>143</v>
      </c>
      <c r="AT100" s="222" t="s">
        <v>114</v>
      </c>
      <c r="AU100" s="222" t="s">
        <v>83</v>
      </c>
      <c r="AY100" s="19" t="s">
        <v>113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9" t="s">
        <v>83</v>
      </c>
      <c r="BK100" s="223">
        <f>ROUND(I100*H100,2)</f>
        <v>0</v>
      </c>
      <c r="BL100" s="19" t="s">
        <v>143</v>
      </c>
      <c r="BM100" s="222" t="s">
        <v>173</v>
      </c>
    </row>
    <row r="101" spans="1:65" s="2" customFormat="1" ht="16.5" customHeight="1">
      <c r="A101" s="40"/>
      <c r="B101" s="41"/>
      <c r="C101" s="211" t="s">
        <v>174</v>
      </c>
      <c r="D101" s="211" t="s">
        <v>114</v>
      </c>
      <c r="E101" s="212" t="s">
        <v>175</v>
      </c>
      <c r="F101" s="213" t="s">
        <v>176</v>
      </c>
      <c r="G101" s="214" t="s">
        <v>156</v>
      </c>
      <c r="H101" s="215">
        <v>100</v>
      </c>
      <c r="I101" s="216"/>
      <c r="J101" s="217">
        <f>ROUND(I101*H101,2)</f>
        <v>0</v>
      </c>
      <c r="K101" s="213" t="s">
        <v>19</v>
      </c>
      <c r="L101" s="46"/>
      <c r="M101" s="218" t="s">
        <v>19</v>
      </c>
      <c r="N101" s="219" t="s">
        <v>46</v>
      </c>
      <c r="O101" s="86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2" t="s">
        <v>143</v>
      </c>
      <c r="AT101" s="222" t="s">
        <v>114</v>
      </c>
      <c r="AU101" s="222" t="s">
        <v>83</v>
      </c>
      <c r="AY101" s="19" t="s">
        <v>113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9" t="s">
        <v>83</v>
      </c>
      <c r="BK101" s="223">
        <f>ROUND(I101*H101,2)</f>
        <v>0</v>
      </c>
      <c r="BL101" s="19" t="s">
        <v>143</v>
      </c>
      <c r="BM101" s="222" t="s">
        <v>177</v>
      </c>
    </row>
    <row r="102" spans="1:65" s="2" customFormat="1" ht="16.5" customHeight="1">
      <c r="A102" s="40"/>
      <c r="B102" s="41"/>
      <c r="C102" s="211" t="s">
        <v>8</v>
      </c>
      <c r="D102" s="211" t="s">
        <v>114</v>
      </c>
      <c r="E102" s="212" t="s">
        <v>178</v>
      </c>
      <c r="F102" s="213" t="s">
        <v>179</v>
      </c>
      <c r="G102" s="214" t="s">
        <v>156</v>
      </c>
      <c r="H102" s="215">
        <v>200</v>
      </c>
      <c r="I102" s="216"/>
      <c r="J102" s="217">
        <f>ROUND(I102*H102,2)</f>
        <v>0</v>
      </c>
      <c r="K102" s="213" t="s">
        <v>19</v>
      </c>
      <c r="L102" s="46"/>
      <c r="M102" s="218" t="s">
        <v>19</v>
      </c>
      <c r="N102" s="219" t="s">
        <v>46</v>
      </c>
      <c r="O102" s="86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2" t="s">
        <v>143</v>
      </c>
      <c r="AT102" s="222" t="s">
        <v>114</v>
      </c>
      <c r="AU102" s="222" t="s">
        <v>83</v>
      </c>
      <c r="AY102" s="19" t="s">
        <v>113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9" t="s">
        <v>83</v>
      </c>
      <c r="BK102" s="223">
        <f>ROUND(I102*H102,2)</f>
        <v>0</v>
      </c>
      <c r="BL102" s="19" t="s">
        <v>143</v>
      </c>
      <c r="BM102" s="222" t="s">
        <v>180</v>
      </c>
    </row>
    <row r="103" spans="1:51" s="12" customFormat="1" ht="12">
      <c r="A103" s="12"/>
      <c r="B103" s="224"/>
      <c r="C103" s="225"/>
      <c r="D103" s="226" t="s">
        <v>127</v>
      </c>
      <c r="E103" s="227" t="s">
        <v>19</v>
      </c>
      <c r="F103" s="228" t="s">
        <v>181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34" t="s">
        <v>127</v>
      </c>
      <c r="AU103" s="234" t="s">
        <v>83</v>
      </c>
      <c r="AV103" s="12" t="s">
        <v>83</v>
      </c>
      <c r="AW103" s="12" t="s">
        <v>37</v>
      </c>
      <c r="AX103" s="12" t="s">
        <v>75</v>
      </c>
      <c r="AY103" s="234" t="s">
        <v>113</v>
      </c>
    </row>
    <row r="104" spans="1:51" s="13" customFormat="1" ht="12">
      <c r="A104" s="13"/>
      <c r="B104" s="235"/>
      <c r="C104" s="236"/>
      <c r="D104" s="226" t="s">
        <v>127</v>
      </c>
      <c r="E104" s="237" t="s">
        <v>19</v>
      </c>
      <c r="F104" s="238" t="s">
        <v>182</v>
      </c>
      <c r="G104" s="236"/>
      <c r="H104" s="239">
        <v>200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127</v>
      </c>
      <c r="AU104" s="245" t="s">
        <v>83</v>
      </c>
      <c r="AV104" s="13" t="s">
        <v>85</v>
      </c>
      <c r="AW104" s="13" t="s">
        <v>37</v>
      </c>
      <c r="AX104" s="13" t="s">
        <v>75</v>
      </c>
      <c r="AY104" s="245" t="s">
        <v>113</v>
      </c>
    </row>
    <row r="105" spans="1:65" s="2" customFormat="1" ht="21.75" customHeight="1">
      <c r="A105" s="40"/>
      <c r="B105" s="41"/>
      <c r="C105" s="211" t="s">
        <v>183</v>
      </c>
      <c r="D105" s="211" t="s">
        <v>114</v>
      </c>
      <c r="E105" s="212" t="s">
        <v>184</v>
      </c>
      <c r="F105" s="213" t="s">
        <v>185</v>
      </c>
      <c r="G105" s="214" t="s">
        <v>117</v>
      </c>
      <c r="H105" s="215">
        <v>1</v>
      </c>
      <c r="I105" s="216"/>
      <c r="J105" s="217">
        <f>ROUND(I105*H105,2)</f>
        <v>0</v>
      </c>
      <c r="K105" s="213" t="s">
        <v>19</v>
      </c>
      <c r="L105" s="46"/>
      <c r="M105" s="218" t="s">
        <v>19</v>
      </c>
      <c r="N105" s="219" t="s">
        <v>46</v>
      </c>
      <c r="O105" s="86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2" t="s">
        <v>118</v>
      </c>
      <c r="AT105" s="222" t="s">
        <v>114</v>
      </c>
      <c r="AU105" s="222" t="s">
        <v>83</v>
      </c>
      <c r="AY105" s="19" t="s">
        <v>113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9" t="s">
        <v>83</v>
      </c>
      <c r="BK105" s="223">
        <f>ROUND(I105*H105,2)</f>
        <v>0</v>
      </c>
      <c r="BL105" s="19" t="s">
        <v>118</v>
      </c>
      <c r="BM105" s="222" t="s">
        <v>186</v>
      </c>
    </row>
    <row r="106" spans="1:65" s="2" customFormat="1" ht="21.75" customHeight="1">
      <c r="A106" s="40"/>
      <c r="B106" s="41"/>
      <c r="C106" s="211" t="s">
        <v>187</v>
      </c>
      <c r="D106" s="211" t="s">
        <v>114</v>
      </c>
      <c r="E106" s="212" t="s">
        <v>188</v>
      </c>
      <c r="F106" s="213" t="s">
        <v>189</v>
      </c>
      <c r="G106" s="214" t="s">
        <v>190</v>
      </c>
      <c r="H106" s="215">
        <v>240.6</v>
      </c>
      <c r="I106" s="216"/>
      <c r="J106" s="217">
        <f>ROUND(I106*H106,2)</f>
        <v>0</v>
      </c>
      <c r="K106" s="213" t="s">
        <v>19</v>
      </c>
      <c r="L106" s="46"/>
      <c r="M106" s="218" t="s">
        <v>19</v>
      </c>
      <c r="N106" s="219" t="s">
        <v>46</v>
      </c>
      <c r="O106" s="86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2" t="s">
        <v>143</v>
      </c>
      <c r="AT106" s="222" t="s">
        <v>114</v>
      </c>
      <c r="AU106" s="222" t="s">
        <v>83</v>
      </c>
      <c r="AY106" s="19" t="s">
        <v>113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9" t="s">
        <v>83</v>
      </c>
      <c r="BK106" s="223">
        <f>ROUND(I106*H106,2)</f>
        <v>0</v>
      </c>
      <c r="BL106" s="19" t="s">
        <v>143</v>
      </c>
      <c r="BM106" s="222" t="s">
        <v>191</v>
      </c>
    </row>
    <row r="107" spans="1:51" s="12" customFormat="1" ht="12">
      <c r="A107" s="12"/>
      <c r="B107" s="224"/>
      <c r="C107" s="225"/>
      <c r="D107" s="226" t="s">
        <v>127</v>
      </c>
      <c r="E107" s="227" t="s">
        <v>19</v>
      </c>
      <c r="F107" s="228" t="s">
        <v>192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4" t="s">
        <v>127</v>
      </c>
      <c r="AU107" s="234" t="s">
        <v>83</v>
      </c>
      <c r="AV107" s="12" t="s">
        <v>83</v>
      </c>
      <c r="AW107" s="12" t="s">
        <v>4</v>
      </c>
      <c r="AX107" s="12" t="s">
        <v>75</v>
      </c>
      <c r="AY107" s="234" t="s">
        <v>113</v>
      </c>
    </row>
    <row r="108" spans="1:51" s="13" customFormat="1" ht="12">
      <c r="A108" s="13"/>
      <c r="B108" s="235"/>
      <c r="C108" s="236"/>
      <c r="D108" s="226" t="s">
        <v>127</v>
      </c>
      <c r="E108" s="237" t="s">
        <v>19</v>
      </c>
      <c r="F108" s="238" t="s">
        <v>193</v>
      </c>
      <c r="G108" s="236"/>
      <c r="H108" s="239">
        <v>240.6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127</v>
      </c>
      <c r="AU108" s="245" t="s">
        <v>83</v>
      </c>
      <c r="AV108" s="13" t="s">
        <v>85</v>
      </c>
      <c r="AW108" s="13" t="s">
        <v>37</v>
      </c>
      <c r="AX108" s="13" t="s">
        <v>83</v>
      </c>
      <c r="AY108" s="245" t="s">
        <v>113</v>
      </c>
    </row>
    <row r="109" spans="1:65" s="2" customFormat="1" ht="21.75" customHeight="1">
      <c r="A109" s="40"/>
      <c r="B109" s="41"/>
      <c r="C109" s="211" t="s">
        <v>194</v>
      </c>
      <c r="D109" s="211" t="s">
        <v>114</v>
      </c>
      <c r="E109" s="212" t="s">
        <v>195</v>
      </c>
      <c r="F109" s="213" t="s">
        <v>196</v>
      </c>
      <c r="G109" s="214" t="s">
        <v>190</v>
      </c>
      <c r="H109" s="215">
        <v>120.3</v>
      </c>
      <c r="I109" s="216"/>
      <c r="J109" s="217">
        <f>ROUND(I109*H109,2)</f>
        <v>0</v>
      </c>
      <c r="K109" s="213" t="s">
        <v>19</v>
      </c>
      <c r="L109" s="46"/>
      <c r="M109" s="218" t="s">
        <v>19</v>
      </c>
      <c r="N109" s="219" t="s">
        <v>46</v>
      </c>
      <c r="O109" s="86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2" t="s">
        <v>143</v>
      </c>
      <c r="AT109" s="222" t="s">
        <v>114</v>
      </c>
      <c r="AU109" s="222" t="s">
        <v>83</v>
      </c>
      <c r="AY109" s="19" t="s">
        <v>113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9" t="s">
        <v>83</v>
      </c>
      <c r="BK109" s="223">
        <f>ROUND(I109*H109,2)</f>
        <v>0</v>
      </c>
      <c r="BL109" s="19" t="s">
        <v>143</v>
      </c>
      <c r="BM109" s="222" t="s">
        <v>197</v>
      </c>
    </row>
    <row r="110" spans="1:51" s="13" customFormat="1" ht="12">
      <c r="A110" s="13"/>
      <c r="B110" s="235"/>
      <c r="C110" s="236"/>
      <c r="D110" s="226" t="s">
        <v>127</v>
      </c>
      <c r="E110" s="237" t="s">
        <v>19</v>
      </c>
      <c r="F110" s="238" t="s">
        <v>198</v>
      </c>
      <c r="G110" s="236"/>
      <c r="H110" s="239">
        <v>120.3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127</v>
      </c>
      <c r="AU110" s="245" t="s">
        <v>83</v>
      </c>
      <c r="AV110" s="13" t="s">
        <v>85</v>
      </c>
      <c r="AW110" s="13" t="s">
        <v>37</v>
      </c>
      <c r="AX110" s="13" t="s">
        <v>75</v>
      </c>
      <c r="AY110" s="245" t="s">
        <v>113</v>
      </c>
    </row>
    <row r="111" spans="1:65" s="2" customFormat="1" ht="16.5" customHeight="1">
      <c r="A111" s="40"/>
      <c r="B111" s="41"/>
      <c r="C111" s="211" t="s">
        <v>199</v>
      </c>
      <c r="D111" s="211" t="s">
        <v>114</v>
      </c>
      <c r="E111" s="212" t="s">
        <v>200</v>
      </c>
      <c r="F111" s="213" t="s">
        <v>201</v>
      </c>
      <c r="G111" s="214" t="s">
        <v>117</v>
      </c>
      <c r="H111" s="215">
        <v>10</v>
      </c>
      <c r="I111" s="216"/>
      <c r="J111" s="217">
        <f>ROUND(I111*H111,2)</f>
        <v>0</v>
      </c>
      <c r="K111" s="213" t="s">
        <v>19</v>
      </c>
      <c r="L111" s="46"/>
      <c r="M111" s="246" t="s">
        <v>19</v>
      </c>
      <c r="N111" s="247" t="s">
        <v>46</v>
      </c>
      <c r="O111" s="248"/>
      <c r="P111" s="249">
        <f>O111*H111</f>
        <v>0</v>
      </c>
      <c r="Q111" s="249">
        <v>0</v>
      </c>
      <c r="R111" s="249">
        <f>Q111*H111</f>
        <v>0</v>
      </c>
      <c r="S111" s="249">
        <v>0</v>
      </c>
      <c r="T111" s="25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2" t="s">
        <v>118</v>
      </c>
      <c r="AT111" s="222" t="s">
        <v>114</v>
      </c>
      <c r="AU111" s="222" t="s">
        <v>83</v>
      </c>
      <c r="AY111" s="19" t="s">
        <v>113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9" t="s">
        <v>83</v>
      </c>
      <c r="BK111" s="223">
        <f>ROUND(I111*H111,2)</f>
        <v>0</v>
      </c>
      <c r="BL111" s="19" t="s">
        <v>118</v>
      </c>
      <c r="BM111" s="222" t="s">
        <v>202</v>
      </c>
    </row>
    <row r="112" spans="1:31" s="2" customFormat="1" ht="6.95" customHeight="1">
      <c r="A112" s="40"/>
      <c r="B112" s="61"/>
      <c r="C112" s="62"/>
      <c r="D112" s="62"/>
      <c r="E112" s="62"/>
      <c r="F112" s="62"/>
      <c r="G112" s="62"/>
      <c r="H112" s="62"/>
      <c r="I112" s="168"/>
      <c r="J112" s="62"/>
      <c r="K112" s="62"/>
      <c r="L112" s="46"/>
      <c r="M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</sheetData>
  <sheetProtection password="A8D3" sheet="1" objects="1" scenarios="1" formatColumns="0" formatRows="0" autoFilter="0"/>
  <autoFilter ref="C79:K11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85</v>
      </c>
    </row>
    <row r="4" spans="2:46" s="1" customFormat="1" ht="24.95" customHeight="1">
      <c r="B4" s="22"/>
      <c r="D4" s="134" t="s">
        <v>89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Brno, Primární kolektor - drobná rekonstrukce vodovodu, etapa III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90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203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29. 12. 2019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27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28</v>
      </c>
      <c r="F15" s="40"/>
      <c r="G15" s="40"/>
      <c r="H15" s="40"/>
      <c r="I15" s="142" t="s">
        <v>29</v>
      </c>
      <c r="J15" s="141" t="s">
        <v>30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31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29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33</v>
      </c>
      <c r="E20" s="40"/>
      <c r="F20" s="40"/>
      <c r="G20" s="40"/>
      <c r="H20" s="40"/>
      <c r="I20" s="142" t="s">
        <v>26</v>
      </c>
      <c r="J20" s="141" t="s">
        <v>34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35</v>
      </c>
      <c r="F21" s="40"/>
      <c r="G21" s="40"/>
      <c r="H21" s="40"/>
      <c r="I21" s="142" t="s">
        <v>29</v>
      </c>
      <c r="J21" s="141" t="s">
        <v>36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38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29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39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41</v>
      </c>
      <c r="E30" s="40"/>
      <c r="F30" s="40"/>
      <c r="G30" s="40"/>
      <c r="H30" s="40"/>
      <c r="I30" s="138"/>
      <c r="J30" s="152">
        <f>ROUND(J92,2)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43</v>
      </c>
      <c r="G32" s="40"/>
      <c r="H32" s="40"/>
      <c r="I32" s="154" t="s">
        <v>42</v>
      </c>
      <c r="J32" s="153" t="s">
        <v>44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45</v>
      </c>
      <c r="E33" s="136" t="s">
        <v>46</v>
      </c>
      <c r="F33" s="156">
        <f>ROUND((SUM(BE92:BE609)),2)</f>
        <v>0</v>
      </c>
      <c r="G33" s="40"/>
      <c r="H33" s="40"/>
      <c r="I33" s="157">
        <v>0.21</v>
      </c>
      <c r="J33" s="156">
        <f>ROUND(((SUM(BE92:BE609))*I33),2)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47</v>
      </c>
      <c r="F34" s="156">
        <f>ROUND((SUM(BF92:BF609)),2)</f>
        <v>0</v>
      </c>
      <c r="G34" s="40"/>
      <c r="H34" s="40"/>
      <c r="I34" s="157">
        <v>0.15</v>
      </c>
      <c r="J34" s="156">
        <f>ROUND(((SUM(BF92:BF609))*I34),2)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48</v>
      </c>
      <c r="F35" s="156">
        <f>ROUND((SUM(BG92:BG609)),2)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49</v>
      </c>
      <c r="F36" s="156">
        <f>ROUND((SUM(BH92:BH609)),2)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50</v>
      </c>
      <c r="F37" s="156">
        <f>ROUND((SUM(BI92:BI609)),2)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51</v>
      </c>
      <c r="E39" s="160"/>
      <c r="F39" s="160"/>
      <c r="G39" s="161" t="s">
        <v>52</v>
      </c>
      <c r="H39" s="162" t="s">
        <v>53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Brno, Primární kolektor - drobná rekonstrukce vodovodu, etapa III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331 - VODOVODNÍ ŘADY - ETAPA III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29. 12. 2019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Brněnské vodárny a kanalizace a.s.</v>
      </c>
      <c r="G54" s="42"/>
      <c r="H54" s="42"/>
      <c r="I54" s="142" t="s">
        <v>33</v>
      </c>
      <c r="J54" s="38" t="str">
        <f>E21</f>
        <v>PROVO,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42" t="s">
        <v>38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93</v>
      </c>
      <c r="D57" s="174"/>
      <c r="E57" s="174"/>
      <c r="F57" s="174"/>
      <c r="G57" s="174"/>
      <c r="H57" s="174"/>
      <c r="I57" s="175"/>
      <c r="J57" s="176" t="s">
        <v>94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73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78"/>
      <c r="C60" s="179"/>
      <c r="D60" s="180" t="s">
        <v>204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4" customFormat="1" ht="19.9" customHeight="1">
      <c r="A61" s="14"/>
      <c r="B61" s="251"/>
      <c r="C61" s="252"/>
      <c r="D61" s="253" t="s">
        <v>205</v>
      </c>
      <c r="E61" s="254"/>
      <c r="F61" s="254"/>
      <c r="G61" s="254"/>
      <c r="H61" s="254"/>
      <c r="I61" s="255"/>
      <c r="J61" s="256">
        <f>J94</f>
        <v>0</v>
      </c>
      <c r="K61" s="252"/>
      <c r="L61" s="25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s="14" customFormat="1" ht="19.9" customHeight="1">
      <c r="A62" s="14"/>
      <c r="B62" s="251"/>
      <c r="C62" s="252"/>
      <c r="D62" s="253" t="s">
        <v>206</v>
      </c>
      <c r="E62" s="254"/>
      <c r="F62" s="254"/>
      <c r="G62" s="254"/>
      <c r="H62" s="254"/>
      <c r="I62" s="255"/>
      <c r="J62" s="256">
        <f>J230</f>
        <v>0</v>
      </c>
      <c r="K62" s="252"/>
      <c r="L62" s="25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s="14" customFormat="1" ht="19.9" customHeight="1">
      <c r="A63" s="14"/>
      <c r="B63" s="251"/>
      <c r="C63" s="252"/>
      <c r="D63" s="253" t="s">
        <v>207</v>
      </c>
      <c r="E63" s="254"/>
      <c r="F63" s="254"/>
      <c r="G63" s="254"/>
      <c r="H63" s="254"/>
      <c r="I63" s="255"/>
      <c r="J63" s="256">
        <f>J234</f>
        <v>0</v>
      </c>
      <c r="K63" s="252"/>
      <c r="L63" s="25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s="14" customFormat="1" ht="19.9" customHeight="1">
      <c r="A64" s="14"/>
      <c r="B64" s="251"/>
      <c r="C64" s="252"/>
      <c r="D64" s="253" t="s">
        <v>208</v>
      </c>
      <c r="E64" s="254"/>
      <c r="F64" s="254"/>
      <c r="G64" s="254"/>
      <c r="H64" s="254"/>
      <c r="I64" s="255"/>
      <c r="J64" s="256">
        <f>J243</f>
        <v>0</v>
      </c>
      <c r="K64" s="252"/>
      <c r="L64" s="25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s="14" customFormat="1" ht="19.9" customHeight="1">
      <c r="A65" s="14"/>
      <c r="B65" s="251"/>
      <c r="C65" s="252"/>
      <c r="D65" s="253" t="s">
        <v>209</v>
      </c>
      <c r="E65" s="254"/>
      <c r="F65" s="254"/>
      <c r="G65" s="254"/>
      <c r="H65" s="254"/>
      <c r="I65" s="255"/>
      <c r="J65" s="256">
        <f>J261</f>
        <v>0</v>
      </c>
      <c r="K65" s="252"/>
      <c r="L65" s="25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s="14" customFormat="1" ht="19.9" customHeight="1">
      <c r="A66" s="14"/>
      <c r="B66" s="251"/>
      <c r="C66" s="252"/>
      <c r="D66" s="253" t="s">
        <v>210</v>
      </c>
      <c r="E66" s="254"/>
      <c r="F66" s="254"/>
      <c r="G66" s="254"/>
      <c r="H66" s="254"/>
      <c r="I66" s="255"/>
      <c r="J66" s="256">
        <f>J327</f>
        <v>0</v>
      </c>
      <c r="K66" s="252"/>
      <c r="L66" s="25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14" customFormat="1" ht="19.9" customHeight="1">
      <c r="A67" s="14"/>
      <c r="B67" s="251"/>
      <c r="C67" s="252"/>
      <c r="D67" s="253" t="s">
        <v>211</v>
      </c>
      <c r="E67" s="254"/>
      <c r="F67" s="254"/>
      <c r="G67" s="254"/>
      <c r="H67" s="254"/>
      <c r="I67" s="255"/>
      <c r="J67" s="256">
        <f>J332</f>
        <v>0</v>
      </c>
      <c r="K67" s="252"/>
      <c r="L67" s="25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s="14" customFormat="1" ht="19.9" customHeight="1">
      <c r="A68" s="14"/>
      <c r="B68" s="251"/>
      <c r="C68" s="252"/>
      <c r="D68" s="253" t="s">
        <v>212</v>
      </c>
      <c r="E68" s="254"/>
      <c r="F68" s="254"/>
      <c r="G68" s="254"/>
      <c r="H68" s="254"/>
      <c r="I68" s="255"/>
      <c r="J68" s="256">
        <f>J474</f>
        <v>0</v>
      </c>
      <c r="K68" s="252"/>
      <c r="L68" s="25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s="14" customFormat="1" ht="19.9" customHeight="1">
      <c r="A69" s="14"/>
      <c r="B69" s="251"/>
      <c r="C69" s="252"/>
      <c r="D69" s="253" t="s">
        <v>213</v>
      </c>
      <c r="E69" s="254"/>
      <c r="F69" s="254"/>
      <c r="G69" s="254"/>
      <c r="H69" s="254"/>
      <c r="I69" s="255"/>
      <c r="J69" s="256">
        <f>J493</f>
        <v>0</v>
      </c>
      <c r="K69" s="252"/>
      <c r="L69" s="25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s="14" customFormat="1" ht="19.9" customHeight="1">
      <c r="A70" s="14"/>
      <c r="B70" s="251"/>
      <c r="C70" s="252"/>
      <c r="D70" s="253" t="s">
        <v>214</v>
      </c>
      <c r="E70" s="254"/>
      <c r="F70" s="254"/>
      <c r="G70" s="254"/>
      <c r="H70" s="254"/>
      <c r="I70" s="255"/>
      <c r="J70" s="256">
        <f>J598</f>
        <v>0</v>
      </c>
      <c r="K70" s="252"/>
      <c r="L70" s="25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s="9" customFormat="1" ht="24.95" customHeight="1">
      <c r="A71" s="9"/>
      <c r="B71" s="178"/>
      <c r="C71" s="179"/>
      <c r="D71" s="180" t="s">
        <v>215</v>
      </c>
      <c r="E71" s="181"/>
      <c r="F71" s="181"/>
      <c r="G71" s="181"/>
      <c r="H71" s="181"/>
      <c r="I71" s="182"/>
      <c r="J71" s="183">
        <f>J601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4" customFormat="1" ht="19.9" customHeight="1">
      <c r="A72" s="14"/>
      <c r="B72" s="251"/>
      <c r="C72" s="252"/>
      <c r="D72" s="253" t="s">
        <v>216</v>
      </c>
      <c r="E72" s="254"/>
      <c r="F72" s="254"/>
      <c r="G72" s="254"/>
      <c r="H72" s="254"/>
      <c r="I72" s="255"/>
      <c r="J72" s="256">
        <f>J602</f>
        <v>0</v>
      </c>
      <c r="K72" s="252"/>
      <c r="L72" s="25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97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Brno, Primární kolektor - drobná rekonstrukce vodovodu, etapa III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90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331 - VODOVODNÍ ŘADY - ETAPA III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 </v>
      </c>
      <c r="G86" s="42"/>
      <c r="H86" s="42"/>
      <c r="I86" s="142" t="s">
        <v>23</v>
      </c>
      <c r="J86" s="74" t="str">
        <f>IF(J12="","",J12)</f>
        <v>29. 12. 2019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E15</f>
        <v>Brněnské vodárny a kanalizace a.s.</v>
      </c>
      <c r="G88" s="42"/>
      <c r="H88" s="42"/>
      <c r="I88" s="142" t="s">
        <v>33</v>
      </c>
      <c r="J88" s="38" t="str">
        <f>E21</f>
        <v>PROVO, spol. s r.o.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142" t="s">
        <v>38</v>
      </c>
      <c r="J89" s="38" t="str">
        <f>E24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0" customFormat="1" ht="29.25" customHeight="1">
      <c r="A91" s="185"/>
      <c r="B91" s="186"/>
      <c r="C91" s="187" t="s">
        <v>98</v>
      </c>
      <c r="D91" s="188" t="s">
        <v>60</v>
      </c>
      <c r="E91" s="188" t="s">
        <v>56</v>
      </c>
      <c r="F91" s="188" t="s">
        <v>57</v>
      </c>
      <c r="G91" s="188" t="s">
        <v>99</v>
      </c>
      <c r="H91" s="188" t="s">
        <v>100</v>
      </c>
      <c r="I91" s="189" t="s">
        <v>101</v>
      </c>
      <c r="J91" s="188" t="s">
        <v>94</v>
      </c>
      <c r="K91" s="190" t="s">
        <v>102</v>
      </c>
      <c r="L91" s="191"/>
      <c r="M91" s="94" t="s">
        <v>19</v>
      </c>
      <c r="N91" s="95" t="s">
        <v>45</v>
      </c>
      <c r="O91" s="95" t="s">
        <v>103</v>
      </c>
      <c r="P91" s="95" t="s">
        <v>104</v>
      </c>
      <c r="Q91" s="95" t="s">
        <v>105</v>
      </c>
      <c r="R91" s="95" t="s">
        <v>106</v>
      </c>
      <c r="S91" s="95" t="s">
        <v>107</v>
      </c>
      <c r="T91" s="96" t="s">
        <v>108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40"/>
      <c r="B92" s="41"/>
      <c r="C92" s="101" t="s">
        <v>109</v>
      </c>
      <c r="D92" s="42"/>
      <c r="E92" s="42"/>
      <c r="F92" s="42"/>
      <c r="G92" s="42"/>
      <c r="H92" s="42"/>
      <c r="I92" s="138"/>
      <c r="J92" s="192">
        <f>BK92</f>
        <v>0</v>
      </c>
      <c r="K92" s="42"/>
      <c r="L92" s="46"/>
      <c r="M92" s="97"/>
      <c r="N92" s="193"/>
      <c r="O92" s="98"/>
      <c r="P92" s="194">
        <f>P93+P601</f>
        <v>0</v>
      </c>
      <c r="Q92" s="98"/>
      <c r="R92" s="194">
        <f>R93+R601</f>
        <v>208.70536293000004</v>
      </c>
      <c r="S92" s="98"/>
      <c r="T92" s="195">
        <f>T93+T601</f>
        <v>246.25082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74</v>
      </c>
      <c r="AU92" s="19" t="s">
        <v>95</v>
      </c>
      <c r="BK92" s="196">
        <f>BK93+BK601</f>
        <v>0</v>
      </c>
    </row>
    <row r="93" spans="1:63" s="11" customFormat="1" ht="25.9" customHeight="1">
      <c r="A93" s="11"/>
      <c r="B93" s="197"/>
      <c r="C93" s="198"/>
      <c r="D93" s="199" t="s">
        <v>74</v>
      </c>
      <c r="E93" s="200" t="s">
        <v>217</v>
      </c>
      <c r="F93" s="200" t="s">
        <v>218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P94+P230+P234+P243+P261+P327+P332+P474+P493+P598</f>
        <v>0</v>
      </c>
      <c r="Q93" s="205"/>
      <c r="R93" s="206">
        <f>R94+R230+R234+R243+R261+R327+R332+R474+R493+R598</f>
        <v>208.70536293000004</v>
      </c>
      <c r="S93" s="205"/>
      <c r="T93" s="207">
        <f>T94+T230+T234+T243+T261+T327+T332+T474+T493+T598</f>
        <v>246.25082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8" t="s">
        <v>83</v>
      </c>
      <c r="AT93" s="209" t="s">
        <v>74</v>
      </c>
      <c r="AU93" s="209" t="s">
        <v>75</v>
      </c>
      <c r="AY93" s="208" t="s">
        <v>113</v>
      </c>
      <c r="BK93" s="210">
        <f>BK94+BK230+BK234+BK243+BK261+BK327+BK332+BK474+BK493+BK598</f>
        <v>0</v>
      </c>
    </row>
    <row r="94" spans="1:63" s="11" customFormat="1" ht="22.8" customHeight="1">
      <c r="A94" s="11"/>
      <c r="B94" s="197"/>
      <c r="C94" s="198"/>
      <c r="D94" s="199" t="s">
        <v>74</v>
      </c>
      <c r="E94" s="258" t="s">
        <v>83</v>
      </c>
      <c r="F94" s="258" t="s">
        <v>219</v>
      </c>
      <c r="G94" s="198"/>
      <c r="H94" s="198"/>
      <c r="I94" s="201"/>
      <c r="J94" s="259">
        <f>BK94</f>
        <v>0</v>
      </c>
      <c r="K94" s="198"/>
      <c r="L94" s="203"/>
      <c r="M94" s="204"/>
      <c r="N94" s="205"/>
      <c r="O94" s="205"/>
      <c r="P94" s="206">
        <f>SUM(P95:P229)</f>
        <v>0</v>
      </c>
      <c r="Q94" s="205"/>
      <c r="R94" s="206">
        <f>SUM(R95:R229)</f>
        <v>2.1678552499999997</v>
      </c>
      <c r="S94" s="205"/>
      <c r="T94" s="207">
        <f>SUM(T95:T229)</f>
        <v>97.05704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8" t="s">
        <v>83</v>
      </c>
      <c r="AT94" s="209" t="s">
        <v>74</v>
      </c>
      <c r="AU94" s="209" t="s">
        <v>83</v>
      </c>
      <c r="AY94" s="208" t="s">
        <v>113</v>
      </c>
      <c r="BK94" s="210">
        <f>SUM(BK95:BK229)</f>
        <v>0</v>
      </c>
    </row>
    <row r="95" spans="1:65" s="2" customFormat="1" ht="55.5" customHeight="1">
      <c r="A95" s="40"/>
      <c r="B95" s="41"/>
      <c r="C95" s="211" t="s">
        <v>83</v>
      </c>
      <c r="D95" s="211" t="s">
        <v>114</v>
      </c>
      <c r="E95" s="212" t="s">
        <v>220</v>
      </c>
      <c r="F95" s="213" t="s">
        <v>221</v>
      </c>
      <c r="G95" s="214" t="s">
        <v>133</v>
      </c>
      <c r="H95" s="215">
        <v>69.6</v>
      </c>
      <c r="I95" s="216"/>
      <c r="J95" s="217">
        <f>ROUND(I95*H95,2)</f>
        <v>0</v>
      </c>
      <c r="K95" s="213" t="s">
        <v>222</v>
      </c>
      <c r="L95" s="46"/>
      <c r="M95" s="218" t="s">
        <v>19</v>
      </c>
      <c r="N95" s="219" t="s">
        <v>46</v>
      </c>
      <c r="O95" s="86"/>
      <c r="P95" s="220">
        <f>O95*H95</f>
        <v>0</v>
      </c>
      <c r="Q95" s="220">
        <v>0</v>
      </c>
      <c r="R95" s="220">
        <f>Q95*H95</f>
        <v>0</v>
      </c>
      <c r="S95" s="220">
        <v>0.235</v>
      </c>
      <c r="T95" s="221">
        <f>S95*H95</f>
        <v>16.355999999999998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2" t="s">
        <v>118</v>
      </c>
      <c r="AT95" s="222" t="s">
        <v>114</v>
      </c>
      <c r="AU95" s="222" t="s">
        <v>85</v>
      </c>
      <c r="AY95" s="19" t="s">
        <v>113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19" t="s">
        <v>83</v>
      </c>
      <c r="BK95" s="223">
        <f>ROUND(I95*H95,2)</f>
        <v>0</v>
      </c>
      <c r="BL95" s="19" t="s">
        <v>118</v>
      </c>
      <c r="BM95" s="222" t="s">
        <v>223</v>
      </c>
    </row>
    <row r="96" spans="1:51" s="12" customFormat="1" ht="12">
      <c r="A96" s="12"/>
      <c r="B96" s="224"/>
      <c r="C96" s="225"/>
      <c r="D96" s="226" t="s">
        <v>127</v>
      </c>
      <c r="E96" s="227" t="s">
        <v>19</v>
      </c>
      <c r="F96" s="228" t="s">
        <v>224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4" t="s">
        <v>127</v>
      </c>
      <c r="AU96" s="234" t="s">
        <v>85</v>
      </c>
      <c r="AV96" s="12" t="s">
        <v>83</v>
      </c>
      <c r="AW96" s="12" t="s">
        <v>37</v>
      </c>
      <c r="AX96" s="12" t="s">
        <v>75</v>
      </c>
      <c r="AY96" s="234" t="s">
        <v>113</v>
      </c>
    </row>
    <row r="97" spans="1:51" s="12" customFormat="1" ht="12">
      <c r="A97" s="12"/>
      <c r="B97" s="224"/>
      <c r="C97" s="225"/>
      <c r="D97" s="226" t="s">
        <v>127</v>
      </c>
      <c r="E97" s="227" t="s">
        <v>19</v>
      </c>
      <c r="F97" s="228" t="s">
        <v>225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4" t="s">
        <v>127</v>
      </c>
      <c r="AU97" s="234" t="s">
        <v>85</v>
      </c>
      <c r="AV97" s="12" t="s">
        <v>83</v>
      </c>
      <c r="AW97" s="12" t="s">
        <v>37</v>
      </c>
      <c r="AX97" s="12" t="s">
        <v>75</v>
      </c>
      <c r="AY97" s="234" t="s">
        <v>113</v>
      </c>
    </row>
    <row r="98" spans="1:51" s="13" customFormat="1" ht="12">
      <c r="A98" s="13"/>
      <c r="B98" s="235"/>
      <c r="C98" s="236"/>
      <c r="D98" s="226" t="s">
        <v>127</v>
      </c>
      <c r="E98" s="237" t="s">
        <v>19</v>
      </c>
      <c r="F98" s="238" t="s">
        <v>226</v>
      </c>
      <c r="G98" s="236"/>
      <c r="H98" s="239">
        <v>11.4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127</v>
      </c>
      <c r="AU98" s="245" t="s">
        <v>85</v>
      </c>
      <c r="AV98" s="13" t="s">
        <v>85</v>
      </c>
      <c r="AW98" s="13" t="s">
        <v>37</v>
      </c>
      <c r="AX98" s="13" t="s">
        <v>75</v>
      </c>
      <c r="AY98" s="245" t="s">
        <v>113</v>
      </c>
    </row>
    <row r="99" spans="1:51" s="12" customFormat="1" ht="12">
      <c r="A99" s="12"/>
      <c r="B99" s="224"/>
      <c r="C99" s="225"/>
      <c r="D99" s="226" t="s">
        <v>127</v>
      </c>
      <c r="E99" s="227" t="s">
        <v>19</v>
      </c>
      <c r="F99" s="228" t="s">
        <v>227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34" t="s">
        <v>127</v>
      </c>
      <c r="AU99" s="234" t="s">
        <v>85</v>
      </c>
      <c r="AV99" s="12" t="s">
        <v>83</v>
      </c>
      <c r="AW99" s="12" t="s">
        <v>37</v>
      </c>
      <c r="AX99" s="12" t="s">
        <v>75</v>
      </c>
      <c r="AY99" s="234" t="s">
        <v>113</v>
      </c>
    </row>
    <row r="100" spans="1:51" s="13" customFormat="1" ht="12">
      <c r="A100" s="13"/>
      <c r="B100" s="235"/>
      <c r="C100" s="236"/>
      <c r="D100" s="226" t="s">
        <v>127</v>
      </c>
      <c r="E100" s="237" t="s">
        <v>19</v>
      </c>
      <c r="F100" s="238" t="s">
        <v>228</v>
      </c>
      <c r="G100" s="236"/>
      <c r="H100" s="239">
        <v>40.8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127</v>
      </c>
      <c r="AU100" s="245" t="s">
        <v>85</v>
      </c>
      <c r="AV100" s="13" t="s">
        <v>85</v>
      </c>
      <c r="AW100" s="13" t="s">
        <v>37</v>
      </c>
      <c r="AX100" s="13" t="s">
        <v>75</v>
      </c>
      <c r="AY100" s="245" t="s">
        <v>113</v>
      </c>
    </row>
    <row r="101" spans="1:51" s="12" customFormat="1" ht="12">
      <c r="A101" s="12"/>
      <c r="B101" s="224"/>
      <c r="C101" s="225"/>
      <c r="D101" s="226" t="s">
        <v>127</v>
      </c>
      <c r="E101" s="227" t="s">
        <v>19</v>
      </c>
      <c r="F101" s="228" t="s">
        <v>229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4" t="s">
        <v>127</v>
      </c>
      <c r="AU101" s="234" t="s">
        <v>85</v>
      </c>
      <c r="AV101" s="12" t="s">
        <v>83</v>
      </c>
      <c r="AW101" s="12" t="s">
        <v>37</v>
      </c>
      <c r="AX101" s="12" t="s">
        <v>75</v>
      </c>
      <c r="AY101" s="234" t="s">
        <v>113</v>
      </c>
    </row>
    <row r="102" spans="1:51" s="13" customFormat="1" ht="12">
      <c r="A102" s="13"/>
      <c r="B102" s="235"/>
      <c r="C102" s="236"/>
      <c r="D102" s="226" t="s">
        <v>127</v>
      </c>
      <c r="E102" s="237" t="s">
        <v>19</v>
      </c>
      <c r="F102" s="238" t="s">
        <v>230</v>
      </c>
      <c r="G102" s="236"/>
      <c r="H102" s="239">
        <v>17.4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127</v>
      </c>
      <c r="AU102" s="245" t="s">
        <v>85</v>
      </c>
      <c r="AV102" s="13" t="s">
        <v>85</v>
      </c>
      <c r="AW102" s="13" t="s">
        <v>37</v>
      </c>
      <c r="AX102" s="13" t="s">
        <v>75</v>
      </c>
      <c r="AY102" s="245" t="s">
        <v>113</v>
      </c>
    </row>
    <row r="103" spans="1:65" s="2" customFormat="1" ht="55.5" customHeight="1">
      <c r="A103" s="40"/>
      <c r="B103" s="41"/>
      <c r="C103" s="211" t="s">
        <v>85</v>
      </c>
      <c r="D103" s="211" t="s">
        <v>114</v>
      </c>
      <c r="E103" s="212" t="s">
        <v>231</v>
      </c>
      <c r="F103" s="213" t="s">
        <v>232</v>
      </c>
      <c r="G103" s="214" t="s">
        <v>133</v>
      </c>
      <c r="H103" s="215">
        <v>11.56</v>
      </c>
      <c r="I103" s="216"/>
      <c r="J103" s="217">
        <f>ROUND(I103*H103,2)</f>
        <v>0</v>
      </c>
      <c r="K103" s="213" t="s">
        <v>222</v>
      </c>
      <c r="L103" s="46"/>
      <c r="M103" s="218" t="s">
        <v>19</v>
      </c>
      <c r="N103" s="219" t="s">
        <v>46</v>
      </c>
      <c r="O103" s="86"/>
      <c r="P103" s="220">
        <f>O103*H103</f>
        <v>0</v>
      </c>
      <c r="Q103" s="220">
        <v>0</v>
      </c>
      <c r="R103" s="220">
        <f>Q103*H103</f>
        <v>0</v>
      </c>
      <c r="S103" s="220">
        <v>0.26</v>
      </c>
      <c r="T103" s="221">
        <f>S103*H103</f>
        <v>3.0056000000000003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2" t="s">
        <v>118</v>
      </c>
      <c r="AT103" s="222" t="s">
        <v>114</v>
      </c>
      <c r="AU103" s="222" t="s">
        <v>85</v>
      </c>
      <c r="AY103" s="19" t="s">
        <v>113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9" t="s">
        <v>83</v>
      </c>
      <c r="BK103" s="223">
        <f>ROUND(I103*H103,2)</f>
        <v>0</v>
      </c>
      <c r="BL103" s="19" t="s">
        <v>118</v>
      </c>
      <c r="BM103" s="222" t="s">
        <v>233</v>
      </c>
    </row>
    <row r="104" spans="1:51" s="12" customFormat="1" ht="12">
      <c r="A104" s="12"/>
      <c r="B104" s="224"/>
      <c r="C104" s="225"/>
      <c r="D104" s="226" t="s">
        <v>127</v>
      </c>
      <c r="E104" s="227" t="s">
        <v>19</v>
      </c>
      <c r="F104" s="228" t="s">
        <v>234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4" t="s">
        <v>127</v>
      </c>
      <c r="AU104" s="234" t="s">
        <v>85</v>
      </c>
      <c r="AV104" s="12" t="s">
        <v>83</v>
      </c>
      <c r="AW104" s="12" t="s">
        <v>37</v>
      </c>
      <c r="AX104" s="12" t="s">
        <v>75</v>
      </c>
      <c r="AY104" s="234" t="s">
        <v>113</v>
      </c>
    </row>
    <row r="105" spans="1:51" s="12" customFormat="1" ht="12">
      <c r="A105" s="12"/>
      <c r="B105" s="224"/>
      <c r="C105" s="225"/>
      <c r="D105" s="226" t="s">
        <v>127</v>
      </c>
      <c r="E105" s="227" t="s">
        <v>19</v>
      </c>
      <c r="F105" s="228" t="s">
        <v>235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4" t="s">
        <v>127</v>
      </c>
      <c r="AU105" s="234" t="s">
        <v>85</v>
      </c>
      <c r="AV105" s="12" t="s">
        <v>83</v>
      </c>
      <c r="AW105" s="12" t="s">
        <v>37</v>
      </c>
      <c r="AX105" s="12" t="s">
        <v>75</v>
      </c>
      <c r="AY105" s="234" t="s">
        <v>113</v>
      </c>
    </row>
    <row r="106" spans="1:51" s="13" customFormat="1" ht="12">
      <c r="A106" s="13"/>
      <c r="B106" s="235"/>
      <c r="C106" s="236"/>
      <c r="D106" s="226" t="s">
        <v>127</v>
      </c>
      <c r="E106" s="237" t="s">
        <v>19</v>
      </c>
      <c r="F106" s="238" t="s">
        <v>236</v>
      </c>
      <c r="G106" s="236"/>
      <c r="H106" s="239">
        <v>11.56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127</v>
      </c>
      <c r="AU106" s="245" t="s">
        <v>85</v>
      </c>
      <c r="AV106" s="13" t="s">
        <v>85</v>
      </c>
      <c r="AW106" s="13" t="s">
        <v>37</v>
      </c>
      <c r="AX106" s="13" t="s">
        <v>75</v>
      </c>
      <c r="AY106" s="245" t="s">
        <v>113</v>
      </c>
    </row>
    <row r="107" spans="1:65" s="2" customFormat="1" ht="55.5" customHeight="1">
      <c r="A107" s="40"/>
      <c r="B107" s="41"/>
      <c r="C107" s="211" t="s">
        <v>123</v>
      </c>
      <c r="D107" s="211" t="s">
        <v>114</v>
      </c>
      <c r="E107" s="212" t="s">
        <v>237</v>
      </c>
      <c r="F107" s="213" t="s">
        <v>238</v>
      </c>
      <c r="G107" s="214" t="s">
        <v>133</v>
      </c>
      <c r="H107" s="215">
        <v>80.01</v>
      </c>
      <c r="I107" s="216"/>
      <c r="J107" s="217">
        <f>ROUND(I107*H107,2)</f>
        <v>0</v>
      </c>
      <c r="K107" s="213" t="s">
        <v>222</v>
      </c>
      <c r="L107" s="46"/>
      <c r="M107" s="218" t="s">
        <v>19</v>
      </c>
      <c r="N107" s="219" t="s">
        <v>46</v>
      </c>
      <c r="O107" s="86"/>
      <c r="P107" s="220">
        <f>O107*H107</f>
        <v>0</v>
      </c>
      <c r="Q107" s="220">
        <v>0</v>
      </c>
      <c r="R107" s="220">
        <f>Q107*H107</f>
        <v>0</v>
      </c>
      <c r="S107" s="220">
        <v>0.29</v>
      </c>
      <c r="T107" s="221">
        <f>S107*H107</f>
        <v>23.2029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2" t="s">
        <v>118</v>
      </c>
      <c r="AT107" s="222" t="s">
        <v>114</v>
      </c>
      <c r="AU107" s="222" t="s">
        <v>85</v>
      </c>
      <c r="AY107" s="19" t="s">
        <v>113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9" t="s">
        <v>83</v>
      </c>
      <c r="BK107" s="223">
        <f>ROUND(I107*H107,2)</f>
        <v>0</v>
      </c>
      <c r="BL107" s="19" t="s">
        <v>118</v>
      </c>
      <c r="BM107" s="222" t="s">
        <v>239</v>
      </c>
    </row>
    <row r="108" spans="1:51" s="12" customFormat="1" ht="12">
      <c r="A108" s="12"/>
      <c r="B108" s="224"/>
      <c r="C108" s="225"/>
      <c r="D108" s="226" t="s">
        <v>127</v>
      </c>
      <c r="E108" s="227" t="s">
        <v>19</v>
      </c>
      <c r="F108" s="228" t="s">
        <v>240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34" t="s">
        <v>127</v>
      </c>
      <c r="AU108" s="234" t="s">
        <v>85</v>
      </c>
      <c r="AV108" s="12" t="s">
        <v>83</v>
      </c>
      <c r="AW108" s="12" t="s">
        <v>37</v>
      </c>
      <c r="AX108" s="12" t="s">
        <v>75</v>
      </c>
      <c r="AY108" s="234" t="s">
        <v>113</v>
      </c>
    </row>
    <row r="109" spans="1:51" s="12" customFormat="1" ht="12">
      <c r="A109" s="12"/>
      <c r="B109" s="224"/>
      <c r="C109" s="225"/>
      <c r="D109" s="226" t="s">
        <v>127</v>
      </c>
      <c r="E109" s="227" t="s">
        <v>19</v>
      </c>
      <c r="F109" s="228" t="s">
        <v>241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34" t="s">
        <v>127</v>
      </c>
      <c r="AU109" s="234" t="s">
        <v>85</v>
      </c>
      <c r="AV109" s="12" t="s">
        <v>83</v>
      </c>
      <c r="AW109" s="12" t="s">
        <v>37</v>
      </c>
      <c r="AX109" s="12" t="s">
        <v>75</v>
      </c>
      <c r="AY109" s="234" t="s">
        <v>113</v>
      </c>
    </row>
    <row r="110" spans="1:51" s="13" customFormat="1" ht="12">
      <c r="A110" s="13"/>
      <c r="B110" s="235"/>
      <c r="C110" s="236"/>
      <c r="D110" s="226" t="s">
        <v>127</v>
      </c>
      <c r="E110" s="237" t="s">
        <v>19</v>
      </c>
      <c r="F110" s="238" t="s">
        <v>242</v>
      </c>
      <c r="G110" s="236"/>
      <c r="H110" s="239">
        <v>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127</v>
      </c>
      <c r="AU110" s="245" t="s">
        <v>85</v>
      </c>
      <c r="AV110" s="13" t="s">
        <v>85</v>
      </c>
      <c r="AW110" s="13" t="s">
        <v>37</v>
      </c>
      <c r="AX110" s="13" t="s">
        <v>75</v>
      </c>
      <c r="AY110" s="245" t="s">
        <v>113</v>
      </c>
    </row>
    <row r="111" spans="1:51" s="12" customFormat="1" ht="12">
      <c r="A111" s="12"/>
      <c r="B111" s="224"/>
      <c r="C111" s="225"/>
      <c r="D111" s="226" t="s">
        <v>127</v>
      </c>
      <c r="E111" s="227" t="s">
        <v>19</v>
      </c>
      <c r="F111" s="228" t="s">
        <v>243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34" t="s">
        <v>127</v>
      </c>
      <c r="AU111" s="234" t="s">
        <v>85</v>
      </c>
      <c r="AV111" s="12" t="s">
        <v>83</v>
      </c>
      <c r="AW111" s="12" t="s">
        <v>37</v>
      </c>
      <c r="AX111" s="12" t="s">
        <v>75</v>
      </c>
      <c r="AY111" s="234" t="s">
        <v>113</v>
      </c>
    </row>
    <row r="112" spans="1:51" s="12" customFormat="1" ht="12">
      <c r="A112" s="12"/>
      <c r="B112" s="224"/>
      <c r="C112" s="225"/>
      <c r="D112" s="226" t="s">
        <v>127</v>
      </c>
      <c r="E112" s="227" t="s">
        <v>19</v>
      </c>
      <c r="F112" s="228" t="s">
        <v>244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34" t="s">
        <v>127</v>
      </c>
      <c r="AU112" s="234" t="s">
        <v>85</v>
      </c>
      <c r="AV112" s="12" t="s">
        <v>83</v>
      </c>
      <c r="AW112" s="12" t="s">
        <v>37</v>
      </c>
      <c r="AX112" s="12" t="s">
        <v>75</v>
      </c>
      <c r="AY112" s="234" t="s">
        <v>113</v>
      </c>
    </row>
    <row r="113" spans="1:51" s="13" customFormat="1" ht="12">
      <c r="A113" s="13"/>
      <c r="B113" s="235"/>
      <c r="C113" s="236"/>
      <c r="D113" s="226" t="s">
        <v>127</v>
      </c>
      <c r="E113" s="237" t="s">
        <v>19</v>
      </c>
      <c r="F113" s="238" t="s">
        <v>245</v>
      </c>
      <c r="G113" s="236"/>
      <c r="H113" s="239">
        <v>9.6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127</v>
      </c>
      <c r="AU113" s="245" t="s">
        <v>85</v>
      </c>
      <c r="AV113" s="13" t="s">
        <v>85</v>
      </c>
      <c r="AW113" s="13" t="s">
        <v>37</v>
      </c>
      <c r="AX113" s="13" t="s">
        <v>75</v>
      </c>
      <c r="AY113" s="245" t="s">
        <v>113</v>
      </c>
    </row>
    <row r="114" spans="1:51" s="12" customFormat="1" ht="12">
      <c r="A114" s="12"/>
      <c r="B114" s="224"/>
      <c r="C114" s="225"/>
      <c r="D114" s="226" t="s">
        <v>127</v>
      </c>
      <c r="E114" s="227" t="s">
        <v>19</v>
      </c>
      <c r="F114" s="228" t="s">
        <v>227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T114" s="234" t="s">
        <v>127</v>
      </c>
      <c r="AU114" s="234" t="s">
        <v>85</v>
      </c>
      <c r="AV114" s="12" t="s">
        <v>83</v>
      </c>
      <c r="AW114" s="12" t="s">
        <v>37</v>
      </c>
      <c r="AX114" s="12" t="s">
        <v>75</v>
      </c>
      <c r="AY114" s="234" t="s">
        <v>113</v>
      </c>
    </row>
    <row r="115" spans="1:51" s="13" customFormat="1" ht="12">
      <c r="A115" s="13"/>
      <c r="B115" s="235"/>
      <c r="C115" s="236"/>
      <c r="D115" s="226" t="s">
        <v>127</v>
      </c>
      <c r="E115" s="237" t="s">
        <v>19</v>
      </c>
      <c r="F115" s="238" t="s">
        <v>246</v>
      </c>
      <c r="G115" s="236"/>
      <c r="H115" s="239">
        <v>37.2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127</v>
      </c>
      <c r="AU115" s="245" t="s">
        <v>85</v>
      </c>
      <c r="AV115" s="13" t="s">
        <v>85</v>
      </c>
      <c r="AW115" s="13" t="s">
        <v>37</v>
      </c>
      <c r="AX115" s="13" t="s">
        <v>75</v>
      </c>
      <c r="AY115" s="245" t="s">
        <v>113</v>
      </c>
    </row>
    <row r="116" spans="1:51" s="12" customFormat="1" ht="12">
      <c r="A116" s="12"/>
      <c r="B116" s="224"/>
      <c r="C116" s="225"/>
      <c r="D116" s="226" t="s">
        <v>127</v>
      </c>
      <c r="E116" s="227" t="s">
        <v>19</v>
      </c>
      <c r="F116" s="228" t="s">
        <v>229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34" t="s">
        <v>127</v>
      </c>
      <c r="AU116" s="234" t="s">
        <v>85</v>
      </c>
      <c r="AV116" s="12" t="s">
        <v>83</v>
      </c>
      <c r="AW116" s="12" t="s">
        <v>37</v>
      </c>
      <c r="AX116" s="12" t="s">
        <v>75</v>
      </c>
      <c r="AY116" s="234" t="s">
        <v>113</v>
      </c>
    </row>
    <row r="117" spans="1:51" s="13" customFormat="1" ht="12">
      <c r="A117" s="13"/>
      <c r="B117" s="235"/>
      <c r="C117" s="236"/>
      <c r="D117" s="226" t="s">
        <v>127</v>
      </c>
      <c r="E117" s="237" t="s">
        <v>19</v>
      </c>
      <c r="F117" s="238" t="s">
        <v>247</v>
      </c>
      <c r="G117" s="236"/>
      <c r="H117" s="239">
        <v>15.6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127</v>
      </c>
      <c r="AU117" s="245" t="s">
        <v>85</v>
      </c>
      <c r="AV117" s="13" t="s">
        <v>85</v>
      </c>
      <c r="AW117" s="13" t="s">
        <v>37</v>
      </c>
      <c r="AX117" s="13" t="s">
        <v>75</v>
      </c>
      <c r="AY117" s="245" t="s">
        <v>113</v>
      </c>
    </row>
    <row r="118" spans="1:51" s="12" customFormat="1" ht="12">
      <c r="A118" s="12"/>
      <c r="B118" s="224"/>
      <c r="C118" s="225"/>
      <c r="D118" s="226" t="s">
        <v>127</v>
      </c>
      <c r="E118" s="227" t="s">
        <v>19</v>
      </c>
      <c r="F118" s="228" t="s">
        <v>234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4" t="s">
        <v>127</v>
      </c>
      <c r="AU118" s="234" t="s">
        <v>85</v>
      </c>
      <c r="AV118" s="12" t="s">
        <v>83</v>
      </c>
      <c r="AW118" s="12" t="s">
        <v>37</v>
      </c>
      <c r="AX118" s="12" t="s">
        <v>75</v>
      </c>
      <c r="AY118" s="234" t="s">
        <v>113</v>
      </c>
    </row>
    <row r="119" spans="1:51" s="12" customFormat="1" ht="12">
      <c r="A119" s="12"/>
      <c r="B119" s="224"/>
      <c r="C119" s="225"/>
      <c r="D119" s="226" t="s">
        <v>127</v>
      </c>
      <c r="E119" s="227" t="s">
        <v>19</v>
      </c>
      <c r="F119" s="228" t="s">
        <v>235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34" t="s">
        <v>127</v>
      </c>
      <c r="AU119" s="234" t="s">
        <v>85</v>
      </c>
      <c r="AV119" s="12" t="s">
        <v>83</v>
      </c>
      <c r="AW119" s="12" t="s">
        <v>37</v>
      </c>
      <c r="AX119" s="12" t="s">
        <v>75</v>
      </c>
      <c r="AY119" s="234" t="s">
        <v>113</v>
      </c>
    </row>
    <row r="120" spans="1:51" s="13" customFormat="1" ht="12">
      <c r="A120" s="13"/>
      <c r="B120" s="235"/>
      <c r="C120" s="236"/>
      <c r="D120" s="226" t="s">
        <v>127</v>
      </c>
      <c r="E120" s="237" t="s">
        <v>19</v>
      </c>
      <c r="F120" s="238" t="s">
        <v>248</v>
      </c>
      <c r="G120" s="236"/>
      <c r="H120" s="239">
        <v>9.61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127</v>
      </c>
      <c r="AU120" s="245" t="s">
        <v>85</v>
      </c>
      <c r="AV120" s="13" t="s">
        <v>85</v>
      </c>
      <c r="AW120" s="13" t="s">
        <v>37</v>
      </c>
      <c r="AX120" s="13" t="s">
        <v>75</v>
      </c>
      <c r="AY120" s="245" t="s">
        <v>113</v>
      </c>
    </row>
    <row r="121" spans="1:65" s="2" customFormat="1" ht="55.5" customHeight="1">
      <c r="A121" s="40"/>
      <c r="B121" s="41"/>
      <c r="C121" s="211" t="s">
        <v>118</v>
      </c>
      <c r="D121" s="211" t="s">
        <v>114</v>
      </c>
      <c r="E121" s="212" t="s">
        <v>249</v>
      </c>
      <c r="F121" s="213" t="s">
        <v>250</v>
      </c>
      <c r="G121" s="214" t="s">
        <v>133</v>
      </c>
      <c r="H121" s="215">
        <v>73.26</v>
      </c>
      <c r="I121" s="216"/>
      <c r="J121" s="217">
        <f>ROUND(I121*H121,2)</f>
        <v>0</v>
      </c>
      <c r="K121" s="213" t="s">
        <v>222</v>
      </c>
      <c r="L121" s="46"/>
      <c r="M121" s="218" t="s">
        <v>19</v>
      </c>
      <c r="N121" s="219" t="s">
        <v>46</v>
      </c>
      <c r="O121" s="86"/>
      <c r="P121" s="220">
        <f>O121*H121</f>
        <v>0</v>
      </c>
      <c r="Q121" s="220">
        <v>0</v>
      </c>
      <c r="R121" s="220">
        <f>Q121*H121</f>
        <v>0</v>
      </c>
      <c r="S121" s="220">
        <v>0.625</v>
      </c>
      <c r="T121" s="221">
        <f>S121*H121</f>
        <v>45.7875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2" t="s">
        <v>118</v>
      </c>
      <c r="AT121" s="222" t="s">
        <v>114</v>
      </c>
      <c r="AU121" s="222" t="s">
        <v>85</v>
      </c>
      <c r="AY121" s="19" t="s">
        <v>113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9" t="s">
        <v>83</v>
      </c>
      <c r="BK121" s="223">
        <f>ROUND(I121*H121,2)</f>
        <v>0</v>
      </c>
      <c r="BL121" s="19" t="s">
        <v>118</v>
      </c>
      <c r="BM121" s="222" t="s">
        <v>251</v>
      </c>
    </row>
    <row r="122" spans="1:51" s="12" customFormat="1" ht="12">
      <c r="A122" s="12"/>
      <c r="B122" s="224"/>
      <c r="C122" s="225"/>
      <c r="D122" s="226" t="s">
        <v>127</v>
      </c>
      <c r="E122" s="227" t="s">
        <v>19</v>
      </c>
      <c r="F122" s="228" t="s">
        <v>240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4" t="s">
        <v>127</v>
      </c>
      <c r="AU122" s="234" t="s">
        <v>85</v>
      </c>
      <c r="AV122" s="12" t="s">
        <v>83</v>
      </c>
      <c r="AW122" s="12" t="s">
        <v>37</v>
      </c>
      <c r="AX122" s="12" t="s">
        <v>75</v>
      </c>
      <c r="AY122" s="234" t="s">
        <v>113</v>
      </c>
    </row>
    <row r="123" spans="1:51" s="12" customFormat="1" ht="12">
      <c r="A123" s="12"/>
      <c r="B123" s="224"/>
      <c r="C123" s="225"/>
      <c r="D123" s="226" t="s">
        <v>127</v>
      </c>
      <c r="E123" s="227" t="s">
        <v>19</v>
      </c>
      <c r="F123" s="228" t="s">
        <v>241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4" t="s">
        <v>127</v>
      </c>
      <c r="AU123" s="234" t="s">
        <v>85</v>
      </c>
      <c r="AV123" s="12" t="s">
        <v>83</v>
      </c>
      <c r="AW123" s="12" t="s">
        <v>37</v>
      </c>
      <c r="AX123" s="12" t="s">
        <v>75</v>
      </c>
      <c r="AY123" s="234" t="s">
        <v>113</v>
      </c>
    </row>
    <row r="124" spans="1:51" s="13" customFormat="1" ht="12">
      <c r="A124" s="13"/>
      <c r="B124" s="235"/>
      <c r="C124" s="236"/>
      <c r="D124" s="226" t="s">
        <v>127</v>
      </c>
      <c r="E124" s="237" t="s">
        <v>19</v>
      </c>
      <c r="F124" s="238" t="s">
        <v>252</v>
      </c>
      <c r="G124" s="236"/>
      <c r="H124" s="239">
        <v>13.26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127</v>
      </c>
      <c r="AU124" s="245" t="s">
        <v>85</v>
      </c>
      <c r="AV124" s="13" t="s">
        <v>85</v>
      </c>
      <c r="AW124" s="13" t="s">
        <v>37</v>
      </c>
      <c r="AX124" s="13" t="s">
        <v>75</v>
      </c>
      <c r="AY124" s="245" t="s">
        <v>113</v>
      </c>
    </row>
    <row r="125" spans="1:51" s="12" customFormat="1" ht="12">
      <c r="A125" s="12"/>
      <c r="B125" s="224"/>
      <c r="C125" s="225"/>
      <c r="D125" s="226" t="s">
        <v>127</v>
      </c>
      <c r="E125" s="227" t="s">
        <v>19</v>
      </c>
      <c r="F125" s="228" t="s">
        <v>243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4" t="s">
        <v>127</v>
      </c>
      <c r="AU125" s="234" t="s">
        <v>85</v>
      </c>
      <c r="AV125" s="12" t="s">
        <v>83</v>
      </c>
      <c r="AW125" s="12" t="s">
        <v>37</v>
      </c>
      <c r="AX125" s="12" t="s">
        <v>75</v>
      </c>
      <c r="AY125" s="234" t="s">
        <v>113</v>
      </c>
    </row>
    <row r="126" spans="1:51" s="12" customFormat="1" ht="12">
      <c r="A126" s="12"/>
      <c r="B126" s="224"/>
      <c r="C126" s="225"/>
      <c r="D126" s="226" t="s">
        <v>127</v>
      </c>
      <c r="E126" s="227" t="s">
        <v>19</v>
      </c>
      <c r="F126" s="228" t="s">
        <v>244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34" t="s">
        <v>127</v>
      </c>
      <c r="AU126" s="234" t="s">
        <v>85</v>
      </c>
      <c r="AV126" s="12" t="s">
        <v>83</v>
      </c>
      <c r="AW126" s="12" t="s">
        <v>37</v>
      </c>
      <c r="AX126" s="12" t="s">
        <v>75</v>
      </c>
      <c r="AY126" s="234" t="s">
        <v>113</v>
      </c>
    </row>
    <row r="127" spans="1:51" s="13" customFormat="1" ht="12">
      <c r="A127" s="13"/>
      <c r="B127" s="235"/>
      <c r="C127" s="236"/>
      <c r="D127" s="226" t="s">
        <v>127</v>
      </c>
      <c r="E127" s="237" t="s">
        <v>19</v>
      </c>
      <c r="F127" s="238" t="s">
        <v>253</v>
      </c>
      <c r="G127" s="236"/>
      <c r="H127" s="239">
        <v>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127</v>
      </c>
      <c r="AU127" s="245" t="s">
        <v>85</v>
      </c>
      <c r="AV127" s="13" t="s">
        <v>85</v>
      </c>
      <c r="AW127" s="13" t="s">
        <v>37</v>
      </c>
      <c r="AX127" s="13" t="s">
        <v>75</v>
      </c>
      <c r="AY127" s="245" t="s">
        <v>113</v>
      </c>
    </row>
    <row r="128" spans="1:51" s="12" customFormat="1" ht="12">
      <c r="A128" s="12"/>
      <c r="B128" s="224"/>
      <c r="C128" s="225"/>
      <c r="D128" s="226" t="s">
        <v>127</v>
      </c>
      <c r="E128" s="227" t="s">
        <v>19</v>
      </c>
      <c r="F128" s="228" t="s">
        <v>227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4" t="s">
        <v>127</v>
      </c>
      <c r="AU128" s="234" t="s">
        <v>85</v>
      </c>
      <c r="AV128" s="12" t="s">
        <v>83</v>
      </c>
      <c r="AW128" s="12" t="s">
        <v>37</v>
      </c>
      <c r="AX128" s="12" t="s">
        <v>75</v>
      </c>
      <c r="AY128" s="234" t="s">
        <v>113</v>
      </c>
    </row>
    <row r="129" spans="1:51" s="13" customFormat="1" ht="12">
      <c r="A129" s="13"/>
      <c r="B129" s="235"/>
      <c r="C129" s="236"/>
      <c r="D129" s="226" t="s">
        <v>127</v>
      </c>
      <c r="E129" s="237" t="s">
        <v>19</v>
      </c>
      <c r="F129" s="238" t="s">
        <v>254</v>
      </c>
      <c r="G129" s="236"/>
      <c r="H129" s="239">
        <v>36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127</v>
      </c>
      <c r="AU129" s="245" t="s">
        <v>85</v>
      </c>
      <c r="AV129" s="13" t="s">
        <v>85</v>
      </c>
      <c r="AW129" s="13" t="s">
        <v>37</v>
      </c>
      <c r="AX129" s="13" t="s">
        <v>75</v>
      </c>
      <c r="AY129" s="245" t="s">
        <v>113</v>
      </c>
    </row>
    <row r="130" spans="1:51" s="12" customFormat="1" ht="12">
      <c r="A130" s="12"/>
      <c r="B130" s="224"/>
      <c r="C130" s="225"/>
      <c r="D130" s="226" t="s">
        <v>127</v>
      </c>
      <c r="E130" s="227" t="s">
        <v>19</v>
      </c>
      <c r="F130" s="228" t="s">
        <v>229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4" t="s">
        <v>127</v>
      </c>
      <c r="AU130" s="234" t="s">
        <v>85</v>
      </c>
      <c r="AV130" s="12" t="s">
        <v>83</v>
      </c>
      <c r="AW130" s="12" t="s">
        <v>37</v>
      </c>
      <c r="AX130" s="12" t="s">
        <v>75</v>
      </c>
      <c r="AY130" s="234" t="s">
        <v>113</v>
      </c>
    </row>
    <row r="131" spans="1:51" s="13" customFormat="1" ht="12">
      <c r="A131" s="13"/>
      <c r="B131" s="235"/>
      <c r="C131" s="236"/>
      <c r="D131" s="226" t="s">
        <v>127</v>
      </c>
      <c r="E131" s="237" t="s">
        <v>19</v>
      </c>
      <c r="F131" s="238" t="s">
        <v>255</v>
      </c>
      <c r="G131" s="236"/>
      <c r="H131" s="239">
        <v>15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127</v>
      </c>
      <c r="AU131" s="245" t="s">
        <v>85</v>
      </c>
      <c r="AV131" s="13" t="s">
        <v>85</v>
      </c>
      <c r="AW131" s="13" t="s">
        <v>37</v>
      </c>
      <c r="AX131" s="13" t="s">
        <v>75</v>
      </c>
      <c r="AY131" s="245" t="s">
        <v>113</v>
      </c>
    </row>
    <row r="132" spans="1:65" s="2" customFormat="1" ht="44.25" customHeight="1">
      <c r="A132" s="40"/>
      <c r="B132" s="41"/>
      <c r="C132" s="211" t="s">
        <v>112</v>
      </c>
      <c r="D132" s="211" t="s">
        <v>114</v>
      </c>
      <c r="E132" s="212" t="s">
        <v>256</v>
      </c>
      <c r="F132" s="213" t="s">
        <v>257</v>
      </c>
      <c r="G132" s="214" t="s">
        <v>133</v>
      </c>
      <c r="H132" s="215">
        <v>47.88</v>
      </c>
      <c r="I132" s="216"/>
      <c r="J132" s="217">
        <f>ROUND(I132*H132,2)</f>
        <v>0</v>
      </c>
      <c r="K132" s="213" t="s">
        <v>222</v>
      </c>
      <c r="L132" s="46"/>
      <c r="M132" s="218" t="s">
        <v>19</v>
      </c>
      <c r="N132" s="219" t="s">
        <v>46</v>
      </c>
      <c r="O132" s="86"/>
      <c r="P132" s="220">
        <f>O132*H132</f>
        <v>0</v>
      </c>
      <c r="Q132" s="220">
        <v>0</v>
      </c>
      <c r="R132" s="220">
        <f>Q132*H132</f>
        <v>0</v>
      </c>
      <c r="S132" s="220">
        <v>0.098</v>
      </c>
      <c r="T132" s="221">
        <f>S132*H132</f>
        <v>4.692240000000001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2" t="s">
        <v>118</v>
      </c>
      <c r="AT132" s="222" t="s">
        <v>114</v>
      </c>
      <c r="AU132" s="222" t="s">
        <v>85</v>
      </c>
      <c r="AY132" s="19" t="s">
        <v>113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9" t="s">
        <v>83</v>
      </c>
      <c r="BK132" s="223">
        <f>ROUND(I132*H132,2)</f>
        <v>0</v>
      </c>
      <c r="BL132" s="19" t="s">
        <v>118</v>
      </c>
      <c r="BM132" s="222" t="s">
        <v>258</v>
      </c>
    </row>
    <row r="133" spans="1:51" s="12" customFormat="1" ht="12">
      <c r="A133" s="12"/>
      <c r="B133" s="224"/>
      <c r="C133" s="225"/>
      <c r="D133" s="226" t="s">
        <v>127</v>
      </c>
      <c r="E133" s="227" t="s">
        <v>19</v>
      </c>
      <c r="F133" s="228" t="s">
        <v>240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127</v>
      </c>
      <c r="AU133" s="234" t="s">
        <v>85</v>
      </c>
      <c r="AV133" s="12" t="s">
        <v>83</v>
      </c>
      <c r="AW133" s="12" t="s">
        <v>37</v>
      </c>
      <c r="AX133" s="12" t="s">
        <v>75</v>
      </c>
      <c r="AY133" s="234" t="s">
        <v>113</v>
      </c>
    </row>
    <row r="134" spans="1:51" s="12" customFormat="1" ht="12">
      <c r="A134" s="12"/>
      <c r="B134" s="224"/>
      <c r="C134" s="225"/>
      <c r="D134" s="226" t="s">
        <v>127</v>
      </c>
      <c r="E134" s="227" t="s">
        <v>19</v>
      </c>
      <c r="F134" s="228" t="s">
        <v>241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4" t="s">
        <v>127</v>
      </c>
      <c r="AU134" s="234" t="s">
        <v>85</v>
      </c>
      <c r="AV134" s="12" t="s">
        <v>83</v>
      </c>
      <c r="AW134" s="12" t="s">
        <v>37</v>
      </c>
      <c r="AX134" s="12" t="s">
        <v>75</v>
      </c>
      <c r="AY134" s="234" t="s">
        <v>113</v>
      </c>
    </row>
    <row r="135" spans="1:51" s="13" customFormat="1" ht="12">
      <c r="A135" s="13"/>
      <c r="B135" s="235"/>
      <c r="C135" s="236"/>
      <c r="D135" s="226" t="s">
        <v>127</v>
      </c>
      <c r="E135" s="237" t="s">
        <v>19</v>
      </c>
      <c r="F135" s="238" t="s">
        <v>259</v>
      </c>
      <c r="G135" s="236"/>
      <c r="H135" s="239">
        <v>47.88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127</v>
      </c>
      <c r="AU135" s="245" t="s">
        <v>85</v>
      </c>
      <c r="AV135" s="13" t="s">
        <v>85</v>
      </c>
      <c r="AW135" s="13" t="s">
        <v>37</v>
      </c>
      <c r="AX135" s="13" t="s">
        <v>75</v>
      </c>
      <c r="AY135" s="245" t="s">
        <v>113</v>
      </c>
    </row>
    <row r="136" spans="1:65" s="2" customFormat="1" ht="44.25" customHeight="1">
      <c r="A136" s="40"/>
      <c r="B136" s="41"/>
      <c r="C136" s="211" t="s">
        <v>140</v>
      </c>
      <c r="D136" s="211" t="s">
        <v>114</v>
      </c>
      <c r="E136" s="212" t="s">
        <v>260</v>
      </c>
      <c r="F136" s="213" t="s">
        <v>261</v>
      </c>
      <c r="G136" s="214" t="s">
        <v>133</v>
      </c>
      <c r="H136" s="215">
        <v>18.24</v>
      </c>
      <c r="I136" s="216"/>
      <c r="J136" s="217">
        <f>ROUND(I136*H136,2)</f>
        <v>0</v>
      </c>
      <c r="K136" s="213" t="s">
        <v>222</v>
      </c>
      <c r="L136" s="46"/>
      <c r="M136" s="218" t="s">
        <v>19</v>
      </c>
      <c r="N136" s="219" t="s">
        <v>46</v>
      </c>
      <c r="O136" s="86"/>
      <c r="P136" s="220">
        <f>O136*H136</f>
        <v>0</v>
      </c>
      <c r="Q136" s="220">
        <v>0</v>
      </c>
      <c r="R136" s="220">
        <f>Q136*H136</f>
        <v>0</v>
      </c>
      <c r="S136" s="220">
        <v>0.22</v>
      </c>
      <c r="T136" s="221">
        <f>S136*H136</f>
        <v>4.0127999999999995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2" t="s">
        <v>118</v>
      </c>
      <c r="AT136" s="222" t="s">
        <v>114</v>
      </c>
      <c r="AU136" s="222" t="s">
        <v>85</v>
      </c>
      <c r="AY136" s="19" t="s">
        <v>113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9" t="s">
        <v>83</v>
      </c>
      <c r="BK136" s="223">
        <f>ROUND(I136*H136,2)</f>
        <v>0</v>
      </c>
      <c r="BL136" s="19" t="s">
        <v>118</v>
      </c>
      <c r="BM136" s="222" t="s">
        <v>262</v>
      </c>
    </row>
    <row r="137" spans="1:51" s="12" customFormat="1" ht="12">
      <c r="A137" s="12"/>
      <c r="B137" s="224"/>
      <c r="C137" s="225"/>
      <c r="D137" s="226" t="s">
        <v>127</v>
      </c>
      <c r="E137" s="227" t="s">
        <v>19</v>
      </c>
      <c r="F137" s="228" t="s">
        <v>240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4" t="s">
        <v>127</v>
      </c>
      <c r="AU137" s="234" t="s">
        <v>85</v>
      </c>
      <c r="AV137" s="12" t="s">
        <v>83</v>
      </c>
      <c r="AW137" s="12" t="s">
        <v>37</v>
      </c>
      <c r="AX137" s="12" t="s">
        <v>75</v>
      </c>
      <c r="AY137" s="234" t="s">
        <v>113</v>
      </c>
    </row>
    <row r="138" spans="1:51" s="12" customFormat="1" ht="12">
      <c r="A138" s="12"/>
      <c r="B138" s="224"/>
      <c r="C138" s="225"/>
      <c r="D138" s="226" t="s">
        <v>127</v>
      </c>
      <c r="E138" s="227" t="s">
        <v>19</v>
      </c>
      <c r="F138" s="228" t="s">
        <v>241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4" t="s">
        <v>127</v>
      </c>
      <c r="AU138" s="234" t="s">
        <v>85</v>
      </c>
      <c r="AV138" s="12" t="s">
        <v>83</v>
      </c>
      <c r="AW138" s="12" t="s">
        <v>37</v>
      </c>
      <c r="AX138" s="12" t="s">
        <v>75</v>
      </c>
      <c r="AY138" s="234" t="s">
        <v>113</v>
      </c>
    </row>
    <row r="139" spans="1:51" s="13" customFormat="1" ht="12">
      <c r="A139" s="13"/>
      <c r="B139" s="235"/>
      <c r="C139" s="236"/>
      <c r="D139" s="226" t="s">
        <v>127</v>
      </c>
      <c r="E139" s="237" t="s">
        <v>19</v>
      </c>
      <c r="F139" s="238" t="s">
        <v>263</v>
      </c>
      <c r="G139" s="236"/>
      <c r="H139" s="239">
        <v>18.24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127</v>
      </c>
      <c r="AU139" s="245" t="s">
        <v>85</v>
      </c>
      <c r="AV139" s="13" t="s">
        <v>85</v>
      </c>
      <c r="AW139" s="13" t="s">
        <v>37</v>
      </c>
      <c r="AX139" s="13" t="s">
        <v>75</v>
      </c>
      <c r="AY139" s="245" t="s">
        <v>113</v>
      </c>
    </row>
    <row r="140" spans="1:65" s="2" customFormat="1" ht="78" customHeight="1">
      <c r="A140" s="40"/>
      <c r="B140" s="41"/>
      <c r="C140" s="211" t="s">
        <v>145</v>
      </c>
      <c r="D140" s="211" t="s">
        <v>114</v>
      </c>
      <c r="E140" s="212" t="s">
        <v>264</v>
      </c>
      <c r="F140" s="213" t="s">
        <v>265</v>
      </c>
      <c r="G140" s="214" t="s">
        <v>190</v>
      </c>
      <c r="H140" s="215">
        <v>7</v>
      </c>
      <c r="I140" s="216"/>
      <c r="J140" s="217">
        <f>ROUND(I140*H140,2)</f>
        <v>0</v>
      </c>
      <c r="K140" s="213" t="s">
        <v>222</v>
      </c>
      <c r="L140" s="46"/>
      <c r="M140" s="218" t="s">
        <v>19</v>
      </c>
      <c r="N140" s="219" t="s">
        <v>46</v>
      </c>
      <c r="O140" s="86"/>
      <c r="P140" s="220">
        <f>O140*H140</f>
        <v>0</v>
      </c>
      <c r="Q140" s="220">
        <v>0.00868</v>
      </c>
      <c r="R140" s="220">
        <f>Q140*H140</f>
        <v>0.06076</v>
      </c>
      <c r="S140" s="220">
        <v>0</v>
      </c>
      <c r="T140" s="221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2" t="s">
        <v>118</v>
      </c>
      <c r="AT140" s="222" t="s">
        <v>114</v>
      </c>
      <c r="AU140" s="222" t="s">
        <v>85</v>
      </c>
      <c r="AY140" s="19" t="s">
        <v>113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9" t="s">
        <v>83</v>
      </c>
      <c r="BK140" s="223">
        <f>ROUND(I140*H140,2)</f>
        <v>0</v>
      </c>
      <c r="BL140" s="19" t="s">
        <v>118</v>
      </c>
      <c r="BM140" s="222" t="s">
        <v>266</v>
      </c>
    </row>
    <row r="141" spans="1:51" s="13" customFormat="1" ht="12">
      <c r="A141" s="13"/>
      <c r="B141" s="235"/>
      <c r="C141" s="236"/>
      <c r="D141" s="226" t="s">
        <v>127</v>
      </c>
      <c r="E141" s="237" t="s">
        <v>19</v>
      </c>
      <c r="F141" s="238" t="s">
        <v>267</v>
      </c>
      <c r="G141" s="236"/>
      <c r="H141" s="239">
        <v>7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127</v>
      </c>
      <c r="AU141" s="245" t="s">
        <v>85</v>
      </c>
      <c r="AV141" s="13" t="s">
        <v>85</v>
      </c>
      <c r="AW141" s="13" t="s">
        <v>37</v>
      </c>
      <c r="AX141" s="13" t="s">
        <v>75</v>
      </c>
      <c r="AY141" s="245" t="s">
        <v>113</v>
      </c>
    </row>
    <row r="142" spans="1:65" s="2" customFormat="1" ht="78" customHeight="1">
      <c r="A142" s="40"/>
      <c r="B142" s="41"/>
      <c r="C142" s="211" t="s">
        <v>149</v>
      </c>
      <c r="D142" s="211" t="s">
        <v>114</v>
      </c>
      <c r="E142" s="212" t="s">
        <v>268</v>
      </c>
      <c r="F142" s="213" t="s">
        <v>269</v>
      </c>
      <c r="G142" s="214" t="s">
        <v>190</v>
      </c>
      <c r="H142" s="215">
        <v>10.5</v>
      </c>
      <c r="I142" s="216"/>
      <c r="J142" s="217">
        <f>ROUND(I142*H142,2)</f>
        <v>0</v>
      </c>
      <c r="K142" s="213" t="s">
        <v>222</v>
      </c>
      <c r="L142" s="46"/>
      <c r="M142" s="218" t="s">
        <v>19</v>
      </c>
      <c r="N142" s="219" t="s">
        <v>46</v>
      </c>
      <c r="O142" s="86"/>
      <c r="P142" s="220">
        <f>O142*H142</f>
        <v>0</v>
      </c>
      <c r="Q142" s="220">
        <v>0.01269</v>
      </c>
      <c r="R142" s="220">
        <f>Q142*H142</f>
        <v>0.133245</v>
      </c>
      <c r="S142" s="220">
        <v>0</v>
      </c>
      <c r="T142" s="221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2" t="s">
        <v>118</v>
      </c>
      <c r="AT142" s="222" t="s">
        <v>114</v>
      </c>
      <c r="AU142" s="222" t="s">
        <v>85</v>
      </c>
      <c r="AY142" s="19" t="s">
        <v>113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9" t="s">
        <v>83</v>
      </c>
      <c r="BK142" s="223">
        <f>ROUND(I142*H142,2)</f>
        <v>0</v>
      </c>
      <c r="BL142" s="19" t="s">
        <v>118</v>
      </c>
      <c r="BM142" s="222" t="s">
        <v>270</v>
      </c>
    </row>
    <row r="143" spans="1:51" s="13" customFormat="1" ht="12">
      <c r="A143" s="13"/>
      <c r="B143" s="235"/>
      <c r="C143" s="236"/>
      <c r="D143" s="226" t="s">
        <v>127</v>
      </c>
      <c r="E143" s="237" t="s">
        <v>19</v>
      </c>
      <c r="F143" s="238" t="s">
        <v>271</v>
      </c>
      <c r="G143" s="236"/>
      <c r="H143" s="239">
        <v>10.5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127</v>
      </c>
      <c r="AU143" s="245" t="s">
        <v>85</v>
      </c>
      <c r="AV143" s="13" t="s">
        <v>85</v>
      </c>
      <c r="AW143" s="13" t="s">
        <v>37</v>
      </c>
      <c r="AX143" s="13" t="s">
        <v>75</v>
      </c>
      <c r="AY143" s="245" t="s">
        <v>113</v>
      </c>
    </row>
    <row r="144" spans="1:65" s="2" customFormat="1" ht="78" customHeight="1">
      <c r="A144" s="40"/>
      <c r="B144" s="41"/>
      <c r="C144" s="211" t="s">
        <v>153</v>
      </c>
      <c r="D144" s="211" t="s">
        <v>114</v>
      </c>
      <c r="E144" s="212" t="s">
        <v>272</v>
      </c>
      <c r="F144" s="213" t="s">
        <v>273</v>
      </c>
      <c r="G144" s="214" t="s">
        <v>190</v>
      </c>
      <c r="H144" s="215">
        <v>3.5</v>
      </c>
      <c r="I144" s="216"/>
      <c r="J144" s="217">
        <f>ROUND(I144*H144,2)</f>
        <v>0</v>
      </c>
      <c r="K144" s="213" t="s">
        <v>222</v>
      </c>
      <c r="L144" s="46"/>
      <c r="M144" s="218" t="s">
        <v>19</v>
      </c>
      <c r="N144" s="219" t="s">
        <v>46</v>
      </c>
      <c r="O144" s="86"/>
      <c r="P144" s="220">
        <f>O144*H144</f>
        <v>0</v>
      </c>
      <c r="Q144" s="220">
        <v>0.01269</v>
      </c>
      <c r="R144" s="220">
        <f>Q144*H144</f>
        <v>0.044414999999999996</v>
      </c>
      <c r="S144" s="220">
        <v>0</v>
      </c>
      <c r="T144" s="221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2" t="s">
        <v>118</v>
      </c>
      <c r="AT144" s="222" t="s">
        <v>114</v>
      </c>
      <c r="AU144" s="222" t="s">
        <v>85</v>
      </c>
      <c r="AY144" s="19" t="s">
        <v>113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9" t="s">
        <v>83</v>
      </c>
      <c r="BK144" s="223">
        <f>ROUND(I144*H144,2)</f>
        <v>0</v>
      </c>
      <c r="BL144" s="19" t="s">
        <v>118</v>
      </c>
      <c r="BM144" s="222" t="s">
        <v>274</v>
      </c>
    </row>
    <row r="145" spans="1:51" s="13" customFormat="1" ht="12">
      <c r="A145" s="13"/>
      <c r="B145" s="235"/>
      <c r="C145" s="236"/>
      <c r="D145" s="226" t="s">
        <v>127</v>
      </c>
      <c r="E145" s="237" t="s">
        <v>19</v>
      </c>
      <c r="F145" s="238" t="s">
        <v>275</v>
      </c>
      <c r="G145" s="236"/>
      <c r="H145" s="239">
        <v>3.5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127</v>
      </c>
      <c r="AU145" s="245" t="s">
        <v>85</v>
      </c>
      <c r="AV145" s="13" t="s">
        <v>85</v>
      </c>
      <c r="AW145" s="13" t="s">
        <v>37</v>
      </c>
      <c r="AX145" s="13" t="s">
        <v>75</v>
      </c>
      <c r="AY145" s="245" t="s">
        <v>113</v>
      </c>
    </row>
    <row r="146" spans="1:65" s="2" customFormat="1" ht="78" customHeight="1">
      <c r="A146" s="40"/>
      <c r="B146" s="41"/>
      <c r="C146" s="211" t="s">
        <v>158</v>
      </c>
      <c r="D146" s="211" t="s">
        <v>114</v>
      </c>
      <c r="E146" s="212" t="s">
        <v>276</v>
      </c>
      <c r="F146" s="213" t="s">
        <v>277</v>
      </c>
      <c r="G146" s="214" t="s">
        <v>190</v>
      </c>
      <c r="H146" s="215">
        <v>17.5</v>
      </c>
      <c r="I146" s="216"/>
      <c r="J146" s="217">
        <f>ROUND(I146*H146,2)</f>
        <v>0</v>
      </c>
      <c r="K146" s="213" t="s">
        <v>222</v>
      </c>
      <c r="L146" s="46"/>
      <c r="M146" s="218" t="s">
        <v>19</v>
      </c>
      <c r="N146" s="219" t="s">
        <v>46</v>
      </c>
      <c r="O146" s="86"/>
      <c r="P146" s="220">
        <f>O146*H146</f>
        <v>0</v>
      </c>
      <c r="Q146" s="220">
        <v>0.0369043</v>
      </c>
      <c r="R146" s="220">
        <f>Q146*H146</f>
        <v>0.64582525</v>
      </c>
      <c r="S146" s="220">
        <v>0</v>
      </c>
      <c r="T146" s="221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2" t="s">
        <v>118</v>
      </c>
      <c r="AT146" s="222" t="s">
        <v>114</v>
      </c>
      <c r="AU146" s="222" t="s">
        <v>85</v>
      </c>
      <c r="AY146" s="19" t="s">
        <v>113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9" t="s">
        <v>83</v>
      </c>
      <c r="BK146" s="223">
        <f>ROUND(I146*H146,2)</f>
        <v>0</v>
      </c>
      <c r="BL146" s="19" t="s">
        <v>118</v>
      </c>
      <c r="BM146" s="222" t="s">
        <v>278</v>
      </c>
    </row>
    <row r="147" spans="1:51" s="13" customFormat="1" ht="12">
      <c r="A147" s="13"/>
      <c r="B147" s="235"/>
      <c r="C147" s="236"/>
      <c r="D147" s="226" t="s">
        <v>127</v>
      </c>
      <c r="E147" s="237" t="s">
        <v>19</v>
      </c>
      <c r="F147" s="238" t="s">
        <v>279</v>
      </c>
      <c r="G147" s="236"/>
      <c r="H147" s="239">
        <v>17.5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127</v>
      </c>
      <c r="AU147" s="245" t="s">
        <v>85</v>
      </c>
      <c r="AV147" s="13" t="s">
        <v>85</v>
      </c>
      <c r="AW147" s="13" t="s">
        <v>37</v>
      </c>
      <c r="AX147" s="13" t="s">
        <v>83</v>
      </c>
      <c r="AY147" s="245" t="s">
        <v>113</v>
      </c>
    </row>
    <row r="148" spans="1:65" s="2" customFormat="1" ht="33" customHeight="1">
      <c r="A148" s="40"/>
      <c r="B148" s="41"/>
      <c r="C148" s="211" t="s">
        <v>162</v>
      </c>
      <c r="D148" s="211" t="s">
        <v>114</v>
      </c>
      <c r="E148" s="212" t="s">
        <v>280</v>
      </c>
      <c r="F148" s="213" t="s">
        <v>281</v>
      </c>
      <c r="G148" s="214" t="s">
        <v>282</v>
      </c>
      <c r="H148" s="215">
        <v>366.15</v>
      </c>
      <c r="I148" s="216"/>
      <c r="J148" s="217">
        <f>ROUND(I148*H148,2)</f>
        <v>0</v>
      </c>
      <c r="K148" s="213" t="s">
        <v>222</v>
      </c>
      <c r="L148" s="46"/>
      <c r="M148" s="218" t="s">
        <v>19</v>
      </c>
      <c r="N148" s="219" t="s">
        <v>46</v>
      </c>
      <c r="O148" s="86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2" t="s">
        <v>118</v>
      </c>
      <c r="AT148" s="222" t="s">
        <v>114</v>
      </c>
      <c r="AU148" s="222" t="s">
        <v>85</v>
      </c>
      <c r="AY148" s="19" t="s">
        <v>113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9" t="s">
        <v>83</v>
      </c>
      <c r="BK148" s="223">
        <f>ROUND(I148*H148,2)</f>
        <v>0</v>
      </c>
      <c r="BL148" s="19" t="s">
        <v>118</v>
      </c>
      <c r="BM148" s="222" t="s">
        <v>283</v>
      </c>
    </row>
    <row r="149" spans="1:51" s="13" customFormat="1" ht="12">
      <c r="A149" s="13"/>
      <c r="B149" s="235"/>
      <c r="C149" s="236"/>
      <c r="D149" s="226" t="s">
        <v>127</v>
      </c>
      <c r="E149" s="237" t="s">
        <v>19</v>
      </c>
      <c r="F149" s="238" t="s">
        <v>284</v>
      </c>
      <c r="G149" s="236"/>
      <c r="H149" s="239">
        <v>366.15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127</v>
      </c>
      <c r="AU149" s="245" t="s">
        <v>85</v>
      </c>
      <c r="AV149" s="13" t="s">
        <v>85</v>
      </c>
      <c r="AW149" s="13" t="s">
        <v>37</v>
      </c>
      <c r="AX149" s="13" t="s">
        <v>75</v>
      </c>
      <c r="AY149" s="245" t="s">
        <v>113</v>
      </c>
    </row>
    <row r="150" spans="1:65" s="2" customFormat="1" ht="33" customHeight="1">
      <c r="A150" s="40"/>
      <c r="B150" s="41"/>
      <c r="C150" s="211" t="s">
        <v>166</v>
      </c>
      <c r="D150" s="211" t="s">
        <v>114</v>
      </c>
      <c r="E150" s="212" t="s">
        <v>285</v>
      </c>
      <c r="F150" s="213" t="s">
        <v>286</v>
      </c>
      <c r="G150" s="214" t="s">
        <v>282</v>
      </c>
      <c r="H150" s="215">
        <v>196.2</v>
      </c>
      <c r="I150" s="216"/>
      <c r="J150" s="217">
        <f>ROUND(I150*H150,2)</f>
        <v>0</v>
      </c>
      <c r="K150" s="213" t="s">
        <v>222</v>
      </c>
      <c r="L150" s="46"/>
      <c r="M150" s="218" t="s">
        <v>19</v>
      </c>
      <c r="N150" s="219" t="s">
        <v>46</v>
      </c>
      <c r="O150" s="86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2" t="s">
        <v>118</v>
      </c>
      <c r="AT150" s="222" t="s">
        <v>114</v>
      </c>
      <c r="AU150" s="222" t="s">
        <v>85</v>
      </c>
      <c r="AY150" s="19" t="s">
        <v>113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9" t="s">
        <v>83</v>
      </c>
      <c r="BK150" s="223">
        <f>ROUND(I150*H150,2)</f>
        <v>0</v>
      </c>
      <c r="BL150" s="19" t="s">
        <v>118</v>
      </c>
      <c r="BM150" s="222" t="s">
        <v>287</v>
      </c>
    </row>
    <row r="151" spans="1:51" s="13" customFormat="1" ht="12">
      <c r="A151" s="13"/>
      <c r="B151" s="235"/>
      <c r="C151" s="236"/>
      <c r="D151" s="226" t="s">
        <v>127</v>
      </c>
      <c r="E151" s="237" t="s">
        <v>19</v>
      </c>
      <c r="F151" s="238" t="s">
        <v>288</v>
      </c>
      <c r="G151" s="236"/>
      <c r="H151" s="239">
        <v>196.2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127</v>
      </c>
      <c r="AU151" s="245" t="s">
        <v>85</v>
      </c>
      <c r="AV151" s="13" t="s">
        <v>85</v>
      </c>
      <c r="AW151" s="13" t="s">
        <v>37</v>
      </c>
      <c r="AX151" s="13" t="s">
        <v>75</v>
      </c>
      <c r="AY151" s="245" t="s">
        <v>113</v>
      </c>
    </row>
    <row r="152" spans="1:65" s="2" customFormat="1" ht="33" customHeight="1">
      <c r="A152" s="40"/>
      <c r="B152" s="41"/>
      <c r="C152" s="211" t="s">
        <v>170</v>
      </c>
      <c r="D152" s="211" t="s">
        <v>114</v>
      </c>
      <c r="E152" s="212" t="s">
        <v>289</v>
      </c>
      <c r="F152" s="213" t="s">
        <v>290</v>
      </c>
      <c r="G152" s="214" t="s">
        <v>282</v>
      </c>
      <c r="H152" s="215">
        <v>98.1</v>
      </c>
      <c r="I152" s="216"/>
      <c r="J152" s="217">
        <f>ROUND(I152*H152,2)</f>
        <v>0</v>
      </c>
      <c r="K152" s="213" t="s">
        <v>222</v>
      </c>
      <c r="L152" s="46"/>
      <c r="M152" s="218" t="s">
        <v>19</v>
      </c>
      <c r="N152" s="219" t="s">
        <v>46</v>
      </c>
      <c r="O152" s="86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2" t="s">
        <v>118</v>
      </c>
      <c r="AT152" s="222" t="s">
        <v>114</v>
      </c>
      <c r="AU152" s="222" t="s">
        <v>85</v>
      </c>
      <c r="AY152" s="19" t="s">
        <v>113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9" t="s">
        <v>83</v>
      </c>
      <c r="BK152" s="223">
        <f>ROUND(I152*H152,2)</f>
        <v>0</v>
      </c>
      <c r="BL152" s="19" t="s">
        <v>118</v>
      </c>
      <c r="BM152" s="222" t="s">
        <v>291</v>
      </c>
    </row>
    <row r="153" spans="1:51" s="13" customFormat="1" ht="12">
      <c r="A153" s="13"/>
      <c r="B153" s="235"/>
      <c r="C153" s="236"/>
      <c r="D153" s="226" t="s">
        <v>127</v>
      </c>
      <c r="E153" s="237" t="s">
        <v>19</v>
      </c>
      <c r="F153" s="238" t="s">
        <v>292</v>
      </c>
      <c r="G153" s="236"/>
      <c r="H153" s="239">
        <v>98.1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127</v>
      </c>
      <c r="AU153" s="245" t="s">
        <v>85</v>
      </c>
      <c r="AV153" s="13" t="s">
        <v>85</v>
      </c>
      <c r="AW153" s="13" t="s">
        <v>37</v>
      </c>
      <c r="AX153" s="13" t="s">
        <v>75</v>
      </c>
      <c r="AY153" s="245" t="s">
        <v>113</v>
      </c>
    </row>
    <row r="154" spans="1:65" s="2" customFormat="1" ht="33" customHeight="1">
      <c r="A154" s="40"/>
      <c r="B154" s="41"/>
      <c r="C154" s="211" t="s">
        <v>174</v>
      </c>
      <c r="D154" s="211" t="s">
        <v>114</v>
      </c>
      <c r="E154" s="212" t="s">
        <v>293</v>
      </c>
      <c r="F154" s="213" t="s">
        <v>294</v>
      </c>
      <c r="G154" s="214" t="s">
        <v>282</v>
      </c>
      <c r="H154" s="215">
        <v>49.05</v>
      </c>
      <c r="I154" s="216"/>
      <c r="J154" s="217">
        <f>ROUND(I154*H154,2)</f>
        <v>0</v>
      </c>
      <c r="K154" s="213" t="s">
        <v>222</v>
      </c>
      <c r="L154" s="46"/>
      <c r="M154" s="218" t="s">
        <v>19</v>
      </c>
      <c r="N154" s="219" t="s">
        <v>46</v>
      </c>
      <c r="O154" s="86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2" t="s">
        <v>118</v>
      </c>
      <c r="AT154" s="222" t="s">
        <v>114</v>
      </c>
      <c r="AU154" s="222" t="s">
        <v>85</v>
      </c>
      <c r="AY154" s="19" t="s">
        <v>113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9" t="s">
        <v>83</v>
      </c>
      <c r="BK154" s="223">
        <f>ROUND(I154*H154,2)</f>
        <v>0</v>
      </c>
      <c r="BL154" s="19" t="s">
        <v>118</v>
      </c>
      <c r="BM154" s="222" t="s">
        <v>295</v>
      </c>
    </row>
    <row r="155" spans="1:51" s="13" customFormat="1" ht="12">
      <c r="A155" s="13"/>
      <c r="B155" s="235"/>
      <c r="C155" s="236"/>
      <c r="D155" s="226" t="s">
        <v>127</v>
      </c>
      <c r="E155" s="237" t="s">
        <v>19</v>
      </c>
      <c r="F155" s="238" t="s">
        <v>296</v>
      </c>
      <c r="G155" s="236"/>
      <c r="H155" s="239">
        <v>49.05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127</v>
      </c>
      <c r="AU155" s="245" t="s">
        <v>85</v>
      </c>
      <c r="AV155" s="13" t="s">
        <v>85</v>
      </c>
      <c r="AW155" s="13" t="s">
        <v>37</v>
      </c>
      <c r="AX155" s="13" t="s">
        <v>75</v>
      </c>
      <c r="AY155" s="245" t="s">
        <v>113</v>
      </c>
    </row>
    <row r="156" spans="1:65" s="2" customFormat="1" ht="33" customHeight="1">
      <c r="A156" s="40"/>
      <c r="B156" s="41"/>
      <c r="C156" s="211" t="s">
        <v>8</v>
      </c>
      <c r="D156" s="211" t="s">
        <v>114</v>
      </c>
      <c r="E156" s="212" t="s">
        <v>297</v>
      </c>
      <c r="F156" s="213" t="s">
        <v>298</v>
      </c>
      <c r="G156" s="214" t="s">
        <v>282</v>
      </c>
      <c r="H156" s="215">
        <v>24.525</v>
      </c>
      <c r="I156" s="216"/>
      <c r="J156" s="217">
        <f>ROUND(I156*H156,2)</f>
        <v>0</v>
      </c>
      <c r="K156" s="213" t="s">
        <v>222</v>
      </c>
      <c r="L156" s="46"/>
      <c r="M156" s="218" t="s">
        <v>19</v>
      </c>
      <c r="N156" s="219" t="s">
        <v>46</v>
      </c>
      <c r="O156" s="86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2" t="s">
        <v>118</v>
      </c>
      <c r="AT156" s="222" t="s">
        <v>114</v>
      </c>
      <c r="AU156" s="222" t="s">
        <v>85</v>
      </c>
      <c r="AY156" s="19" t="s">
        <v>113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9" t="s">
        <v>83</v>
      </c>
      <c r="BK156" s="223">
        <f>ROUND(I156*H156,2)</f>
        <v>0</v>
      </c>
      <c r="BL156" s="19" t="s">
        <v>118</v>
      </c>
      <c r="BM156" s="222" t="s">
        <v>299</v>
      </c>
    </row>
    <row r="157" spans="1:51" s="13" customFormat="1" ht="12">
      <c r="A157" s="13"/>
      <c r="B157" s="235"/>
      <c r="C157" s="236"/>
      <c r="D157" s="226" t="s">
        <v>127</v>
      </c>
      <c r="E157" s="237" t="s">
        <v>19</v>
      </c>
      <c r="F157" s="238" t="s">
        <v>300</v>
      </c>
      <c r="G157" s="236"/>
      <c r="H157" s="239">
        <v>24.525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127</v>
      </c>
      <c r="AU157" s="245" t="s">
        <v>85</v>
      </c>
      <c r="AV157" s="13" t="s">
        <v>85</v>
      </c>
      <c r="AW157" s="13" t="s">
        <v>37</v>
      </c>
      <c r="AX157" s="13" t="s">
        <v>75</v>
      </c>
      <c r="AY157" s="245" t="s">
        <v>113</v>
      </c>
    </row>
    <row r="158" spans="1:65" s="2" customFormat="1" ht="33" customHeight="1">
      <c r="A158" s="40"/>
      <c r="B158" s="41"/>
      <c r="C158" s="211" t="s">
        <v>183</v>
      </c>
      <c r="D158" s="211" t="s">
        <v>114</v>
      </c>
      <c r="E158" s="212" t="s">
        <v>301</v>
      </c>
      <c r="F158" s="213" t="s">
        <v>302</v>
      </c>
      <c r="G158" s="214" t="s">
        <v>282</v>
      </c>
      <c r="H158" s="215">
        <v>96.72</v>
      </c>
      <c r="I158" s="216"/>
      <c r="J158" s="217">
        <f>ROUND(I158*H158,2)</f>
        <v>0</v>
      </c>
      <c r="K158" s="213" t="s">
        <v>222</v>
      </c>
      <c r="L158" s="46"/>
      <c r="M158" s="218" t="s">
        <v>19</v>
      </c>
      <c r="N158" s="219" t="s">
        <v>46</v>
      </c>
      <c r="O158" s="86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2" t="s">
        <v>118</v>
      </c>
      <c r="AT158" s="222" t="s">
        <v>114</v>
      </c>
      <c r="AU158" s="222" t="s">
        <v>85</v>
      </c>
      <c r="AY158" s="19" t="s">
        <v>113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9" t="s">
        <v>83</v>
      </c>
      <c r="BK158" s="223">
        <f>ROUND(I158*H158,2)</f>
        <v>0</v>
      </c>
      <c r="BL158" s="19" t="s">
        <v>118</v>
      </c>
      <c r="BM158" s="222" t="s">
        <v>303</v>
      </c>
    </row>
    <row r="159" spans="1:51" s="13" customFormat="1" ht="12">
      <c r="A159" s="13"/>
      <c r="B159" s="235"/>
      <c r="C159" s="236"/>
      <c r="D159" s="226" t="s">
        <v>127</v>
      </c>
      <c r="E159" s="237" t="s">
        <v>19</v>
      </c>
      <c r="F159" s="238" t="s">
        <v>304</v>
      </c>
      <c r="G159" s="236"/>
      <c r="H159" s="239">
        <v>96.72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127</v>
      </c>
      <c r="AU159" s="245" t="s">
        <v>85</v>
      </c>
      <c r="AV159" s="13" t="s">
        <v>85</v>
      </c>
      <c r="AW159" s="13" t="s">
        <v>37</v>
      </c>
      <c r="AX159" s="13" t="s">
        <v>75</v>
      </c>
      <c r="AY159" s="245" t="s">
        <v>113</v>
      </c>
    </row>
    <row r="160" spans="1:65" s="2" customFormat="1" ht="44.25" customHeight="1">
      <c r="A160" s="40"/>
      <c r="B160" s="41"/>
      <c r="C160" s="211" t="s">
        <v>187</v>
      </c>
      <c r="D160" s="211" t="s">
        <v>114</v>
      </c>
      <c r="E160" s="212" t="s">
        <v>305</v>
      </c>
      <c r="F160" s="213" t="s">
        <v>306</v>
      </c>
      <c r="G160" s="214" t="s">
        <v>282</v>
      </c>
      <c r="H160" s="215">
        <v>48.36</v>
      </c>
      <c r="I160" s="216"/>
      <c r="J160" s="217">
        <f>ROUND(I160*H160,2)</f>
        <v>0</v>
      </c>
      <c r="K160" s="213" t="s">
        <v>222</v>
      </c>
      <c r="L160" s="46"/>
      <c r="M160" s="218" t="s">
        <v>19</v>
      </c>
      <c r="N160" s="219" t="s">
        <v>46</v>
      </c>
      <c r="O160" s="86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2" t="s">
        <v>118</v>
      </c>
      <c r="AT160" s="222" t="s">
        <v>114</v>
      </c>
      <c r="AU160" s="222" t="s">
        <v>85</v>
      </c>
      <c r="AY160" s="19" t="s">
        <v>113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9" t="s">
        <v>83</v>
      </c>
      <c r="BK160" s="223">
        <f>ROUND(I160*H160,2)</f>
        <v>0</v>
      </c>
      <c r="BL160" s="19" t="s">
        <v>118</v>
      </c>
      <c r="BM160" s="222" t="s">
        <v>307</v>
      </c>
    </row>
    <row r="161" spans="1:51" s="13" customFormat="1" ht="12">
      <c r="A161" s="13"/>
      <c r="B161" s="235"/>
      <c r="C161" s="236"/>
      <c r="D161" s="226" t="s">
        <v>127</v>
      </c>
      <c r="E161" s="237" t="s">
        <v>19</v>
      </c>
      <c r="F161" s="238" t="s">
        <v>308</v>
      </c>
      <c r="G161" s="236"/>
      <c r="H161" s="239">
        <v>48.36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127</v>
      </c>
      <c r="AU161" s="245" t="s">
        <v>85</v>
      </c>
      <c r="AV161" s="13" t="s">
        <v>85</v>
      </c>
      <c r="AW161" s="13" t="s">
        <v>37</v>
      </c>
      <c r="AX161" s="13" t="s">
        <v>75</v>
      </c>
      <c r="AY161" s="245" t="s">
        <v>113</v>
      </c>
    </row>
    <row r="162" spans="1:65" s="2" customFormat="1" ht="33" customHeight="1">
      <c r="A162" s="40"/>
      <c r="B162" s="41"/>
      <c r="C162" s="211" t="s">
        <v>194</v>
      </c>
      <c r="D162" s="211" t="s">
        <v>114</v>
      </c>
      <c r="E162" s="212" t="s">
        <v>309</v>
      </c>
      <c r="F162" s="213" t="s">
        <v>310</v>
      </c>
      <c r="G162" s="214" t="s">
        <v>282</v>
      </c>
      <c r="H162" s="215">
        <v>24.18</v>
      </c>
      <c r="I162" s="216"/>
      <c r="J162" s="217">
        <f>ROUND(I162*H162,2)</f>
        <v>0</v>
      </c>
      <c r="K162" s="213" t="s">
        <v>222</v>
      </c>
      <c r="L162" s="46"/>
      <c r="M162" s="218" t="s">
        <v>19</v>
      </c>
      <c r="N162" s="219" t="s">
        <v>46</v>
      </c>
      <c r="O162" s="86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2" t="s">
        <v>118</v>
      </c>
      <c r="AT162" s="222" t="s">
        <v>114</v>
      </c>
      <c r="AU162" s="222" t="s">
        <v>85</v>
      </c>
      <c r="AY162" s="19" t="s">
        <v>113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9" t="s">
        <v>83</v>
      </c>
      <c r="BK162" s="223">
        <f>ROUND(I162*H162,2)</f>
        <v>0</v>
      </c>
      <c r="BL162" s="19" t="s">
        <v>118</v>
      </c>
      <c r="BM162" s="222" t="s">
        <v>311</v>
      </c>
    </row>
    <row r="163" spans="1:51" s="13" customFormat="1" ht="12">
      <c r="A163" s="13"/>
      <c r="B163" s="235"/>
      <c r="C163" s="236"/>
      <c r="D163" s="226" t="s">
        <v>127</v>
      </c>
      <c r="E163" s="237" t="s">
        <v>19</v>
      </c>
      <c r="F163" s="238" t="s">
        <v>312</v>
      </c>
      <c r="G163" s="236"/>
      <c r="H163" s="239">
        <v>24.18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127</v>
      </c>
      <c r="AU163" s="245" t="s">
        <v>85</v>
      </c>
      <c r="AV163" s="13" t="s">
        <v>85</v>
      </c>
      <c r="AW163" s="13" t="s">
        <v>37</v>
      </c>
      <c r="AX163" s="13" t="s">
        <v>75</v>
      </c>
      <c r="AY163" s="245" t="s">
        <v>113</v>
      </c>
    </row>
    <row r="164" spans="1:65" s="2" customFormat="1" ht="44.25" customHeight="1">
      <c r="A164" s="40"/>
      <c r="B164" s="41"/>
      <c r="C164" s="211" t="s">
        <v>199</v>
      </c>
      <c r="D164" s="211" t="s">
        <v>114</v>
      </c>
      <c r="E164" s="212" t="s">
        <v>313</v>
      </c>
      <c r="F164" s="213" t="s">
        <v>314</v>
      </c>
      <c r="G164" s="214" t="s">
        <v>282</v>
      </c>
      <c r="H164" s="215">
        <v>12.09</v>
      </c>
      <c r="I164" s="216"/>
      <c r="J164" s="217">
        <f>ROUND(I164*H164,2)</f>
        <v>0</v>
      </c>
      <c r="K164" s="213" t="s">
        <v>222</v>
      </c>
      <c r="L164" s="46"/>
      <c r="M164" s="218" t="s">
        <v>19</v>
      </c>
      <c r="N164" s="219" t="s">
        <v>46</v>
      </c>
      <c r="O164" s="86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2" t="s">
        <v>118</v>
      </c>
      <c r="AT164" s="222" t="s">
        <v>114</v>
      </c>
      <c r="AU164" s="222" t="s">
        <v>85</v>
      </c>
      <c r="AY164" s="19" t="s">
        <v>113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9" t="s">
        <v>83</v>
      </c>
      <c r="BK164" s="223">
        <f>ROUND(I164*H164,2)</f>
        <v>0</v>
      </c>
      <c r="BL164" s="19" t="s">
        <v>118</v>
      </c>
      <c r="BM164" s="222" t="s">
        <v>315</v>
      </c>
    </row>
    <row r="165" spans="1:51" s="13" customFormat="1" ht="12">
      <c r="A165" s="13"/>
      <c r="B165" s="235"/>
      <c r="C165" s="236"/>
      <c r="D165" s="226" t="s">
        <v>127</v>
      </c>
      <c r="E165" s="237" t="s">
        <v>19</v>
      </c>
      <c r="F165" s="238" t="s">
        <v>316</v>
      </c>
      <c r="G165" s="236"/>
      <c r="H165" s="239">
        <v>12.09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127</v>
      </c>
      <c r="AU165" s="245" t="s">
        <v>85</v>
      </c>
      <c r="AV165" s="13" t="s">
        <v>85</v>
      </c>
      <c r="AW165" s="13" t="s">
        <v>37</v>
      </c>
      <c r="AX165" s="13" t="s">
        <v>75</v>
      </c>
      <c r="AY165" s="245" t="s">
        <v>113</v>
      </c>
    </row>
    <row r="166" spans="1:65" s="2" customFormat="1" ht="21.75" customHeight="1">
      <c r="A166" s="40"/>
      <c r="B166" s="41"/>
      <c r="C166" s="211" t="s">
        <v>317</v>
      </c>
      <c r="D166" s="211" t="s">
        <v>114</v>
      </c>
      <c r="E166" s="212" t="s">
        <v>318</v>
      </c>
      <c r="F166" s="213" t="s">
        <v>319</v>
      </c>
      <c r="G166" s="214" t="s">
        <v>133</v>
      </c>
      <c r="H166" s="215">
        <v>78</v>
      </c>
      <c r="I166" s="216"/>
      <c r="J166" s="217">
        <f>ROUND(I166*H166,2)</f>
        <v>0</v>
      </c>
      <c r="K166" s="213" t="s">
        <v>222</v>
      </c>
      <c r="L166" s="46"/>
      <c r="M166" s="218" t="s">
        <v>19</v>
      </c>
      <c r="N166" s="219" t="s">
        <v>46</v>
      </c>
      <c r="O166" s="86"/>
      <c r="P166" s="220">
        <f>O166*H166</f>
        <v>0</v>
      </c>
      <c r="Q166" s="220">
        <v>0.00201</v>
      </c>
      <c r="R166" s="220">
        <f>Q166*H166</f>
        <v>0.15678</v>
      </c>
      <c r="S166" s="220">
        <v>0</v>
      </c>
      <c r="T166" s="221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2" t="s">
        <v>118</v>
      </c>
      <c r="AT166" s="222" t="s">
        <v>114</v>
      </c>
      <c r="AU166" s="222" t="s">
        <v>85</v>
      </c>
      <c r="AY166" s="19" t="s">
        <v>113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9" t="s">
        <v>83</v>
      </c>
      <c r="BK166" s="223">
        <f>ROUND(I166*H166,2)</f>
        <v>0</v>
      </c>
      <c r="BL166" s="19" t="s">
        <v>118</v>
      </c>
      <c r="BM166" s="222" t="s">
        <v>320</v>
      </c>
    </row>
    <row r="167" spans="1:51" s="12" customFormat="1" ht="12">
      <c r="A167" s="12"/>
      <c r="B167" s="224"/>
      <c r="C167" s="225"/>
      <c r="D167" s="226" t="s">
        <v>127</v>
      </c>
      <c r="E167" s="227" t="s">
        <v>19</v>
      </c>
      <c r="F167" s="228" t="s">
        <v>241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127</v>
      </c>
      <c r="AU167" s="234" t="s">
        <v>85</v>
      </c>
      <c r="AV167" s="12" t="s">
        <v>83</v>
      </c>
      <c r="AW167" s="12" t="s">
        <v>37</v>
      </c>
      <c r="AX167" s="12" t="s">
        <v>75</v>
      </c>
      <c r="AY167" s="234" t="s">
        <v>113</v>
      </c>
    </row>
    <row r="168" spans="1:51" s="13" customFormat="1" ht="12">
      <c r="A168" s="13"/>
      <c r="B168" s="235"/>
      <c r="C168" s="236"/>
      <c r="D168" s="226" t="s">
        <v>127</v>
      </c>
      <c r="E168" s="237" t="s">
        <v>19</v>
      </c>
      <c r="F168" s="238" t="s">
        <v>321</v>
      </c>
      <c r="G168" s="236"/>
      <c r="H168" s="239">
        <v>42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127</v>
      </c>
      <c r="AU168" s="245" t="s">
        <v>85</v>
      </c>
      <c r="AV168" s="13" t="s">
        <v>85</v>
      </c>
      <c r="AW168" s="13" t="s">
        <v>37</v>
      </c>
      <c r="AX168" s="13" t="s">
        <v>75</v>
      </c>
      <c r="AY168" s="245" t="s">
        <v>113</v>
      </c>
    </row>
    <row r="169" spans="1:51" s="12" customFormat="1" ht="12">
      <c r="A169" s="12"/>
      <c r="B169" s="224"/>
      <c r="C169" s="225"/>
      <c r="D169" s="226" t="s">
        <v>127</v>
      </c>
      <c r="E169" s="227" t="s">
        <v>19</v>
      </c>
      <c r="F169" s="228" t="s">
        <v>225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4" t="s">
        <v>127</v>
      </c>
      <c r="AU169" s="234" t="s">
        <v>85</v>
      </c>
      <c r="AV169" s="12" t="s">
        <v>83</v>
      </c>
      <c r="AW169" s="12" t="s">
        <v>37</v>
      </c>
      <c r="AX169" s="12" t="s">
        <v>75</v>
      </c>
      <c r="AY169" s="234" t="s">
        <v>113</v>
      </c>
    </row>
    <row r="170" spans="1:51" s="13" customFormat="1" ht="12">
      <c r="A170" s="13"/>
      <c r="B170" s="235"/>
      <c r="C170" s="236"/>
      <c r="D170" s="226" t="s">
        <v>127</v>
      </c>
      <c r="E170" s="237" t="s">
        <v>19</v>
      </c>
      <c r="F170" s="238" t="s">
        <v>322</v>
      </c>
      <c r="G170" s="236"/>
      <c r="H170" s="239">
        <v>36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127</v>
      </c>
      <c r="AU170" s="245" t="s">
        <v>85</v>
      </c>
      <c r="AV170" s="13" t="s">
        <v>85</v>
      </c>
      <c r="AW170" s="13" t="s">
        <v>37</v>
      </c>
      <c r="AX170" s="13" t="s">
        <v>75</v>
      </c>
      <c r="AY170" s="245" t="s">
        <v>113</v>
      </c>
    </row>
    <row r="171" spans="1:65" s="2" customFormat="1" ht="21.75" customHeight="1">
      <c r="A171" s="40"/>
      <c r="B171" s="41"/>
      <c r="C171" s="211" t="s">
        <v>7</v>
      </c>
      <c r="D171" s="211" t="s">
        <v>114</v>
      </c>
      <c r="E171" s="212" t="s">
        <v>323</v>
      </c>
      <c r="F171" s="213" t="s">
        <v>324</v>
      </c>
      <c r="G171" s="214" t="s">
        <v>133</v>
      </c>
      <c r="H171" s="215">
        <v>195</v>
      </c>
      <c r="I171" s="216"/>
      <c r="J171" s="217">
        <f>ROUND(I171*H171,2)</f>
        <v>0</v>
      </c>
      <c r="K171" s="213" t="s">
        <v>222</v>
      </c>
      <c r="L171" s="46"/>
      <c r="M171" s="218" t="s">
        <v>19</v>
      </c>
      <c r="N171" s="219" t="s">
        <v>46</v>
      </c>
      <c r="O171" s="86"/>
      <c r="P171" s="220">
        <f>O171*H171</f>
        <v>0</v>
      </c>
      <c r="Q171" s="220">
        <v>0.00208</v>
      </c>
      <c r="R171" s="220">
        <f>Q171*H171</f>
        <v>0.40559999999999996</v>
      </c>
      <c r="S171" s="220">
        <v>0</v>
      </c>
      <c r="T171" s="221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2" t="s">
        <v>118</v>
      </c>
      <c r="AT171" s="222" t="s">
        <v>114</v>
      </c>
      <c r="AU171" s="222" t="s">
        <v>85</v>
      </c>
      <c r="AY171" s="19" t="s">
        <v>113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9" t="s">
        <v>83</v>
      </c>
      <c r="BK171" s="223">
        <f>ROUND(I171*H171,2)</f>
        <v>0</v>
      </c>
      <c r="BL171" s="19" t="s">
        <v>118</v>
      </c>
      <c r="BM171" s="222" t="s">
        <v>325</v>
      </c>
    </row>
    <row r="172" spans="1:51" s="13" customFormat="1" ht="12">
      <c r="A172" s="13"/>
      <c r="B172" s="235"/>
      <c r="C172" s="236"/>
      <c r="D172" s="226" t="s">
        <v>127</v>
      </c>
      <c r="E172" s="237" t="s">
        <v>19</v>
      </c>
      <c r="F172" s="238" t="s">
        <v>326</v>
      </c>
      <c r="G172" s="236"/>
      <c r="H172" s="239">
        <v>195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127</v>
      </c>
      <c r="AU172" s="245" t="s">
        <v>85</v>
      </c>
      <c r="AV172" s="13" t="s">
        <v>85</v>
      </c>
      <c r="AW172" s="13" t="s">
        <v>37</v>
      </c>
      <c r="AX172" s="13" t="s">
        <v>75</v>
      </c>
      <c r="AY172" s="245" t="s">
        <v>113</v>
      </c>
    </row>
    <row r="173" spans="1:65" s="2" customFormat="1" ht="33" customHeight="1">
      <c r="A173" s="40"/>
      <c r="B173" s="41"/>
      <c r="C173" s="211" t="s">
        <v>327</v>
      </c>
      <c r="D173" s="211" t="s">
        <v>114</v>
      </c>
      <c r="E173" s="212" t="s">
        <v>328</v>
      </c>
      <c r="F173" s="213" t="s">
        <v>329</v>
      </c>
      <c r="G173" s="214" t="s">
        <v>133</v>
      </c>
      <c r="H173" s="215">
        <v>78</v>
      </c>
      <c r="I173" s="216"/>
      <c r="J173" s="217">
        <f>ROUND(I173*H173,2)</f>
        <v>0</v>
      </c>
      <c r="K173" s="213" t="s">
        <v>222</v>
      </c>
      <c r="L173" s="46"/>
      <c r="M173" s="218" t="s">
        <v>19</v>
      </c>
      <c r="N173" s="219" t="s">
        <v>46</v>
      </c>
      <c r="O173" s="86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2" t="s">
        <v>118</v>
      </c>
      <c r="AT173" s="222" t="s">
        <v>114</v>
      </c>
      <c r="AU173" s="222" t="s">
        <v>85</v>
      </c>
      <c r="AY173" s="19" t="s">
        <v>113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9" t="s">
        <v>83</v>
      </c>
      <c r="BK173" s="223">
        <f>ROUND(I173*H173,2)</f>
        <v>0</v>
      </c>
      <c r="BL173" s="19" t="s">
        <v>118</v>
      </c>
      <c r="BM173" s="222" t="s">
        <v>330</v>
      </c>
    </row>
    <row r="174" spans="1:65" s="2" customFormat="1" ht="33" customHeight="1">
      <c r="A174" s="40"/>
      <c r="B174" s="41"/>
      <c r="C174" s="211" t="s">
        <v>331</v>
      </c>
      <c r="D174" s="211" t="s">
        <v>114</v>
      </c>
      <c r="E174" s="212" t="s">
        <v>332</v>
      </c>
      <c r="F174" s="213" t="s">
        <v>333</v>
      </c>
      <c r="G174" s="214" t="s">
        <v>133</v>
      </c>
      <c r="H174" s="215">
        <v>195</v>
      </c>
      <c r="I174" s="216"/>
      <c r="J174" s="217">
        <f>ROUND(I174*H174,2)</f>
        <v>0</v>
      </c>
      <c r="K174" s="213" t="s">
        <v>222</v>
      </c>
      <c r="L174" s="46"/>
      <c r="M174" s="218" t="s">
        <v>19</v>
      </c>
      <c r="N174" s="219" t="s">
        <v>46</v>
      </c>
      <c r="O174" s="86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2" t="s">
        <v>118</v>
      </c>
      <c r="AT174" s="222" t="s">
        <v>114</v>
      </c>
      <c r="AU174" s="222" t="s">
        <v>85</v>
      </c>
      <c r="AY174" s="19" t="s">
        <v>113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9" t="s">
        <v>83</v>
      </c>
      <c r="BK174" s="223">
        <f>ROUND(I174*H174,2)</f>
        <v>0</v>
      </c>
      <c r="BL174" s="19" t="s">
        <v>118</v>
      </c>
      <c r="BM174" s="222" t="s">
        <v>334</v>
      </c>
    </row>
    <row r="175" spans="1:65" s="2" customFormat="1" ht="21.75" customHeight="1">
      <c r="A175" s="40"/>
      <c r="B175" s="41"/>
      <c r="C175" s="211" t="s">
        <v>335</v>
      </c>
      <c r="D175" s="211" t="s">
        <v>114</v>
      </c>
      <c r="E175" s="212" t="s">
        <v>336</v>
      </c>
      <c r="F175" s="213" t="s">
        <v>337</v>
      </c>
      <c r="G175" s="214" t="s">
        <v>133</v>
      </c>
      <c r="H175" s="215">
        <v>42</v>
      </c>
      <c r="I175" s="216"/>
      <c r="J175" s="217">
        <f>ROUND(I175*H175,2)</f>
        <v>0</v>
      </c>
      <c r="K175" s="213" t="s">
        <v>222</v>
      </c>
      <c r="L175" s="46"/>
      <c r="M175" s="218" t="s">
        <v>19</v>
      </c>
      <c r="N175" s="219" t="s">
        <v>46</v>
      </c>
      <c r="O175" s="86"/>
      <c r="P175" s="220">
        <f>O175*H175</f>
        <v>0</v>
      </c>
      <c r="Q175" s="220">
        <v>0.00149</v>
      </c>
      <c r="R175" s="220">
        <f>Q175*H175</f>
        <v>0.06258</v>
      </c>
      <c r="S175" s="220">
        <v>0</v>
      </c>
      <c r="T175" s="221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2" t="s">
        <v>118</v>
      </c>
      <c r="AT175" s="222" t="s">
        <v>114</v>
      </c>
      <c r="AU175" s="222" t="s">
        <v>85</v>
      </c>
      <c r="AY175" s="19" t="s">
        <v>113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9" t="s">
        <v>83</v>
      </c>
      <c r="BK175" s="223">
        <f>ROUND(I175*H175,2)</f>
        <v>0</v>
      </c>
      <c r="BL175" s="19" t="s">
        <v>118</v>
      </c>
      <c r="BM175" s="222" t="s">
        <v>338</v>
      </c>
    </row>
    <row r="176" spans="1:51" s="13" customFormat="1" ht="12">
      <c r="A176" s="13"/>
      <c r="B176" s="235"/>
      <c r="C176" s="236"/>
      <c r="D176" s="226" t="s">
        <v>127</v>
      </c>
      <c r="E176" s="237" t="s">
        <v>19</v>
      </c>
      <c r="F176" s="238" t="s">
        <v>339</v>
      </c>
      <c r="G176" s="236"/>
      <c r="H176" s="239">
        <v>42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127</v>
      </c>
      <c r="AU176" s="245" t="s">
        <v>85</v>
      </c>
      <c r="AV176" s="13" t="s">
        <v>85</v>
      </c>
      <c r="AW176" s="13" t="s">
        <v>37</v>
      </c>
      <c r="AX176" s="13" t="s">
        <v>75</v>
      </c>
      <c r="AY176" s="245" t="s">
        <v>113</v>
      </c>
    </row>
    <row r="177" spans="1:65" s="2" customFormat="1" ht="21.75" customHeight="1">
      <c r="A177" s="40"/>
      <c r="B177" s="41"/>
      <c r="C177" s="211" t="s">
        <v>340</v>
      </c>
      <c r="D177" s="211" t="s">
        <v>114</v>
      </c>
      <c r="E177" s="212" t="s">
        <v>341</v>
      </c>
      <c r="F177" s="213" t="s">
        <v>342</v>
      </c>
      <c r="G177" s="214" t="s">
        <v>133</v>
      </c>
      <c r="H177" s="215">
        <v>195</v>
      </c>
      <c r="I177" s="216"/>
      <c r="J177" s="217">
        <f>ROUND(I177*H177,2)</f>
        <v>0</v>
      </c>
      <c r="K177" s="213" t="s">
        <v>222</v>
      </c>
      <c r="L177" s="46"/>
      <c r="M177" s="218" t="s">
        <v>19</v>
      </c>
      <c r="N177" s="219" t="s">
        <v>46</v>
      </c>
      <c r="O177" s="86"/>
      <c r="P177" s="220">
        <f>O177*H177</f>
        <v>0</v>
      </c>
      <c r="Q177" s="220">
        <v>0.00149</v>
      </c>
      <c r="R177" s="220">
        <f>Q177*H177</f>
        <v>0.29055</v>
      </c>
      <c r="S177" s="220">
        <v>0</v>
      </c>
      <c r="T177" s="221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2" t="s">
        <v>118</v>
      </c>
      <c r="AT177" s="222" t="s">
        <v>114</v>
      </c>
      <c r="AU177" s="222" t="s">
        <v>85</v>
      </c>
      <c r="AY177" s="19" t="s">
        <v>113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9" t="s">
        <v>83</v>
      </c>
      <c r="BK177" s="223">
        <f>ROUND(I177*H177,2)</f>
        <v>0</v>
      </c>
      <c r="BL177" s="19" t="s">
        <v>118</v>
      </c>
      <c r="BM177" s="222" t="s">
        <v>343</v>
      </c>
    </row>
    <row r="178" spans="1:51" s="13" customFormat="1" ht="12">
      <c r="A178" s="13"/>
      <c r="B178" s="235"/>
      <c r="C178" s="236"/>
      <c r="D178" s="226" t="s">
        <v>127</v>
      </c>
      <c r="E178" s="237" t="s">
        <v>19</v>
      </c>
      <c r="F178" s="238" t="s">
        <v>344</v>
      </c>
      <c r="G178" s="236"/>
      <c r="H178" s="239">
        <v>195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127</v>
      </c>
      <c r="AU178" s="245" t="s">
        <v>85</v>
      </c>
      <c r="AV178" s="13" t="s">
        <v>85</v>
      </c>
      <c r="AW178" s="13" t="s">
        <v>37</v>
      </c>
      <c r="AX178" s="13" t="s">
        <v>75</v>
      </c>
      <c r="AY178" s="245" t="s">
        <v>113</v>
      </c>
    </row>
    <row r="179" spans="1:65" s="2" customFormat="1" ht="33" customHeight="1">
      <c r="A179" s="40"/>
      <c r="B179" s="41"/>
      <c r="C179" s="211" t="s">
        <v>345</v>
      </c>
      <c r="D179" s="211" t="s">
        <v>114</v>
      </c>
      <c r="E179" s="212" t="s">
        <v>346</v>
      </c>
      <c r="F179" s="213" t="s">
        <v>347</v>
      </c>
      <c r="G179" s="214" t="s">
        <v>133</v>
      </c>
      <c r="H179" s="215">
        <v>42</v>
      </c>
      <c r="I179" s="216"/>
      <c r="J179" s="217">
        <f>ROUND(I179*H179,2)</f>
        <v>0</v>
      </c>
      <c r="K179" s="213" t="s">
        <v>222</v>
      </c>
      <c r="L179" s="46"/>
      <c r="M179" s="218" t="s">
        <v>19</v>
      </c>
      <c r="N179" s="219" t="s">
        <v>46</v>
      </c>
      <c r="O179" s="86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2" t="s">
        <v>118</v>
      </c>
      <c r="AT179" s="222" t="s">
        <v>114</v>
      </c>
      <c r="AU179" s="222" t="s">
        <v>85</v>
      </c>
      <c r="AY179" s="19" t="s">
        <v>113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9" t="s">
        <v>83</v>
      </c>
      <c r="BK179" s="223">
        <f>ROUND(I179*H179,2)</f>
        <v>0</v>
      </c>
      <c r="BL179" s="19" t="s">
        <v>118</v>
      </c>
      <c r="BM179" s="222" t="s">
        <v>348</v>
      </c>
    </row>
    <row r="180" spans="1:65" s="2" customFormat="1" ht="33" customHeight="1">
      <c r="A180" s="40"/>
      <c r="B180" s="41"/>
      <c r="C180" s="211" t="s">
        <v>349</v>
      </c>
      <c r="D180" s="211" t="s">
        <v>114</v>
      </c>
      <c r="E180" s="212" t="s">
        <v>350</v>
      </c>
      <c r="F180" s="213" t="s">
        <v>351</v>
      </c>
      <c r="G180" s="214" t="s">
        <v>133</v>
      </c>
      <c r="H180" s="215">
        <v>195</v>
      </c>
      <c r="I180" s="216"/>
      <c r="J180" s="217">
        <f>ROUND(I180*H180,2)</f>
        <v>0</v>
      </c>
      <c r="K180" s="213" t="s">
        <v>222</v>
      </c>
      <c r="L180" s="46"/>
      <c r="M180" s="218" t="s">
        <v>19</v>
      </c>
      <c r="N180" s="219" t="s">
        <v>46</v>
      </c>
      <c r="O180" s="86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2" t="s">
        <v>118</v>
      </c>
      <c r="AT180" s="222" t="s">
        <v>114</v>
      </c>
      <c r="AU180" s="222" t="s">
        <v>85</v>
      </c>
      <c r="AY180" s="19" t="s">
        <v>113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9" t="s">
        <v>83</v>
      </c>
      <c r="BK180" s="223">
        <f>ROUND(I180*H180,2)</f>
        <v>0</v>
      </c>
      <c r="BL180" s="19" t="s">
        <v>118</v>
      </c>
      <c r="BM180" s="222" t="s">
        <v>352</v>
      </c>
    </row>
    <row r="181" spans="1:65" s="2" customFormat="1" ht="21.75" customHeight="1">
      <c r="A181" s="40"/>
      <c r="B181" s="41"/>
      <c r="C181" s="211" t="s">
        <v>353</v>
      </c>
      <c r="D181" s="211" t="s">
        <v>114</v>
      </c>
      <c r="E181" s="212" t="s">
        <v>354</v>
      </c>
      <c r="F181" s="213" t="s">
        <v>355</v>
      </c>
      <c r="G181" s="214" t="s">
        <v>282</v>
      </c>
      <c r="H181" s="215">
        <v>31.5</v>
      </c>
      <c r="I181" s="216"/>
      <c r="J181" s="217">
        <f>ROUND(I181*H181,2)</f>
        <v>0</v>
      </c>
      <c r="K181" s="213" t="s">
        <v>222</v>
      </c>
      <c r="L181" s="46"/>
      <c r="M181" s="218" t="s">
        <v>19</v>
      </c>
      <c r="N181" s="219" t="s">
        <v>46</v>
      </c>
      <c r="O181" s="86"/>
      <c r="P181" s="220">
        <f>O181*H181</f>
        <v>0</v>
      </c>
      <c r="Q181" s="220">
        <v>0.00136</v>
      </c>
      <c r="R181" s="220">
        <f>Q181*H181</f>
        <v>0.04284</v>
      </c>
      <c r="S181" s="220">
        <v>0</v>
      </c>
      <c r="T181" s="221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2" t="s">
        <v>118</v>
      </c>
      <c r="AT181" s="222" t="s">
        <v>114</v>
      </c>
      <c r="AU181" s="222" t="s">
        <v>85</v>
      </c>
      <c r="AY181" s="19" t="s">
        <v>113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9" t="s">
        <v>83</v>
      </c>
      <c r="BK181" s="223">
        <f>ROUND(I181*H181,2)</f>
        <v>0</v>
      </c>
      <c r="BL181" s="19" t="s">
        <v>118</v>
      </c>
      <c r="BM181" s="222" t="s">
        <v>356</v>
      </c>
    </row>
    <row r="182" spans="1:51" s="13" customFormat="1" ht="12">
      <c r="A182" s="13"/>
      <c r="B182" s="235"/>
      <c r="C182" s="236"/>
      <c r="D182" s="226" t="s">
        <v>127</v>
      </c>
      <c r="E182" s="237" t="s">
        <v>19</v>
      </c>
      <c r="F182" s="238" t="s">
        <v>357</v>
      </c>
      <c r="G182" s="236"/>
      <c r="H182" s="239">
        <v>31.5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127</v>
      </c>
      <c r="AU182" s="245" t="s">
        <v>85</v>
      </c>
      <c r="AV182" s="13" t="s">
        <v>85</v>
      </c>
      <c r="AW182" s="13" t="s">
        <v>37</v>
      </c>
      <c r="AX182" s="13" t="s">
        <v>75</v>
      </c>
      <c r="AY182" s="245" t="s">
        <v>113</v>
      </c>
    </row>
    <row r="183" spans="1:65" s="2" customFormat="1" ht="21.75" customHeight="1">
      <c r="A183" s="40"/>
      <c r="B183" s="41"/>
      <c r="C183" s="211" t="s">
        <v>358</v>
      </c>
      <c r="D183" s="211" t="s">
        <v>114</v>
      </c>
      <c r="E183" s="212" t="s">
        <v>359</v>
      </c>
      <c r="F183" s="213" t="s">
        <v>360</v>
      </c>
      <c r="G183" s="214" t="s">
        <v>282</v>
      </c>
      <c r="H183" s="215">
        <v>234</v>
      </c>
      <c r="I183" s="216"/>
      <c r="J183" s="217">
        <f>ROUND(I183*H183,2)</f>
        <v>0</v>
      </c>
      <c r="K183" s="213" t="s">
        <v>222</v>
      </c>
      <c r="L183" s="46"/>
      <c r="M183" s="218" t="s">
        <v>19</v>
      </c>
      <c r="N183" s="219" t="s">
        <v>46</v>
      </c>
      <c r="O183" s="86"/>
      <c r="P183" s="220">
        <f>O183*H183</f>
        <v>0</v>
      </c>
      <c r="Q183" s="220">
        <v>0.00139</v>
      </c>
      <c r="R183" s="220">
        <f>Q183*H183</f>
        <v>0.32526</v>
      </c>
      <c r="S183" s="220">
        <v>0</v>
      </c>
      <c r="T183" s="221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2" t="s">
        <v>118</v>
      </c>
      <c r="AT183" s="222" t="s">
        <v>114</v>
      </c>
      <c r="AU183" s="222" t="s">
        <v>85</v>
      </c>
      <c r="AY183" s="19" t="s">
        <v>113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9" t="s">
        <v>83</v>
      </c>
      <c r="BK183" s="223">
        <f>ROUND(I183*H183,2)</f>
        <v>0</v>
      </c>
      <c r="BL183" s="19" t="s">
        <v>118</v>
      </c>
      <c r="BM183" s="222" t="s">
        <v>361</v>
      </c>
    </row>
    <row r="184" spans="1:51" s="13" customFormat="1" ht="12">
      <c r="A184" s="13"/>
      <c r="B184" s="235"/>
      <c r="C184" s="236"/>
      <c r="D184" s="226" t="s">
        <v>127</v>
      </c>
      <c r="E184" s="237" t="s">
        <v>19</v>
      </c>
      <c r="F184" s="238" t="s">
        <v>362</v>
      </c>
      <c r="G184" s="236"/>
      <c r="H184" s="239">
        <v>234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127</v>
      </c>
      <c r="AU184" s="245" t="s">
        <v>85</v>
      </c>
      <c r="AV184" s="13" t="s">
        <v>85</v>
      </c>
      <c r="AW184" s="13" t="s">
        <v>37</v>
      </c>
      <c r="AX184" s="13" t="s">
        <v>75</v>
      </c>
      <c r="AY184" s="245" t="s">
        <v>113</v>
      </c>
    </row>
    <row r="185" spans="1:65" s="2" customFormat="1" ht="33" customHeight="1">
      <c r="A185" s="40"/>
      <c r="B185" s="41"/>
      <c r="C185" s="211" t="s">
        <v>363</v>
      </c>
      <c r="D185" s="211" t="s">
        <v>114</v>
      </c>
      <c r="E185" s="212" t="s">
        <v>364</v>
      </c>
      <c r="F185" s="213" t="s">
        <v>365</v>
      </c>
      <c r="G185" s="214" t="s">
        <v>282</v>
      </c>
      <c r="H185" s="215">
        <v>31.5</v>
      </c>
      <c r="I185" s="216"/>
      <c r="J185" s="217">
        <f>ROUND(I185*H185,2)</f>
        <v>0</v>
      </c>
      <c r="K185" s="213" t="s">
        <v>222</v>
      </c>
      <c r="L185" s="46"/>
      <c r="M185" s="218" t="s">
        <v>19</v>
      </c>
      <c r="N185" s="219" t="s">
        <v>46</v>
      </c>
      <c r="O185" s="86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2" t="s">
        <v>118</v>
      </c>
      <c r="AT185" s="222" t="s">
        <v>114</v>
      </c>
      <c r="AU185" s="222" t="s">
        <v>85</v>
      </c>
      <c r="AY185" s="19" t="s">
        <v>113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9" t="s">
        <v>83</v>
      </c>
      <c r="BK185" s="223">
        <f>ROUND(I185*H185,2)</f>
        <v>0</v>
      </c>
      <c r="BL185" s="19" t="s">
        <v>118</v>
      </c>
      <c r="BM185" s="222" t="s">
        <v>366</v>
      </c>
    </row>
    <row r="186" spans="1:65" s="2" customFormat="1" ht="33" customHeight="1">
      <c r="A186" s="40"/>
      <c r="B186" s="41"/>
      <c r="C186" s="211" t="s">
        <v>367</v>
      </c>
      <c r="D186" s="211" t="s">
        <v>114</v>
      </c>
      <c r="E186" s="212" t="s">
        <v>368</v>
      </c>
      <c r="F186" s="213" t="s">
        <v>369</v>
      </c>
      <c r="G186" s="214" t="s">
        <v>282</v>
      </c>
      <c r="H186" s="215">
        <v>234</v>
      </c>
      <c r="I186" s="216"/>
      <c r="J186" s="217">
        <f>ROUND(I186*H186,2)</f>
        <v>0</v>
      </c>
      <c r="K186" s="213" t="s">
        <v>222</v>
      </c>
      <c r="L186" s="46"/>
      <c r="M186" s="218" t="s">
        <v>19</v>
      </c>
      <c r="N186" s="219" t="s">
        <v>46</v>
      </c>
      <c r="O186" s="86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2" t="s">
        <v>118</v>
      </c>
      <c r="AT186" s="222" t="s">
        <v>114</v>
      </c>
      <c r="AU186" s="222" t="s">
        <v>85</v>
      </c>
      <c r="AY186" s="19" t="s">
        <v>113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9" t="s">
        <v>83</v>
      </c>
      <c r="BK186" s="223">
        <f>ROUND(I186*H186,2)</f>
        <v>0</v>
      </c>
      <c r="BL186" s="19" t="s">
        <v>118</v>
      </c>
      <c r="BM186" s="222" t="s">
        <v>370</v>
      </c>
    </row>
    <row r="187" spans="1:65" s="2" customFormat="1" ht="44.25" customHeight="1">
      <c r="A187" s="40"/>
      <c r="B187" s="41"/>
      <c r="C187" s="211" t="s">
        <v>371</v>
      </c>
      <c r="D187" s="211" t="s">
        <v>114</v>
      </c>
      <c r="E187" s="212" t="s">
        <v>372</v>
      </c>
      <c r="F187" s="213" t="s">
        <v>373</v>
      </c>
      <c r="G187" s="214" t="s">
        <v>282</v>
      </c>
      <c r="H187" s="215">
        <v>366.15</v>
      </c>
      <c r="I187" s="216"/>
      <c r="J187" s="217">
        <f>ROUND(I187*H187,2)</f>
        <v>0</v>
      </c>
      <c r="K187" s="213" t="s">
        <v>222</v>
      </c>
      <c r="L187" s="46"/>
      <c r="M187" s="218" t="s">
        <v>19</v>
      </c>
      <c r="N187" s="219" t="s">
        <v>46</v>
      </c>
      <c r="O187" s="86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2" t="s">
        <v>118</v>
      </c>
      <c r="AT187" s="222" t="s">
        <v>114</v>
      </c>
      <c r="AU187" s="222" t="s">
        <v>85</v>
      </c>
      <c r="AY187" s="19" t="s">
        <v>113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9" t="s">
        <v>83</v>
      </c>
      <c r="BK187" s="223">
        <f>ROUND(I187*H187,2)</f>
        <v>0</v>
      </c>
      <c r="BL187" s="19" t="s">
        <v>118</v>
      </c>
      <c r="BM187" s="222" t="s">
        <v>374</v>
      </c>
    </row>
    <row r="188" spans="1:65" s="2" customFormat="1" ht="44.25" customHeight="1">
      <c r="A188" s="40"/>
      <c r="B188" s="41"/>
      <c r="C188" s="211" t="s">
        <v>375</v>
      </c>
      <c r="D188" s="211" t="s">
        <v>114</v>
      </c>
      <c r="E188" s="212" t="s">
        <v>376</v>
      </c>
      <c r="F188" s="213" t="s">
        <v>377</v>
      </c>
      <c r="G188" s="214" t="s">
        <v>282</v>
      </c>
      <c r="H188" s="215">
        <v>326.742</v>
      </c>
      <c r="I188" s="216"/>
      <c r="J188" s="217">
        <f>ROUND(I188*H188,2)</f>
        <v>0</v>
      </c>
      <c r="K188" s="213" t="s">
        <v>19</v>
      </c>
      <c r="L188" s="46"/>
      <c r="M188" s="218" t="s">
        <v>19</v>
      </c>
      <c r="N188" s="219" t="s">
        <v>46</v>
      </c>
      <c r="O188" s="86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2" t="s">
        <v>118</v>
      </c>
      <c r="AT188" s="222" t="s">
        <v>114</v>
      </c>
      <c r="AU188" s="222" t="s">
        <v>85</v>
      </c>
      <c r="AY188" s="19" t="s">
        <v>113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9" t="s">
        <v>83</v>
      </c>
      <c r="BK188" s="223">
        <f>ROUND(I188*H188,2)</f>
        <v>0</v>
      </c>
      <c r="BL188" s="19" t="s">
        <v>118</v>
      </c>
      <c r="BM188" s="222" t="s">
        <v>378</v>
      </c>
    </row>
    <row r="189" spans="1:51" s="12" customFormat="1" ht="12">
      <c r="A189" s="12"/>
      <c r="B189" s="224"/>
      <c r="C189" s="225"/>
      <c r="D189" s="226" t="s">
        <v>127</v>
      </c>
      <c r="E189" s="227" t="s">
        <v>19</v>
      </c>
      <c r="F189" s="228" t="s">
        <v>379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4" t="s">
        <v>127</v>
      </c>
      <c r="AU189" s="234" t="s">
        <v>85</v>
      </c>
      <c r="AV189" s="12" t="s">
        <v>83</v>
      </c>
      <c r="AW189" s="12" t="s">
        <v>37</v>
      </c>
      <c r="AX189" s="12" t="s">
        <v>75</v>
      </c>
      <c r="AY189" s="234" t="s">
        <v>113</v>
      </c>
    </row>
    <row r="190" spans="1:51" s="13" customFormat="1" ht="12">
      <c r="A190" s="13"/>
      <c r="B190" s="235"/>
      <c r="C190" s="236"/>
      <c r="D190" s="226" t="s">
        <v>127</v>
      </c>
      <c r="E190" s="237" t="s">
        <v>19</v>
      </c>
      <c r="F190" s="238" t="s">
        <v>380</v>
      </c>
      <c r="G190" s="236"/>
      <c r="H190" s="239">
        <v>326.742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127</v>
      </c>
      <c r="AU190" s="245" t="s">
        <v>85</v>
      </c>
      <c r="AV190" s="13" t="s">
        <v>85</v>
      </c>
      <c r="AW190" s="13" t="s">
        <v>37</v>
      </c>
      <c r="AX190" s="13" t="s">
        <v>75</v>
      </c>
      <c r="AY190" s="245" t="s">
        <v>113</v>
      </c>
    </row>
    <row r="191" spans="1:65" s="2" customFormat="1" ht="44.25" customHeight="1">
      <c r="A191" s="40"/>
      <c r="B191" s="41"/>
      <c r="C191" s="211" t="s">
        <v>381</v>
      </c>
      <c r="D191" s="211" t="s">
        <v>114</v>
      </c>
      <c r="E191" s="212" t="s">
        <v>382</v>
      </c>
      <c r="F191" s="213" t="s">
        <v>383</v>
      </c>
      <c r="G191" s="214" t="s">
        <v>282</v>
      </c>
      <c r="H191" s="215">
        <v>366.15</v>
      </c>
      <c r="I191" s="216"/>
      <c r="J191" s="217">
        <f>ROUND(I191*H191,2)</f>
        <v>0</v>
      </c>
      <c r="K191" s="213" t="s">
        <v>222</v>
      </c>
      <c r="L191" s="46"/>
      <c r="M191" s="218" t="s">
        <v>19</v>
      </c>
      <c r="N191" s="219" t="s">
        <v>46</v>
      </c>
      <c r="O191" s="86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2" t="s">
        <v>118</v>
      </c>
      <c r="AT191" s="222" t="s">
        <v>114</v>
      </c>
      <c r="AU191" s="222" t="s">
        <v>85</v>
      </c>
      <c r="AY191" s="19" t="s">
        <v>113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9" t="s">
        <v>83</v>
      </c>
      <c r="BK191" s="223">
        <f>ROUND(I191*H191,2)</f>
        <v>0</v>
      </c>
      <c r="BL191" s="19" t="s">
        <v>118</v>
      </c>
      <c r="BM191" s="222" t="s">
        <v>384</v>
      </c>
    </row>
    <row r="192" spans="1:51" s="13" customFormat="1" ht="12">
      <c r="A192" s="13"/>
      <c r="B192" s="235"/>
      <c r="C192" s="236"/>
      <c r="D192" s="226" t="s">
        <v>127</v>
      </c>
      <c r="E192" s="237" t="s">
        <v>19</v>
      </c>
      <c r="F192" s="238" t="s">
        <v>385</v>
      </c>
      <c r="G192" s="236"/>
      <c r="H192" s="239">
        <v>366.15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127</v>
      </c>
      <c r="AU192" s="245" t="s">
        <v>85</v>
      </c>
      <c r="AV192" s="13" t="s">
        <v>85</v>
      </c>
      <c r="AW192" s="13" t="s">
        <v>37</v>
      </c>
      <c r="AX192" s="13" t="s">
        <v>75</v>
      </c>
      <c r="AY192" s="245" t="s">
        <v>113</v>
      </c>
    </row>
    <row r="193" spans="1:65" s="2" customFormat="1" ht="16.5" customHeight="1">
      <c r="A193" s="40"/>
      <c r="B193" s="41"/>
      <c r="C193" s="211" t="s">
        <v>386</v>
      </c>
      <c r="D193" s="211" t="s">
        <v>114</v>
      </c>
      <c r="E193" s="212" t="s">
        <v>387</v>
      </c>
      <c r="F193" s="213" t="s">
        <v>388</v>
      </c>
      <c r="G193" s="214" t="s">
        <v>282</v>
      </c>
      <c r="H193" s="215">
        <v>366.15</v>
      </c>
      <c r="I193" s="216"/>
      <c r="J193" s="217">
        <f>ROUND(I193*H193,2)</f>
        <v>0</v>
      </c>
      <c r="K193" s="213" t="s">
        <v>222</v>
      </c>
      <c r="L193" s="46"/>
      <c r="M193" s="218" t="s">
        <v>19</v>
      </c>
      <c r="N193" s="219" t="s">
        <v>46</v>
      </c>
      <c r="O193" s="86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2" t="s">
        <v>118</v>
      </c>
      <c r="AT193" s="222" t="s">
        <v>114</v>
      </c>
      <c r="AU193" s="222" t="s">
        <v>85</v>
      </c>
      <c r="AY193" s="19" t="s">
        <v>113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9" t="s">
        <v>83</v>
      </c>
      <c r="BK193" s="223">
        <f>ROUND(I193*H193,2)</f>
        <v>0</v>
      </c>
      <c r="BL193" s="19" t="s">
        <v>118</v>
      </c>
      <c r="BM193" s="222" t="s">
        <v>389</v>
      </c>
    </row>
    <row r="194" spans="1:65" s="2" customFormat="1" ht="21.75" customHeight="1">
      <c r="A194" s="40"/>
      <c r="B194" s="41"/>
      <c r="C194" s="211" t="s">
        <v>390</v>
      </c>
      <c r="D194" s="211" t="s">
        <v>114</v>
      </c>
      <c r="E194" s="212" t="s">
        <v>391</v>
      </c>
      <c r="F194" s="213" t="s">
        <v>392</v>
      </c>
      <c r="G194" s="214" t="s">
        <v>393</v>
      </c>
      <c r="H194" s="215">
        <v>428.029</v>
      </c>
      <c r="I194" s="216"/>
      <c r="J194" s="217">
        <f>ROUND(I194*H194,2)</f>
        <v>0</v>
      </c>
      <c r="K194" s="213" t="s">
        <v>19</v>
      </c>
      <c r="L194" s="46"/>
      <c r="M194" s="218" t="s">
        <v>19</v>
      </c>
      <c r="N194" s="219" t="s">
        <v>46</v>
      </c>
      <c r="O194" s="86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2" t="s">
        <v>118</v>
      </c>
      <c r="AT194" s="222" t="s">
        <v>114</v>
      </c>
      <c r="AU194" s="222" t="s">
        <v>85</v>
      </c>
      <c r="AY194" s="19" t="s">
        <v>113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9" t="s">
        <v>83</v>
      </c>
      <c r="BK194" s="223">
        <f>ROUND(I194*H194,2)</f>
        <v>0</v>
      </c>
      <c r="BL194" s="19" t="s">
        <v>118</v>
      </c>
      <c r="BM194" s="222" t="s">
        <v>394</v>
      </c>
    </row>
    <row r="195" spans="1:51" s="12" customFormat="1" ht="12">
      <c r="A195" s="12"/>
      <c r="B195" s="224"/>
      <c r="C195" s="225"/>
      <c r="D195" s="226" t="s">
        <v>127</v>
      </c>
      <c r="E195" s="227" t="s">
        <v>19</v>
      </c>
      <c r="F195" s="228" t="s">
        <v>395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34" t="s">
        <v>127</v>
      </c>
      <c r="AU195" s="234" t="s">
        <v>85</v>
      </c>
      <c r="AV195" s="12" t="s">
        <v>83</v>
      </c>
      <c r="AW195" s="12" t="s">
        <v>37</v>
      </c>
      <c r="AX195" s="12" t="s">
        <v>75</v>
      </c>
      <c r="AY195" s="234" t="s">
        <v>113</v>
      </c>
    </row>
    <row r="196" spans="1:51" s="13" customFormat="1" ht="12">
      <c r="A196" s="13"/>
      <c r="B196" s="235"/>
      <c r="C196" s="236"/>
      <c r="D196" s="226" t="s">
        <v>127</v>
      </c>
      <c r="E196" s="237" t="s">
        <v>19</v>
      </c>
      <c r="F196" s="238" t="s">
        <v>396</v>
      </c>
      <c r="G196" s="236"/>
      <c r="H196" s="239">
        <v>428.029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127</v>
      </c>
      <c r="AU196" s="245" t="s">
        <v>85</v>
      </c>
      <c r="AV196" s="13" t="s">
        <v>85</v>
      </c>
      <c r="AW196" s="13" t="s">
        <v>37</v>
      </c>
      <c r="AX196" s="13" t="s">
        <v>83</v>
      </c>
      <c r="AY196" s="245" t="s">
        <v>113</v>
      </c>
    </row>
    <row r="197" spans="1:65" s="2" customFormat="1" ht="33" customHeight="1">
      <c r="A197" s="40"/>
      <c r="B197" s="41"/>
      <c r="C197" s="211" t="s">
        <v>397</v>
      </c>
      <c r="D197" s="211" t="s">
        <v>114</v>
      </c>
      <c r="E197" s="212" t="s">
        <v>398</v>
      </c>
      <c r="F197" s="213" t="s">
        <v>399</v>
      </c>
      <c r="G197" s="214" t="s">
        <v>282</v>
      </c>
      <c r="H197" s="215">
        <v>326.742</v>
      </c>
      <c r="I197" s="216"/>
      <c r="J197" s="217">
        <f>ROUND(I197*H197,2)</f>
        <v>0</v>
      </c>
      <c r="K197" s="213" t="s">
        <v>222</v>
      </c>
      <c r="L197" s="46"/>
      <c r="M197" s="218" t="s">
        <v>19</v>
      </c>
      <c r="N197" s="219" t="s">
        <v>46</v>
      </c>
      <c r="O197" s="86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2" t="s">
        <v>118</v>
      </c>
      <c r="AT197" s="222" t="s">
        <v>114</v>
      </c>
      <c r="AU197" s="222" t="s">
        <v>85</v>
      </c>
      <c r="AY197" s="19" t="s">
        <v>113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9" t="s">
        <v>83</v>
      </c>
      <c r="BK197" s="223">
        <f>ROUND(I197*H197,2)</f>
        <v>0</v>
      </c>
      <c r="BL197" s="19" t="s">
        <v>118</v>
      </c>
      <c r="BM197" s="222" t="s">
        <v>400</v>
      </c>
    </row>
    <row r="198" spans="1:51" s="12" customFormat="1" ht="12">
      <c r="A198" s="12"/>
      <c r="B198" s="224"/>
      <c r="C198" s="225"/>
      <c r="D198" s="226" t="s">
        <v>127</v>
      </c>
      <c r="E198" s="227" t="s">
        <v>19</v>
      </c>
      <c r="F198" s="228" t="s">
        <v>401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34" t="s">
        <v>127</v>
      </c>
      <c r="AU198" s="234" t="s">
        <v>85</v>
      </c>
      <c r="AV198" s="12" t="s">
        <v>83</v>
      </c>
      <c r="AW198" s="12" t="s">
        <v>37</v>
      </c>
      <c r="AX198" s="12" t="s">
        <v>75</v>
      </c>
      <c r="AY198" s="234" t="s">
        <v>113</v>
      </c>
    </row>
    <row r="199" spans="1:51" s="12" customFormat="1" ht="12">
      <c r="A199" s="12"/>
      <c r="B199" s="224"/>
      <c r="C199" s="225"/>
      <c r="D199" s="226" t="s">
        <v>127</v>
      </c>
      <c r="E199" s="227" t="s">
        <v>19</v>
      </c>
      <c r="F199" s="228" t="s">
        <v>235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4" t="s">
        <v>127</v>
      </c>
      <c r="AU199" s="234" t="s">
        <v>85</v>
      </c>
      <c r="AV199" s="12" t="s">
        <v>83</v>
      </c>
      <c r="AW199" s="12" t="s">
        <v>4</v>
      </c>
      <c r="AX199" s="12" t="s">
        <v>75</v>
      </c>
      <c r="AY199" s="234" t="s">
        <v>113</v>
      </c>
    </row>
    <row r="200" spans="1:51" s="13" customFormat="1" ht="12">
      <c r="A200" s="13"/>
      <c r="B200" s="235"/>
      <c r="C200" s="236"/>
      <c r="D200" s="226" t="s">
        <v>127</v>
      </c>
      <c r="E200" s="237" t="s">
        <v>19</v>
      </c>
      <c r="F200" s="238" t="s">
        <v>402</v>
      </c>
      <c r="G200" s="236"/>
      <c r="H200" s="239">
        <v>29.25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127</v>
      </c>
      <c r="AU200" s="245" t="s">
        <v>85</v>
      </c>
      <c r="AV200" s="13" t="s">
        <v>85</v>
      </c>
      <c r="AW200" s="13" t="s">
        <v>4</v>
      </c>
      <c r="AX200" s="13" t="s">
        <v>75</v>
      </c>
      <c r="AY200" s="245" t="s">
        <v>113</v>
      </c>
    </row>
    <row r="201" spans="1:51" s="12" customFormat="1" ht="12">
      <c r="A201" s="12"/>
      <c r="B201" s="224"/>
      <c r="C201" s="225"/>
      <c r="D201" s="226" t="s">
        <v>127</v>
      </c>
      <c r="E201" s="227" t="s">
        <v>19</v>
      </c>
      <c r="F201" s="228" t="s">
        <v>227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4" t="s">
        <v>127</v>
      </c>
      <c r="AU201" s="234" t="s">
        <v>85</v>
      </c>
      <c r="AV201" s="12" t="s">
        <v>83</v>
      </c>
      <c r="AW201" s="12" t="s">
        <v>4</v>
      </c>
      <c r="AX201" s="12" t="s">
        <v>75</v>
      </c>
      <c r="AY201" s="234" t="s">
        <v>113</v>
      </c>
    </row>
    <row r="202" spans="1:51" s="13" customFormat="1" ht="12">
      <c r="A202" s="13"/>
      <c r="B202" s="235"/>
      <c r="C202" s="236"/>
      <c r="D202" s="226" t="s">
        <v>127</v>
      </c>
      <c r="E202" s="237" t="s">
        <v>19</v>
      </c>
      <c r="F202" s="238" t="s">
        <v>403</v>
      </c>
      <c r="G202" s="236"/>
      <c r="H202" s="239">
        <v>216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127</v>
      </c>
      <c r="AU202" s="245" t="s">
        <v>85</v>
      </c>
      <c r="AV202" s="13" t="s">
        <v>85</v>
      </c>
      <c r="AW202" s="13" t="s">
        <v>4</v>
      </c>
      <c r="AX202" s="13" t="s">
        <v>75</v>
      </c>
      <c r="AY202" s="245" t="s">
        <v>113</v>
      </c>
    </row>
    <row r="203" spans="1:51" s="12" customFormat="1" ht="12">
      <c r="A203" s="12"/>
      <c r="B203" s="224"/>
      <c r="C203" s="225"/>
      <c r="D203" s="226" t="s">
        <v>127</v>
      </c>
      <c r="E203" s="227" t="s">
        <v>19</v>
      </c>
      <c r="F203" s="228" t="s">
        <v>241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4" t="s">
        <v>127</v>
      </c>
      <c r="AU203" s="234" t="s">
        <v>85</v>
      </c>
      <c r="AV203" s="12" t="s">
        <v>83</v>
      </c>
      <c r="AW203" s="12" t="s">
        <v>4</v>
      </c>
      <c r="AX203" s="12" t="s">
        <v>75</v>
      </c>
      <c r="AY203" s="234" t="s">
        <v>113</v>
      </c>
    </row>
    <row r="204" spans="1:51" s="13" customFormat="1" ht="12">
      <c r="A204" s="13"/>
      <c r="B204" s="235"/>
      <c r="C204" s="236"/>
      <c r="D204" s="226" t="s">
        <v>127</v>
      </c>
      <c r="E204" s="237" t="s">
        <v>19</v>
      </c>
      <c r="F204" s="238" t="s">
        <v>404</v>
      </c>
      <c r="G204" s="236"/>
      <c r="H204" s="239">
        <v>17.4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127</v>
      </c>
      <c r="AU204" s="245" t="s">
        <v>85</v>
      </c>
      <c r="AV204" s="13" t="s">
        <v>85</v>
      </c>
      <c r="AW204" s="13" t="s">
        <v>4</v>
      </c>
      <c r="AX204" s="13" t="s">
        <v>75</v>
      </c>
      <c r="AY204" s="245" t="s">
        <v>113</v>
      </c>
    </row>
    <row r="205" spans="1:51" s="12" customFormat="1" ht="12">
      <c r="A205" s="12"/>
      <c r="B205" s="224"/>
      <c r="C205" s="225"/>
      <c r="D205" s="226" t="s">
        <v>127</v>
      </c>
      <c r="E205" s="227" t="s">
        <v>19</v>
      </c>
      <c r="F205" s="228" t="s">
        <v>225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34" t="s">
        <v>127</v>
      </c>
      <c r="AU205" s="234" t="s">
        <v>85</v>
      </c>
      <c r="AV205" s="12" t="s">
        <v>83</v>
      </c>
      <c r="AW205" s="12" t="s">
        <v>4</v>
      </c>
      <c r="AX205" s="12" t="s">
        <v>75</v>
      </c>
      <c r="AY205" s="234" t="s">
        <v>113</v>
      </c>
    </row>
    <row r="206" spans="1:51" s="13" customFormat="1" ht="12">
      <c r="A206" s="13"/>
      <c r="B206" s="235"/>
      <c r="C206" s="236"/>
      <c r="D206" s="226" t="s">
        <v>127</v>
      </c>
      <c r="E206" s="237" t="s">
        <v>19</v>
      </c>
      <c r="F206" s="238" t="s">
        <v>405</v>
      </c>
      <c r="G206" s="236"/>
      <c r="H206" s="239">
        <v>13.5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127</v>
      </c>
      <c r="AU206" s="245" t="s">
        <v>85</v>
      </c>
      <c r="AV206" s="13" t="s">
        <v>85</v>
      </c>
      <c r="AW206" s="13" t="s">
        <v>4</v>
      </c>
      <c r="AX206" s="13" t="s">
        <v>75</v>
      </c>
      <c r="AY206" s="245" t="s">
        <v>113</v>
      </c>
    </row>
    <row r="207" spans="1:51" s="12" customFormat="1" ht="12">
      <c r="A207" s="12"/>
      <c r="B207" s="224"/>
      <c r="C207" s="225"/>
      <c r="D207" s="226" t="s">
        <v>127</v>
      </c>
      <c r="E207" s="227" t="s">
        <v>19</v>
      </c>
      <c r="F207" s="228" t="s">
        <v>229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34" t="s">
        <v>127</v>
      </c>
      <c r="AU207" s="234" t="s">
        <v>85</v>
      </c>
      <c r="AV207" s="12" t="s">
        <v>83</v>
      </c>
      <c r="AW207" s="12" t="s">
        <v>4</v>
      </c>
      <c r="AX207" s="12" t="s">
        <v>75</v>
      </c>
      <c r="AY207" s="234" t="s">
        <v>113</v>
      </c>
    </row>
    <row r="208" spans="1:51" s="13" customFormat="1" ht="12">
      <c r="A208" s="13"/>
      <c r="B208" s="235"/>
      <c r="C208" s="236"/>
      <c r="D208" s="226" t="s">
        <v>127</v>
      </c>
      <c r="E208" s="237" t="s">
        <v>19</v>
      </c>
      <c r="F208" s="238" t="s">
        <v>406</v>
      </c>
      <c r="G208" s="236"/>
      <c r="H208" s="239">
        <v>90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127</v>
      </c>
      <c r="AU208" s="245" t="s">
        <v>85</v>
      </c>
      <c r="AV208" s="13" t="s">
        <v>85</v>
      </c>
      <c r="AW208" s="13" t="s">
        <v>37</v>
      </c>
      <c r="AX208" s="13" t="s">
        <v>75</v>
      </c>
      <c r="AY208" s="245" t="s">
        <v>113</v>
      </c>
    </row>
    <row r="209" spans="1:51" s="13" customFormat="1" ht="12">
      <c r="A209" s="13"/>
      <c r="B209" s="235"/>
      <c r="C209" s="236"/>
      <c r="D209" s="226" t="s">
        <v>127</v>
      </c>
      <c r="E209" s="237" t="s">
        <v>19</v>
      </c>
      <c r="F209" s="238" t="s">
        <v>407</v>
      </c>
      <c r="G209" s="236"/>
      <c r="H209" s="239">
        <v>-5.78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127</v>
      </c>
      <c r="AU209" s="245" t="s">
        <v>85</v>
      </c>
      <c r="AV209" s="13" t="s">
        <v>85</v>
      </c>
      <c r="AW209" s="13" t="s">
        <v>37</v>
      </c>
      <c r="AX209" s="13" t="s">
        <v>75</v>
      </c>
      <c r="AY209" s="245" t="s">
        <v>113</v>
      </c>
    </row>
    <row r="210" spans="1:51" s="13" customFormat="1" ht="12">
      <c r="A210" s="13"/>
      <c r="B210" s="235"/>
      <c r="C210" s="236"/>
      <c r="D210" s="226" t="s">
        <v>127</v>
      </c>
      <c r="E210" s="237" t="s">
        <v>19</v>
      </c>
      <c r="F210" s="238" t="s">
        <v>408</v>
      </c>
      <c r="G210" s="236"/>
      <c r="H210" s="239">
        <v>-33.628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127</v>
      </c>
      <c r="AU210" s="245" t="s">
        <v>85</v>
      </c>
      <c r="AV210" s="13" t="s">
        <v>85</v>
      </c>
      <c r="AW210" s="13" t="s">
        <v>37</v>
      </c>
      <c r="AX210" s="13" t="s">
        <v>75</v>
      </c>
      <c r="AY210" s="245" t="s">
        <v>113</v>
      </c>
    </row>
    <row r="211" spans="1:51" s="15" customFormat="1" ht="12">
      <c r="A211" s="15"/>
      <c r="B211" s="260"/>
      <c r="C211" s="261"/>
      <c r="D211" s="226" t="s">
        <v>127</v>
      </c>
      <c r="E211" s="262" t="s">
        <v>19</v>
      </c>
      <c r="F211" s="263" t="s">
        <v>409</v>
      </c>
      <c r="G211" s="261"/>
      <c r="H211" s="264">
        <v>326.742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127</v>
      </c>
      <c r="AU211" s="270" t="s">
        <v>85</v>
      </c>
      <c r="AV211" s="15" t="s">
        <v>118</v>
      </c>
      <c r="AW211" s="15" t="s">
        <v>37</v>
      </c>
      <c r="AX211" s="15" t="s">
        <v>83</v>
      </c>
      <c r="AY211" s="270" t="s">
        <v>113</v>
      </c>
    </row>
    <row r="212" spans="1:65" s="2" customFormat="1" ht="16.5" customHeight="1">
      <c r="A212" s="40"/>
      <c r="B212" s="41"/>
      <c r="C212" s="271" t="s">
        <v>410</v>
      </c>
      <c r="D212" s="271" t="s">
        <v>411</v>
      </c>
      <c r="E212" s="272" t="s">
        <v>412</v>
      </c>
      <c r="F212" s="273" t="s">
        <v>413</v>
      </c>
      <c r="G212" s="274" t="s">
        <v>393</v>
      </c>
      <c r="H212" s="275">
        <v>627.508</v>
      </c>
      <c r="I212" s="276"/>
      <c r="J212" s="277">
        <f>ROUND(I212*H212,2)</f>
        <v>0</v>
      </c>
      <c r="K212" s="273" t="s">
        <v>19</v>
      </c>
      <c r="L212" s="278"/>
      <c r="M212" s="279" t="s">
        <v>19</v>
      </c>
      <c r="N212" s="280" t="s">
        <v>46</v>
      </c>
      <c r="O212" s="86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2" t="s">
        <v>149</v>
      </c>
      <c r="AT212" s="222" t="s">
        <v>411</v>
      </c>
      <c r="AU212" s="222" t="s">
        <v>85</v>
      </c>
      <c r="AY212" s="19" t="s">
        <v>113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9" t="s">
        <v>83</v>
      </c>
      <c r="BK212" s="223">
        <f>ROUND(I212*H212,2)</f>
        <v>0</v>
      </c>
      <c r="BL212" s="19" t="s">
        <v>118</v>
      </c>
      <c r="BM212" s="222" t="s">
        <v>414</v>
      </c>
    </row>
    <row r="213" spans="1:51" s="13" customFormat="1" ht="12">
      <c r="A213" s="13"/>
      <c r="B213" s="235"/>
      <c r="C213" s="236"/>
      <c r="D213" s="226" t="s">
        <v>127</v>
      </c>
      <c r="E213" s="237" t="s">
        <v>19</v>
      </c>
      <c r="F213" s="238" t="s">
        <v>415</v>
      </c>
      <c r="G213" s="236"/>
      <c r="H213" s="239">
        <v>627.508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127</v>
      </c>
      <c r="AU213" s="245" t="s">
        <v>85</v>
      </c>
      <c r="AV213" s="13" t="s">
        <v>85</v>
      </c>
      <c r="AW213" s="13" t="s">
        <v>37</v>
      </c>
      <c r="AX213" s="13" t="s">
        <v>83</v>
      </c>
      <c r="AY213" s="245" t="s">
        <v>113</v>
      </c>
    </row>
    <row r="214" spans="1:65" s="2" customFormat="1" ht="55.5" customHeight="1">
      <c r="A214" s="40"/>
      <c r="B214" s="41"/>
      <c r="C214" s="211" t="s">
        <v>416</v>
      </c>
      <c r="D214" s="211" t="s">
        <v>114</v>
      </c>
      <c r="E214" s="212" t="s">
        <v>417</v>
      </c>
      <c r="F214" s="213" t="s">
        <v>418</v>
      </c>
      <c r="G214" s="214" t="s">
        <v>282</v>
      </c>
      <c r="H214" s="215">
        <v>33.628</v>
      </c>
      <c r="I214" s="216"/>
      <c r="J214" s="217">
        <f>ROUND(I214*H214,2)</f>
        <v>0</v>
      </c>
      <c r="K214" s="213" t="s">
        <v>222</v>
      </c>
      <c r="L214" s="46"/>
      <c r="M214" s="218" t="s">
        <v>19</v>
      </c>
      <c r="N214" s="219" t="s">
        <v>46</v>
      </c>
      <c r="O214" s="86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2" t="s">
        <v>118</v>
      </c>
      <c r="AT214" s="222" t="s">
        <v>114</v>
      </c>
      <c r="AU214" s="222" t="s">
        <v>85</v>
      </c>
      <c r="AY214" s="19" t="s">
        <v>113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9" t="s">
        <v>83</v>
      </c>
      <c r="BK214" s="223">
        <f>ROUND(I214*H214,2)</f>
        <v>0</v>
      </c>
      <c r="BL214" s="19" t="s">
        <v>118</v>
      </c>
      <c r="BM214" s="222" t="s">
        <v>419</v>
      </c>
    </row>
    <row r="215" spans="1:51" s="12" customFormat="1" ht="12">
      <c r="A215" s="12"/>
      <c r="B215" s="224"/>
      <c r="C215" s="225"/>
      <c r="D215" s="226" t="s">
        <v>127</v>
      </c>
      <c r="E215" s="227" t="s">
        <v>19</v>
      </c>
      <c r="F215" s="228" t="s">
        <v>224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34" t="s">
        <v>127</v>
      </c>
      <c r="AU215" s="234" t="s">
        <v>85</v>
      </c>
      <c r="AV215" s="12" t="s">
        <v>83</v>
      </c>
      <c r="AW215" s="12" t="s">
        <v>37</v>
      </c>
      <c r="AX215" s="12" t="s">
        <v>75</v>
      </c>
      <c r="AY215" s="234" t="s">
        <v>113</v>
      </c>
    </row>
    <row r="216" spans="1:51" s="12" customFormat="1" ht="12">
      <c r="A216" s="12"/>
      <c r="B216" s="224"/>
      <c r="C216" s="225"/>
      <c r="D216" s="226" t="s">
        <v>127</v>
      </c>
      <c r="E216" s="227" t="s">
        <v>19</v>
      </c>
      <c r="F216" s="228" t="s">
        <v>225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4" t="s">
        <v>127</v>
      </c>
      <c r="AU216" s="234" t="s">
        <v>85</v>
      </c>
      <c r="AV216" s="12" t="s">
        <v>83</v>
      </c>
      <c r="AW216" s="12" t="s">
        <v>37</v>
      </c>
      <c r="AX216" s="12" t="s">
        <v>75</v>
      </c>
      <c r="AY216" s="234" t="s">
        <v>113</v>
      </c>
    </row>
    <row r="217" spans="1:51" s="13" customFormat="1" ht="12">
      <c r="A217" s="13"/>
      <c r="B217" s="235"/>
      <c r="C217" s="236"/>
      <c r="D217" s="226" t="s">
        <v>127</v>
      </c>
      <c r="E217" s="237" t="s">
        <v>19</v>
      </c>
      <c r="F217" s="238" t="s">
        <v>420</v>
      </c>
      <c r="G217" s="236"/>
      <c r="H217" s="239">
        <v>4.95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127</v>
      </c>
      <c r="AU217" s="245" t="s">
        <v>85</v>
      </c>
      <c r="AV217" s="13" t="s">
        <v>85</v>
      </c>
      <c r="AW217" s="13" t="s">
        <v>37</v>
      </c>
      <c r="AX217" s="13" t="s">
        <v>75</v>
      </c>
      <c r="AY217" s="245" t="s">
        <v>113</v>
      </c>
    </row>
    <row r="218" spans="1:51" s="13" customFormat="1" ht="12">
      <c r="A218" s="13"/>
      <c r="B218" s="235"/>
      <c r="C218" s="236"/>
      <c r="D218" s="226" t="s">
        <v>127</v>
      </c>
      <c r="E218" s="237" t="s">
        <v>19</v>
      </c>
      <c r="F218" s="238" t="s">
        <v>421</v>
      </c>
      <c r="G218" s="236"/>
      <c r="H218" s="239">
        <v>-0.343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127</v>
      </c>
      <c r="AU218" s="245" t="s">
        <v>85</v>
      </c>
      <c r="AV218" s="13" t="s">
        <v>85</v>
      </c>
      <c r="AW218" s="13" t="s">
        <v>37</v>
      </c>
      <c r="AX218" s="13" t="s">
        <v>75</v>
      </c>
      <c r="AY218" s="245" t="s">
        <v>113</v>
      </c>
    </row>
    <row r="219" spans="1:51" s="12" customFormat="1" ht="12">
      <c r="A219" s="12"/>
      <c r="B219" s="224"/>
      <c r="C219" s="225"/>
      <c r="D219" s="226" t="s">
        <v>127</v>
      </c>
      <c r="E219" s="227" t="s">
        <v>19</v>
      </c>
      <c r="F219" s="228" t="s">
        <v>227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4" t="s">
        <v>127</v>
      </c>
      <c r="AU219" s="234" t="s">
        <v>85</v>
      </c>
      <c r="AV219" s="12" t="s">
        <v>83</v>
      </c>
      <c r="AW219" s="12" t="s">
        <v>37</v>
      </c>
      <c r="AX219" s="12" t="s">
        <v>75</v>
      </c>
      <c r="AY219" s="234" t="s">
        <v>113</v>
      </c>
    </row>
    <row r="220" spans="1:51" s="13" customFormat="1" ht="12">
      <c r="A220" s="13"/>
      <c r="B220" s="235"/>
      <c r="C220" s="236"/>
      <c r="D220" s="226" t="s">
        <v>127</v>
      </c>
      <c r="E220" s="237" t="s">
        <v>19</v>
      </c>
      <c r="F220" s="238" t="s">
        <v>422</v>
      </c>
      <c r="G220" s="236"/>
      <c r="H220" s="239">
        <v>28.8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127</v>
      </c>
      <c r="AU220" s="245" t="s">
        <v>85</v>
      </c>
      <c r="AV220" s="13" t="s">
        <v>85</v>
      </c>
      <c r="AW220" s="13" t="s">
        <v>37</v>
      </c>
      <c r="AX220" s="13" t="s">
        <v>75</v>
      </c>
      <c r="AY220" s="245" t="s">
        <v>113</v>
      </c>
    </row>
    <row r="221" spans="1:51" s="13" customFormat="1" ht="12">
      <c r="A221" s="13"/>
      <c r="B221" s="235"/>
      <c r="C221" s="236"/>
      <c r="D221" s="226" t="s">
        <v>127</v>
      </c>
      <c r="E221" s="237" t="s">
        <v>19</v>
      </c>
      <c r="F221" s="238" t="s">
        <v>423</v>
      </c>
      <c r="G221" s="236"/>
      <c r="H221" s="239">
        <v>-2.63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127</v>
      </c>
      <c r="AU221" s="245" t="s">
        <v>85</v>
      </c>
      <c r="AV221" s="13" t="s">
        <v>85</v>
      </c>
      <c r="AW221" s="13" t="s">
        <v>37</v>
      </c>
      <c r="AX221" s="13" t="s">
        <v>75</v>
      </c>
      <c r="AY221" s="245" t="s">
        <v>113</v>
      </c>
    </row>
    <row r="222" spans="1:51" s="12" customFormat="1" ht="12">
      <c r="A222" s="12"/>
      <c r="B222" s="224"/>
      <c r="C222" s="225"/>
      <c r="D222" s="226" t="s">
        <v>127</v>
      </c>
      <c r="E222" s="227" t="s">
        <v>19</v>
      </c>
      <c r="F222" s="228" t="s">
        <v>240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4" t="s">
        <v>127</v>
      </c>
      <c r="AU222" s="234" t="s">
        <v>85</v>
      </c>
      <c r="AV222" s="12" t="s">
        <v>83</v>
      </c>
      <c r="AW222" s="12" t="s">
        <v>37</v>
      </c>
      <c r="AX222" s="12" t="s">
        <v>75</v>
      </c>
      <c r="AY222" s="234" t="s">
        <v>113</v>
      </c>
    </row>
    <row r="223" spans="1:51" s="12" customFormat="1" ht="12">
      <c r="A223" s="12"/>
      <c r="B223" s="224"/>
      <c r="C223" s="225"/>
      <c r="D223" s="226" t="s">
        <v>127</v>
      </c>
      <c r="E223" s="227" t="s">
        <v>19</v>
      </c>
      <c r="F223" s="228" t="s">
        <v>241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34" t="s">
        <v>127</v>
      </c>
      <c r="AU223" s="234" t="s">
        <v>85</v>
      </c>
      <c r="AV223" s="12" t="s">
        <v>83</v>
      </c>
      <c r="AW223" s="12" t="s">
        <v>37</v>
      </c>
      <c r="AX223" s="12" t="s">
        <v>75</v>
      </c>
      <c r="AY223" s="234" t="s">
        <v>113</v>
      </c>
    </row>
    <row r="224" spans="1:51" s="13" customFormat="1" ht="12">
      <c r="A224" s="13"/>
      <c r="B224" s="235"/>
      <c r="C224" s="236"/>
      <c r="D224" s="226" t="s">
        <v>127</v>
      </c>
      <c r="E224" s="237" t="s">
        <v>19</v>
      </c>
      <c r="F224" s="238" t="s">
        <v>424</v>
      </c>
      <c r="G224" s="236"/>
      <c r="H224" s="239">
        <v>3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127</v>
      </c>
      <c r="AU224" s="245" t="s">
        <v>85</v>
      </c>
      <c r="AV224" s="13" t="s">
        <v>85</v>
      </c>
      <c r="AW224" s="13" t="s">
        <v>37</v>
      </c>
      <c r="AX224" s="13" t="s">
        <v>75</v>
      </c>
      <c r="AY224" s="245" t="s">
        <v>113</v>
      </c>
    </row>
    <row r="225" spans="1:51" s="13" customFormat="1" ht="12">
      <c r="A225" s="13"/>
      <c r="B225" s="235"/>
      <c r="C225" s="236"/>
      <c r="D225" s="226" t="s">
        <v>127</v>
      </c>
      <c r="E225" s="237" t="s">
        <v>19</v>
      </c>
      <c r="F225" s="238" t="s">
        <v>425</v>
      </c>
      <c r="G225" s="236"/>
      <c r="H225" s="239">
        <v>-0.149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127</v>
      </c>
      <c r="AU225" s="245" t="s">
        <v>85</v>
      </c>
      <c r="AV225" s="13" t="s">
        <v>85</v>
      </c>
      <c r="AW225" s="13" t="s">
        <v>37</v>
      </c>
      <c r="AX225" s="13" t="s">
        <v>75</v>
      </c>
      <c r="AY225" s="245" t="s">
        <v>113</v>
      </c>
    </row>
    <row r="226" spans="1:65" s="2" customFormat="1" ht="16.5" customHeight="1">
      <c r="A226" s="40"/>
      <c r="B226" s="41"/>
      <c r="C226" s="271" t="s">
        <v>426</v>
      </c>
      <c r="D226" s="271" t="s">
        <v>411</v>
      </c>
      <c r="E226" s="272" t="s">
        <v>427</v>
      </c>
      <c r="F226" s="273" t="s">
        <v>428</v>
      </c>
      <c r="G226" s="274" t="s">
        <v>393</v>
      </c>
      <c r="H226" s="275">
        <v>64.583</v>
      </c>
      <c r="I226" s="276"/>
      <c r="J226" s="277">
        <f>ROUND(I226*H226,2)</f>
        <v>0</v>
      </c>
      <c r="K226" s="273" t="s">
        <v>222</v>
      </c>
      <c r="L226" s="278"/>
      <c r="M226" s="279" t="s">
        <v>19</v>
      </c>
      <c r="N226" s="280" t="s">
        <v>46</v>
      </c>
      <c r="O226" s="86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2" t="s">
        <v>149</v>
      </c>
      <c r="AT226" s="222" t="s">
        <v>411</v>
      </c>
      <c r="AU226" s="222" t="s">
        <v>85</v>
      </c>
      <c r="AY226" s="19" t="s">
        <v>113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9" t="s">
        <v>83</v>
      </c>
      <c r="BK226" s="223">
        <f>ROUND(I226*H226,2)</f>
        <v>0</v>
      </c>
      <c r="BL226" s="19" t="s">
        <v>118</v>
      </c>
      <c r="BM226" s="222" t="s">
        <v>429</v>
      </c>
    </row>
    <row r="227" spans="1:51" s="13" customFormat="1" ht="12">
      <c r="A227" s="13"/>
      <c r="B227" s="235"/>
      <c r="C227" s="236"/>
      <c r="D227" s="226" t="s">
        <v>127</v>
      </c>
      <c r="E227" s="237" t="s">
        <v>19</v>
      </c>
      <c r="F227" s="238" t="s">
        <v>430</v>
      </c>
      <c r="G227" s="236"/>
      <c r="H227" s="239">
        <v>64.583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127</v>
      </c>
      <c r="AU227" s="245" t="s">
        <v>85</v>
      </c>
      <c r="AV227" s="13" t="s">
        <v>85</v>
      </c>
      <c r="AW227" s="13" t="s">
        <v>37</v>
      </c>
      <c r="AX227" s="13" t="s">
        <v>83</v>
      </c>
      <c r="AY227" s="245" t="s">
        <v>113</v>
      </c>
    </row>
    <row r="228" spans="1:65" s="2" customFormat="1" ht="16.5" customHeight="1">
      <c r="A228" s="40"/>
      <c r="B228" s="41"/>
      <c r="C228" s="211" t="s">
        <v>431</v>
      </c>
      <c r="D228" s="211" t="s">
        <v>114</v>
      </c>
      <c r="E228" s="212" t="s">
        <v>432</v>
      </c>
      <c r="F228" s="213" t="s">
        <v>433</v>
      </c>
      <c r="G228" s="214" t="s">
        <v>190</v>
      </c>
      <c r="H228" s="215">
        <v>26</v>
      </c>
      <c r="I228" s="216"/>
      <c r="J228" s="217">
        <f>ROUND(I228*H228,2)</f>
        <v>0</v>
      </c>
      <c r="K228" s="213" t="s">
        <v>19</v>
      </c>
      <c r="L228" s="46"/>
      <c r="M228" s="218" t="s">
        <v>19</v>
      </c>
      <c r="N228" s="219" t="s">
        <v>46</v>
      </c>
      <c r="O228" s="86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2" t="s">
        <v>118</v>
      </c>
      <c r="AT228" s="222" t="s">
        <v>114</v>
      </c>
      <c r="AU228" s="222" t="s">
        <v>85</v>
      </c>
      <c r="AY228" s="19" t="s">
        <v>113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9" t="s">
        <v>83</v>
      </c>
      <c r="BK228" s="223">
        <f>ROUND(I228*H228,2)</f>
        <v>0</v>
      </c>
      <c r="BL228" s="19" t="s">
        <v>118</v>
      </c>
      <c r="BM228" s="222" t="s">
        <v>434</v>
      </c>
    </row>
    <row r="229" spans="1:51" s="13" customFormat="1" ht="12">
      <c r="A229" s="13"/>
      <c r="B229" s="235"/>
      <c r="C229" s="236"/>
      <c r="D229" s="226" t="s">
        <v>127</v>
      </c>
      <c r="E229" s="237" t="s">
        <v>19</v>
      </c>
      <c r="F229" s="238" t="s">
        <v>435</v>
      </c>
      <c r="G229" s="236"/>
      <c r="H229" s="239">
        <v>26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127</v>
      </c>
      <c r="AU229" s="245" t="s">
        <v>85</v>
      </c>
      <c r="AV229" s="13" t="s">
        <v>85</v>
      </c>
      <c r="AW229" s="13" t="s">
        <v>37</v>
      </c>
      <c r="AX229" s="13" t="s">
        <v>83</v>
      </c>
      <c r="AY229" s="245" t="s">
        <v>113</v>
      </c>
    </row>
    <row r="230" spans="1:63" s="11" customFormat="1" ht="22.8" customHeight="1">
      <c r="A230" s="11"/>
      <c r="B230" s="197"/>
      <c r="C230" s="198"/>
      <c r="D230" s="199" t="s">
        <v>74</v>
      </c>
      <c r="E230" s="258" t="s">
        <v>386</v>
      </c>
      <c r="F230" s="258" t="s">
        <v>436</v>
      </c>
      <c r="G230" s="198"/>
      <c r="H230" s="198"/>
      <c r="I230" s="201"/>
      <c r="J230" s="259">
        <f>BK230</f>
        <v>0</v>
      </c>
      <c r="K230" s="198"/>
      <c r="L230" s="203"/>
      <c r="M230" s="204"/>
      <c r="N230" s="205"/>
      <c r="O230" s="205"/>
      <c r="P230" s="206">
        <f>SUM(P231:P233)</f>
        <v>0</v>
      </c>
      <c r="Q230" s="205"/>
      <c r="R230" s="206">
        <f>SUM(R231:R233)</f>
        <v>0</v>
      </c>
      <c r="S230" s="205"/>
      <c r="T230" s="207">
        <f>SUM(T231:T233)</f>
        <v>13.1616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208" t="s">
        <v>83</v>
      </c>
      <c r="AT230" s="209" t="s">
        <v>74</v>
      </c>
      <c r="AU230" s="209" t="s">
        <v>83</v>
      </c>
      <c r="AY230" s="208" t="s">
        <v>113</v>
      </c>
      <c r="BK230" s="210">
        <f>SUM(BK231:BK233)</f>
        <v>0</v>
      </c>
    </row>
    <row r="231" spans="1:65" s="2" customFormat="1" ht="33" customHeight="1">
      <c r="A231" s="40"/>
      <c r="B231" s="41"/>
      <c r="C231" s="211" t="s">
        <v>437</v>
      </c>
      <c r="D231" s="211" t="s">
        <v>114</v>
      </c>
      <c r="E231" s="212" t="s">
        <v>438</v>
      </c>
      <c r="F231" s="213" t="s">
        <v>439</v>
      </c>
      <c r="G231" s="214" t="s">
        <v>282</v>
      </c>
      <c r="H231" s="215">
        <v>5.484</v>
      </c>
      <c r="I231" s="216"/>
      <c r="J231" s="217">
        <f>ROUND(I231*H231,2)</f>
        <v>0</v>
      </c>
      <c r="K231" s="213" t="s">
        <v>222</v>
      </c>
      <c r="L231" s="46"/>
      <c r="M231" s="218" t="s">
        <v>19</v>
      </c>
      <c r="N231" s="219" t="s">
        <v>46</v>
      </c>
      <c r="O231" s="86"/>
      <c r="P231" s="220">
        <f>O231*H231</f>
        <v>0</v>
      </c>
      <c r="Q231" s="220">
        <v>0</v>
      </c>
      <c r="R231" s="220">
        <f>Q231*H231</f>
        <v>0</v>
      </c>
      <c r="S231" s="220">
        <v>2.4</v>
      </c>
      <c r="T231" s="221">
        <f>S231*H231</f>
        <v>13.1616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2" t="s">
        <v>118</v>
      </c>
      <c r="AT231" s="222" t="s">
        <v>114</v>
      </c>
      <c r="AU231" s="222" t="s">
        <v>85</v>
      </c>
      <c r="AY231" s="19" t="s">
        <v>113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9" t="s">
        <v>83</v>
      </c>
      <c r="BK231" s="223">
        <f>ROUND(I231*H231,2)</f>
        <v>0</v>
      </c>
      <c r="BL231" s="19" t="s">
        <v>118</v>
      </c>
      <c r="BM231" s="222" t="s">
        <v>440</v>
      </c>
    </row>
    <row r="232" spans="1:51" s="13" customFormat="1" ht="12">
      <c r="A232" s="13"/>
      <c r="B232" s="235"/>
      <c r="C232" s="236"/>
      <c r="D232" s="226" t="s">
        <v>127</v>
      </c>
      <c r="E232" s="237" t="s">
        <v>19</v>
      </c>
      <c r="F232" s="238" t="s">
        <v>441</v>
      </c>
      <c r="G232" s="236"/>
      <c r="H232" s="239">
        <v>5.1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127</v>
      </c>
      <c r="AU232" s="245" t="s">
        <v>85</v>
      </c>
      <c r="AV232" s="13" t="s">
        <v>85</v>
      </c>
      <c r="AW232" s="13" t="s">
        <v>37</v>
      </c>
      <c r="AX232" s="13" t="s">
        <v>75</v>
      </c>
      <c r="AY232" s="245" t="s">
        <v>113</v>
      </c>
    </row>
    <row r="233" spans="1:51" s="13" customFormat="1" ht="12">
      <c r="A233" s="13"/>
      <c r="B233" s="235"/>
      <c r="C233" s="236"/>
      <c r="D233" s="226" t="s">
        <v>127</v>
      </c>
      <c r="E233" s="237" t="s">
        <v>19</v>
      </c>
      <c r="F233" s="238" t="s">
        <v>442</v>
      </c>
      <c r="G233" s="236"/>
      <c r="H233" s="239">
        <v>0.384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127</v>
      </c>
      <c r="AU233" s="245" t="s">
        <v>85</v>
      </c>
      <c r="AV233" s="13" t="s">
        <v>85</v>
      </c>
      <c r="AW233" s="13" t="s">
        <v>37</v>
      </c>
      <c r="AX233" s="13" t="s">
        <v>75</v>
      </c>
      <c r="AY233" s="245" t="s">
        <v>113</v>
      </c>
    </row>
    <row r="234" spans="1:63" s="11" customFormat="1" ht="22.8" customHeight="1">
      <c r="A234" s="11"/>
      <c r="B234" s="197"/>
      <c r="C234" s="198"/>
      <c r="D234" s="199" t="s">
        <v>74</v>
      </c>
      <c r="E234" s="258" t="s">
        <v>410</v>
      </c>
      <c r="F234" s="258" t="s">
        <v>443</v>
      </c>
      <c r="G234" s="198"/>
      <c r="H234" s="198"/>
      <c r="I234" s="201"/>
      <c r="J234" s="259">
        <f>BK234</f>
        <v>0</v>
      </c>
      <c r="K234" s="198"/>
      <c r="L234" s="203"/>
      <c r="M234" s="204"/>
      <c r="N234" s="205"/>
      <c r="O234" s="205"/>
      <c r="P234" s="206">
        <f>SUM(P235:P242)</f>
        <v>0</v>
      </c>
      <c r="Q234" s="205"/>
      <c r="R234" s="206">
        <f>SUM(R235:R242)</f>
        <v>1.5870749999999998</v>
      </c>
      <c r="S234" s="205"/>
      <c r="T234" s="207">
        <f>SUM(T235:T242)</f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208" t="s">
        <v>83</v>
      </c>
      <c r="AT234" s="209" t="s">
        <v>74</v>
      </c>
      <c r="AU234" s="209" t="s">
        <v>83</v>
      </c>
      <c r="AY234" s="208" t="s">
        <v>113</v>
      </c>
      <c r="BK234" s="210">
        <f>SUM(BK235:BK242)</f>
        <v>0</v>
      </c>
    </row>
    <row r="235" spans="1:65" s="2" customFormat="1" ht="16.5" customHeight="1">
      <c r="A235" s="40"/>
      <c r="B235" s="41"/>
      <c r="C235" s="211" t="s">
        <v>444</v>
      </c>
      <c r="D235" s="211" t="s">
        <v>114</v>
      </c>
      <c r="E235" s="212" t="s">
        <v>445</v>
      </c>
      <c r="F235" s="213" t="s">
        <v>446</v>
      </c>
      <c r="G235" s="214" t="s">
        <v>190</v>
      </c>
      <c r="H235" s="215">
        <v>17.5</v>
      </c>
      <c r="I235" s="216"/>
      <c r="J235" s="217">
        <f>ROUND(I235*H235,2)</f>
        <v>0</v>
      </c>
      <c r="K235" s="213" t="s">
        <v>19</v>
      </c>
      <c r="L235" s="46"/>
      <c r="M235" s="218" t="s">
        <v>19</v>
      </c>
      <c r="N235" s="219" t="s">
        <v>46</v>
      </c>
      <c r="O235" s="86"/>
      <c r="P235" s="220">
        <f>O235*H235</f>
        <v>0</v>
      </c>
      <c r="Q235" s="220">
        <v>0.0472</v>
      </c>
      <c r="R235" s="220">
        <f>Q235*H235</f>
        <v>0.826</v>
      </c>
      <c r="S235" s="220">
        <v>0</v>
      </c>
      <c r="T235" s="221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2" t="s">
        <v>118</v>
      </c>
      <c r="AT235" s="222" t="s">
        <v>114</v>
      </c>
      <c r="AU235" s="222" t="s">
        <v>85</v>
      </c>
      <c r="AY235" s="19" t="s">
        <v>113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9" t="s">
        <v>83</v>
      </c>
      <c r="BK235" s="223">
        <f>ROUND(I235*H235,2)</f>
        <v>0</v>
      </c>
      <c r="BL235" s="19" t="s">
        <v>118</v>
      </c>
      <c r="BM235" s="222" t="s">
        <v>447</v>
      </c>
    </row>
    <row r="236" spans="1:51" s="13" customFormat="1" ht="12">
      <c r="A236" s="13"/>
      <c r="B236" s="235"/>
      <c r="C236" s="236"/>
      <c r="D236" s="226" t="s">
        <v>127</v>
      </c>
      <c r="E236" s="237" t="s">
        <v>19</v>
      </c>
      <c r="F236" s="238" t="s">
        <v>448</v>
      </c>
      <c r="G236" s="236"/>
      <c r="H236" s="239">
        <v>17.5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127</v>
      </c>
      <c r="AU236" s="245" t="s">
        <v>85</v>
      </c>
      <c r="AV236" s="13" t="s">
        <v>85</v>
      </c>
      <c r="AW236" s="13" t="s">
        <v>37</v>
      </c>
      <c r="AX236" s="13" t="s">
        <v>83</v>
      </c>
      <c r="AY236" s="245" t="s">
        <v>113</v>
      </c>
    </row>
    <row r="237" spans="1:65" s="2" customFormat="1" ht="21.75" customHeight="1">
      <c r="A237" s="40"/>
      <c r="B237" s="41"/>
      <c r="C237" s="271" t="s">
        <v>449</v>
      </c>
      <c r="D237" s="271" t="s">
        <v>411</v>
      </c>
      <c r="E237" s="272" t="s">
        <v>450</v>
      </c>
      <c r="F237" s="273" t="s">
        <v>451</v>
      </c>
      <c r="G237" s="274" t="s">
        <v>190</v>
      </c>
      <c r="H237" s="275">
        <v>17.675</v>
      </c>
      <c r="I237" s="276"/>
      <c r="J237" s="277">
        <f>ROUND(I237*H237,2)</f>
        <v>0</v>
      </c>
      <c r="K237" s="273" t="s">
        <v>222</v>
      </c>
      <c r="L237" s="278"/>
      <c r="M237" s="279" t="s">
        <v>19</v>
      </c>
      <c r="N237" s="280" t="s">
        <v>46</v>
      </c>
      <c r="O237" s="86"/>
      <c r="P237" s="220">
        <f>O237*H237</f>
        <v>0</v>
      </c>
      <c r="Q237" s="220">
        <v>0.031</v>
      </c>
      <c r="R237" s="220">
        <f>Q237*H237</f>
        <v>0.547925</v>
      </c>
      <c r="S237" s="220">
        <v>0</v>
      </c>
      <c r="T237" s="221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2" t="s">
        <v>149</v>
      </c>
      <c r="AT237" s="222" t="s">
        <v>411</v>
      </c>
      <c r="AU237" s="222" t="s">
        <v>85</v>
      </c>
      <c r="AY237" s="19" t="s">
        <v>113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9" t="s">
        <v>83</v>
      </c>
      <c r="BK237" s="223">
        <f>ROUND(I237*H237,2)</f>
        <v>0</v>
      </c>
      <c r="BL237" s="19" t="s">
        <v>118</v>
      </c>
      <c r="BM237" s="222" t="s">
        <v>452</v>
      </c>
    </row>
    <row r="238" spans="1:51" s="13" customFormat="1" ht="12">
      <c r="A238" s="13"/>
      <c r="B238" s="235"/>
      <c r="C238" s="236"/>
      <c r="D238" s="226" t="s">
        <v>127</v>
      </c>
      <c r="E238" s="237" t="s">
        <v>19</v>
      </c>
      <c r="F238" s="238" t="s">
        <v>453</v>
      </c>
      <c r="G238" s="236"/>
      <c r="H238" s="239">
        <v>17.675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127</v>
      </c>
      <c r="AU238" s="245" t="s">
        <v>85</v>
      </c>
      <c r="AV238" s="13" t="s">
        <v>85</v>
      </c>
      <c r="AW238" s="13" t="s">
        <v>37</v>
      </c>
      <c r="AX238" s="13" t="s">
        <v>83</v>
      </c>
      <c r="AY238" s="245" t="s">
        <v>113</v>
      </c>
    </row>
    <row r="239" spans="1:65" s="2" customFormat="1" ht="16.5" customHeight="1">
      <c r="A239" s="40"/>
      <c r="B239" s="41"/>
      <c r="C239" s="271" t="s">
        <v>454</v>
      </c>
      <c r="D239" s="271" t="s">
        <v>411</v>
      </c>
      <c r="E239" s="272" t="s">
        <v>455</v>
      </c>
      <c r="F239" s="273" t="s">
        <v>456</v>
      </c>
      <c r="G239" s="274" t="s">
        <v>457</v>
      </c>
      <c r="H239" s="275">
        <v>35.35</v>
      </c>
      <c r="I239" s="276"/>
      <c r="J239" s="277">
        <f>ROUND(I239*H239,2)</f>
        <v>0</v>
      </c>
      <c r="K239" s="273" t="s">
        <v>222</v>
      </c>
      <c r="L239" s="278"/>
      <c r="M239" s="279" t="s">
        <v>19</v>
      </c>
      <c r="N239" s="280" t="s">
        <v>46</v>
      </c>
      <c r="O239" s="86"/>
      <c r="P239" s="220">
        <f>O239*H239</f>
        <v>0</v>
      </c>
      <c r="Q239" s="220">
        <v>0.006</v>
      </c>
      <c r="R239" s="220">
        <f>Q239*H239</f>
        <v>0.2121</v>
      </c>
      <c r="S239" s="220">
        <v>0</v>
      </c>
      <c r="T239" s="221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2" t="s">
        <v>149</v>
      </c>
      <c r="AT239" s="222" t="s">
        <v>411</v>
      </c>
      <c r="AU239" s="222" t="s">
        <v>85</v>
      </c>
      <c r="AY239" s="19" t="s">
        <v>113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9" t="s">
        <v>83</v>
      </c>
      <c r="BK239" s="223">
        <f>ROUND(I239*H239,2)</f>
        <v>0</v>
      </c>
      <c r="BL239" s="19" t="s">
        <v>118</v>
      </c>
      <c r="BM239" s="222" t="s">
        <v>458</v>
      </c>
    </row>
    <row r="240" spans="1:51" s="13" customFormat="1" ht="12">
      <c r="A240" s="13"/>
      <c r="B240" s="235"/>
      <c r="C240" s="236"/>
      <c r="D240" s="226" t="s">
        <v>127</v>
      </c>
      <c r="E240" s="237" t="s">
        <v>19</v>
      </c>
      <c r="F240" s="238" t="s">
        <v>459</v>
      </c>
      <c r="G240" s="236"/>
      <c r="H240" s="239">
        <v>35.35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127</v>
      </c>
      <c r="AU240" s="245" t="s">
        <v>85</v>
      </c>
      <c r="AV240" s="13" t="s">
        <v>85</v>
      </c>
      <c r="AW240" s="13" t="s">
        <v>37</v>
      </c>
      <c r="AX240" s="13" t="s">
        <v>83</v>
      </c>
      <c r="AY240" s="245" t="s">
        <v>113</v>
      </c>
    </row>
    <row r="241" spans="1:65" s="2" customFormat="1" ht="16.5" customHeight="1">
      <c r="A241" s="40"/>
      <c r="B241" s="41"/>
      <c r="C241" s="211" t="s">
        <v>460</v>
      </c>
      <c r="D241" s="211" t="s">
        <v>114</v>
      </c>
      <c r="E241" s="212" t="s">
        <v>461</v>
      </c>
      <c r="F241" s="213" t="s">
        <v>462</v>
      </c>
      <c r="G241" s="214" t="s">
        <v>190</v>
      </c>
      <c r="H241" s="215">
        <v>17.5</v>
      </c>
      <c r="I241" s="216"/>
      <c r="J241" s="217">
        <f>ROUND(I241*H241,2)</f>
        <v>0</v>
      </c>
      <c r="K241" s="213" t="s">
        <v>19</v>
      </c>
      <c r="L241" s="46"/>
      <c r="M241" s="218" t="s">
        <v>19</v>
      </c>
      <c r="N241" s="219" t="s">
        <v>46</v>
      </c>
      <c r="O241" s="86"/>
      <c r="P241" s="220">
        <f>O241*H241</f>
        <v>0</v>
      </c>
      <c r="Q241" s="220">
        <v>6E-05</v>
      </c>
      <c r="R241" s="220">
        <f>Q241*H241</f>
        <v>0.00105</v>
      </c>
      <c r="S241" s="220">
        <v>0</v>
      </c>
      <c r="T241" s="221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2" t="s">
        <v>118</v>
      </c>
      <c r="AT241" s="222" t="s">
        <v>114</v>
      </c>
      <c r="AU241" s="222" t="s">
        <v>85</v>
      </c>
      <c r="AY241" s="19" t="s">
        <v>113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9" t="s">
        <v>83</v>
      </c>
      <c r="BK241" s="223">
        <f>ROUND(I241*H241,2)</f>
        <v>0</v>
      </c>
      <c r="BL241" s="19" t="s">
        <v>118</v>
      </c>
      <c r="BM241" s="222" t="s">
        <v>463</v>
      </c>
    </row>
    <row r="242" spans="1:51" s="13" customFormat="1" ht="12">
      <c r="A242" s="13"/>
      <c r="B242" s="235"/>
      <c r="C242" s="236"/>
      <c r="D242" s="226" t="s">
        <v>127</v>
      </c>
      <c r="E242" s="237" t="s">
        <v>19</v>
      </c>
      <c r="F242" s="238" t="s">
        <v>448</v>
      </c>
      <c r="G242" s="236"/>
      <c r="H242" s="239">
        <v>17.5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127</v>
      </c>
      <c r="AU242" s="245" t="s">
        <v>85</v>
      </c>
      <c r="AV242" s="13" t="s">
        <v>85</v>
      </c>
      <c r="AW242" s="13" t="s">
        <v>37</v>
      </c>
      <c r="AX242" s="13" t="s">
        <v>83</v>
      </c>
      <c r="AY242" s="245" t="s">
        <v>113</v>
      </c>
    </row>
    <row r="243" spans="1:63" s="11" customFormat="1" ht="22.8" customHeight="1">
      <c r="A243" s="11"/>
      <c r="B243" s="197"/>
      <c r="C243" s="198"/>
      <c r="D243" s="199" t="s">
        <v>74</v>
      </c>
      <c r="E243" s="258" t="s">
        <v>118</v>
      </c>
      <c r="F243" s="258" t="s">
        <v>464</v>
      </c>
      <c r="G243" s="198"/>
      <c r="H243" s="198"/>
      <c r="I243" s="201"/>
      <c r="J243" s="259">
        <f>BK243</f>
        <v>0</v>
      </c>
      <c r="K243" s="198"/>
      <c r="L243" s="203"/>
      <c r="M243" s="204"/>
      <c r="N243" s="205"/>
      <c r="O243" s="205"/>
      <c r="P243" s="206">
        <f>SUM(P244:P260)</f>
        <v>0</v>
      </c>
      <c r="Q243" s="205"/>
      <c r="R243" s="206">
        <f>SUM(R244:R260)</f>
        <v>16.357567000000003</v>
      </c>
      <c r="S243" s="205"/>
      <c r="T243" s="207">
        <f>SUM(T244:T260)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208" t="s">
        <v>83</v>
      </c>
      <c r="AT243" s="209" t="s">
        <v>74</v>
      </c>
      <c r="AU243" s="209" t="s">
        <v>83</v>
      </c>
      <c r="AY243" s="208" t="s">
        <v>113</v>
      </c>
      <c r="BK243" s="210">
        <f>SUM(BK244:BK260)</f>
        <v>0</v>
      </c>
    </row>
    <row r="244" spans="1:65" s="2" customFormat="1" ht="21.75" customHeight="1">
      <c r="A244" s="40"/>
      <c r="B244" s="41"/>
      <c r="C244" s="211" t="s">
        <v>465</v>
      </c>
      <c r="D244" s="211" t="s">
        <v>114</v>
      </c>
      <c r="E244" s="212" t="s">
        <v>466</v>
      </c>
      <c r="F244" s="213" t="s">
        <v>467</v>
      </c>
      <c r="G244" s="214" t="s">
        <v>282</v>
      </c>
      <c r="H244" s="215">
        <v>5.78</v>
      </c>
      <c r="I244" s="216"/>
      <c r="J244" s="217">
        <f>ROUND(I244*H244,2)</f>
        <v>0</v>
      </c>
      <c r="K244" s="213" t="s">
        <v>222</v>
      </c>
      <c r="L244" s="46"/>
      <c r="M244" s="218" t="s">
        <v>19</v>
      </c>
      <c r="N244" s="219" t="s">
        <v>46</v>
      </c>
      <c r="O244" s="86"/>
      <c r="P244" s="220">
        <f>O244*H244</f>
        <v>0</v>
      </c>
      <c r="Q244" s="220">
        <v>1.89077</v>
      </c>
      <c r="R244" s="220">
        <f>Q244*H244</f>
        <v>10.928650600000001</v>
      </c>
      <c r="S244" s="220">
        <v>0</v>
      </c>
      <c r="T244" s="221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2" t="s">
        <v>118</v>
      </c>
      <c r="AT244" s="222" t="s">
        <v>114</v>
      </c>
      <c r="AU244" s="222" t="s">
        <v>85</v>
      </c>
      <c r="AY244" s="19" t="s">
        <v>113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9" t="s">
        <v>83</v>
      </c>
      <c r="BK244" s="223">
        <f>ROUND(I244*H244,2)</f>
        <v>0</v>
      </c>
      <c r="BL244" s="19" t="s">
        <v>118</v>
      </c>
      <c r="BM244" s="222" t="s">
        <v>468</v>
      </c>
    </row>
    <row r="245" spans="1:51" s="12" customFormat="1" ht="12">
      <c r="A245" s="12"/>
      <c r="B245" s="224"/>
      <c r="C245" s="225"/>
      <c r="D245" s="226" t="s">
        <v>127</v>
      </c>
      <c r="E245" s="227" t="s">
        <v>19</v>
      </c>
      <c r="F245" s="228" t="s">
        <v>224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34" t="s">
        <v>127</v>
      </c>
      <c r="AU245" s="234" t="s">
        <v>85</v>
      </c>
      <c r="AV245" s="12" t="s">
        <v>83</v>
      </c>
      <c r="AW245" s="12" t="s">
        <v>37</v>
      </c>
      <c r="AX245" s="12" t="s">
        <v>75</v>
      </c>
      <c r="AY245" s="234" t="s">
        <v>113</v>
      </c>
    </row>
    <row r="246" spans="1:51" s="12" customFormat="1" ht="12">
      <c r="A246" s="12"/>
      <c r="B246" s="224"/>
      <c r="C246" s="225"/>
      <c r="D246" s="226" t="s">
        <v>127</v>
      </c>
      <c r="E246" s="227" t="s">
        <v>19</v>
      </c>
      <c r="F246" s="228" t="s">
        <v>225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234" t="s">
        <v>127</v>
      </c>
      <c r="AU246" s="234" t="s">
        <v>85</v>
      </c>
      <c r="AV246" s="12" t="s">
        <v>83</v>
      </c>
      <c r="AW246" s="12" t="s">
        <v>37</v>
      </c>
      <c r="AX246" s="12" t="s">
        <v>75</v>
      </c>
      <c r="AY246" s="234" t="s">
        <v>113</v>
      </c>
    </row>
    <row r="247" spans="1:51" s="13" customFormat="1" ht="12">
      <c r="A247" s="13"/>
      <c r="B247" s="235"/>
      <c r="C247" s="236"/>
      <c r="D247" s="226" t="s">
        <v>127</v>
      </c>
      <c r="E247" s="237" t="s">
        <v>19</v>
      </c>
      <c r="F247" s="238" t="s">
        <v>469</v>
      </c>
      <c r="G247" s="236"/>
      <c r="H247" s="239">
        <v>0.9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127</v>
      </c>
      <c r="AU247" s="245" t="s">
        <v>85</v>
      </c>
      <c r="AV247" s="13" t="s">
        <v>85</v>
      </c>
      <c r="AW247" s="13" t="s">
        <v>37</v>
      </c>
      <c r="AX247" s="13" t="s">
        <v>75</v>
      </c>
      <c r="AY247" s="245" t="s">
        <v>113</v>
      </c>
    </row>
    <row r="248" spans="1:51" s="12" customFormat="1" ht="12">
      <c r="A248" s="12"/>
      <c r="B248" s="224"/>
      <c r="C248" s="225"/>
      <c r="D248" s="226" t="s">
        <v>127</v>
      </c>
      <c r="E248" s="227" t="s">
        <v>19</v>
      </c>
      <c r="F248" s="228" t="s">
        <v>227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T248" s="234" t="s">
        <v>127</v>
      </c>
      <c r="AU248" s="234" t="s">
        <v>85</v>
      </c>
      <c r="AV248" s="12" t="s">
        <v>83</v>
      </c>
      <c r="AW248" s="12" t="s">
        <v>37</v>
      </c>
      <c r="AX248" s="12" t="s">
        <v>75</v>
      </c>
      <c r="AY248" s="234" t="s">
        <v>113</v>
      </c>
    </row>
    <row r="249" spans="1:51" s="13" customFormat="1" ht="12">
      <c r="A249" s="13"/>
      <c r="B249" s="235"/>
      <c r="C249" s="236"/>
      <c r="D249" s="226" t="s">
        <v>127</v>
      </c>
      <c r="E249" s="237" t="s">
        <v>19</v>
      </c>
      <c r="F249" s="238" t="s">
        <v>470</v>
      </c>
      <c r="G249" s="236"/>
      <c r="H249" s="239">
        <v>3.6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127</v>
      </c>
      <c r="AU249" s="245" t="s">
        <v>85</v>
      </c>
      <c r="AV249" s="13" t="s">
        <v>85</v>
      </c>
      <c r="AW249" s="13" t="s">
        <v>37</v>
      </c>
      <c r="AX249" s="13" t="s">
        <v>75</v>
      </c>
      <c r="AY249" s="245" t="s">
        <v>113</v>
      </c>
    </row>
    <row r="250" spans="1:51" s="12" customFormat="1" ht="12">
      <c r="A250" s="12"/>
      <c r="B250" s="224"/>
      <c r="C250" s="225"/>
      <c r="D250" s="226" t="s">
        <v>127</v>
      </c>
      <c r="E250" s="227" t="s">
        <v>19</v>
      </c>
      <c r="F250" s="228" t="s">
        <v>240</v>
      </c>
      <c r="G250" s="225"/>
      <c r="H250" s="227" t="s">
        <v>19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34" t="s">
        <v>127</v>
      </c>
      <c r="AU250" s="234" t="s">
        <v>85</v>
      </c>
      <c r="AV250" s="12" t="s">
        <v>83</v>
      </c>
      <c r="AW250" s="12" t="s">
        <v>37</v>
      </c>
      <c r="AX250" s="12" t="s">
        <v>75</v>
      </c>
      <c r="AY250" s="234" t="s">
        <v>113</v>
      </c>
    </row>
    <row r="251" spans="1:51" s="12" customFormat="1" ht="12">
      <c r="A251" s="12"/>
      <c r="B251" s="224"/>
      <c r="C251" s="225"/>
      <c r="D251" s="226" t="s">
        <v>127</v>
      </c>
      <c r="E251" s="227" t="s">
        <v>19</v>
      </c>
      <c r="F251" s="228" t="s">
        <v>241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34" t="s">
        <v>127</v>
      </c>
      <c r="AU251" s="234" t="s">
        <v>85</v>
      </c>
      <c r="AV251" s="12" t="s">
        <v>83</v>
      </c>
      <c r="AW251" s="12" t="s">
        <v>37</v>
      </c>
      <c r="AX251" s="12" t="s">
        <v>75</v>
      </c>
      <c r="AY251" s="234" t="s">
        <v>113</v>
      </c>
    </row>
    <row r="252" spans="1:51" s="13" customFormat="1" ht="12">
      <c r="A252" s="13"/>
      <c r="B252" s="235"/>
      <c r="C252" s="236"/>
      <c r="D252" s="226" t="s">
        <v>127</v>
      </c>
      <c r="E252" s="237" t="s">
        <v>19</v>
      </c>
      <c r="F252" s="238" t="s">
        <v>471</v>
      </c>
      <c r="G252" s="236"/>
      <c r="H252" s="239">
        <v>1.28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127</v>
      </c>
      <c r="AU252" s="245" t="s">
        <v>85</v>
      </c>
      <c r="AV252" s="13" t="s">
        <v>85</v>
      </c>
      <c r="AW252" s="13" t="s">
        <v>37</v>
      </c>
      <c r="AX252" s="13" t="s">
        <v>75</v>
      </c>
      <c r="AY252" s="245" t="s">
        <v>113</v>
      </c>
    </row>
    <row r="253" spans="1:65" s="2" customFormat="1" ht="21.75" customHeight="1">
      <c r="A253" s="40"/>
      <c r="B253" s="41"/>
      <c r="C253" s="211" t="s">
        <v>472</v>
      </c>
      <c r="D253" s="211" t="s">
        <v>114</v>
      </c>
      <c r="E253" s="212" t="s">
        <v>473</v>
      </c>
      <c r="F253" s="213" t="s">
        <v>474</v>
      </c>
      <c r="G253" s="214" t="s">
        <v>282</v>
      </c>
      <c r="H253" s="215">
        <v>2.202</v>
      </c>
      <c r="I253" s="216"/>
      <c r="J253" s="217">
        <f>ROUND(I253*H253,2)</f>
        <v>0</v>
      </c>
      <c r="K253" s="213" t="s">
        <v>222</v>
      </c>
      <c r="L253" s="46"/>
      <c r="M253" s="218" t="s">
        <v>19</v>
      </c>
      <c r="N253" s="219" t="s">
        <v>46</v>
      </c>
      <c r="O253" s="86"/>
      <c r="P253" s="220">
        <f>O253*H253</f>
        <v>0</v>
      </c>
      <c r="Q253" s="220">
        <v>2.429</v>
      </c>
      <c r="R253" s="220">
        <f>Q253*H253</f>
        <v>5.3486579999999995</v>
      </c>
      <c r="S253" s="220">
        <v>0</v>
      </c>
      <c r="T253" s="221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2" t="s">
        <v>118</v>
      </c>
      <c r="AT253" s="222" t="s">
        <v>114</v>
      </c>
      <c r="AU253" s="222" t="s">
        <v>85</v>
      </c>
      <c r="AY253" s="19" t="s">
        <v>113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9" t="s">
        <v>83</v>
      </c>
      <c r="BK253" s="223">
        <f>ROUND(I253*H253,2)</f>
        <v>0</v>
      </c>
      <c r="BL253" s="19" t="s">
        <v>118</v>
      </c>
      <c r="BM253" s="222" t="s">
        <v>475</v>
      </c>
    </row>
    <row r="254" spans="1:51" s="13" customFormat="1" ht="12">
      <c r="A254" s="13"/>
      <c r="B254" s="235"/>
      <c r="C254" s="236"/>
      <c r="D254" s="226" t="s">
        <v>127</v>
      </c>
      <c r="E254" s="237" t="s">
        <v>19</v>
      </c>
      <c r="F254" s="238" t="s">
        <v>476</v>
      </c>
      <c r="G254" s="236"/>
      <c r="H254" s="239">
        <v>1.05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127</v>
      </c>
      <c r="AU254" s="245" t="s">
        <v>85</v>
      </c>
      <c r="AV254" s="13" t="s">
        <v>85</v>
      </c>
      <c r="AW254" s="13" t="s">
        <v>37</v>
      </c>
      <c r="AX254" s="13" t="s">
        <v>75</v>
      </c>
      <c r="AY254" s="245" t="s">
        <v>113</v>
      </c>
    </row>
    <row r="255" spans="1:51" s="13" customFormat="1" ht="12">
      <c r="A255" s="13"/>
      <c r="B255" s="235"/>
      <c r="C255" s="236"/>
      <c r="D255" s="226" t="s">
        <v>127</v>
      </c>
      <c r="E255" s="237" t="s">
        <v>19</v>
      </c>
      <c r="F255" s="238" t="s">
        <v>477</v>
      </c>
      <c r="G255" s="236"/>
      <c r="H255" s="239">
        <v>1.152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127</v>
      </c>
      <c r="AU255" s="245" t="s">
        <v>85</v>
      </c>
      <c r="AV255" s="13" t="s">
        <v>85</v>
      </c>
      <c r="AW255" s="13" t="s">
        <v>37</v>
      </c>
      <c r="AX255" s="13" t="s">
        <v>75</v>
      </c>
      <c r="AY255" s="245" t="s">
        <v>113</v>
      </c>
    </row>
    <row r="256" spans="1:65" s="2" customFormat="1" ht="33" customHeight="1">
      <c r="A256" s="40"/>
      <c r="B256" s="41"/>
      <c r="C256" s="211" t="s">
        <v>478</v>
      </c>
      <c r="D256" s="211" t="s">
        <v>114</v>
      </c>
      <c r="E256" s="212" t="s">
        <v>479</v>
      </c>
      <c r="F256" s="213" t="s">
        <v>480</v>
      </c>
      <c r="G256" s="214" t="s">
        <v>282</v>
      </c>
      <c r="H256" s="215">
        <v>2.202</v>
      </c>
      <c r="I256" s="216"/>
      <c r="J256" s="217">
        <f>ROUND(I256*H256,2)</f>
        <v>0</v>
      </c>
      <c r="K256" s="213" t="s">
        <v>222</v>
      </c>
      <c r="L256" s="46"/>
      <c r="M256" s="218" t="s">
        <v>19</v>
      </c>
      <c r="N256" s="219" t="s">
        <v>46</v>
      </c>
      <c r="O256" s="86"/>
      <c r="P256" s="220">
        <f>O256*H256</f>
        <v>0</v>
      </c>
      <c r="Q256" s="220">
        <v>0</v>
      </c>
      <c r="R256" s="220">
        <f>Q256*H256</f>
        <v>0</v>
      </c>
      <c r="S256" s="220">
        <v>0</v>
      </c>
      <c r="T256" s="221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2" t="s">
        <v>118</v>
      </c>
      <c r="AT256" s="222" t="s">
        <v>114</v>
      </c>
      <c r="AU256" s="222" t="s">
        <v>85</v>
      </c>
      <c r="AY256" s="19" t="s">
        <v>113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9" t="s">
        <v>83</v>
      </c>
      <c r="BK256" s="223">
        <f>ROUND(I256*H256,2)</f>
        <v>0</v>
      </c>
      <c r="BL256" s="19" t="s">
        <v>118</v>
      </c>
      <c r="BM256" s="222" t="s">
        <v>481</v>
      </c>
    </row>
    <row r="257" spans="1:65" s="2" customFormat="1" ht="21.75" customHeight="1">
      <c r="A257" s="40"/>
      <c r="B257" s="41"/>
      <c r="C257" s="211" t="s">
        <v>482</v>
      </c>
      <c r="D257" s="211" t="s">
        <v>114</v>
      </c>
      <c r="E257" s="212" t="s">
        <v>483</v>
      </c>
      <c r="F257" s="213" t="s">
        <v>484</v>
      </c>
      <c r="G257" s="214" t="s">
        <v>133</v>
      </c>
      <c r="H257" s="215">
        <v>12.56</v>
      </c>
      <c r="I257" s="216"/>
      <c r="J257" s="217">
        <f>ROUND(I257*H257,2)</f>
        <v>0</v>
      </c>
      <c r="K257" s="213" t="s">
        <v>222</v>
      </c>
      <c r="L257" s="46"/>
      <c r="M257" s="218" t="s">
        <v>19</v>
      </c>
      <c r="N257" s="219" t="s">
        <v>46</v>
      </c>
      <c r="O257" s="86"/>
      <c r="P257" s="220">
        <f>O257*H257</f>
        <v>0</v>
      </c>
      <c r="Q257" s="220">
        <v>0.00639</v>
      </c>
      <c r="R257" s="220">
        <f>Q257*H257</f>
        <v>0.08025840000000001</v>
      </c>
      <c r="S257" s="220">
        <v>0</v>
      </c>
      <c r="T257" s="221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2" t="s">
        <v>118</v>
      </c>
      <c r="AT257" s="222" t="s">
        <v>114</v>
      </c>
      <c r="AU257" s="222" t="s">
        <v>85</v>
      </c>
      <c r="AY257" s="19" t="s">
        <v>113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9" t="s">
        <v>83</v>
      </c>
      <c r="BK257" s="223">
        <f>ROUND(I257*H257,2)</f>
        <v>0</v>
      </c>
      <c r="BL257" s="19" t="s">
        <v>118</v>
      </c>
      <c r="BM257" s="222" t="s">
        <v>485</v>
      </c>
    </row>
    <row r="258" spans="1:51" s="13" customFormat="1" ht="12">
      <c r="A258" s="13"/>
      <c r="B258" s="235"/>
      <c r="C258" s="236"/>
      <c r="D258" s="226" t="s">
        <v>127</v>
      </c>
      <c r="E258" s="237" t="s">
        <v>19</v>
      </c>
      <c r="F258" s="238" t="s">
        <v>486</v>
      </c>
      <c r="G258" s="236"/>
      <c r="H258" s="239">
        <v>6.8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127</v>
      </c>
      <c r="AU258" s="245" t="s">
        <v>85</v>
      </c>
      <c r="AV258" s="13" t="s">
        <v>85</v>
      </c>
      <c r="AW258" s="13" t="s">
        <v>37</v>
      </c>
      <c r="AX258" s="13" t="s">
        <v>75</v>
      </c>
      <c r="AY258" s="245" t="s">
        <v>113</v>
      </c>
    </row>
    <row r="259" spans="1:51" s="13" customFormat="1" ht="12">
      <c r="A259" s="13"/>
      <c r="B259" s="235"/>
      <c r="C259" s="236"/>
      <c r="D259" s="226" t="s">
        <v>127</v>
      </c>
      <c r="E259" s="237" t="s">
        <v>19</v>
      </c>
      <c r="F259" s="238" t="s">
        <v>487</v>
      </c>
      <c r="G259" s="236"/>
      <c r="H259" s="239">
        <v>5.76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127</v>
      </c>
      <c r="AU259" s="245" t="s">
        <v>85</v>
      </c>
      <c r="AV259" s="13" t="s">
        <v>85</v>
      </c>
      <c r="AW259" s="13" t="s">
        <v>37</v>
      </c>
      <c r="AX259" s="13" t="s">
        <v>75</v>
      </c>
      <c r="AY259" s="245" t="s">
        <v>113</v>
      </c>
    </row>
    <row r="260" spans="1:65" s="2" customFormat="1" ht="21.75" customHeight="1">
      <c r="A260" s="40"/>
      <c r="B260" s="41"/>
      <c r="C260" s="211" t="s">
        <v>488</v>
      </c>
      <c r="D260" s="211" t="s">
        <v>114</v>
      </c>
      <c r="E260" s="212" t="s">
        <v>489</v>
      </c>
      <c r="F260" s="213" t="s">
        <v>490</v>
      </c>
      <c r="G260" s="214" t="s">
        <v>133</v>
      </c>
      <c r="H260" s="215">
        <v>12.56</v>
      </c>
      <c r="I260" s="216"/>
      <c r="J260" s="217">
        <f>ROUND(I260*H260,2)</f>
        <v>0</v>
      </c>
      <c r="K260" s="213" t="s">
        <v>222</v>
      </c>
      <c r="L260" s="46"/>
      <c r="M260" s="218" t="s">
        <v>19</v>
      </c>
      <c r="N260" s="219" t="s">
        <v>46</v>
      </c>
      <c r="O260" s="86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2" t="s">
        <v>118</v>
      </c>
      <c r="AT260" s="222" t="s">
        <v>114</v>
      </c>
      <c r="AU260" s="222" t="s">
        <v>85</v>
      </c>
      <c r="AY260" s="19" t="s">
        <v>113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9" t="s">
        <v>83</v>
      </c>
      <c r="BK260" s="223">
        <f>ROUND(I260*H260,2)</f>
        <v>0</v>
      </c>
      <c r="BL260" s="19" t="s">
        <v>118</v>
      </c>
      <c r="BM260" s="222" t="s">
        <v>491</v>
      </c>
    </row>
    <row r="261" spans="1:63" s="11" customFormat="1" ht="22.8" customHeight="1">
      <c r="A261" s="11"/>
      <c r="B261" s="197"/>
      <c r="C261" s="198"/>
      <c r="D261" s="199" t="s">
        <v>74</v>
      </c>
      <c r="E261" s="258" t="s">
        <v>112</v>
      </c>
      <c r="F261" s="258" t="s">
        <v>492</v>
      </c>
      <c r="G261" s="198"/>
      <c r="H261" s="198"/>
      <c r="I261" s="201"/>
      <c r="J261" s="259">
        <f>BK261</f>
        <v>0</v>
      </c>
      <c r="K261" s="198"/>
      <c r="L261" s="203"/>
      <c r="M261" s="204"/>
      <c r="N261" s="205"/>
      <c r="O261" s="205"/>
      <c r="P261" s="206">
        <f>SUM(P262:P326)</f>
        <v>0</v>
      </c>
      <c r="Q261" s="205"/>
      <c r="R261" s="206">
        <f>SUM(R262:R326)</f>
        <v>116.14326820000001</v>
      </c>
      <c r="S261" s="205"/>
      <c r="T261" s="207">
        <f>SUM(T262:T326)</f>
        <v>0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R261" s="208" t="s">
        <v>83</v>
      </c>
      <c r="AT261" s="209" t="s">
        <v>74</v>
      </c>
      <c r="AU261" s="209" t="s">
        <v>83</v>
      </c>
      <c r="AY261" s="208" t="s">
        <v>113</v>
      </c>
      <c r="BK261" s="210">
        <f>SUM(BK262:BK326)</f>
        <v>0</v>
      </c>
    </row>
    <row r="262" spans="1:65" s="2" customFormat="1" ht="21.75" customHeight="1">
      <c r="A262" s="40"/>
      <c r="B262" s="41"/>
      <c r="C262" s="211" t="s">
        <v>493</v>
      </c>
      <c r="D262" s="211" t="s">
        <v>114</v>
      </c>
      <c r="E262" s="212" t="s">
        <v>494</v>
      </c>
      <c r="F262" s="213" t="s">
        <v>495</v>
      </c>
      <c r="G262" s="214" t="s">
        <v>133</v>
      </c>
      <c r="H262" s="215">
        <v>80.01</v>
      </c>
      <c r="I262" s="216"/>
      <c r="J262" s="217">
        <f>ROUND(I262*H262,2)</f>
        <v>0</v>
      </c>
      <c r="K262" s="213" t="s">
        <v>19</v>
      </c>
      <c r="L262" s="46"/>
      <c r="M262" s="218" t="s">
        <v>19</v>
      </c>
      <c r="N262" s="219" t="s">
        <v>46</v>
      </c>
      <c r="O262" s="86"/>
      <c r="P262" s="220">
        <f>O262*H262</f>
        <v>0</v>
      </c>
      <c r="Q262" s="220">
        <v>0.27994</v>
      </c>
      <c r="R262" s="220">
        <f>Q262*H262</f>
        <v>22.397999400000003</v>
      </c>
      <c r="S262" s="220">
        <v>0</v>
      </c>
      <c r="T262" s="221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2" t="s">
        <v>118</v>
      </c>
      <c r="AT262" s="222" t="s">
        <v>114</v>
      </c>
      <c r="AU262" s="222" t="s">
        <v>85</v>
      </c>
      <c r="AY262" s="19" t="s">
        <v>113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9" t="s">
        <v>83</v>
      </c>
      <c r="BK262" s="223">
        <f>ROUND(I262*H262,2)</f>
        <v>0</v>
      </c>
      <c r="BL262" s="19" t="s">
        <v>118</v>
      </c>
      <c r="BM262" s="222" t="s">
        <v>496</v>
      </c>
    </row>
    <row r="263" spans="1:51" s="12" customFormat="1" ht="12">
      <c r="A263" s="12"/>
      <c r="B263" s="224"/>
      <c r="C263" s="225"/>
      <c r="D263" s="226" t="s">
        <v>127</v>
      </c>
      <c r="E263" s="227" t="s">
        <v>19</v>
      </c>
      <c r="F263" s="228" t="s">
        <v>240</v>
      </c>
      <c r="G263" s="225"/>
      <c r="H263" s="227" t="s">
        <v>19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34" t="s">
        <v>127</v>
      </c>
      <c r="AU263" s="234" t="s">
        <v>85</v>
      </c>
      <c r="AV263" s="12" t="s">
        <v>83</v>
      </c>
      <c r="AW263" s="12" t="s">
        <v>37</v>
      </c>
      <c r="AX263" s="12" t="s">
        <v>75</v>
      </c>
      <c r="AY263" s="234" t="s">
        <v>113</v>
      </c>
    </row>
    <row r="264" spans="1:51" s="12" customFormat="1" ht="12">
      <c r="A264" s="12"/>
      <c r="B264" s="224"/>
      <c r="C264" s="225"/>
      <c r="D264" s="226" t="s">
        <v>127</v>
      </c>
      <c r="E264" s="227" t="s">
        <v>19</v>
      </c>
      <c r="F264" s="228" t="s">
        <v>241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234" t="s">
        <v>127</v>
      </c>
      <c r="AU264" s="234" t="s">
        <v>85</v>
      </c>
      <c r="AV264" s="12" t="s">
        <v>83</v>
      </c>
      <c r="AW264" s="12" t="s">
        <v>37</v>
      </c>
      <c r="AX264" s="12" t="s">
        <v>75</v>
      </c>
      <c r="AY264" s="234" t="s">
        <v>113</v>
      </c>
    </row>
    <row r="265" spans="1:51" s="13" customFormat="1" ht="12">
      <c r="A265" s="13"/>
      <c r="B265" s="235"/>
      <c r="C265" s="236"/>
      <c r="D265" s="226" t="s">
        <v>127</v>
      </c>
      <c r="E265" s="237" t="s">
        <v>19</v>
      </c>
      <c r="F265" s="238" t="s">
        <v>242</v>
      </c>
      <c r="G265" s="236"/>
      <c r="H265" s="239">
        <v>8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127</v>
      </c>
      <c r="AU265" s="245" t="s">
        <v>85</v>
      </c>
      <c r="AV265" s="13" t="s">
        <v>85</v>
      </c>
      <c r="AW265" s="13" t="s">
        <v>37</v>
      </c>
      <c r="AX265" s="13" t="s">
        <v>75</v>
      </c>
      <c r="AY265" s="245" t="s">
        <v>113</v>
      </c>
    </row>
    <row r="266" spans="1:51" s="12" customFormat="1" ht="12">
      <c r="A266" s="12"/>
      <c r="B266" s="224"/>
      <c r="C266" s="225"/>
      <c r="D266" s="226" t="s">
        <v>127</v>
      </c>
      <c r="E266" s="227" t="s">
        <v>19</v>
      </c>
      <c r="F266" s="228" t="s">
        <v>243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34" t="s">
        <v>127</v>
      </c>
      <c r="AU266" s="234" t="s">
        <v>85</v>
      </c>
      <c r="AV266" s="12" t="s">
        <v>83</v>
      </c>
      <c r="AW266" s="12" t="s">
        <v>37</v>
      </c>
      <c r="AX266" s="12" t="s">
        <v>75</v>
      </c>
      <c r="AY266" s="234" t="s">
        <v>113</v>
      </c>
    </row>
    <row r="267" spans="1:51" s="12" customFormat="1" ht="12">
      <c r="A267" s="12"/>
      <c r="B267" s="224"/>
      <c r="C267" s="225"/>
      <c r="D267" s="226" t="s">
        <v>127</v>
      </c>
      <c r="E267" s="227" t="s">
        <v>19</v>
      </c>
      <c r="F267" s="228" t="s">
        <v>244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4" t="s">
        <v>127</v>
      </c>
      <c r="AU267" s="234" t="s">
        <v>85</v>
      </c>
      <c r="AV267" s="12" t="s">
        <v>83</v>
      </c>
      <c r="AW267" s="12" t="s">
        <v>37</v>
      </c>
      <c r="AX267" s="12" t="s">
        <v>75</v>
      </c>
      <c r="AY267" s="234" t="s">
        <v>113</v>
      </c>
    </row>
    <row r="268" spans="1:51" s="13" customFormat="1" ht="12">
      <c r="A268" s="13"/>
      <c r="B268" s="235"/>
      <c r="C268" s="236"/>
      <c r="D268" s="226" t="s">
        <v>127</v>
      </c>
      <c r="E268" s="237" t="s">
        <v>19</v>
      </c>
      <c r="F268" s="238" t="s">
        <v>245</v>
      </c>
      <c r="G268" s="236"/>
      <c r="H268" s="239">
        <v>9.6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127</v>
      </c>
      <c r="AU268" s="245" t="s">
        <v>85</v>
      </c>
      <c r="AV268" s="13" t="s">
        <v>85</v>
      </c>
      <c r="AW268" s="13" t="s">
        <v>37</v>
      </c>
      <c r="AX268" s="13" t="s">
        <v>75</v>
      </c>
      <c r="AY268" s="245" t="s">
        <v>113</v>
      </c>
    </row>
    <row r="269" spans="1:51" s="12" customFormat="1" ht="12">
      <c r="A269" s="12"/>
      <c r="B269" s="224"/>
      <c r="C269" s="225"/>
      <c r="D269" s="226" t="s">
        <v>127</v>
      </c>
      <c r="E269" s="227" t="s">
        <v>19</v>
      </c>
      <c r="F269" s="228" t="s">
        <v>227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34" t="s">
        <v>127</v>
      </c>
      <c r="AU269" s="234" t="s">
        <v>85</v>
      </c>
      <c r="AV269" s="12" t="s">
        <v>83</v>
      </c>
      <c r="AW269" s="12" t="s">
        <v>37</v>
      </c>
      <c r="AX269" s="12" t="s">
        <v>75</v>
      </c>
      <c r="AY269" s="234" t="s">
        <v>113</v>
      </c>
    </row>
    <row r="270" spans="1:51" s="13" customFormat="1" ht="12">
      <c r="A270" s="13"/>
      <c r="B270" s="235"/>
      <c r="C270" s="236"/>
      <c r="D270" s="226" t="s">
        <v>127</v>
      </c>
      <c r="E270" s="237" t="s">
        <v>19</v>
      </c>
      <c r="F270" s="238" t="s">
        <v>246</v>
      </c>
      <c r="G270" s="236"/>
      <c r="H270" s="239">
        <v>37.2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127</v>
      </c>
      <c r="AU270" s="245" t="s">
        <v>85</v>
      </c>
      <c r="AV270" s="13" t="s">
        <v>85</v>
      </c>
      <c r="AW270" s="13" t="s">
        <v>37</v>
      </c>
      <c r="AX270" s="13" t="s">
        <v>75</v>
      </c>
      <c r="AY270" s="245" t="s">
        <v>113</v>
      </c>
    </row>
    <row r="271" spans="1:51" s="12" customFormat="1" ht="12">
      <c r="A271" s="12"/>
      <c r="B271" s="224"/>
      <c r="C271" s="225"/>
      <c r="D271" s="226" t="s">
        <v>127</v>
      </c>
      <c r="E271" s="227" t="s">
        <v>19</v>
      </c>
      <c r="F271" s="228" t="s">
        <v>229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34" t="s">
        <v>127</v>
      </c>
      <c r="AU271" s="234" t="s">
        <v>85</v>
      </c>
      <c r="AV271" s="12" t="s">
        <v>83</v>
      </c>
      <c r="AW271" s="12" t="s">
        <v>37</v>
      </c>
      <c r="AX271" s="12" t="s">
        <v>75</v>
      </c>
      <c r="AY271" s="234" t="s">
        <v>113</v>
      </c>
    </row>
    <row r="272" spans="1:51" s="13" customFormat="1" ht="12">
      <c r="A272" s="13"/>
      <c r="B272" s="235"/>
      <c r="C272" s="236"/>
      <c r="D272" s="226" t="s">
        <v>127</v>
      </c>
      <c r="E272" s="237" t="s">
        <v>19</v>
      </c>
      <c r="F272" s="238" t="s">
        <v>247</v>
      </c>
      <c r="G272" s="236"/>
      <c r="H272" s="239">
        <v>15.6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127</v>
      </c>
      <c r="AU272" s="245" t="s">
        <v>85</v>
      </c>
      <c r="AV272" s="13" t="s">
        <v>85</v>
      </c>
      <c r="AW272" s="13" t="s">
        <v>37</v>
      </c>
      <c r="AX272" s="13" t="s">
        <v>75</v>
      </c>
      <c r="AY272" s="245" t="s">
        <v>113</v>
      </c>
    </row>
    <row r="273" spans="1:51" s="12" customFormat="1" ht="12">
      <c r="A273" s="12"/>
      <c r="B273" s="224"/>
      <c r="C273" s="225"/>
      <c r="D273" s="226" t="s">
        <v>127</v>
      </c>
      <c r="E273" s="227" t="s">
        <v>19</v>
      </c>
      <c r="F273" s="228" t="s">
        <v>234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34" t="s">
        <v>127</v>
      </c>
      <c r="AU273" s="234" t="s">
        <v>85</v>
      </c>
      <c r="AV273" s="12" t="s">
        <v>83</v>
      </c>
      <c r="AW273" s="12" t="s">
        <v>37</v>
      </c>
      <c r="AX273" s="12" t="s">
        <v>75</v>
      </c>
      <c r="AY273" s="234" t="s">
        <v>113</v>
      </c>
    </row>
    <row r="274" spans="1:51" s="12" customFormat="1" ht="12">
      <c r="A274" s="12"/>
      <c r="B274" s="224"/>
      <c r="C274" s="225"/>
      <c r="D274" s="226" t="s">
        <v>127</v>
      </c>
      <c r="E274" s="227" t="s">
        <v>19</v>
      </c>
      <c r="F274" s="228" t="s">
        <v>235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34" t="s">
        <v>127</v>
      </c>
      <c r="AU274" s="234" t="s">
        <v>85</v>
      </c>
      <c r="AV274" s="12" t="s">
        <v>83</v>
      </c>
      <c r="AW274" s="12" t="s">
        <v>37</v>
      </c>
      <c r="AX274" s="12" t="s">
        <v>75</v>
      </c>
      <c r="AY274" s="234" t="s">
        <v>113</v>
      </c>
    </row>
    <row r="275" spans="1:51" s="13" customFormat="1" ht="12">
      <c r="A275" s="13"/>
      <c r="B275" s="235"/>
      <c r="C275" s="236"/>
      <c r="D275" s="226" t="s">
        <v>127</v>
      </c>
      <c r="E275" s="237" t="s">
        <v>19</v>
      </c>
      <c r="F275" s="238" t="s">
        <v>248</v>
      </c>
      <c r="G275" s="236"/>
      <c r="H275" s="239">
        <v>9.61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127</v>
      </c>
      <c r="AU275" s="245" t="s">
        <v>85</v>
      </c>
      <c r="AV275" s="13" t="s">
        <v>85</v>
      </c>
      <c r="AW275" s="13" t="s">
        <v>37</v>
      </c>
      <c r="AX275" s="13" t="s">
        <v>75</v>
      </c>
      <c r="AY275" s="245" t="s">
        <v>113</v>
      </c>
    </row>
    <row r="276" spans="1:65" s="2" customFormat="1" ht="21.75" customHeight="1">
      <c r="A276" s="40"/>
      <c r="B276" s="41"/>
      <c r="C276" s="211" t="s">
        <v>497</v>
      </c>
      <c r="D276" s="211" t="s">
        <v>114</v>
      </c>
      <c r="E276" s="212" t="s">
        <v>498</v>
      </c>
      <c r="F276" s="213" t="s">
        <v>499</v>
      </c>
      <c r="G276" s="214" t="s">
        <v>133</v>
      </c>
      <c r="H276" s="215">
        <v>12.8</v>
      </c>
      <c r="I276" s="216"/>
      <c r="J276" s="217">
        <f>ROUND(I276*H276,2)</f>
        <v>0</v>
      </c>
      <c r="K276" s="213" t="s">
        <v>19</v>
      </c>
      <c r="L276" s="46"/>
      <c r="M276" s="218" t="s">
        <v>19</v>
      </c>
      <c r="N276" s="219" t="s">
        <v>46</v>
      </c>
      <c r="O276" s="86"/>
      <c r="P276" s="220">
        <f>O276*H276</f>
        <v>0</v>
      </c>
      <c r="Q276" s="220">
        <v>0.26376</v>
      </c>
      <c r="R276" s="220">
        <f>Q276*H276</f>
        <v>3.376128</v>
      </c>
      <c r="S276" s="220">
        <v>0</v>
      </c>
      <c r="T276" s="221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2" t="s">
        <v>118</v>
      </c>
      <c r="AT276" s="222" t="s">
        <v>114</v>
      </c>
      <c r="AU276" s="222" t="s">
        <v>85</v>
      </c>
      <c r="AY276" s="19" t="s">
        <v>113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9" t="s">
        <v>83</v>
      </c>
      <c r="BK276" s="223">
        <f>ROUND(I276*H276,2)</f>
        <v>0</v>
      </c>
      <c r="BL276" s="19" t="s">
        <v>118</v>
      </c>
      <c r="BM276" s="222" t="s">
        <v>500</v>
      </c>
    </row>
    <row r="277" spans="1:51" s="12" customFormat="1" ht="12">
      <c r="A277" s="12"/>
      <c r="B277" s="224"/>
      <c r="C277" s="225"/>
      <c r="D277" s="226" t="s">
        <v>127</v>
      </c>
      <c r="E277" s="227" t="s">
        <v>19</v>
      </c>
      <c r="F277" s="228" t="s">
        <v>240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34" t="s">
        <v>127</v>
      </c>
      <c r="AU277" s="234" t="s">
        <v>85</v>
      </c>
      <c r="AV277" s="12" t="s">
        <v>83</v>
      </c>
      <c r="AW277" s="12" t="s">
        <v>37</v>
      </c>
      <c r="AX277" s="12" t="s">
        <v>75</v>
      </c>
      <c r="AY277" s="234" t="s">
        <v>113</v>
      </c>
    </row>
    <row r="278" spans="1:51" s="12" customFormat="1" ht="12">
      <c r="A278" s="12"/>
      <c r="B278" s="224"/>
      <c r="C278" s="225"/>
      <c r="D278" s="226" t="s">
        <v>127</v>
      </c>
      <c r="E278" s="227" t="s">
        <v>19</v>
      </c>
      <c r="F278" s="228" t="s">
        <v>241</v>
      </c>
      <c r="G278" s="225"/>
      <c r="H278" s="227" t="s">
        <v>19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34" t="s">
        <v>127</v>
      </c>
      <c r="AU278" s="234" t="s">
        <v>85</v>
      </c>
      <c r="AV278" s="12" t="s">
        <v>83</v>
      </c>
      <c r="AW278" s="12" t="s">
        <v>37</v>
      </c>
      <c r="AX278" s="12" t="s">
        <v>75</v>
      </c>
      <c r="AY278" s="234" t="s">
        <v>113</v>
      </c>
    </row>
    <row r="279" spans="1:51" s="13" customFormat="1" ht="12">
      <c r="A279" s="13"/>
      <c r="B279" s="235"/>
      <c r="C279" s="236"/>
      <c r="D279" s="226" t="s">
        <v>127</v>
      </c>
      <c r="E279" s="237" t="s">
        <v>19</v>
      </c>
      <c r="F279" s="238" t="s">
        <v>501</v>
      </c>
      <c r="G279" s="236"/>
      <c r="H279" s="239">
        <v>12.8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127</v>
      </c>
      <c r="AU279" s="245" t="s">
        <v>85</v>
      </c>
      <c r="AV279" s="13" t="s">
        <v>85</v>
      </c>
      <c r="AW279" s="13" t="s">
        <v>37</v>
      </c>
      <c r="AX279" s="13" t="s">
        <v>75</v>
      </c>
      <c r="AY279" s="245" t="s">
        <v>113</v>
      </c>
    </row>
    <row r="280" spans="1:65" s="2" customFormat="1" ht="33" customHeight="1">
      <c r="A280" s="40"/>
      <c r="B280" s="41"/>
      <c r="C280" s="211" t="s">
        <v>502</v>
      </c>
      <c r="D280" s="211" t="s">
        <v>114</v>
      </c>
      <c r="E280" s="212" t="s">
        <v>503</v>
      </c>
      <c r="F280" s="213" t="s">
        <v>504</v>
      </c>
      <c r="G280" s="214" t="s">
        <v>133</v>
      </c>
      <c r="H280" s="215">
        <v>60</v>
      </c>
      <c r="I280" s="216"/>
      <c r="J280" s="217">
        <f>ROUND(I280*H280,2)</f>
        <v>0</v>
      </c>
      <c r="K280" s="213" t="s">
        <v>222</v>
      </c>
      <c r="L280" s="46"/>
      <c r="M280" s="218" t="s">
        <v>19</v>
      </c>
      <c r="N280" s="219" t="s">
        <v>46</v>
      </c>
      <c r="O280" s="86"/>
      <c r="P280" s="220">
        <f>O280*H280</f>
        <v>0</v>
      </c>
      <c r="Q280" s="220">
        <v>0.510858</v>
      </c>
      <c r="R280" s="220">
        <f>Q280*H280</f>
        <v>30.651480000000003</v>
      </c>
      <c r="S280" s="220">
        <v>0</v>
      </c>
      <c r="T280" s="221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2" t="s">
        <v>118</v>
      </c>
      <c r="AT280" s="222" t="s">
        <v>114</v>
      </c>
      <c r="AU280" s="222" t="s">
        <v>85</v>
      </c>
      <c r="AY280" s="19" t="s">
        <v>113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9" t="s">
        <v>83</v>
      </c>
      <c r="BK280" s="223">
        <f>ROUND(I280*H280,2)</f>
        <v>0</v>
      </c>
      <c r="BL280" s="19" t="s">
        <v>118</v>
      </c>
      <c r="BM280" s="222" t="s">
        <v>505</v>
      </c>
    </row>
    <row r="281" spans="1:51" s="12" customFormat="1" ht="12">
      <c r="A281" s="12"/>
      <c r="B281" s="224"/>
      <c r="C281" s="225"/>
      <c r="D281" s="226" t="s">
        <v>127</v>
      </c>
      <c r="E281" s="227" t="s">
        <v>19</v>
      </c>
      <c r="F281" s="228" t="s">
        <v>243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34" t="s">
        <v>127</v>
      </c>
      <c r="AU281" s="234" t="s">
        <v>85</v>
      </c>
      <c r="AV281" s="12" t="s">
        <v>83</v>
      </c>
      <c r="AW281" s="12" t="s">
        <v>37</v>
      </c>
      <c r="AX281" s="12" t="s">
        <v>75</v>
      </c>
      <c r="AY281" s="234" t="s">
        <v>113</v>
      </c>
    </row>
    <row r="282" spans="1:51" s="12" customFormat="1" ht="12">
      <c r="A282" s="12"/>
      <c r="B282" s="224"/>
      <c r="C282" s="225"/>
      <c r="D282" s="226" t="s">
        <v>127</v>
      </c>
      <c r="E282" s="227" t="s">
        <v>19</v>
      </c>
      <c r="F282" s="228" t="s">
        <v>244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34" t="s">
        <v>127</v>
      </c>
      <c r="AU282" s="234" t="s">
        <v>85</v>
      </c>
      <c r="AV282" s="12" t="s">
        <v>83</v>
      </c>
      <c r="AW282" s="12" t="s">
        <v>37</v>
      </c>
      <c r="AX282" s="12" t="s">
        <v>75</v>
      </c>
      <c r="AY282" s="234" t="s">
        <v>113</v>
      </c>
    </row>
    <row r="283" spans="1:51" s="13" customFormat="1" ht="12">
      <c r="A283" s="13"/>
      <c r="B283" s="235"/>
      <c r="C283" s="236"/>
      <c r="D283" s="226" t="s">
        <v>127</v>
      </c>
      <c r="E283" s="237" t="s">
        <v>19</v>
      </c>
      <c r="F283" s="238" t="s">
        <v>253</v>
      </c>
      <c r="G283" s="236"/>
      <c r="H283" s="239">
        <v>9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127</v>
      </c>
      <c r="AU283" s="245" t="s">
        <v>85</v>
      </c>
      <c r="AV283" s="13" t="s">
        <v>85</v>
      </c>
      <c r="AW283" s="13" t="s">
        <v>37</v>
      </c>
      <c r="AX283" s="13" t="s">
        <v>75</v>
      </c>
      <c r="AY283" s="245" t="s">
        <v>113</v>
      </c>
    </row>
    <row r="284" spans="1:51" s="12" customFormat="1" ht="12">
      <c r="A284" s="12"/>
      <c r="B284" s="224"/>
      <c r="C284" s="225"/>
      <c r="D284" s="226" t="s">
        <v>127</v>
      </c>
      <c r="E284" s="227" t="s">
        <v>19</v>
      </c>
      <c r="F284" s="228" t="s">
        <v>227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34" t="s">
        <v>127</v>
      </c>
      <c r="AU284" s="234" t="s">
        <v>85</v>
      </c>
      <c r="AV284" s="12" t="s">
        <v>83</v>
      </c>
      <c r="AW284" s="12" t="s">
        <v>37</v>
      </c>
      <c r="AX284" s="12" t="s">
        <v>75</v>
      </c>
      <c r="AY284" s="234" t="s">
        <v>113</v>
      </c>
    </row>
    <row r="285" spans="1:51" s="13" customFormat="1" ht="12">
      <c r="A285" s="13"/>
      <c r="B285" s="235"/>
      <c r="C285" s="236"/>
      <c r="D285" s="226" t="s">
        <v>127</v>
      </c>
      <c r="E285" s="237" t="s">
        <v>19</v>
      </c>
      <c r="F285" s="238" t="s">
        <v>254</v>
      </c>
      <c r="G285" s="236"/>
      <c r="H285" s="239">
        <v>36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127</v>
      </c>
      <c r="AU285" s="245" t="s">
        <v>85</v>
      </c>
      <c r="AV285" s="13" t="s">
        <v>85</v>
      </c>
      <c r="AW285" s="13" t="s">
        <v>37</v>
      </c>
      <c r="AX285" s="13" t="s">
        <v>75</v>
      </c>
      <c r="AY285" s="245" t="s">
        <v>113</v>
      </c>
    </row>
    <row r="286" spans="1:51" s="12" customFormat="1" ht="12">
      <c r="A286" s="12"/>
      <c r="B286" s="224"/>
      <c r="C286" s="225"/>
      <c r="D286" s="226" t="s">
        <v>127</v>
      </c>
      <c r="E286" s="227" t="s">
        <v>19</v>
      </c>
      <c r="F286" s="228" t="s">
        <v>229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34" t="s">
        <v>127</v>
      </c>
      <c r="AU286" s="234" t="s">
        <v>85</v>
      </c>
      <c r="AV286" s="12" t="s">
        <v>83</v>
      </c>
      <c r="AW286" s="12" t="s">
        <v>37</v>
      </c>
      <c r="AX286" s="12" t="s">
        <v>75</v>
      </c>
      <c r="AY286" s="234" t="s">
        <v>113</v>
      </c>
    </row>
    <row r="287" spans="1:51" s="13" customFormat="1" ht="12">
      <c r="A287" s="13"/>
      <c r="B287" s="235"/>
      <c r="C287" s="236"/>
      <c r="D287" s="226" t="s">
        <v>127</v>
      </c>
      <c r="E287" s="237" t="s">
        <v>19</v>
      </c>
      <c r="F287" s="238" t="s">
        <v>255</v>
      </c>
      <c r="G287" s="236"/>
      <c r="H287" s="239">
        <v>15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127</v>
      </c>
      <c r="AU287" s="245" t="s">
        <v>85</v>
      </c>
      <c r="AV287" s="13" t="s">
        <v>85</v>
      </c>
      <c r="AW287" s="13" t="s">
        <v>37</v>
      </c>
      <c r="AX287" s="13" t="s">
        <v>75</v>
      </c>
      <c r="AY287" s="245" t="s">
        <v>113</v>
      </c>
    </row>
    <row r="288" spans="1:65" s="2" customFormat="1" ht="33" customHeight="1">
      <c r="A288" s="40"/>
      <c r="B288" s="41"/>
      <c r="C288" s="211" t="s">
        <v>506</v>
      </c>
      <c r="D288" s="211" t="s">
        <v>114</v>
      </c>
      <c r="E288" s="212" t="s">
        <v>507</v>
      </c>
      <c r="F288" s="213" t="s">
        <v>508</v>
      </c>
      <c r="G288" s="214" t="s">
        <v>133</v>
      </c>
      <c r="H288" s="215">
        <v>13.26</v>
      </c>
      <c r="I288" s="216"/>
      <c r="J288" s="217">
        <f>ROUND(I288*H288,2)</f>
        <v>0</v>
      </c>
      <c r="K288" s="213" t="s">
        <v>222</v>
      </c>
      <c r="L288" s="46"/>
      <c r="M288" s="218" t="s">
        <v>19</v>
      </c>
      <c r="N288" s="219" t="s">
        <v>46</v>
      </c>
      <c r="O288" s="86"/>
      <c r="P288" s="220">
        <f>O288*H288</f>
        <v>0</v>
      </c>
      <c r="Q288" s="220">
        <v>0.63857</v>
      </c>
      <c r="R288" s="220">
        <f>Q288*H288</f>
        <v>8.4674382</v>
      </c>
      <c r="S288" s="220">
        <v>0</v>
      </c>
      <c r="T288" s="221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2" t="s">
        <v>118</v>
      </c>
      <c r="AT288" s="222" t="s">
        <v>114</v>
      </c>
      <c r="AU288" s="222" t="s">
        <v>85</v>
      </c>
      <c r="AY288" s="19" t="s">
        <v>113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9" t="s">
        <v>83</v>
      </c>
      <c r="BK288" s="223">
        <f>ROUND(I288*H288,2)</f>
        <v>0</v>
      </c>
      <c r="BL288" s="19" t="s">
        <v>118</v>
      </c>
      <c r="BM288" s="222" t="s">
        <v>509</v>
      </c>
    </row>
    <row r="289" spans="1:51" s="12" customFormat="1" ht="12">
      <c r="A289" s="12"/>
      <c r="B289" s="224"/>
      <c r="C289" s="225"/>
      <c r="D289" s="226" t="s">
        <v>127</v>
      </c>
      <c r="E289" s="227" t="s">
        <v>19</v>
      </c>
      <c r="F289" s="228" t="s">
        <v>240</v>
      </c>
      <c r="G289" s="225"/>
      <c r="H289" s="227" t="s">
        <v>19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234" t="s">
        <v>127</v>
      </c>
      <c r="AU289" s="234" t="s">
        <v>85</v>
      </c>
      <c r="AV289" s="12" t="s">
        <v>83</v>
      </c>
      <c r="AW289" s="12" t="s">
        <v>37</v>
      </c>
      <c r="AX289" s="12" t="s">
        <v>75</v>
      </c>
      <c r="AY289" s="234" t="s">
        <v>113</v>
      </c>
    </row>
    <row r="290" spans="1:51" s="12" customFormat="1" ht="12">
      <c r="A290" s="12"/>
      <c r="B290" s="224"/>
      <c r="C290" s="225"/>
      <c r="D290" s="226" t="s">
        <v>127</v>
      </c>
      <c r="E290" s="227" t="s">
        <v>19</v>
      </c>
      <c r="F290" s="228" t="s">
        <v>241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34" t="s">
        <v>127</v>
      </c>
      <c r="AU290" s="234" t="s">
        <v>85</v>
      </c>
      <c r="AV290" s="12" t="s">
        <v>83</v>
      </c>
      <c r="AW290" s="12" t="s">
        <v>37</v>
      </c>
      <c r="AX290" s="12" t="s">
        <v>75</v>
      </c>
      <c r="AY290" s="234" t="s">
        <v>113</v>
      </c>
    </row>
    <row r="291" spans="1:51" s="13" customFormat="1" ht="12">
      <c r="A291" s="13"/>
      <c r="B291" s="235"/>
      <c r="C291" s="236"/>
      <c r="D291" s="226" t="s">
        <v>127</v>
      </c>
      <c r="E291" s="237" t="s">
        <v>19</v>
      </c>
      <c r="F291" s="238" t="s">
        <v>510</v>
      </c>
      <c r="G291" s="236"/>
      <c r="H291" s="239">
        <v>13.26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127</v>
      </c>
      <c r="AU291" s="245" t="s">
        <v>85</v>
      </c>
      <c r="AV291" s="13" t="s">
        <v>85</v>
      </c>
      <c r="AW291" s="13" t="s">
        <v>37</v>
      </c>
      <c r="AX291" s="13" t="s">
        <v>75</v>
      </c>
      <c r="AY291" s="245" t="s">
        <v>113</v>
      </c>
    </row>
    <row r="292" spans="1:65" s="2" customFormat="1" ht="16.5" customHeight="1">
      <c r="A292" s="40"/>
      <c r="B292" s="41"/>
      <c r="C292" s="211" t="s">
        <v>511</v>
      </c>
      <c r="D292" s="211" t="s">
        <v>114</v>
      </c>
      <c r="E292" s="212" t="s">
        <v>512</v>
      </c>
      <c r="F292" s="213" t="s">
        <v>513</v>
      </c>
      <c r="G292" s="214" t="s">
        <v>133</v>
      </c>
      <c r="H292" s="215">
        <v>23.94</v>
      </c>
      <c r="I292" s="216"/>
      <c r="J292" s="217">
        <f>ROUND(I292*H292,2)</f>
        <v>0</v>
      </c>
      <c r="K292" s="213" t="s">
        <v>19</v>
      </c>
      <c r="L292" s="46"/>
      <c r="M292" s="218" t="s">
        <v>19</v>
      </c>
      <c r="N292" s="219" t="s">
        <v>46</v>
      </c>
      <c r="O292" s="86"/>
      <c r="P292" s="220">
        <f>O292*H292</f>
        <v>0</v>
      </c>
      <c r="Q292" s="220">
        <v>0.00561</v>
      </c>
      <c r="R292" s="220">
        <f>Q292*H292</f>
        <v>0.13430340000000002</v>
      </c>
      <c r="S292" s="220">
        <v>0</v>
      </c>
      <c r="T292" s="221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2" t="s">
        <v>118</v>
      </c>
      <c r="AT292" s="222" t="s">
        <v>114</v>
      </c>
      <c r="AU292" s="222" t="s">
        <v>85</v>
      </c>
      <c r="AY292" s="19" t="s">
        <v>113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9" t="s">
        <v>83</v>
      </c>
      <c r="BK292" s="223">
        <f>ROUND(I292*H292,2)</f>
        <v>0</v>
      </c>
      <c r="BL292" s="19" t="s">
        <v>118</v>
      </c>
      <c r="BM292" s="222" t="s">
        <v>514</v>
      </c>
    </row>
    <row r="293" spans="1:51" s="12" customFormat="1" ht="12">
      <c r="A293" s="12"/>
      <c r="B293" s="224"/>
      <c r="C293" s="225"/>
      <c r="D293" s="226" t="s">
        <v>127</v>
      </c>
      <c r="E293" s="227" t="s">
        <v>19</v>
      </c>
      <c r="F293" s="228" t="s">
        <v>240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T293" s="234" t="s">
        <v>127</v>
      </c>
      <c r="AU293" s="234" t="s">
        <v>85</v>
      </c>
      <c r="AV293" s="12" t="s">
        <v>83</v>
      </c>
      <c r="AW293" s="12" t="s">
        <v>37</v>
      </c>
      <c r="AX293" s="12" t="s">
        <v>75</v>
      </c>
      <c r="AY293" s="234" t="s">
        <v>113</v>
      </c>
    </row>
    <row r="294" spans="1:51" s="12" customFormat="1" ht="12">
      <c r="A294" s="12"/>
      <c r="B294" s="224"/>
      <c r="C294" s="225"/>
      <c r="D294" s="226" t="s">
        <v>127</v>
      </c>
      <c r="E294" s="227" t="s">
        <v>19</v>
      </c>
      <c r="F294" s="228" t="s">
        <v>241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34" t="s">
        <v>127</v>
      </c>
      <c r="AU294" s="234" t="s">
        <v>85</v>
      </c>
      <c r="AV294" s="12" t="s">
        <v>83</v>
      </c>
      <c r="AW294" s="12" t="s">
        <v>37</v>
      </c>
      <c r="AX294" s="12" t="s">
        <v>75</v>
      </c>
      <c r="AY294" s="234" t="s">
        <v>113</v>
      </c>
    </row>
    <row r="295" spans="1:51" s="13" customFormat="1" ht="12">
      <c r="A295" s="13"/>
      <c r="B295" s="235"/>
      <c r="C295" s="236"/>
      <c r="D295" s="226" t="s">
        <v>127</v>
      </c>
      <c r="E295" s="237" t="s">
        <v>19</v>
      </c>
      <c r="F295" s="238" t="s">
        <v>515</v>
      </c>
      <c r="G295" s="236"/>
      <c r="H295" s="239">
        <v>23.94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127</v>
      </c>
      <c r="AU295" s="245" t="s">
        <v>85</v>
      </c>
      <c r="AV295" s="13" t="s">
        <v>85</v>
      </c>
      <c r="AW295" s="13" t="s">
        <v>37</v>
      </c>
      <c r="AX295" s="13" t="s">
        <v>75</v>
      </c>
      <c r="AY295" s="245" t="s">
        <v>113</v>
      </c>
    </row>
    <row r="296" spans="1:65" s="2" customFormat="1" ht="21.75" customHeight="1">
      <c r="A296" s="40"/>
      <c r="B296" s="41"/>
      <c r="C296" s="211" t="s">
        <v>516</v>
      </c>
      <c r="D296" s="211" t="s">
        <v>114</v>
      </c>
      <c r="E296" s="212" t="s">
        <v>517</v>
      </c>
      <c r="F296" s="213" t="s">
        <v>518</v>
      </c>
      <c r="G296" s="214" t="s">
        <v>133</v>
      </c>
      <c r="H296" s="215">
        <v>23.94</v>
      </c>
      <c r="I296" s="216"/>
      <c r="J296" s="217">
        <f>ROUND(I296*H296,2)</f>
        <v>0</v>
      </c>
      <c r="K296" s="213" t="s">
        <v>222</v>
      </c>
      <c r="L296" s="46"/>
      <c r="M296" s="218" t="s">
        <v>19</v>
      </c>
      <c r="N296" s="219" t="s">
        <v>46</v>
      </c>
      <c r="O296" s="86"/>
      <c r="P296" s="220">
        <f>O296*H296</f>
        <v>0</v>
      </c>
      <c r="Q296" s="220">
        <v>0.00051</v>
      </c>
      <c r="R296" s="220">
        <f>Q296*H296</f>
        <v>0.012209400000000002</v>
      </c>
      <c r="S296" s="220">
        <v>0</v>
      </c>
      <c r="T296" s="221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2" t="s">
        <v>118</v>
      </c>
      <c r="AT296" s="222" t="s">
        <v>114</v>
      </c>
      <c r="AU296" s="222" t="s">
        <v>85</v>
      </c>
      <c r="AY296" s="19" t="s">
        <v>113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9" t="s">
        <v>83</v>
      </c>
      <c r="BK296" s="223">
        <f>ROUND(I296*H296,2)</f>
        <v>0</v>
      </c>
      <c r="BL296" s="19" t="s">
        <v>118</v>
      </c>
      <c r="BM296" s="222" t="s">
        <v>519</v>
      </c>
    </row>
    <row r="297" spans="1:51" s="12" customFormat="1" ht="12">
      <c r="A297" s="12"/>
      <c r="B297" s="224"/>
      <c r="C297" s="225"/>
      <c r="D297" s="226" t="s">
        <v>127</v>
      </c>
      <c r="E297" s="227" t="s">
        <v>19</v>
      </c>
      <c r="F297" s="228" t="s">
        <v>240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T297" s="234" t="s">
        <v>127</v>
      </c>
      <c r="AU297" s="234" t="s">
        <v>85</v>
      </c>
      <c r="AV297" s="12" t="s">
        <v>83</v>
      </c>
      <c r="AW297" s="12" t="s">
        <v>37</v>
      </c>
      <c r="AX297" s="12" t="s">
        <v>75</v>
      </c>
      <c r="AY297" s="234" t="s">
        <v>113</v>
      </c>
    </row>
    <row r="298" spans="1:51" s="12" customFormat="1" ht="12">
      <c r="A298" s="12"/>
      <c r="B298" s="224"/>
      <c r="C298" s="225"/>
      <c r="D298" s="226" t="s">
        <v>127</v>
      </c>
      <c r="E298" s="227" t="s">
        <v>19</v>
      </c>
      <c r="F298" s="228" t="s">
        <v>241</v>
      </c>
      <c r="G298" s="225"/>
      <c r="H298" s="227" t="s">
        <v>19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34" t="s">
        <v>127</v>
      </c>
      <c r="AU298" s="234" t="s">
        <v>85</v>
      </c>
      <c r="AV298" s="12" t="s">
        <v>83</v>
      </c>
      <c r="AW298" s="12" t="s">
        <v>37</v>
      </c>
      <c r="AX298" s="12" t="s">
        <v>75</v>
      </c>
      <c r="AY298" s="234" t="s">
        <v>113</v>
      </c>
    </row>
    <row r="299" spans="1:51" s="13" customFormat="1" ht="12">
      <c r="A299" s="13"/>
      <c r="B299" s="235"/>
      <c r="C299" s="236"/>
      <c r="D299" s="226" t="s">
        <v>127</v>
      </c>
      <c r="E299" s="237" t="s">
        <v>19</v>
      </c>
      <c r="F299" s="238" t="s">
        <v>515</v>
      </c>
      <c r="G299" s="236"/>
      <c r="H299" s="239">
        <v>23.94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127</v>
      </c>
      <c r="AU299" s="245" t="s">
        <v>85</v>
      </c>
      <c r="AV299" s="13" t="s">
        <v>85</v>
      </c>
      <c r="AW299" s="13" t="s">
        <v>37</v>
      </c>
      <c r="AX299" s="13" t="s">
        <v>75</v>
      </c>
      <c r="AY299" s="245" t="s">
        <v>113</v>
      </c>
    </row>
    <row r="300" spans="1:65" s="2" customFormat="1" ht="33" customHeight="1">
      <c r="A300" s="40"/>
      <c r="B300" s="41"/>
      <c r="C300" s="211" t="s">
        <v>520</v>
      </c>
      <c r="D300" s="211" t="s">
        <v>114</v>
      </c>
      <c r="E300" s="212" t="s">
        <v>521</v>
      </c>
      <c r="F300" s="213" t="s">
        <v>522</v>
      </c>
      <c r="G300" s="214" t="s">
        <v>133</v>
      </c>
      <c r="H300" s="215">
        <v>23.94</v>
      </c>
      <c r="I300" s="216"/>
      <c r="J300" s="217">
        <f>ROUND(I300*H300,2)</f>
        <v>0</v>
      </c>
      <c r="K300" s="213" t="s">
        <v>222</v>
      </c>
      <c r="L300" s="46"/>
      <c r="M300" s="218" t="s">
        <v>19</v>
      </c>
      <c r="N300" s="219" t="s">
        <v>46</v>
      </c>
      <c r="O300" s="86"/>
      <c r="P300" s="220">
        <f>O300*H300</f>
        <v>0</v>
      </c>
      <c r="Q300" s="220">
        <v>0.12966</v>
      </c>
      <c r="R300" s="220">
        <f>Q300*H300</f>
        <v>3.1040604000000003</v>
      </c>
      <c r="S300" s="220">
        <v>0</v>
      </c>
      <c r="T300" s="221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2" t="s">
        <v>183</v>
      </c>
      <c r="AT300" s="222" t="s">
        <v>114</v>
      </c>
      <c r="AU300" s="222" t="s">
        <v>85</v>
      </c>
      <c r="AY300" s="19" t="s">
        <v>113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9" t="s">
        <v>83</v>
      </c>
      <c r="BK300" s="223">
        <f>ROUND(I300*H300,2)</f>
        <v>0</v>
      </c>
      <c r="BL300" s="19" t="s">
        <v>183</v>
      </c>
      <c r="BM300" s="222" t="s">
        <v>523</v>
      </c>
    </row>
    <row r="301" spans="1:51" s="12" customFormat="1" ht="12">
      <c r="A301" s="12"/>
      <c r="B301" s="224"/>
      <c r="C301" s="225"/>
      <c r="D301" s="226" t="s">
        <v>127</v>
      </c>
      <c r="E301" s="227" t="s">
        <v>19</v>
      </c>
      <c r="F301" s="228" t="s">
        <v>240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234" t="s">
        <v>127</v>
      </c>
      <c r="AU301" s="234" t="s">
        <v>85</v>
      </c>
      <c r="AV301" s="12" t="s">
        <v>83</v>
      </c>
      <c r="AW301" s="12" t="s">
        <v>37</v>
      </c>
      <c r="AX301" s="12" t="s">
        <v>75</v>
      </c>
      <c r="AY301" s="234" t="s">
        <v>113</v>
      </c>
    </row>
    <row r="302" spans="1:51" s="12" customFormat="1" ht="12">
      <c r="A302" s="12"/>
      <c r="B302" s="224"/>
      <c r="C302" s="225"/>
      <c r="D302" s="226" t="s">
        <v>127</v>
      </c>
      <c r="E302" s="227" t="s">
        <v>19</v>
      </c>
      <c r="F302" s="228" t="s">
        <v>241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34" t="s">
        <v>127</v>
      </c>
      <c r="AU302" s="234" t="s">
        <v>85</v>
      </c>
      <c r="AV302" s="12" t="s">
        <v>83</v>
      </c>
      <c r="AW302" s="12" t="s">
        <v>37</v>
      </c>
      <c r="AX302" s="12" t="s">
        <v>75</v>
      </c>
      <c r="AY302" s="234" t="s">
        <v>113</v>
      </c>
    </row>
    <row r="303" spans="1:51" s="13" customFormat="1" ht="12">
      <c r="A303" s="13"/>
      <c r="B303" s="235"/>
      <c r="C303" s="236"/>
      <c r="D303" s="226" t="s">
        <v>127</v>
      </c>
      <c r="E303" s="237" t="s">
        <v>19</v>
      </c>
      <c r="F303" s="238" t="s">
        <v>515</v>
      </c>
      <c r="G303" s="236"/>
      <c r="H303" s="239">
        <v>23.94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127</v>
      </c>
      <c r="AU303" s="245" t="s">
        <v>85</v>
      </c>
      <c r="AV303" s="13" t="s">
        <v>85</v>
      </c>
      <c r="AW303" s="13" t="s">
        <v>37</v>
      </c>
      <c r="AX303" s="13" t="s">
        <v>75</v>
      </c>
      <c r="AY303" s="245" t="s">
        <v>113</v>
      </c>
    </row>
    <row r="304" spans="1:65" s="2" customFormat="1" ht="33" customHeight="1">
      <c r="A304" s="40"/>
      <c r="B304" s="41"/>
      <c r="C304" s="211" t="s">
        <v>524</v>
      </c>
      <c r="D304" s="211" t="s">
        <v>114</v>
      </c>
      <c r="E304" s="212" t="s">
        <v>525</v>
      </c>
      <c r="F304" s="213" t="s">
        <v>526</v>
      </c>
      <c r="G304" s="214" t="s">
        <v>133</v>
      </c>
      <c r="H304" s="215">
        <v>23.94</v>
      </c>
      <c r="I304" s="216"/>
      <c r="J304" s="217">
        <f>ROUND(I304*H304,2)</f>
        <v>0</v>
      </c>
      <c r="K304" s="213" t="s">
        <v>19</v>
      </c>
      <c r="L304" s="46"/>
      <c r="M304" s="218" t="s">
        <v>19</v>
      </c>
      <c r="N304" s="219" t="s">
        <v>46</v>
      </c>
      <c r="O304" s="86"/>
      <c r="P304" s="220">
        <f>O304*H304</f>
        <v>0</v>
      </c>
      <c r="Q304" s="220">
        <v>0.12966</v>
      </c>
      <c r="R304" s="220">
        <f>Q304*H304</f>
        <v>3.1040604000000003</v>
      </c>
      <c r="S304" s="220">
        <v>0</v>
      </c>
      <c r="T304" s="221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2" t="s">
        <v>183</v>
      </c>
      <c r="AT304" s="222" t="s">
        <v>114</v>
      </c>
      <c r="AU304" s="222" t="s">
        <v>85</v>
      </c>
      <c r="AY304" s="19" t="s">
        <v>113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9" t="s">
        <v>83</v>
      </c>
      <c r="BK304" s="223">
        <f>ROUND(I304*H304,2)</f>
        <v>0</v>
      </c>
      <c r="BL304" s="19" t="s">
        <v>183</v>
      </c>
      <c r="BM304" s="222" t="s">
        <v>527</v>
      </c>
    </row>
    <row r="305" spans="1:51" s="12" customFormat="1" ht="12">
      <c r="A305" s="12"/>
      <c r="B305" s="224"/>
      <c r="C305" s="225"/>
      <c r="D305" s="226" t="s">
        <v>127</v>
      </c>
      <c r="E305" s="227" t="s">
        <v>19</v>
      </c>
      <c r="F305" s="228" t="s">
        <v>240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T305" s="234" t="s">
        <v>127</v>
      </c>
      <c r="AU305" s="234" t="s">
        <v>85</v>
      </c>
      <c r="AV305" s="12" t="s">
        <v>83</v>
      </c>
      <c r="AW305" s="12" t="s">
        <v>37</v>
      </c>
      <c r="AX305" s="12" t="s">
        <v>75</v>
      </c>
      <c r="AY305" s="234" t="s">
        <v>113</v>
      </c>
    </row>
    <row r="306" spans="1:51" s="12" customFormat="1" ht="12">
      <c r="A306" s="12"/>
      <c r="B306" s="224"/>
      <c r="C306" s="225"/>
      <c r="D306" s="226" t="s">
        <v>127</v>
      </c>
      <c r="E306" s="227" t="s">
        <v>19</v>
      </c>
      <c r="F306" s="228" t="s">
        <v>241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34" t="s">
        <v>127</v>
      </c>
      <c r="AU306" s="234" t="s">
        <v>85</v>
      </c>
      <c r="AV306" s="12" t="s">
        <v>83</v>
      </c>
      <c r="AW306" s="12" t="s">
        <v>37</v>
      </c>
      <c r="AX306" s="12" t="s">
        <v>75</v>
      </c>
      <c r="AY306" s="234" t="s">
        <v>113</v>
      </c>
    </row>
    <row r="307" spans="1:51" s="13" customFormat="1" ht="12">
      <c r="A307" s="13"/>
      <c r="B307" s="235"/>
      <c r="C307" s="236"/>
      <c r="D307" s="226" t="s">
        <v>127</v>
      </c>
      <c r="E307" s="237" t="s">
        <v>19</v>
      </c>
      <c r="F307" s="238" t="s">
        <v>515</v>
      </c>
      <c r="G307" s="236"/>
      <c r="H307" s="239">
        <v>23.94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127</v>
      </c>
      <c r="AU307" s="245" t="s">
        <v>85</v>
      </c>
      <c r="AV307" s="13" t="s">
        <v>85</v>
      </c>
      <c r="AW307" s="13" t="s">
        <v>37</v>
      </c>
      <c r="AX307" s="13" t="s">
        <v>75</v>
      </c>
      <c r="AY307" s="245" t="s">
        <v>113</v>
      </c>
    </row>
    <row r="308" spans="1:65" s="2" customFormat="1" ht="44.25" customHeight="1">
      <c r="A308" s="40"/>
      <c r="B308" s="41"/>
      <c r="C308" s="211" t="s">
        <v>528</v>
      </c>
      <c r="D308" s="211" t="s">
        <v>114</v>
      </c>
      <c r="E308" s="212" t="s">
        <v>529</v>
      </c>
      <c r="F308" s="213" t="s">
        <v>530</v>
      </c>
      <c r="G308" s="214" t="s">
        <v>133</v>
      </c>
      <c r="H308" s="215">
        <v>69.6</v>
      </c>
      <c r="I308" s="216"/>
      <c r="J308" s="217">
        <f>ROUND(I308*H308,2)</f>
        <v>0</v>
      </c>
      <c r="K308" s="213" t="s">
        <v>222</v>
      </c>
      <c r="L308" s="46"/>
      <c r="M308" s="218" t="s">
        <v>19</v>
      </c>
      <c r="N308" s="219" t="s">
        <v>46</v>
      </c>
      <c r="O308" s="86"/>
      <c r="P308" s="220">
        <f>O308*H308</f>
        <v>0</v>
      </c>
      <c r="Q308" s="220">
        <v>0.1837</v>
      </c>
      <c r="R308" s="220">
        <f>Q308*H308</f>
        <v>12.785519999999998</v>
      </c>
      <c r="S308" s="220">
        <v>0</v>
      </c>
      <c r="T308" s="221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2" t="s">
        <v>118</v>
      </c>
      <c r="AT308" s="222" t="s">
        <v>114</v>
      </c>
      <c r="AU308" s="222" t="s">
        <v>85</v>
      </c>
      <c r="AY308" s="19" t="s">
        <v>113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9" t="s">
        <v>83</v>
      </c>
      <c r="BK308" s="223">
        <f>ROUND(I308*H308,2)</f>
        <v>0</v>
      </c>
      <c r="BL308" s="19" t="s">
        <v>118</v>
      </c>
      <c r="BM308" s="222" t="s">
        <v>531</v>
      </c>
    </row>
    <row r="309" spans="1:51" s="12" customFormat="1" ht="12">
      <c r="A309" s="12"/>
      <c r="B309" s="224"/>
      <c r="C309" s="225"/>
      <c r="D309" s="226" t="s">
        <v>127</v>
      </c>
      <c r="E309" s="227" t="s">
        <v>19</v>
      </c>
      <c r="F309" s="228" t="s">
        <v>224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234" t="s">
        <v>127</v>
      </c>
      <c r="AU309" s="234" t="s">
        <v>85</v>
      </c>
      <c r="AV309" s="12" t="s">
        <v>83</v>
      </c>
      <c r="AW309" s="12" t="s">
        <v>37</v>
      </c>
      <c r="AX309" s="12" t="s">
        <v>75</v>
      </c>
      <c r="AY309" s="234" t="s">
        <v>113</v>
      </c>
    </row>
    <row r="310" spans="1:51" s="12" customFormat="1" ht="12">
      <c r="A310" s="12"/>
      <c r="B310" s="224"/>
      <c r="C310" s="225"/>
      <c r="D310" s="226" t="s">
        <v>127</v>
      </c>
      <c r="E310" s="227" t="s">
        <v>19</v>
      </c>
      <c r="F310" s="228" t="s">
        <v>225</v>
      </c>
      <c r="G310" s="225"/>
      <c r="H310" s="227" t="s">
        <v>19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234" t="s">
        <v>127</v>
      </c>
      <c r="AU310" s="234" t="s">
        <v>85</v>
      </c>
      <c r="AV310" s="12" t="s">
        <v>83</v>
      </c>
      <c r="AW310" s="12" t="s">
        <v>37</v>
      </c>
      <c r="AX310" s="12" t="s">
        <v>75</v>
      </c>
      <c r="AY310" s="234" t="s">
        <v>113</v>
      </c>
    </row>
    <row r="311" spans="1:51" s="13" customFormat="1" ht="12">
      <c r="A311" s="13"/>
      <c r="B311" s="235"/>
      <c r="C311" s="236"/>
      <c r="D311" s="226" t="s">
        <v>127</v>
      </c>
      <c r="E311" s="237" t="s">
        <v>19</v>
      </c>
      <c r="F311" s="238" t="s">
        <v>226</v>
      </c>
      <c r="G311" s="236"/>
      <c r="H311" s="239">
        <v>11.4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127</v>
      </c>
      <c r="AU311" s="245" t="s">
        <v>85</v>
      </c>
      <c r="AV311" s="13" t="s">
        <v>85</v>
      </c>
      <c r="AW311" s="13" t="s">
        <v>37</v>
      </c>
      <c r="AX311" s="13" t="s">
        <v>75</v>
      </c>
      <c r="AY311" s="245" t="s">
        <v>113</v>
      </c>
    </row>
    <row r="312" spans="1:51" s="12" customFormat="1" ht="12">
      <c r="A312" s="12"/>
      <c r="B312" s="224"/>
      <c r="C312" s="225"/>
      <c r="D312" s="226" t="s">
        <v>127</v>
      </c>
      <c r="E312" s="227" t="s">
        <v>19</v>
      </c>
      <c r="F312" s="228" t="s">
        <v>227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34" t="s">
        <v>127</v>
      </c>
      <c r="AU312" s="234" t="s">
        <v>85</v>
      </c>
      <c r="AV312" s="12" t="s">
        <v>83</v>
      </c>
      <c r="AW312" s="12" t="s">
        <v>37</v>
      </c>
      <c r="AX312" s="12" t="s">
        <v>75</v>
      </c>
      <c r="AY312" s="234" t="s">
        <v>113</v>
      </c>
    </row>
    <row r="313" spans="1:51" s="13" customFormat="1" ht="12">
      <c r="A313" s="13"/>
      <c r="B313" s="235"/>
      <c r="C313" s="236"/>
      <c r="D313" s="226" t="s">
        <v>127</v>
      </c>
      <c r="E313" s="237" t="s">
        <v>19</v>
      </c>
      <c r="F313" s="238" t="s">
        <v>228</v>
      </c>
      <c r="G313" s="236"/>
      <c r="H313" s="239">
        <v>40.8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127</v>
      </c>
      <c r="AU313" s="245" t="s">
        <v>85</v>
      </c>
      <c r="AV313" s="13" t="s">
        <v>85</v>
      </c>
      <c r="AW313" s="13" t="s">
        <v>37</v>
      </c>
      <c r="AX313" s="13" t="s">
        <v>75</v>
      </c>
      <c r="AY313" s="245" t="s">
        <v>113</v>
      </c>
    </row>
    <row r="314" spans="1:51" s="12" customFormat="1" ht="12">
      <c r="A314" s="12"/>
      <c r="B314" s="224"/>
      <c r="C314" s="225"/>
      <c r="D314" s="226" t="s">
        <v>127</v>
      </c>
      <c r="E314" s="227" t="s">
        <v>19</v>
      </c>
      <c r="F314" s="228" t="s">
        <v>229</v>
      </c>
      <c r="G314" s="225"/>
      <c r="H314" s="227" t="s">
        <v>19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34" t="s">
        <v>127</v>
      </c>
      <c r="AU314" s="234" t="s">
        <v>85</v>
      </c>
      <c r="AV314" s="12" t="s">
        <v>83</v>
      </c>
      <c r="AW314" s="12" t="s">
        <v>37</v>
      </c>
      <c r="AX314" s="12" t="s">
        <v>75</v>
      </c>
      <c r="AY314" s="234" t="s">
        <v>113</v>
      </c>
    </row>
    <row r="315" spans="1:51" s="13" customFormat="1" ht="12">
      <c r="A315" s="13"/>
      <c r="B315" s="235"/>
      <c r="C315" s="236"/>
      <c r="D315" s="226" t="s">
        <v>127</v>
      </c>
      <c r="E315" s="237" t="s">
        <v>19</v>
      </c>
      <c r="F315" s="238" t="s">
        <v>230</v>
      </c>
      <c r="G315" s="236"/>
      <c r="H315" s="239">
        <v>17.4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127</v>
      </c>
      <c r="AU315" s="245" t="s">
        <v>85</v>
      </c>
      <c r="AV315" s="13" t="s">
        <v>85</v>
      </c>
      <c r="AW315" s="13" t="s">
        <v>37</v>
      </c>
      <c r="AX315" s="13" t="s">
        <v>75</v>
      </c>
      <c r="AY315" s="245" t="s">
        <v>113</v>
      </c>
    </row>
    <row r="316" spans="1:65" s="2" customFormat="1" ht="16.5" customHeight="1">
      <c r="A316" s="40"/>
      <c r="B316" s="41"/>
      <c r="C316" s="271" t="s">
        <v>532</v>
      </c>
      <c r="D316" s="271" t="s">
        <v>411</v>
      </c>
      <c r="E316" s="272" t="s">
        <v>533</v>
      </c>
      <c r="F316" s="273" t="s">
        <v>534</v>
      </c>
      <c r="G316" s="274" t="s">
        <v>133</v>
      </c>
      <c r="H316" s="275">
        <v>70.999</v>
      </c>
      <c r="I316" s="276"/>
      <c r="J316" s="277">
        <f>ROUND(I316*H316,2)</f>
        <v>0</v>
      </c>
      <c r="K316" s="273" t="s">
        <v>19</v>
      </c>
      <c r="L316" s="278"/>
      <c r="M316" s="279" t="s">
        <v>19</v>
      </c>
      <c r="N316" s="280" t="s">
        <v>46</v>
      </c>
      <c r="O316" s="86"/>
      <c r="P316" s="220">
        <f>O316*H316</f>
        <v>0</v>
      </c>
      <c r="Q316" s="220">
        <v>0.417</v>
      </c>
      <c r="R316" s="220">
        <f>Q316*H316</f>
        <v>29.606582999999997</v>
      </c>
      <c r="S316" s="220">
        <v>0</v>
      </c>
      <c r="T316" s="221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2" t="s">
        <v>149</v>
      </c>
      <c r="AT316" s="222" t="s">
        <v>411</v>
      </c>
      <c r="AU316" s="222" t="s">
        <v>85</v>
      </c>
      <c r="AY316" s="19" t="s">
        <v>113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9" t="s">
        <v>83</v>
      </c>
      <c r="BK316" s="223">
        <f>ROUND(I316*H316,2)</f>
        <v>0</v>
      </c>
      <c r="BL316" s="19" t="s">
        <v>118</v>
      </c>
      <c r="BM316" s="222" t="s">
        <v>535</v>
      </c>
    </row>
    <row r="317" spans="1:51" s="13" customFormat="1" ht="12">
      <c r="A317" s="13"/>
      <c r="B317" s="235"/>
      <c r="C317" s="236"/>
      <c r="D317" s="226" t="s">
        <v>127</v>
      </c>
      <c r="E317" s="237" t="s">
        <v>19</v>
      </c>
      <c r="F317" s="238" t="s">
        <v>536</v>
      </c>
      <c r="G317" s="236"/>
      <c r="H317" s="239">
        <v>70.296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127</v>
      </c>
      <c r="AU317" s="245" t="s">
        <v>85</v>
      </c>
      <c r="AV317" s="13" t="s">
        <v>85</v>
      </c>
      <c r="AW317" s="13" t="s">
        <v>37</v>
      </c>
      <c r="AX317" s="13" t="s">
        <v>75</v>
      </c>
      <c r="AY317" s="245" t="s">
        <v>113</v>
      </c>
    </row>
    <row r="318" spans="1:51" s="13" customFormat="1" ht="12">
      <c r="A318" s="13"/>
      <c r="B318" s="235"/>
      <c r="C318" s="236"/>
      <c r="D318" s="226" t="s">
        <v>127</v>
      </c>
      <c r="E318" s="236"/>
      <c r="F318" s="238" t="s">
        <v>537</v>
      </c>
      <c r="G318" s="236"/>
      <c r="H318" s="239">
        <v>70.999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127</v>
      </c>
      <c r="AU318" s="245" t="s">
        <v>85</v>
      </c>
      <c r="AV318" s="13" t="s">
        <v>85</v>
      </c>
      <c r="AW318" s="13" t="s">
        <v>4</v>
      </c>
      <c r="AX318" s="13" t="s">
        <v>83</v>
      </c>
      <c r="AY318" s="245" t="s">
        <v>113</v>
      </c>
    </row>
    <row r="319" spans="1:65" s="2" customFormat="1" ht="66.75" customHeight="1">
      <c r="A319" s="40"/>
      <c r="B319" s="41"/>
      <c r="C319" s="211" t="s">
        <v>538</v>
      </c>
      <c r="D319" s="211" t="s">
        <v>114</v>
      </c>
      <c r="E319" s="212" t="s">
        <v>539</v>
      </c>
      <c r="F319" s="213" t="s">
        <v>540</v>
      </c>
      <c r="G319" s="214" t="s">
        <v>133</v>
      </c>
      <c r="H319" s="215">
        <v>11.56</v>
      </c>
      <c r="I319" s="216"/>
      <c r="J319" s="217">
        <f>ROUND(I319*H319,2)</f>
        <v>0</v>
      </c>
      <c r="K319" s="213" t="s">
        <v>222</v>
      </c>
      <c r="L319" s="46"/>
      <c r="M319" s="218" t="s">
        <v>19</v>
      </c>
      <c r="N319" s="219" t="s">
        <v>46</v>
      </c>
      <c r="O319" s="86"/>
      <c r="P319" s="220">
        <f>O319*H319</f>
        <v>0</v>
      </c>
      <c r="Q319" s="220">
        <v>0.08425</v>
      </c>
      <c r="R319" s="220">
        <f>Q319*H319</f>
        <v>0.9739300000000001</v>
      </c>
      <c r="S319" s="220">
        <v>0</v>
      </c>
      <c r="T319" s="221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2" t="s">
        <v>118</v>
      </c>
      <c r="AT319" s="222" t="s">
        <v>114</v>
      </c>
      <c r="AU319" s="222" t="s">
        <v>85</v>
      </c>
      <c r="AY319" s="19" t="s">
        <v>113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9" t="s">
        <v>83</v>
      </c>
      <c r="BK319" s="223">
        <f>ROUND(I319*H319,2)</f>
        <v>0</v>
      </c>
      <c r="BL319" s="19" t="s">
        <v>118</v>
      </c>
      <c r="BM319" s="222" t="s">
        <v>541</v>
      </c>
    </row>
    <row r="320" spans="1:51" s="12" customFormat="1" ht="12">
      <c r="A320" s="12"/>
      <c r="B320" s="224"/>
      <c r="C320" s="225"/>
      <c r="D320" s="226" t="s">
        <v>127</v>
      </c>
      <c r="E320" s="227" t="s">
        <v>19</v>
      </c>
      <c r="F320" s="228" t="s">
        <v>234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34" t="s">
        <v>127</v>
      </c>
      <c r="AU320" s="234" t="s">
        <v>85</v>
      </c>
      <c r="AV320" s="12" t="s">
        <v>83</v>
      </c>
      <c r="AW320" s="12" t="s">
        <v>37</v>
      </c>
      <c r="AX320" s="12" t="s">
        <v>75</v>
      </c>
      <c r="AY320" s="234" t="s">
        <v>113</v>
      </c>
    </row>
    <row r="321" spans="1:51" s="12" customFormat="1" ht="12">
      <c r="A321" s="12"/>
      <c r="B321" s="224"/>
      <c r="C321" s="225"/>
      <c r="D321" s="226" t="s">
        <v>127</v>
      </c>
      <c r="E321" s="227" t="s">
        <v>19</v>
      </c>
      <c r="F321" s="228" t="s">
        <v>235</v>
      </c>
      <c r="G321" s="225"/>
      <c r="H321" s="227" t="s">
        <v>19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234" t="s">
        <v>127</v>
      </c>
      <c r="AU321" s="234" t="s">
        <v>85</v>
      </c>
      <c r="AV321" s="12" t="s">
        <v>83</v>
      </c>
      <c r="AW321" s="12" t="s">
        <v>37</v>
      </c>
      <c r="AX321" s="12" t="s">
        <v>75</v>
      </c>
      <c r="AY321" s="234" t="s">
        <v>113</v>
      </c>
    </row>
    <row r="322" spans="1:51" s="13" customFormat="1" ht="12">
      <c r="A322" s="13"/>
      <c r="B322" s="235"/>
      <c r="C322" s="236"/>
      <c r="D322" s="226" t="s">
        <v>127</v>
      </c>
      <c r="E322" s="237" t="s">
        <v>19</v>
      </c>
      <c r="F322" s="238" t="s">
        <v>236</v>
      </c>
      <c r="G322" s="236"/>
      <c r="H322" s="239">
        <v>11.56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127</v>
      </c>
      <c r="AU322" s="245" t="s">
        <v>85</v>
      </c>
      <c r="AV322" s="13" t="s">
        <v>85</v>
      </c>
      <c r="AW322" s="13" t="s">
        <v>37</v>
      </c>
      <c r="AX322" s="13" t="s">
        <v>75</v>
      </c>
      <c r="AY322" s="245" t="s">
        <v>113</v>
      </c>
    </row>
    <row r="323" spans="1:65" s="2" customFormat="1" ht="16.5" customHeight="1">
      <c r="A323" s="40"/>
      <c r="B323" s="41"/>
      <c r="C323" s="271" t="s">
        <v>542</v>
      </c>
      <c r="D323" s="271" t="s">
        <v>411</v>
      </c>
      <c r="E323" s="272" t="s">
        <v>543</v>
      </c>
      <c r="F323" s="273" t="s">
        <v>544</v>
      </c>
      <c r="G323" s="274" t="s">
        <v>133</v>
      </c>
      <c r="H323" s="275">
        <v>11.676</v>
      </c>
      <c r="I323" s="276"/>
      <c r="J323" s="277">
        <f>ROUND(I323*H323,2)</f>
        <v>0</v>
      </c>
      <c r="K323" s="273" t="s">
        <v>19</v>
      </c>
      <c r="L323" s="278"/>
      <c r="M323" s="279" t="s">
        <v>19</v>
      </c>
      <c r="N323" s="280" t="s">
        <v>46</v>
      </c>
      <c r="O323" s="86"/>
      <c r="P323" s="220">
        <f>O323*H323</f>
        <v>0</v>
      </c>
      <c r="Q323" s="220">
        <v>0.131</v>
      </c>
      <c r="R323" s="220">
        <f>Q323*H323</f>
        <v>1.5295560000000001</v>
      </c>
      <c r="S323" s="220">
        <v>0</v>
      </c>
      <c r="T323" s="221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2" t="s">
        <v>149</v>
      </c>
      <c r="AT323" s="222" t="s">
        <v>411</v>
      </c>
      <c r="AU323" s="222" t="s">
        <v>85</v>
      </c>
      <c r="AY323" s="19" t="s">
        <v>113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9" t="s">
        <v>83</v>
      </c>
      <c r="BK323" s="223">
        <f>ROUND(I323*H323,2)</f>
        <v>0</v>
      </c>
      <c r="BL323" s="19" t="s">
        <v>118</v>
      </c>
      <c r="BM323" s="222" t="s">
        <v>545</v>
      </c>
    </row>
    <row r="324" spans="1:51" s="13" customFormat="1" ht="12">
      <c r="A324" s="13"/>
      <c r="B324" s="235"/>
      <c r="C324" s="236"/>
      <c r="D324" s="226" t="s">
        <v>127</v>
      </c>
      <c r="E324" s="237" t="s">
        <v>19</v>
      </c>
      <c r="F324" s="238" t="s">
        <v>546</v>
      </c>
      <c r="G324" s="236"/>
      <c r="H324" s="239">
        <v>11.676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127</v>
      </c>
      <c r="AU324" s="245" t="s">
        <v>85</v>
      </c>
      <c r="AV324" s="13" t="s">
        <v>85</v>
      </c>
      <c r="AW324" s="13" t="s">
        <v>37</v>
      </c>
      <c r="AX324" s="13" t="s">
        <v>83</v>
      </c>
      <c r="AY324" s="245" t="s">
        <v>113</v>
      </c>
    </row>
    <row r="325" spans="1:65" s="2" customFormat="1" ht="16.5" customHeight="1">
      <c r="A325" s="40"/>
      <c r="B325" s="41"/>
      <c r="C325" s="211" t="s">
        <v>547</v>
      </c>
      <c r="D325" s="211" t="s">
        <v>114</v>
      </c>
      <c r="E325" s="212" t="s">
        <v>548</v>
      </c>
      <c r="F325" s="213" t="s">
        <v>549</v>
      </c>
      <c r="G325" s="214" t="s">
        <v>190</v>
      </c>
      <c r="H325" s="215">
        <v>40.4</v>
      </c>
      <c r="I325" s="216"/>
      <c r="J325" s="217">
        <f>ROUND(I325*H325,2)</f>
        <v>0</v>
      </c>
      <c r="K325" s="213" t="s">
        <v>19</v>
      </c>
      <c r="L325" s="46"/>
      <c r="M325" s="218" t="s">
        <v>19</v>
      </c>
      <c r="N325" s="219" t="s">
        <v>46</v>
      </c>
      <c r="O325" s="86"/>
      <c r="P325" s="220">
        <f>O325*H325</f>
        <v>0</v>
      </c>
      <c r="Q325" s="220">
        <v>0</v>
      </c>
      <c r="R325" s="220">
        <f>Q325*H325</f>
        <v>0</v>
      </c>
      <c r="S325" s="220">
        <v>0</v>
      </c>
      <c r="T325" s="221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2" t="s">
        <v>550</v>
      </c>
      <c r="AT325" s="222" t="s">
        <v>114</v>
      </c>
      <c r="AU325" s="222" t="s">
        <v>85</v>
      </c>
      <c r="AY325" s="19" t="s">
        <v>113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9" t="s">
        <v>83</v>
      </c>
      <c r="BK325" s="223">
        <f>ROUND(I325*H325,2)</f>
        <v>0</v>
      </c>
      <c r="BL325" s="19" t="s">
        <v>550</v>
      </c>
      <c r="BM325" s="222" t="s">
        <v>551</v>
      </c>
    </row>
    <row r="326" spans="1:51" s="13" customFormat="1" ht="12">
      <c r="A326" s="13"/>
      <c r="B326" s="235"/>
      <c r="C326" s="236"/>
      <c r="D326" s="226" t="s">
        <v>127</v>
      </c>
      <c r="E326" s="237" t="s">
        <v>19</v>
      </c>
      <c r="F326" s="238" t="s">
        <v>552</v>
      </c>
      <c r="G326" s="236"/>
      <c r="H326" s="239">
        <v>40.4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127</v>
      </c>
      <c r="AU326" s="245" t="s">
        <v>85</v>
      </c>
      <c r="AV326" s="13" t="s">
        <v>85</v>
      </c>
      <c r="AW326" s="13" t="s">
        <v>37</v>
      </c>
      <c r="AX326" s="13" t="s">
        <v>83</v>
      </c>
      <c r="AY326" s="245" t="s">
        <v>113</v>
      </c>
    </row>
    <row r="327" spans="1:63" s="11" customFormat="1" ht="22.8" customHeight="1">
      <c r="A327" s="11"/>
      <c r="B327" s="197"/>
      <c r="C327" s="198"/>
      <c r="D327" s="199" t="s">
        <v>74</v>
      </c>
      <c r="E327" s="258" t="s">
        <v>140</v>
      </c>
      <c r="F327" s="258" t="s">
        <v>553</v>
      </c>
      <c r="G327" s="198"/>
      <c r="H327" s="198"/>
      <c r="I327" s="201"/>
      <c r="J327" s="259">
        <f>BK327</f>
        <v>0</v>
      </c>
      <c r="K327" s="198"/>
      <c r="L327" s="203"/>
      <c r="M327" s="204"/>
      <c r="N327" s="205"/>
      <c r="O327" s="205"/>
      <c r="P327" s="206">
        <f>SUM(P328:P331)</f>
        <v>0</v>
      </c>
      <c r="Q327" s="205"/>
      <c r="R327" s="206">
        <f>SUM(R328:R331)</f>
        <v>5.1128664399999995</v>
      </c>
      <c r="S327" s="205"/>
      <c r="T327" s="207">
        <f>SUM(T328:T331)</f>
        <v>0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R327" s="208" t="s">
        <v>83</v>
      </c>
      <c r="AT327" s="209" t="s">
        <v>74</v>
      </c>
      <c r="AU327" s="209" t="s">
        <v>83</v>
      </c>
      <c r="AY327" s="208" t="s">
        <v>113</v>
      </c>
      <c r="BK327" s="210">
        <f>SUM(BK328:BK331)</f>
        <v>0</v>
      </c>
    </row>
    <row r="328" spans="1:65" s="2" customFormat="1" ht="33" customHeight="1">
      <c r="A328" s="40"/>
      <c r="B328" s="41"/>
      <c r="C328" s="211" t="s">
        <v>554</v>
      </c>
      <c r="D328" s="211" t="s">
        <v>114</v>
      </c>
      <c r="E328" s="212" t="s">
        <v>555</v>
      </c>
      <c r="F328" s="213" t="s">
        <v>556</v>
      </c>
      <c r="G328" s="214" t="s">
        <v>282</v>
      </c>
      <c r="H328" s="215">
        <v>2.266</v>
      </c>
      <c r="I328" s="216"/>
      <c r="J328" s="217">
        <f>ROUND(I328*H328,2)</f>
        <v>0</v>
      </c>
      <c r="K328" s="213" t="s">
        <v>222</v>
      </c>
      <c r="L328" s="46"/>
      <c r="M328" s="218" t="s">
        <v>19</v>
      </c>
      <c r="N328" s="219" t="s">
        <v>46</v>
      </c>
      <c r="O328" s="86"/>
      <c r="P328" s="220">
        <f>O328*H328</f>
        <v>0</v>
      </c>
      <c r="Q328" s="220">
        <v>2.25634</v>
      </c>
      <c r="R328" s="220">
        <f>Q328*H328</f>
        <v>5.1128664399999995</v>
      </c>
      <c r="S328" s="220">
        <v>0</v>
      </c>
      <c r="T328" s="221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2" t="s">
        <v>118</v>
      </c>
      <c r="AT328" s="222" t="s">
        <v>114</v>
      </c>
      <c r="AU328" s="222" t="s">
        <v>85</v>
      </c>
      <c r="AY328" s="19" t="s">
        <v>113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9" t="s">
        <v>83</v>
      </c>
      <c r="BK328" s="223">
        <f>ROUND(I328*H328,2)</f>
        <v>0</v>
      </c>
      <c r="BL328" s="19" t="s">
        <v>118</v>
      </c>
      <c r="BM328" s="222" t="s">
        <v>557</v>
      </c>
    </row>
    <row r="329" spans="1:51" s="13" customFormat="1" ht="12">
      <c r="A329" s="13"/>
      <c r="B329" s="235"/>
      <c r="C329" s="236"/>
      <c r="D329" s="226" t="s">
        <v>127</v>
      </c>
      <c r="E329" s="237" t="s">
        <v>19</v>
      </c>
      <c r="F329" s="238" t="s">
        <v>558</v>
      </c>
      <c r="G329" s="236"/>
      <c r="H329" s="239">
        <v>0.2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127</v>
      </c>
      <c r="AU329" s="245" t="s">
        <v>85</v>
      </c>
      <c r="AV329" s="13" t="s">
        <v>85</v>
      </c>
      <c r="AW329" s="13" t="s">
        <v>37</v>
      </c>
      <c r="AX329" s="13" t="s">
        <v>75</v>
      </c>
      <c r="AY329" s="245" t="s">
        <v>113</v>
      </c>
    </row>
    <row r="330" spans="1:51" s="13" customFormat="1" ht="12">
      <c r="A330" s="13"/>
      <c r="B330" s="235"/>
      <c r="C330" s="236"/>
      <c r="D330" s="226" t="s">
        <v>127</v>
      </c>
      <c r="E330" s="237" t="s">
        <v>19</v>
      </c>
      <c r="F330" s="238" t="s">
        <v>559</v>
      </c>
      <c r="G330" s="236"/>
      <c r="H330" s="239">
        <v>1.566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127</v>
      </c>
      <c r="AU330" s="245" t="s">
        <v>85</v>
      </c>
      <c r="AV330" s="13" t="s">
        <v>85</v>
      </c>
      <c r="AW330" s="13" t="s">
        <v>37</v>
      </c>
      <c r="AX330" s="13" t="s">
        <v>75</v>
      </c>
      <c r="AY330" s="245" t="s">
        <v>113</v>
      </c>
    </row>
    <row r="331" spans="1:51" s="13" customFormat="1" ht="12">
      <c r="A331" s="13"/>
      <c r="B331" s="235"/>
      <c r="C331" s="236"/>
      <c r="D331" s="226" t="s">
        <v>127</v>
      </c>
      <c r="E331" s="237" t="s">
        <v>19</v>
      </c>
      <c r="F331" s="238" t="s">
        <v>560</v>
      </c>
      <c r="G331" s="236"/>
      <c r="H331" s="239">
        <v>0.5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127</v>
      </c>
      <c r="AU331" s="245" t="s">
        <v>85</v>
      </c>
      <c r="AV331" s="13" t="s">
        <v>85</v>
      </c>
      <c r="AW331" s="13" t="s">
        <v>37</v>
      </c>
      <c r="AX331" s="13" t="s">
        <v>75</v>
      </c>
      <c r="AY331" s="245" t="s">
        <v>113</v>
      </c>
    </row>
    <row r="332" spans="1:63" s="11" customFormat="1" ht="22.8" customHeight="1">
      <c r="A332" s="11"/>
      <c r="B332" s="197"/>
      <c r="C332" s="198"/>
      <c r="D332" s="199" t="s">
        <v>74</v>
      </c>
      <c r="E332" s="258" t="s">
        <v>149</v>
      </c>
      <c r="F332" s="258" t="s">
        <v>561</v>
      </c>
      <c r="G332" s="198"/>
      <c r="H332" s="198"/>
      <c r="I332" s="201"/>
      <c r="J332" s="259">
        <f>BK332</f>
        <v>0</v>
      </c>
      <c r="K332" s="198"/>
      <c r="L332" s="203"/>
      <c r="M332" s="204"/>
      <c r="N332" s="205"/>
      <c r="O332" s="205"/>
      <c r="P332" s="206">
        <f>SUM(P333:P473)</f>
        <v>0</v>
      </c>
      <c r="Q332" s="205"/>
      <c r="R332" s="206">
        <f>SUM(R333:R473)</f>
        <v>18.3631727</v>
      </c>
      <c r="S332" s="205"/>
      <c r="T332" s="207">
        <f>SUM(T333:T473)</f>
        <v>0</v>
      </c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R332" s="208" t="s">
        <v>83</v>
      </c>
      <c r="AT332" s="209" t="s">
        <v>74</v>
      </c>
      <c r="AU332" s="209" t="s">
        <v>83</v>
      </c>
      <c r="AY332" s="208" t="s">
        <v>113</v>
      </c>
      <c r="BK332" s="210">
        <f>SUM(BK333:BK473)</f>
        <v>0</v>
      </c>
    </row>
    <row r="333" spans="1:65" s="2" customFormat="1" ht="16.5" customHeight="1">
      <c r="A333" s="40"/>
      <c r="B333" s="41"/>
      <c r="C333" s="211" t="s">
        <v>562</v>
      </c>
      <c r="D333" s="211" t="s">
        <v>114</v>
      </c>
      <c r="E333" s="212" t="s">
        <v>563</v>
      </c>
      <c r="F333" s="213" t="s">
        <v>564</v>
      </c>
      <c r="G333" s="214" t="s">
        <v>19</v>
      </c>
      <c r="H333" s="215">
        <v>0</v>
      </c>
      <c r="I333" s="216"/>
      <c r="J333" s="217">
        <f>ROUND(I333*H333,2)</f>
        <v>0</v>
      </c>
      <c r="K333" s="213" t="s">
        <v>19</v>
      </c>
      <c r="L333" s="46"/>
      <c r="M333" s="218" t="s">
        <v>19</v>
      </c>
      <c r="N333" s="219" t="s">
        <v>46</v>
      </c>
      <c r="O333" s="86"/>
      <c r="P333" s="220">
        <f>O333*H333</f>
        <v>0</v>
      </c>
      <c r="Q333" s="220">
        <v>0</v>
      </c>
      <c r="R333" s="220">
        <f>Q333*H333</f>
        <v>0</v>
      </c>
      <c r="S333" s="220">
        <v>0</v>
      </c>
      <c r="T333" s="221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2" t="s">
        <v>118</v>
      </c>
      <c r="AT333" s="222" t="s">
        <v>114</v>
      </c>
      <c r="AU333" s="222" t="s">
        <v>85</v>
      </c>
      <c r="AY333" s="19" t="s">
        <v>113</v>
      </c>
      <c r="BE333" s="223">
        <f>IF(N333="základní",J333,0)</f>
        <v>0</v>
      </c>
      <c r="BF333" s="223">
        <f>IF(N333="snížená",J333,0)</f>
        <v>0</v>
      </c>
      <c r="BG333" s="223">
        <f>IF(N333="zákl. přenesená",J333,0)</f>
        <v>0</v>
      </c>
      <c r="BH333" s="223">
        <f>IF(N333="sníž. přenesená",J333,0)</f>
        <v>0</v>
      </c>
      <c r="BI333" s="223">
        <f>IF(N333="nulová",J333,0)</f>
        <v>0</v>
      </c>
      <c r="BJ333" s="19" t="s">
        <v>83</v>
      </c>
      <c r="BK333" s="223">
        <f>ROUND(I333*H333,2)</f>
        <v>0</v>
      </c>
      <c r="BL333" s="19" t="s">
        <v>118</v>
      </c>
      <c r="BM333" s="222" t="s">
        <v>565</v>
      </c>
    </row>
    <row r="334" spans="1:65" s="2" customFormat="1" ht="21.75" customHeight="1">
      <c r="A334" s="40"/>
      <c r="B334" s="41"/>
      <c r="C334" s="211" t="s">
        <v>566</v>
      </c>
      <c r="D334" s="211" t="s">
        <v>114</v>
      </c>
      <c r="E334" s="212" t="s">
        <v>567</v>
      </c>
      <c r="F334" s="213" t="s">
        <v>568</v>
      </c>
      <c r="G334" s="214" t="s">
        <v>190</v>
      </c>
      <c r="H334" s="215">
        <v>1</v>
      </c>
      <c r="I334" s="216"/>
      <c r="J334" s="217">
        <f>ROUND(I334*H334,2)</f>
        <v>0</v>
      </c>
      <c r="K334" s="213" t="s">
        <v>222</v>
      </c>
      <c r="L334" s="46"/>
      <c r="M334" s="218" t="s">
        <v>19</v>
      </c>
      <c r="N334" s="219" t="s">
        <v>46</v>
      </c>
      <c r="O334" s="86"/>
      <c r="P334" s="220">
        <f>O334*H334</f>
        <v>0</v>
      </c>
      <c r="Q334" s="220">
        <v>0</v>
      </c>
      <c r="R334" s="220">
        <f>Q334*H334</f>
        <v>0</v>
      </c>
      <c r="S334" s="220">
        <v>0</v>
      </c>
      <c r="T334" s="221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2" t="s">
        <v>118</v>
      </c>
      <c r="AT334" s="222" t="s">
        <v>114</v>
      </c>
      <c r="AU334" s="222" t="s">
        <v>85</v>
      </c>
      <c r="AY334" s="19" t="s">
        <v>113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9" t="s">
        <v>83</v>
      </c>
      <c r="BK334" s="223">
        <f>ROUND(I334*H334,2)</f>
        <v>0</v>
      </c>
      <c r="BL334" s="19" t="s">
        <v>118</v>
      </c>
      <c r="BM334" s="222" t="s">
        <v>569</v>
      </c>
    </row>
    <row r="335" spans="1:65" s="2" customFormat="1" ht="33" customHeight="1">
      <c r="A335" s="40"/>
      <c r="B335" s="41"/>
      <c r="C335" s="271" t="s">
        <v>570</v>
      </c>
      <c r="D335" s="271" t="s">
        <v>411</v>
      </c>
      <c r="E335" s="272" t="s">
        <v>571</v>
      </c>
      <c r="F335" s="273" t="s">
        <v>572</v>
      </c>
      <c r="G335" s="274" t="s">
        <v>190</v>
      </c>
      <c r="H335" s="275">
        <v>1.01</v>
      </c>
      <c r="I335" s="276"/>
      <c r="J335" s="277">
        <f>ROUND(I335*H335,2)</f>
        <v>0</v>
      </c>
      <c r="K335" s="273" t="s">
        <v>19</v>
      </c>
      <c r="L335" s="278"/>
      <c r="M335" s="279" t="s">
        <v>19</v>
      </c>
      <c r="N335" s="280" t="s">
        <v>46</v>
      </c>
      <c r="O335" s="86"/>
      <c r="P335" s="220">
        <f>O335*H335</f>
        <v>0</v>
      </c>
      <c r="Q335" s="220">
        <v>0</v>
      </c>
      <c r="R335" s="220">
        <f>Q335*H335</f>
        <v>0</v>
      </c>
      <c r="S335" s="220">
        <v>0</v>
      </c>
      <c r="T335" s="221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2" t="s">
        <v>149</v>
      </c>
      <c r="AT335" s="222" t="s">
        <v>411</v>
      </c>
      <c r="AU335" s="222" t="s">
        <v>85</v>
      </c>
      <c r="AY335" s="19" t="s">
        <v>113</v>
      </c>
      <c r="BE335" s="223">
        <f>IF(N335="základní",J335,0)</f>
        <v>0</v>
      </c>
      <c r="BF335" s="223">
        <f>IF(N335="snížená",J335,0)</f>
        <v>0</v>
      </c>
      <c r="BG335" s="223">
        <f>IF(N335="zákl. přenesená",J335,0)</f>
        <v>0</v>
      </c>
      <c r="BH335" s="223">
        <f>IF(N335="sníž. přenesená",J335,0)</f>
        <v>0</v>
      </c>
      <c r="BI335" s="223">
        <f>IF(N335="nulová",J335,0)</f>
        <v>0</v>
      </c>
      <c r="BJ335" s="19" t="s">
        <v>83</v>
      </c>
      <c r="BK335" s="223">
        <f>ROUND(I335*H335,2)</f>
        <v>0</v>
      </c>
      <c r="BL335" s="19" t="s">
        <v>118</v>
      </c>
      <c r="BM335" s="222" t="s">
        <v>573</v>
      </c>
    </row>
    <row r="336" spans="1:51" s="13" customFormat="1" ht="12">
      <c r="A336" s="13"/>
      <c r="B336" s="235"/>
      <c r="C336" s="236"/>
      <c r="D336" s="226" t="s">
        <v>127</v>
      </c>
      <c r="E336" s="237" t="s">
        <v>19</v>
      </c>
      <c r="F336" s="238" t="s">
        <v>574</v>
      </c>
      <c r="G336" s="236"/>
      <c r="H336" s="239">
        <v>1.01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127</v>
      </c>
      <c r="AU336" s="245" t="s">
        <v>85</v>
      </c>
      <c r="AV336" s="13" t="s">
        <v>85</v>
      </c>
      <c r="AW336" s="13" t="s">
        <v>37</v>
      </c>
      <c r="AX336" s="13" t="s">
        <v>83</v>
      </c>
      <c r="AY336" s="245" t="s">
        <v>113</v>
      </c>
    </row>
    <row r="337" spans="1:65" s="2" customFormat="1" ht="21.75" customHeight="1">
      <c r="A337" s="40"/>
      <c r="B337" s="41"/>
      <c r="C337" s="211" t="s">
        <v>575</v>
      </c>
      <c r="D337" s="211" t="s">
        <v>114</v>
      </c>
      <c r="E337" s="212" t="s">
        <v>576</v>
      </c>
      <c r="F337" s="213" t="s">
        <v>577</v>
      </c>
      <c r="G337" s="214" t="s">
        <v>190</v>
      </c>
      <c r="H337" s="215">
        <v>1</v>
      </c>
      <c r="I337" s="216"/>
      <c r="J337" s="217">
        <f>ROUND(I337*H337,2)</f>
        <v>0</v>
      </c>
      <c r="K337" s="213" t="s">
        <v>222</v>
      </c>
      <c r="L337" s="46"/>
      <c r="M337" s="218" t="s">
        <v>19</v>
      </c>
      <c r="N337" s="219" t="s">
        <v>46</v>
      </c>
      <c r="O337" s="86"/>
      <c r="P337" s="220">
        <f>O337*H337</f>
        <v>0</v>
      </c>
      <c r="Q337" s="220">
        <v>0</v>
      </c>
      <c r="R337" s="220">
        <f>Q337*H337</f>
        <v>0</v>
      </c>
      <c r="S337" s="220">
        <v>0</v>
      </c>
      <c r="T337" s="221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2" t="s">
        <v>118</v>
      </c>
      <c r="AT337" s="222" t="s">
        <v>114</v>
      </c>
      <c r="AU337" s="222" t="s">
        <v>85</v>
      </c>
      <c r="AY337" s="19" t="s">
        <v>113</v>
      </c>
      <c r="BE337" s="223">
        <f>IF(N337="základní",J337,0)</f>
        <v>0</v>
      </c>
      <c r="BF337" s="223">
        <f>IF(N337="snížená",J337,0)</f>
        <v>0</v>
      </c>
      <c r="BG337" s="223">
        <f>IF(N337="zákl. přenesená",J337,0)</f>
        <v>0</v>
      </c>
      <c r="BH337" s="223">
        <f>IF(N337="sníž. přenesená",J337,0)</f>
        <v>0</v>
      </c>
      <c r="BI337" s="223">
        <f>IF(N337="nulová",J337,0)</f>
        <v>0</v>
      </c>
      <c r="BJ337" s="19" t="s">
        <v>83</v>
      </c>
      <c r="BK337" s="223">
        <f>ROUND(I337*H337,2)</f>
        <v>0</v>
      </c>
      <c r="BL337" s="19" t="s">
        <v>118</v>
      </c>
      <c r="BM337" s="222" t="s">
        <v>578</v>
      </c>
    </row>
    <row r="338" spans="1:65" s="2" customFormat="1" ht="33" customHeight="1">
      <c r="A338" s="40"/>
      <c r="B338" s="41"/>
      <c r="C338" s="271" t="s">
        <v>579</v>
      </c>
      <c r="D338" s="271" t="s">
        <v>411</v>
      </c>
      <c r="E338" s="272" t="s">
        <v>580</v>
      </c>
      <c r="F338" s="273" t="s">
        <v>581</v>
      </c>
      <c r="G338" s="274" t="s">
        <v>190</v>
      </c>
      <c r="H338" s="275">
        <v>1.01</v>
      </c>
      <c r="I338" s="276"/>
      <c r="J338" s="277">
        <f>ROUND(I338*H338,2)</f>
        <v>0</v>
      </c>
      <c r="K338" s="273" t="s">
        <v>19</v>
      </c>
      <c r="L338" s="278"/>
      <c r="M338" s="279" t="s">
        <v>19</v>
      </c>
      <c r="N338" s="280" t="s">
        <v>46</v>
      </c>
      <c r="O338" s="86"/>
      <c r="P338" s="220">
        <f>O338*H338</f>
        <v>0</v>
      </c>
      <c r="Q338" s="220">
        <v>0</v>
      </c>
      <c r="R338" s="220">
        <f>Q338*H338</f>
        <v>0</v>
      </c>
      <c r="S338" s="220">
        <v>0</v>
      </c>
      <c r="T338" s="221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2" t="s">
        <v>149</v>
      </c>
      <c r="AT338" s="222" t="s">
        <v>411</v>
      </c>
      <c r="AU338" s="222" t="s">
        <v>85</v>
      </c>
      <c r="AY338" s="19" t="s">
        <v>113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9" t="s">
        <v>83</v>
      </c>
      <c r="BK338" s="223">
        <f>ROUND(I338*H338,2)</f>
        <v>0</v>
      </c>
      <c r="BL338" s="19" t="s">
        <v>118</v>
      </c>
      <c r="BM338" s="222" t="s">
        <v>582</v>
      </c>
    </row>
    <row r="339" spans="1:51" s="13" customFormat="1" ht="12">
      <c r="A339" s="13"/>
      <c r="B339" s="235"/>
      <c r="C339" s="236"/>
      <c r="D339" s="226" t="s">
        <v>127</v>
      </c>
      <c r="E339" s="237" t="s">
        <v>19</v>
      </c>
      <c r="F339" s="238" t="s">
        <v>574</v>
      </c>
      <c r="G339" s="236"/>
      <c r="H339" s="239">
        <v>1.01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127</v>
      </c>
      <c r="AU339" s="245" t="s">
        <v>85</v>
      </c>
      <c r="AV339" s="13" t="s">
        <v>85</v>
      </c>
      <c r="AW339" s="13" t="s">
        <v>37</v>
      </c>
      <c r="AX339" s="13" t="s">
        <v>83</v>
      </c>
      <c r="AY339" s="245" t="s">
        <v>113</v>
      </c>
    </row>
    <row r="340" spans="1:65" s="2" customFormat="1" ht="21.75" customHeight="1">
      <c r="A340" s="40"/>
      <c r="B340" s="41"/>
      <c r="C340" s="211" t="s">
        <v>583</v>
      </c>
      <c r="D340" s="211" t="s">
        <v>114</v>
      </c>
      <c r="E340" s="212" t="s">
        <v>584</v>
      </c>
      <c r="F340" s="213" t="s">
        <v>585</v>
      </c>
      <c r="G340" s="214" t="s">
        <v>190</v>
      </c>
      <c r="H340" s="215">
        <v>13.5</v>
      </c>
      <c r="I340" s="216"/>
      <c r="J340" s="217">
        <f>ROUND(I340*H340,2)</f>
        <v>0</v>
      </c>
      <c r="K340" s="213" t="s">
        <v>222</v>
      </c>
      <c r="L340" s="46"/>
      <c r="M340" s="218" t="s">
        <v>19</v>
      </c>
      <c r="N340" s="219" t="s">
        <v>46</v>
      </c>
      <c r="O340" s="86"/>
      <c r="P340" s="220">
        <f>O340*H340</f>
        <v>0</v>
      </c>
      <c r="Q340" s="220">
        <v>0</v>
      </c>
      <c r="R340" s="220">
        <f>Q340*H340</f>
        <v>0</v>
      </c>
      <c r="S340" s="220">
        <v>0</v>
      </c>
      <c r="T340" s="221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2" t="s">
        <v>118</v>
      </c>
      <c r="AT340" s="222" t="s">
        <v>114</v>
      </c>
      <c r="AU340" s="222" t="s">
        <v>85</v>
      </c>
      <c r="AY340" s="19" t="s">
        <v>113</v>
      </c>
      <c r="BE340" s="223">
        <f>IF(N340="základní",J340,0)</f>
        <v>0</v>
      </c>
      <c r="BF340" s="223">
        <f>IF(N340="snížená",J340,0)</f>
        <v>0</v>
      </c>
      <c r="BG340" s="223">
        <f>IF(N340="zákl. přenesená",J340,0)</f>
        <v>0</v>
      </c>
      <c r="BH340" s="223">
        <f>IF(N340="sníž. přenesená",J340,0)</f>
        <v>0</v>
      </c>
      <c r="BI340" s="223">
        <f>IF(N340="nulová",J340,0)</f>
        <v>0</v>
      </c>
      <c r="BJ340" s="19" t="s">
        <v>83</v>
      </c>
      <c r="BK340" s="223">
        <f>ROUND(I340*H340,2)</f>
        <v>0</v>
      </c>
      <c r="BL340" s="19" t="s">
        <v>118</v>
      </c>
      <c r="BM340" s="222" t="s">
        <v>586</v>
      </c>
    </row>
    <row r="341" spans="1:65" s="2" customFormat="1" ht="33" customHeight="1">
      <c r="A341" s="40"/>
      <c r="B341" s="41"/>
      <c r="C341" s="271" t="s">
        <v>587</v>
      </c>
      <c r="D341" s="271" t="s">
        <v>411</v>
      </c>
      <c r="E341" s="272" t="s">
        <v>588</v>
      </c>
      <c r="F341" s="273" t="s">
        <v>589</v>
      </c>
      <c r="G341" s="274" t="s">
        <v>190</v>
      </c>
      <c r="H341" s="275">
        <v>13.635</v>
      </c>
      <c r="I341" s="276"/>
      <c r="J341" s="277">
        <f>ROUND(I341*H341,2)</f>
        <v>0</v>
      </c>
      <c r="K341" s="273" t="s">
        <v>19</v>
      </c>
      <c r="L341" s="278"/>
      <c r="M341" s="279" t="s">
        <v>19</v>
      </c>
      <c r="N341" s="280" t="s">
        <v>46</v>
      </c>
      <c r="O341" s="86"/>
      <c r="P341" s="220">
        <f>O341*H341</f>
        <v>0</v>
      </c>
      <c r="Q341" s="220">
        <v>0</v>
      </c>
      <c r="R341" s="220">
        <f>Q341*H341</f>
        <v>0</v>
      </c>
      <c r="S341" s="220">
        <v>0</v>
      </c>
      <c r="T341" s="221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2" t="s">
        <v>149</v>
      </c>
      <c r="AT341" s="222" t="s">
        <v>411</v>
      </c>
      <c r="AU341" s="222" t="s">
        <v>85</v>
      </c>
      <c r="AY341" s="19" t="s">
        <v>113</v>
      </c>
      <c r="BE341" s="223">
        <f>IF(N341="základní",J341,0)</f>
        <v>0</v>
      </c>
      <c r="BF341" s="223">
        <f>IF(N341="snížená",J341,0)</f>
        <v>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19" t="s">
        <v>83</v>
      </c>
      <c r="BK341" s="223">
        <f>ROUND(I341*H341,2)</f>
        <v>0</v>
      </c>
      <c r="BL341" s="19" t="s">
        <v>118</v>
      </c>
      <c r="BM341" s="222" t="s">
        <v>590</v>
      </c>
    </row>
    <row r="342" spans="1:51" s="13" customFormat="1" ht="12">
      <c r="A342" s="13"/>
      <c r="B342" s="235"/>
      <c r="C342" s="236"/>
      <c r="D342" s="226" t="s">
        <v>127</v>
      </c>
      <c r="E342" s="237" t="s">
        <v>19</v>
      </c>
      <c r="F342" s="238" t="s">
        <v>591</v>
      </c>
      <c r="G342" s="236"/>
      <c r="H342" s="239">
        <v>13.635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127</v>
      </c>
      <c r="AU342" s="245" t="s">
        <v>85</v>
      </c>
      <c r="AV342" s="13" t="s">
        <v>85</v>
      </c>
      <c r="AW342" s="13" t="s">
        <v>37</v>
      </c>
      <c r="AX342" s="13" t="s">
        <v>83</v>
      </c>
      <c r="AY342" s="245" t="s">
        <v>113</v>
      </c>
    </row>
    <row r="343" spans="1:65" s="2" customFormat="1" ht="21.75" customHeight="1">
      <c r="A343" s="40"/>
      <c r="B343" s="41"/>
      <c r="C343" s="211" t="s">
        <v>592</v>
      </c>
      <c r="D343" s="211" t="s">
        <v>114</v>
      </c>
      <c r="E343" s="212" t="s">
        <v>593</v>
      </c>
      <c r="F343" s="213" t="s">
        <v>594</v>
      </c>
      <c r="G343" s="214" t="s">
        <v>190</v>
      </c>
      <c r="H343" s="215">
        <v>109.8</v>
      </c>
      <c r="I343" s="216"/>
      <c r="J343" s="217">
        <f>ROUND(I343*H343,2)</f>
        <v>0</v>
      </c>
      <c r="K343" s="213" t="s">
        <v>222</v>
      </c>
      <c r="L343" s="46"/>
      <c r="M343" s="218" t="s">
        <v>19</v>
      </c>
      <c r="N343" s="219" t="s">
        <v>46</v>
      </c>
      <c r="O343" s="86"/>
      <c r="P343" s="220">
        <f>O343*H343</f>
        <v>0</v>
      </c>
      <c r="Q343" s="220">
        <v>0</v>
      </c>
      <c r="R343" s="220">
        <f>Q343*H343</f>
        <v>0</v>
      </c>
      <c r="S343" s="220">
        <v>0</v>
      </c>
      <c r="T343" s="221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2" t="s">
        <v>118</v>
      </c>
      <c r="AT343" s="222" t="s">
        <v>114</v>
      </c>
      <c r="AU343" s="222" t="s">
        <v>85</v>
      </c>
      <c r="AY343" s="19" t="s">
        <v>113</v>
      </c>
      <c r="BE343" s="223">
        <f>IF(N343="základní",J343,0)</f>
        <v>0</v>
      </c>
      <c r="BF343" s="223">
        <f>IF(N343="snížená",J343,0)</f>
        <v>0</v>
      </c>
      <c r="BG343" s="223">
        <f>IF(N343="zákl. přenesená",J343,0)</f>
        <v>0</v>
      </c>
      <c r="BH343" s="223">
        <f>IF(N343="sníž. přenesená",J343,0)</f>
        <v>0</v>
      </c>
      <c r="BI343" s="223">
        <f>IF(N343="nulová",J343,0)</f>
        <v>0</v>
      </c>
      <c r="BJ343" s="19" t="s">
        <v>83</v>
      </c>
      <c r="BK343" s="223">
        <f>ROUND(I343*H343,2)</f>
        <v>0</v>
      </c>
      <c r="BL343" s="19" t="s">
        <v>118</v>
      </c>
      <c r="BM343" s="222" t="s">
        <v>595</v>
      </c>
    </row>
    <row r="344" spans="1:65" s="2" customFormat="1" ht="33" customHeight="1">
      <c r="A344" s="40"/>
      <c r="B344" s="41"/>
      <c r="C344" s="271" t="s">
        <v>596</v>
      </c>
      <c r="D344" s="271" t="s">
        <v>411</v>
      </c>
      <c r="E344" s="272" t="s">
        <v>597</v>
      </c>
      <c r="F344" s="273" t="s">
        <v>598</v>
      </c>
      <c r="G344" s="274" t="s">
        <v>190</v>
      </c>
      <c r="H344" s="275">
        <v>110.898</v>
      </c>
      <c r="I344" s="276"/>
      <c r="J344" s="277">
        <f>ROUND(I344*H344,2)</f>
        <v>0</v>
      </c>
      <c r="K344" s="273" t="s">
        <v>19</v>
      </c>
      <c r="L344" s="278"/>
      <c r="M344" s="279" t="s">
        <v>19</v>
      </c>
      <c r="N344" s="280" t="s">
        <v>46</v>
      </c>
      <c r="O344" s="86"/>
      <c r="P344" s="220">
        <f>O344*H344</f>
        <v>0</v>
      </c>
      <c r="Q344" s="220">
        <v>0.115</v>
      </c>
      <c r="R344" s="220">
        <f>Q344*H344</f>
        <v>12.75327</v>
      </c>
      <c r="S344" s="220">
        <v>0</v>
      </c>
      <c r="T344" s="221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2" t="s">
        <v>149</v>
      </c>
      <c r="AT344" s="222" t="s">
        <v>411</v>
      </c>
      <c r="AU344" s="222" t="s">
        <v>85</v>
      </c>
      <c r="AY344" s="19" t="s">
        <v>113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9" t="s">
        <v>83</v>
      </c>
      <c r="BK344" s="223">
        <f>ROUND(I344*H344,2)</f>
        <v>0</v>
      </c>
      <c r="BL344" s="19" t="s">
        <v>118</v>
      </c>
      <c r="BM344" s="222" t="s">
        <v>599</v>
      </c>
    </row>
    <row r="345" spans="1:51" s="13" customFormat="1" ht="12">
      <c r="A345" s="13"/>
      <c r="B345" s="235"/>
      <c r="C345" s="236"/>
      <c r="D345" s="226" t="s">
        <v>127</v>
      </c>
      <c r="E345" s="237" t="s">
        <v>19</v>
      </c>
      <c r="F345" s="238" t="s">
        <v>600</v>
      </c>
      <c r="G345" s="236"/>
      <c r="H345" s="239">
        <v>110.898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127</v>
      </c>
      <c r="AU345" s="245" t="s">
        <v>85</v>
      </c>
      <c r="AV345" s="13" t="s">
        <v>85</v>
      </c>
      <c r="AW345" s="13" t="s">
        <v>37</v>
      </c>
      <c r="AX345" s="13" t="s">
        <v>83</v>
      </c>
      <c r="AY345" s="245" t="s">
        <v>113</v>
      </c>
    </row>
    <row r="346" spans="1:65" s="2" customFormat="1" ht="16.5" customHeight="1">
      <c r="A346" s="40"/>
      <c r="B346" s="41"/>
      <c r="C346" s="211" t="s">
        <v>601</v>
      </c>
      <c r="D346" s="211" t="s">
        <v>114</v>
      </c>
      <c r="E346" s="212" t="s">
        <v>602</v>
      </c>
      <c r="F346" s="213" t="s">
        <v>603</v>
      </c>
      <c r="G346" s="214" t="s">
        <v>457</v>
      </c>
      <c r="H346" s="215">
        <v>3.03</v>
      </c>
      <c r="I346" s="216"/>
      <c r="J346" s="217">
        <f>ROUND(I346*H346,2)</f>
        <v>0</v>
      </c>
      <c r="K346" s="213" t="s">
        <v>19</v>
      </c>
      <c r="L346" s="46"/>
      <c r="M346" s="218" t="s">
        <v>19</v>
      </c>
      <c r="N346" s="219" t="s">
        <v>46</v>
      </c>
      <c r="O346" s="86"/>
      <c r="P346" s="220">
        <f>O346*H346</f>
        <v>0</v>
      </c>
      <c r="Q346" s="220">
        <v>0</v>
      </c>
      <c r="R346" s="220">
        <f>Q346*H346</f>
        <v>0</v>
      </c>
      <c r="S346" s="220">
        <v>0</v>
      </c>
      <c r="T346" s="221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2" t="s">
        <v>118</v>
      </c>
      <c r="AT346" s="222" t="s">
        <v>114</v>
      </c>
      <c r="AU346" s="222" t="s">
        <v>85</v>
      </c>
      <c r="AY346" s="19" t="s">
        <v>113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9" t="s">
        <v>83</v>
      </c>
      <c r="BK346" s="223">
        <f>ROUND(I346*H346,2)</f>
        <v>0</v>
      </c>
      <c r="BL346" s="19" t="s">
        <v>118</v>
      </c>
      <c r="BM346" s="222" t="s">
        <v>604</v>
      </c>
    </row>
    <row r="347" spans="1:51" s="13" customFormat="1" ht="12">
      <c r="A347" s="13"/>
      <c r="B347" s="235"/>
      <c r="C347" s="236"/>
      <c r="D347" s="226" t="s">
        <v>127</v>
      </c>
      <c r="E347" s="237" t="s">
        <v>19</v>
      </c>
      <c r="F347" s="238" t="s">
        <v>605</v>
      </c>
      <c r="G347" s="236"/>
      <c r="H347" s="239">
        <v>3.03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127</v>
      </c>
      <c r="AU347" s="245" t="s">
        <v>85</v>
      </c>
      <c r="AV347" s="13" t="s">
        <v>85</v>
      </c>
      <c r="AW347" s="13" t="s">
        <v>37</v>
      </c>
      <c r="AX347" s="13" t="s">
        <v>83</v>
      </c>
      <c r="AY347" s="245" t="s">
        <v>113</v>
      </c>
    </row>
    <row r="348" spans="1:65" s="2" customFormat="1" ht="16.5" customHeight="1">
      <c r="A348" s="40"/>
      <c r="B348" s="41"/>
      <c r="C348" s="211" t="s">
        <v>606</v>
      </c>
      <c r="D348" s="211" t="s">
        <v>114</v>
      </c>
      <c r="E348" s="212" t="s">
        <v>607</v>
      </c>
      <c r="F348" s="213" t="s">
        <v>608</v>
      </c>
      <c r="G348" s="214" t="s">
        <v>457</v>
      </c>
      <c r="H348" s="215">
        <v>20.2</v>
      </c>
      <c r="I348" s="216"/>
      <c r="J348" s="217">
        <f>ROUND(I348*H348,2)</f>
        <v>0</v>
      </c>
      <c r="K348" s="213" t="s">
        <v>19</v>
      </c>
      <c r="L348" s="46"/>
      <c r="M348" s="218" t="s">
        <v>19</v>
      </c>
      <c r="N348" s="219" t="s">
        <v>46</v>
      </c>
      <c r="O348" s="86"/>
      <c r="P348" s="220">
        <f>O348*H348</f>
        <v>0</v>
      </c>
      <c r="Q348" s="220">
        <v>0</v>
      </c>
      <c r="R348" s="220">
        <f>Q348*H348</f>
        <v>0</v>
      </c>
      <c r="S348" s="220">
        <v>0</v>
      </c>
      <c r="T348" s="221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2" t="s">
        <v>118</v>
      </c>
      <c r="AT348" s="222" t="s">
        <v>114</v>
      </c>
      <c r="AU348" s="222" t="s">
        <v>85</v>
      </c>
      <c r="AY348" s="19" t="s">
        <v>113</v>
      </c>
      <c r="BE348" s="223">
        <f>IF(N348="základní",J348,0)</f>
        <v>0</v>
      </c>
      <c r="BF348" s="223">
        <f>IF(N348="snížená",J348,0)</f>
        <v>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9" t="s">
        <v>83</v>
      </c>
      <c r="BK348" s="223">
        <f>ROUND(I348*H348,2)</f>
        <v>0</v>
      </c>
      <c r="BL348" s="19" t="s">
        <v>118</v>
      </c>
      <c r="BM348" s="222" t="s">
        <v>609</v>
      </c>
    </row>
    <row r="349" spans="1:51" s="13" customFormat="1" ht="12">
      <c r="A349" s="13"/>
      <c r="B349" s="235"/>
      <c r="C349" s="236"/>
      <c r="D349" s="226" t="s">
        <v>127</v>
      </c>
      <c r="E349" s="237" t="s">
        <v>19</v>
      </c>
      <c r="F349" s="238" t="s">
        <v>610</v>
      </c>
      <c r="G349" s="236"/>
      <c r="H349" s="239">
        <v>20.2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127</v>
      </c>
      <c r="AU349" s="245" t="s">
        <v>85</v>
      </c>
      <c r="AV349" s="13" t="s">
        <v>85</v>
      </c>
      <c r="AW349" s="13" t="s">
        <v>37</v>
      </c>
      <c r="AX349" s="13" t="s">
        <v>83</v>
      </c>
      <c r="AY349" s="245" t="s">
        <v>113</v>
      </c>
    </row>
    <row r="350" spans="1:65" s="2" customFormat="1" ht="44.25" customHeight="1">
      <c r="A350" s="40"/>
      <c r="B350" s="41"/>
      <c r="C350" s="211" t="s">
        <v>611</v>
      </c>
      <c r="D350" s="211" t="s">
        <v>114</v>
      </c>
      <c r="E350" s="212" t="s">
        <v>612</v>
      </c>
      <c r="F350" s="213" t="s">
        <v>613</v>
      </c>
      <c r="G350" s="214" t="s">
        <v>190</v>
      </c>
      <c r="H350" s="215">
        <v>105.3</v>
      </c>
      <c r="I350" s="216"/>
      <c r="J350" s="217">
        <f>ROUND(I350*H350,2)</f>
        <v>0</v>
      </c>
      <c r="K350" s="213" t="s">
        <v>222</v>
      </c>
      <c r="L350" s="46"/>
      <c r="M350" s="218" t="s">
        <v>19</v>
      </c>
      <c r="N350" s="219" t="s">
        <v>46</v>
      </c>
      <c r="O350" s="86"/>
      <c r="P350" s="220">
        <f>O350*H350</f>
        <v>0</v>
      </c>
      <c r="Q350" s="220">
        <v>0</v>
      </c>
      <c r="R350" s="220">
        <f>Q350*H350</f>
        <v>0</v>
      </c>
      <c r="S350" s="220">
        <v>0</v>
      </c>
      <c r="T350" s="221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2" t="s">
        <v>118</v>
      </c>
      <c r="AT350" s="222" t="s">
        <v>114</v>
      </c>
      <c r="AU350" s="222" t="s">
        <v>85</v>
      </c>
      <c r="AY350" s="19" t="s">
        <v>113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19" t="s">
        <v>83</v>
      </c>
      <c r="BK350" s="223">
        <f>ROUND(I350*H350,2)</f>
        <v>0</v>
      </c>
      <c r="BL350" s="19" t="s">
        <v>118</v>
      </c>
      <c r="BM350" s="222" t="s">
        <v>614</v>
      </c>
    </row>
    <row r="351" spans="1:51" s="13" customFormat="1" ht="12">
      <c r="A351" s="13"/>
      <c r="B351" s="235"/>
      <c r="C351" s="236"/>
      <c r="D351" s="226" t="s">
        <v>127</v>
      </c>
      <c r="E351" s="237" t="s">
        <v>19</v>
      </c>
      <c r="F351" s="238" t="s">
        <v>615</v>
      </c>
      <c r="G351" s="236"/>
      <c r="H351" s="239">
        <v>7.5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127</v>
      </c>
      <c r="AU351" s="245" t="s">
        <v>85</v>
      </c>
      <c r="AV351" s="13" t="s">
        <v>85</v>
      </c>
      <c r="AW351" s="13" t="s">
        <v>37</v>
      </c>
      <c r="AX351" s="13" t="s">
        <v>75</v>
      </c>
      <c r="AY351" s="245" t="s">
        <v>113</v>
      </c>
    </row>
    <row r="352" spans="1:51" s="13" customFormat="1" ht="12">
      <c r="A352" s="13"/>
      <c r="B352" s="235"/>
      <c r="C352" s="236"/>
      <c r="D352" s="226" t="s">
        <v>127</v>
      </c>
      <c r="E352" s="237" t="s">
        <v>19</v>
      </c>
      <c r="F352" s="238" t="s">
        <v>616</v>
      </c>
      <c r="G352" s="236"/>
      <c r="H352" s="239">
        <v>97.8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127</v>
      </c>
      <c r="AU352" s="245" t="s">
        <v>85</v>
      </c>
      <c r="AV352" s="13" t="s">
        <v>85</v>
      </c>
      <c r="AW352" s="13" t="s">
        <v>37</v>
      </c>
      <c r="AX352" s="13" t="s">
        <v>75</v>
      </c>
      <c r="AY352" s="245" t="s">
        <v>113</v>
      </c>
    </row>
    <row r="353" spans="1:65" s="2" customFormat="1" ht="33" customHeight="1">
      <c r="A353" s="40"/>
      <c r="B353" s="41"/>
      <c r="C353" s="211" t="s">
        <v>617</v>
      </c>
      <c r="D353" s="211" t="s">
        <v>114</v>
      </c>
      <c r="E353" s="212" t="s">
        <v>618</v>
      </c>
      <c r="F353" s="213" t="s">
        <v>619</v>
      </c>
      <c r="G353" s="214" t="s">
        <v>457</v>
      </c>
      <c r="H353" s="215">
        <v>3</v>
      </c>
      <c r="I353" s="216"/>
      <c r="J353" s="217">
        <f>ROUND(I353*H353,2)</f>
        <v>0</v>
      </c>
      <c r="K353" s="213" t="s">
        <v>19</v>
      </c>
      <c r="L353" s="46"/>
      <c r="M353" s="218" t="s">
        <v>19</v>
      </c>
      <c r="N353" s="219" t="s">
        <v>46</v>
      </c>
      <c r="O353" s="86"/>
      <c r="P353" s="220">
        <f>O353*H353</f>
        <v>0</v>
      </c>
      <c r="Q353" s="220">
        <v>0.00542</v>
      </c>
      <c r="R353" s="220">
        <f>Q353*H353</f>
        <v>0.01626</v>
      </c>
      <c r="S353" s="220">
        <v>0</v>
      </c>
      <c r="T353" s="221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2" t="s">
        <v>118</v>
      </c>
      <c r="AT353" s="222" t="s">
        <v>114</v>
      </c>
      <c r="AU353" s="222" t="s">
        <v>85</v>
      </c>
      <c r="AY353" s="19" t="s">
        <v>113</v>
      </c>
      <c r="BE353" s="223">
        <f>IF(N353="základní",J353,0)</f>
        <v>0</v>
      </c>
      <c r="BF353" s="223">
        <f>IF(N353="snížená",J353,0)</f>
        <v>0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19" t="s">
        <v>83</v>
      </c>
      <c r="BK353" s="223">
        <f>ROUND(I353*H353,2)</f>
        <v>0</v>
      </c>
      <c r="BL353" s="19" t="s">
        <v>118</v>
      </c>
      <c r="BM353" s="222" t="s">
        <v>620</v>
      </c>
    </row>
    <row r="354" spans="1:51" s="13" customFormat="1" ht="12">
      <c r="A354" s="13"/>
      <c r="B354" s="235"/>
      <c r="C354" s="236"/>
      <c r="D354" s="226" t="s">
        <v>127</v>
      </c>
      <c r="E354" s="237" t="s">
        <v>19</v>
      </c>
      <c r="F354" s="238" t="s">
        <v>621</v>
      </c>
      <c r="G354" s="236"/>
      <c r="H354" s="239">
        <v>3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127</v>
      </c>
      <c r="AU354" s="245" t="s">
        <v>85</v>
      </c>
      <c r="AV354" s="13" t="s">
        <v>85</v>
      </c>
      <c r="AW354" s="13" t="s">
        <v>37</v>
      </c>
      <c r="AX354" s="13" t="s">
        <v>75</v>
      </c>
      <c r="AY354" s="245" t="s">
        <v>113</v>
      </c>
    </row>
    <row r="355" spans="1:65" s="2" customFormat="1" ht="16.5" customHeight="1">
      <c r="A355" s="40"/>
      <c r="B355" s="41"/>
      <c r="C355" s="271" t="s">
        <v>622</v>
      </c>
      <c r="D355" s="271" t="s">
        <v>411</v>
      </c>
      <c r="E355" s="272" t="s">
        <v>623</v>
      </c>
      <c r="F355" s="273" t="s">
        <v>624</v>
      </c>
      <c r="G355" s="274" t="s">
        <v>457</v>
      </c>
      <c r="H355" s="275">
        <v>2.02</v>
      </c>
      <c r="I355" s="276"/>
      <c r="J355" s="277">
        <f>ROUND(I355*H355,2)</f>
        <v>0</v>
      </c>
      <c r="K355" s="273" t="s">
        <v>19</v>
      </c>
      <c r="L355" s="278"/>
      <c r="M355" s="279" t="s">
        <v>19</v>
      </c>
      <c r="N355" s="280" t="s">
        <v>46</v>
      </c>
      <c r="O355" s="86"/>
      <c r="P355" s="220">
        <f>O355*H355</f>
        <v>0</v>
      </c>
      <c r="Q355" s="220">
        <v>0.56462</v>
      </c>
      <c r="R355" s="220">
        <f>Q355*H355</f>
        <v>1.1405324000000001</v>
      </c>
      <c r="S355" s="220">
        <v>0</v>
      </c>
      <c r="T355" s="221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2" t="s">
        <v>149</v>
      </c>
      <c r="AT355" s="222" t="s">
        <v>411</v>
      </c>
      <c r="AU355" s="222" t="s">
        <v>85</v>
      </c>
      <c r="AY355" s="19" t="s">
        <v>113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9" t="s">
        <v>83</v>
      </c>
      <c r="BK355" s="223">
        <f>ROUND(I355*H355,2)</f>
        <v>0</v>
      </c>
      <c r="BL355" s="19" t="s">
        <v>118</v>
      </c>
      <c r="BM355" s="222" t="s">
        <v>625</v>
      </c>
    </row>
    <row r="356" spans="1:51" s="13" customFormat="1" ht="12">
      <c r="A356" s="13"/>
      <c r="B356" s="235"/>
      <c r="C356" s="236"/>
      <c r="D356" s="226" t="s">
        <v>127</v>
      </c>
      <c r="E356" s="237" t="s">
        <v>19</v>
      </c>
      <c r="F356" s="238" t="s">
        <v>626</v>
      </c>
      <c r="G356" s="236"/>
      <c r="H356" s="239">
        <v>2.02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127</v>
      </c>
      <c r="AU356" s="245" t="s">
        <v>85</v>
      </c>
      <c r="AV356" s="13" t="s">
        <v>85</v>
      </c>
      <c r="AW356" s="13" t="s">
        <v>37</v>
      </c>
      <c r="AX356" s="13" t="s">
        <v>83</v>
      </c>
      <c r="AY356" s="245" t="s">
        <v>113</v>
      </c>
    </row>
    <row r="357" spans="1:65" s="2" customFormat="1" ht="16.5" customHeight="1">
      <c r="A357" s="40"/>
      <c r="B357" s="41"/>
      <c r="C357" s="271" t="s">
        <v>627</v>
      </c>
      <c r="D357" s="271" t="s">
        <v>411</v>
      </c>
      <c r="E357" s="272" t="s">
        <v>628</v>
      </c>
      <c r="F357" s="273" t="s">
        <v>629</v>
      </c>
      <c r="G357" s="274" t="s">
        <v>457</v>
      </c>
      <c r="H357" s="275">
        <v>1.01</v>
      </c>
      <c r="I357" s="276"/>
      <c r="J357" s="277">
        <f>ROUND(I357*H357,2)</f>
        <v>0</v>
      </c>
      <c r="K357" s="273" t="s">
        <v>19</v>
      </c>
      <c r="L357" s="278"/>
      <c r="M357" s="279" t="s">
        <v>19</v>
      </c>
      <c r="N357" s="280" t="s">
        <v>46</v>
      </c>
      <c r="O357" s="86"/>
      <c r="P357" s="220">
        <f>O357*H357</f>
        <v>0</v>
      </c>
      <c r="Q357" s="220">
        <v>0.8066</v>
      </c>
      <c r="R357" s="220">
        <f>Q357*H357</f>
        <v>0.814666</v>
      </c>
      <c r="S357" s="220">
        <v>0</v>
      </c>
      <c r="T357" s="221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2" t="s">
        <v>149</v>
      </c>
      <c r="AT357" s="222" t="s">
        <v>411</v>
      </c>
      <c r="AU357" s="222" t="s">
        <v>85</v>
      </c>
      <c r="AY357" s="19" t="s">
        <v>113</v>
      </c>
      <c r="BE357" s="223">
        <f>IF(N357="základní",J357,0)</f>
        <v>0</v>
      </c>
      <c r="BF357" s="223">
        <f>IF(N357="snížená",J357,0)</f>
        <v>0</v>
      </c>
      <c r="BG357" s="223">
        <f>IF(N357="zákl. přenesená",J357,0)</f>
        <v>0</v>
      </c>
      <c r="BH357" s="223">
        <f>IF(N357="sníž. přenesená",J357,0)</f>
        <v>0</v>
      </c>
      <c r="BI357" s="223">
        <f>IF(N357="nulová",J357,0)</f>
        <v>0</v>
      </c>
      <c r="BJ357" s="19" t="s">
        <v>83</v>
      </c>
      <c r="BK357" s="223">
        <f>ROUND(I357*H357,2)</f>
        <v>0</v>
      </c>
      <c r="BL357" s="19" t="s">
        <v>118</v>
      </c>
      <c r="BM357" s="222" t="s">
        <v>630</v>
      </c>
    </row>
    <row r="358" spans="1:51" s="13" customFormat="1" ht="12">
      <c r="A358" s="13"/>
      <c r="B358" s="235"/>
      <c r="C358" s="236"/>
      <c r="D358" s="226" t="s">
        <v>127</v>
      </c>
      <c r="E358" s="237" t="s">
        <v>19</v>
      </c>
      <c r="F358" s="238" t="s">
        <v>631</v>
      </c>
      <c r="G358" s="236"/>
      <c r="H358" s="239">
        <v>1.01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127</v>
      </c>
      <c r="AU358" s="245" t="s">
        <v>85</v>
      </c>
      <c r="AV358" s="13" t="s">
        <v>85</v>
      </c>
      <c r="AW358" s="13" t="s">
        <v>37</v>
      </c>
      <c r="AX358" s="13" t="s">
        <v>75</v>
      </c>
      <c r="AY358" s="245" t="s">
        <v>113</v>
      </c>
    </row>
    <row r="359" spans="1:65" s="2" customFormat="1" ht="44.25" customHeight="1">
      <c r="A359" s="40"/>
      <c r="B359" s="41"/>
      <c r="C359" s="211" t="s">
        <v>632</v>
      </c>
      <c r="D359" s="211" t="s">
        <v>114</v>
      </c>
      <c r="E359" s="212" t="s">
        <v>633</v>
      </c>
      <c r="F359" s="213" t="s">
        <v>634</v>
      </c>
      <c r="G359" s="214" t="s">
        <v>457</v>
      </c>
      <c r="H359" s="215">
        <v>2</v>
      </c>
      <c r="I359" s="216"/>
      <c r="J359" s="217">
        <f>ROUND(I359*H359,2)</f>
        <v>0</v>
      </c>
      <c r="K359" s="213" t="s">
        <v>19</v>
      </c>
      <c r="L359" s="46"/>
      <c r="M359" s="218" t="s">
        <v>19</v>
      </c>
      <c r="N359" s="219" t="s">
        <v>46</v>
      </c>
      <c r="O359" s="86"/>
      <c r="P359" s="220">
        <f>O359*H359</f>
        <v>0</v>
      </c>
      <c r="Q359" s="220">
        <v>0.00542</v>
      </c>
      <c r="R359" s="220">
        <f>Q359*H359</f>
        <v>0.01084</v>
      </c>
      <c r="S359" s="220">
        <v>0</v>
      </c>
      <c r="T359" s="221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2" t="s">
        <v>118</v>
      </c>
      <c r="AT359" s="222" t="s">
        <v>114</v>
      </c>
      <c r="AU359" s="222" t="s">
        <v>85</v>
      </c>
      <c r="AY359" s="19" t="s">
        <v>113</v>
      </c>
      <c r="BE359" s="223">
        <f>IF(N359="základní",J359,0)</f>
        <v>0</v>
      </c>
      <c r="BF359" s="223">
        <f>IF(N359="snížená",J359,0)</f>
        <v>0</v>
      </c>
      <c r="BG359" s="223">
        <f>IF(N359="zákl. přenesená",J359,0)</f>
        <v>0</v>
      </c>
      <c r="BH359" s="223">
        <f>IF(N359="sníž. přenesená",J359,0)</f>
        <v>0</v>
      </c>
      <c r="BI359" s="223">
        <f>IF(N359="nulová",J359,0)</f>
        <v>0</v>
      </c>
      <c r="BJ359" s="19" t="s">
        <v>83</v>
      </c>
      <c r="BK359" s="223">
        <f>ROUND(I359*H359,2)</f>
        <v>0</v>
      </c>
      <c r="BL359" s="19" t="s">
        <v>118</v>
      </c>
      <c r="BM359" s="222" t="s">
        <v>635</v>
      </c>
    </row>
    <row r="360" spans="1:51" s="13" customFormat="1" ht="12">
      <c r="A360" s="13"/>
      <c r="B360" s="235"/>
      <c r="C360" s="236"/>
      <c r="D360" s="226" t="s">
        <v>127</v>
      </c>
      <c r="E360" s="237" t="s">
        <v>19</v>
      </c>
      <c r="F360" s="238" t="s">
        <v>636</v>
      </c>
      <c r="G360" s="236"/>
      <c r="H360" s="239">
        <v>2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127</v>
      </c>
      <c r="AU360" s="245" t="s">
        <v>85</v>
      </c>
      <c r="AV360" s="13" t="s">
        <v>85</v>
      </c>
      <c r="AW360" s="13" t="s">
        <v>37</v>
      </c>
      <c r="AX360" s="13" t="s">
        <v>75</v>
      </c>
      <c r="AY360" s="245" t="s">
        <v>113</v>
      </c>
    </row>
    <row r="361" spans="1:65" s="2" customFormat="1" ht="16.5" customHeight="1">
      <c r="A361" s="40"/>
      <c r="B361" s="41"/>
      <c r="C361" s="271" t="s">
        <v>637</v>
      </c>
      <c r="D361" s="271" t="s">
        <v>411</v>
      </c>
      <c r="E361" s="272" t="s">
        <v>638</v>
      </c>
      <c r="F361" s="273" t="s">
        <v>639</v>
      </c>
      <c r="G361" s="274" t="s">
        <v>457</v>
      </c>
      <c r="H361" s="275">
        <v>1.01</v>
      </c>
      <c r="I361" s="276"/>
      <c r="J361" s="277">
        <f>ROUND(I361*H361,2)</f>
        <v>0</v>
      </c>
      <c r="K361" s="273" t="s">
        <v>19</v>
      </c>
      <c r="L361" s="278"/>
      <c r="M361" s="279" t="s">
        <v>19</v>
      </c>
      <c r="N361" s="280" t="s">
        <v>46</v>
      </c>
      <c r="O361" s="86"/>
      <c r="P361" s="220">
        <f>O361*H361</f>
        <v>0</v>
      </c>
      <c r="Q361" s="220">
        <v>0.16133</v>
      </c>
      <c r="R361" s="220">
        <f>Q361*H361</f>
        <v>0.1629433</v>
      </c>
      <c r="S361" s="220">
        <v>0</v>
      </c>
      <c r="T361" s="221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2" t="s">
        <v>149</v>
      </c>
      <c r="AT361" s="222" t="s">
        <v>411</v>
      </c>
      <c r="AU361" s="222" t="s">
        <v>85</v>
      </c>
      <c r="AY361" s="19" t="s">
        <v>113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9" t="s">
        <v>83</v>
      </c>
      <c r="BK361" s="223">
        <f>ROUND(I361*H361,2)</f>
        <v>0</v>
      </c>
      <c r="BL361" s="19" t="s">
        <v>118</v>
      </c>
      <c r="BM361" s="222" t="s">
        <v>640</v>
      </c>
    </row>
    <row r="362" spans="1:51" s="13" customFormat="1" ht="12">
      <c r="A362" s="13"/>
      <c r="B362" s="235"/>
      <c r="C362" s="236"/>
      <c r="D362" s="226" t="s">
        <v>127</v>
      </c>
      <c r="E362" s="237" t="s">
        <v>19</v>
      </c>
      <c r="F362" s="238" t="s">
        <v>631</v>
      </c>
      <c r="G362" s="236"/>
      <c r="H362" s="239">
        <v>1.01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127</v>
      </c>
      <c r="AU362" s="245" t="s">
        <v>85</v>
      </c>
      <c r="AV362" s="13" t="s">
        <v>85</v>
      </c>
      <c r="AW362" s="13" t="s">
        <v>37</v>
      </c>
      <c r="AX362" s="13" t="s">
        <v>83</v>
      </c>
      <c r="AY362" s="245" t="s">
        <v>113</v>
      </c>
    </row>
    <row r="363" spans="1:65" s="2" customFormat="1" ht="16.5" customHeight="1">
      <c r="A363" s="40"/>
      <c r="B363" s="41"/>
      <c r="C363" s="271" t="s">
        <v>641</v>
      </c>
      <c r="D363" s="271" t="s">
        <v>411</v>
      </c>
      <c r="E363" s="272" t="s">
        <v>642</v>
      </c>
      <c r="F363" s="273" t="s">
        <v>643</v>
      </c>
      <c r="G363" s="274" t="s">
        <v>457</v>
      </c>
      <c r="H363" s="275">
        <v>1.01</v>
      </c>
      <c r="I363" s="276"/>
      <c r="J363" s="277">
        <f>ROUND(I363*H363,2)</f>
        <v>0</v>
      </c>
      <c r="K363" s="273" t="s">
        <v>19</v>
      </c>
      <c r="L363" s="278"/>
      <c r="M363" s="279" t="s">
        <v>19</v>
      </c>
      <c r="N363" s="280" t="s">
        <v>46</v>
      </c>
      <c r="O363" s="86"/>
      <c r="P363" s="220">
        <f>O363*H363</f>
        <v>0</v>
      </c>
      <c r="Q363" s="220">
        <v>0.3456</v>
      </c>
      <c r="R363" s="220">
        <f>Q363*H363</f>
        <v>0.34905600000000003</v>
      </c>
      <c r="S363" s="220">
        <v>0</v>
      </c>
      <c r="T363" s="221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2" t="s">
        <v>149</v>
      </c>
      <c r="AT363" s="222" t="s">
        <v>411</v>
      </c>
      <c r="AU363" s="222" t="s">
        <v>85</v>
      </c>
      <c r="AY363" s="19" t="s">
        <v>113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9" t="s">
        <v>83</v>
      </c>
      <c r="BK363" s="223">
        <f>ROUND(I363*H363,2)</f>
        <v>0</v>
      </c>
      <c r="BL363" s="19" t="s">
        <v>118</v>
      </c>
      <c r="BM363" s="222" t="s">
        <v>644</v>
      </c>
    </row>
    <row r="364" spans="1:51" s="13" customFormat="1" ht="12">
      <c r="A364" s="13"/>
      <c r="B364" s="235"/>
      <c r="C364" s="236"/>
      <c r="D364" s="226" t="s">
        <v>127</v>
      </c>
      <c r="E364" s="237" t="s">
        <v>19</v>
      </c>
      <c r="F364" s="238" t="s">
        <v>645</v>
      </c>
      <c r="G364" s="236"/>
      <c r="H364" s="239">
        <v>1.01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127</v>
      </c>
      <c r="AU364" s="245" t="s">
        <v>85</v>
      </c>
      <c r="AV364" s="13" t="s">
        <v>85</v>
      </c>
      <c r="AW364" s="13" t="s">
        <v>37</v>
      </c>
      <c r="AX364" s="13" t="s">
        <v>83</v>
      </c>
      <c r="AY364" s="245" t="s">
        <v>113</v>
      </c>
    </row>
    <row r="365" spans="1:65" s="2" customFormat="1" ht="33" customHeight="1">
      <c r="A365" s="40"/>
      <c r="B365" s="41"/>
      <c r="C365" s="211" t="s">
        <v>646</v>
      </c>
      <c r="D365" s="211" t="s">
        <v>114</v>
      </c>
      <c r="E365" s="212" t="s">
        <v>647</v>
      </c>
      <c r="F365" s="213" t="s">
        <v>648</v>
      </c>
      <c r="G365" s="214" t="s">
        <v>457</v>
      </c>
      <c r="H365" s="215">
        <v>2</v>
      </c>
      <c r="I365" s="216"/>
      <c r="J365" s="217">
        <f>ROUND(I365*H365,2)</f>
        <v>0</v>
      </c>
      <c r="K365" s="213" t="s">
        <v>19</v>
      </c>
      <c r="L365" s="46"/>
      <c r="M365" s="218" t="s">
        <v>19</v>
      </c>
      <c r="N365" s="219" t="s">
        <v>46</v>
      </c>
      <c r="O365" s="86"/>
      <c r="P365" s="220">
        <f>O365*H365</f>
        <v>0</v>
      </c>
      <c r="Q365" s="220">
        <v>0.025</v>
      </c>
      <c r="R365" s="220">
        <f>Q365*H365</f>
        <v>0.05</v>
      </c>
      <c r="S365" s="220">
        <v>0</v>
      </c>
      <c r="T365" s="221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2" t="s">
        <v>118</v>
      </c>
      <c r="AT365" s="222" t="s">
        <v>114</v>
      </c>
      <c r="AU365" s="222" t="s">
        <v>85</v>
      </c>
      <c r="AY365" s="19" t="s">
        <v>113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19" t="s">
        <v>83</v>
      </c>
      <c r="BK365" s="223">
        <f>ROUND(I365*H365,2)</f>
        <v>0</v>
      </c>
      <c r="BL365" s="19" t="s">
        <v>118</v>
      </c>
      <c r="BM365" s="222" t="s">
        <v>649</v>
      </c>
    </row>
    <row r="366" spans="1:51" s="13" customFormat="1" ht="12">
      <c r="A366" s="13"/>
      <c r="B366" s="235"/>
      <c r="C366" s="236"/>
      <c r="D366" s="226" t="s">
        <v>127</v>
      </c>
      <c r="E366" s="237" t="s">
        <v>19</v>
      </c>
      <c r="F366" s="238" t="s">
        <v>636</v>
      </c>
      <c r="G366" s="236"/>
      <c r="H366" s="239">
        <v>2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127</v>
      </c>
      <c r="AU366" s="245" t="s">
        <v>85</v>
      </c>
      <c r="AV366" s="13" t="s">
        <v>85</v>
      </c>
      <c r="AW366" s="13" t="s">
        <v>37</v>
      </c>
      <c r="AX366" s="13" t="s">
        <v>83</v>
      </c>
      <c r="AY366" s="245" t="s">
        <v>113</v>
      </c>
    </row>
    <row r="367" spans="1:65" s="2" customFormat="1" ht="16.5" customHeight="1">
      <c r="A367" s="40"/>
      <c r="B367" s="41"/>
      <c r="C367" s="271" t="s">
        <v>650</v>
      </c>
      <c r="D367" s="271" t="s">
        <v>411</v>
      </c>
      <c r="E367" s="272" t="s">
        <v>651</v>
      </c>
      <c r="F367" s="273" t="s">
        <v>652</v>
      </c>
      <c r="G367" s="274" t="s">
        <v>457</v>
      </c>
      <c r="H367" s="275">
        <v>1.01</v>
      </c>
      <c r="I367" s="276"/>
      <c r="J367" s="277">
        <f>ROUND(I367*H367,2)</f>
        <v>0</v>
      </c>
      <c r="K367" s="273" t="s">
        <v>19</v>
      </c>
      <c r="L367" s="278"/>
      <c r="M367" s="279" t="s">
        <v>19</v>
      </c>
      <c r="N367" s="280" t="s">
        <v>46</v>
      </c>
      <c r="O367" s="86"/>
      <c r="P367" s="220">
        <f>O367*H367</f>
        <v>0</v>
      </c>
      <c r="Q367" s="220">
        <v>0.235</v>
      </c>
      <c r="R367" s="220">
        <f>Q367*H367</f>
        <v>0.23734999999999998</v>
      </c>
      <c r="S367" s="220">
        <v>0</v>
      </c>
      <c r="T367" s="221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2" t="s">
        <v>149</v>
      </c>
      <c r="AT367" s="222" t="s">
        <v>411</v>
      </c>
      <c r="AU367" s="222" t="s">
        <v>85</v>
      </c>
      <c r="AY367" s="19" t="s">
        <v>113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19" t="s">
        <v>83</v>
      </c>
      <c r="BK367" s="223">
        <f>ROUND(I367*H367,2)</f>
        <v>0</v>
      </c>
      <c r="BL367" s="19" t="s">
        <v>118</v>
      </c>
      <c r="BM367" s="222" t="s">
        <v>653</v>
      </c>
    </row>
    <row r="368" spans="1:51" s="13" customFormat="1" ht="12">
      <c r="A368" s="13"/>
      <c r="B368" s="235"/>
      <c r="C368" s="236"/>
      <c r="D368" s="226" t="s">
        <v>127</v>
      </c>
      <c r="E368" s="237" t="s">
        <v>19</v>
      </c>
      <c r="F368" s="238" t="s">
        <v>631</v>
      </c>
      <c r="G368" s="236"/>
      <c r="H368" s="239">
        <v>1.01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127</v>
      </c>
      <c r="AU368" s="245" t="s">
        <v>85</v>
      </c>
      <c r="AV368" s="13" t="s">
        <v>85</v>
      </c>
      <c r="AW368" s="13" t="s">
        <v>37</v>
      </c>
      <c r="AX368" s="13" t="s">
        <v>83</v>
      </c>
      <c r="AY368" s="245" t="s">
        <v>113</v>
      </c>
    </row>
    <row r="369" spans="1:65" s="2" customFormat="1" ht="16.5" customHeight="1">
      <c r="A369" s="40"/>
      <c r="B369" s="41"/>
      <c r="C369" s="271" t="s">
        <v>654</v>
      </c>
      <c r="D369" s="271" t="s">
        <v>411</v>
      </c>
      <c r="E369" s="272" t="s">
        <v>655</v>
      </c>
      <c r="F369" s="273" t="s">
        <v>656</v>
      </c>
      <c r="G369" s="274" t="s">
        <v>457</v>
      </c>
      <c r="H369" s="275">
        <v>1.01</v>
      </c>
      <c r="I369" s="276"/>
      <c r="J369" s="277">
        <f>ROUND(I369*H369,2)</f>
        <v>0</v>
      </c>
      <c r="K369" s="273" t="s">
        <v>19</v>
      </c>
      <c r="L369" s="278"/>
      <c r="M369" s="279" t="s">
        <v>19</v>
      </c>
      <c r="N369" s="280" t="s">
        <v>46</v>
      </c>
      <c r="O369" s="86"/>
      <c r="P369" s="220">
        <f>O369*H369</f>
        <v>0</v>
      </c>
      <c r="Q369" s="220">
        <v>0.293</v>
      </c>
      <c r="R369" s="220">
        <f>Q369*H369</f>
        <v>0.29592999999999997</v>
      </c>
      <c r="S369" s="220">
        <v>0</v>
      </c>
      <c r="T369" s="221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2" t="s">
        <v>149</v>
      </c>
      <c r="AT369" s="222" t="s">
        <v>411</v>
      </c>
      <c r="AU369" s="222" t="s">
        <v>85</v>
      </c>
      <c r="AY369" s="19" t="s">
        <v>113</v>
      </c>
      <c r="BE369" s="223">
        <f>IF(N369="základní",J369,0)</f>
        <v>0</v>
      </c>
      <c r="BF369" s="223">
        <f>IF(N369="snížená",J369,0)</f>
        <v>0</v>
      </c>
      <c r="BG369" s="223">
        <f>IF(N369="zákl. přenesená",J369,0)</f>
        <v>0</v>
      </c>
      <c r="BH369" s="223">
        <f>IF(N369="sníž. přenesená",J369,0)</f>
        <v>0</v>
      </c>
      <c r="BI369" s="223">
        <f>IF(N369="nulová",J369,0)</f>
        <v>0</v>
      </c>
      <c r="BJ369" s="19" t="s">
        <v>83</v>
      </c>
      <c r="BK369" s="223">
        <f>ROUND(I369*H369,2)</f>
        <v>0</v>
      </c>
      <c r="BL369" s="19" t="s">
        <v>118</v>
      </c>
      <c r="BM369" s="222" t="s">
        <v>657</v>
      </c>
    </row>
    <row r="370" spans="1:51" s="13" customFormat="1" ht="12">
      <c r="A370" s="13"/>
      <c r="B370" s="235"/>
      <c r="C370" s="236"/>
      <c r="D370" s="226" t="s">
        <v>127</v>
      </c>
      <c r="E370" s="237" t="s">
        <v>19</v>
      </c>
      <c r="F370" s="238" t="s">
        <v>631</v>
      </c>
      <c r="G370" s="236"/>
      <c r="H370" s="239">
        <v>1.01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127</v>
      </c>
      <c r="AU370" s="245" t="s">
        <v>85</v>
      </c>
      <c r="AV370" s="13" t="s">
        <v>85</v>
      </c>
      <c r="AW370" s="13" t="s">
        <v>37</v>
      </c>
      <c r="AX370" s="13" t="s">
        <v>83</v>
      </c>
      <c r="AY370" s="245" t="s">
        <v>113</v>
      </c>
    </row>
    <row r="371" spans="1:65" s="2" customFormat="1" ht="33" customHeight="1">
      <c r="A371" s="40"/>
      <c r="B371" s="41"/>
      <c r="C371" s="211" t="s">
        <v>658</v>
      </c>
      <c r="D371" s="211" t="s">
        <v>114</v>
      </c>
      <c r="E371" s="212" t="s">
        <v>659</v>
      </c>
      <c r="F371" s="213" t="s">
        <v>660</v>
      </c>
      <c r="G371" s="214" t="s">
        <v>457</v>
      </c>
      <c r="H371" s="215">
        <v>1</v>
      </c>
      <c r="I371" s="216"/>
      <c r="J371" s="217">
        <f>ROUND(I371*H371,2)</f>
        <v>0</v>
      </c>
      <c r="K371" s="213" t="s">
        <v>19</v>
      </c>
      <c r="L371" s="46"/>
      <c r="M371" s="218" t="s">
        <v>19</v>
      </c>
      <c r="N371" s="219" t="s">
        <v>46</v>
      </c>
      <c r="O371" s="86"/>
      <c r="P371" s="220">
        <f>O371*H371</f>
        <v>0</v>
      </c>
      <c r="Q371" s="220">
        <v>0.025</v>
      </c>
      <c r="R371" s="220">
        <f>Q371*H371</f>
        <v>0.025</v>
      </c>
      <c r="S371" s="220">
        <v>0</v>
      </c>
      <c r="T371" s="221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2" t="s">
        <v>118</v>
      </c>
      <c r="AT371" s="222" t="s">
        <v>114</v>
      </c>
      <c r="AU371" s="222" t="s">
        <v>85</v>
      </c>
      <c r="AY371" s="19" t="s">
        <v>113</v>
      </c>
      <c r="BE371" s="223">
        <f>IF(N371="základní",J371,0)</f>
        <v>0</v>
      </c>
      <c r="BF371" s="223">
        <f>IF(N371="snížená",J371,0)</f>
        <v>0</v>
      </c>
      <c r="BG371" s="223">
        <f>IF(N371="zákl. přenesená",J371,0)</f>
        <v>0</v>
      </c>
      <c r="BH371" s="223">
        <f>IF(N371="sníž. přenesená",J371,0)</f>
        <v>0</v>
      </c>
      <c r="BI371" s="223">
        <f>IF(N371="nulová",J371,0)</f>
        <v>0</v>
      </c>
      <c r="BJ371" s="19" t="s">
        <v>83</v>
      </c>
      <c r="BK371" s="223">
        <f>ROUND(I371*H371,2)</f>
        <v>0</v>
      </c>
      <c r="BL371" s="19" t="s">
        <v>118</v>
      </c>
      <c r="BM371" s="222" t="s">
        <v>661</v>
      </c>
    </row>
    <row r="372" spans="1:51" s="13" customFormat="1" ht="12">
      <c r="A372" s="13"/>
      <c r="B372" s="235"/>
      <c r="C372" s="236"/>
      <c r="D372" s="226" t="s">
        <v>127</v>
      </c>
      <c r="E372" s="237" t="s">
        <v>19</v>
      </c>
      <c r="F372" s="238" t="s">
        <v>83</v>
      </c>
      <c r="G372" s="236"/>
      <c r="H372" s="239">
        <v>1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127</v>
      </c>
      <c r="AU372" s="245" t="s">
        <v>85</v>
      </c>
      <c r="AV372" s="13" t="s">
        <v>85</v>
      </c>
      <c r="AW372" s="13" t="s">
        <v>37</v>
      </c>
      <c r="AX372" s="13" t="s">
        <v>83</v>
      </c>
      <c r="AY372" s="245" t="s">
        <v>113</v>
      </c>
    </row>
    <row r="373" spans="1:65" s="2" customFormat="1" ht="16.5" customHeight="1">
      <c r="A373" s="40"/>
      <c r="B373" s="41"/>
      <c r="C373" s="271" t="s">
        <v>662</v>
      </c>
      <c r="D373" s="271" t="s">
        <v>411</v>
      </c>
      <c r="E373" s="272" t="s">
        <v>663</v>
      </c>
      <c r="F373" s="273" t="s">
        <v>664</v>
      </c>
      <c r="G373" s="274" t="s">
        <v>457</v>
      </c>
      <c r="H373" s="275">
        <v>1.01</v>
      </c>
      <c r="I373" s="276"/>
      <c r="J373" s="277">
        <f>ROUND(I373*H373,2)</f>
        <v>0</v>
      </c>
      <c r="K373" s="273" t="s">
        <v>19</v>
      </c>
      <c r="L373" s="278"/>
      <c r="M373" s="279" t="s">
        <v>19</v>
      </c>
      <c r="N373" s="280" t="s">
        <v>46</v>
      </c>
      <c r="O373" s="86"/>
      <c r="P373" s="220">
        <f>O373*H373</f>
        <v>0</v>
      </c>
      <c r="Q373" s="220">
        <v>0.121</v>
      </c>
      <c r="R373" s="220">
        <f>Q373*H373</f>
        <v>0.12221</v>
      </c>
      <c r="S373" s="220">
        <v>0</v>
      </c>
      <c r="T373" s="221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2" t="s">
        <v>149</v>
      </c>
      <c r="AT373" s="222" t="s">
        <v>411</v>
      </c>
      <c r="AU373" s="222" t="s">
        <v>85</v>
      </c>
      <c r="AY373" s="19" t="s">
        <v>113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9" t="s">
        <v>83</v>
      </c>
      <c r="BK373" s="223">
        <f>ROUND(I373*H373,2)</f>
        <v>0</v>
      </c>
      <c r="BL373" s="19" t="s">
        <v>118</v>
      </c>
      <c r="BM373" s="222" t="s">
        <v>665</v>
      </c>
    </row>
    <row r="374" spans="1:51" s="13" customFormat="1" ht="12">
      <c r="A374" s="13"/>
      <c r="B374" s="235"/>
      <c r="C374" s="236"/>
      <c r="D374" s="226" t="s">
        <v>127</v>
      </c>
      <c r="E374" s="237" t="s">
        <v>19</v>
      </c>
      <c r="F374" s="238" t="s">
        <v>631</v>
      </c>
      <c r="G374" s="236"/>
      <c r="H374" s="239">
        <v>1.01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127</v>
      </c>
      <c r="AU374" s="245" t="s">
        <v>85</v>
      </c>
      <c r="AV374" s="13" t="s">
        <v>85</v>
      </c>
      <c r="AW374" s="13" t="s">
        <v>37</v>
      </c>
      <c r="AX374" s="13" t="s">
        <v>83</v>
      </c>
      <c r="AY374" s="245" t="s">
        <v>113</v>
      </c>
    </row>
    <row r="375" spans="1:65" s="2" customFormat="1" ht="44.25" customHeight="1">
      <c r="A375" s="40"/>
      <c r="B375" s="41"/>
      <c r="C375" s="211" t="s">
        <v>666</v>
      </c>
      <c r="D375" s="211" t="s">
        <v>114</v>
      </c>
      <c r="E375" s="212" t="s">
        <v>667</v>
      </c>
      <c r="F375" s="213" t="s">
        <v>668</v>
      </c>
      <c r="G375" s="214" t="s">
        <v>457</v>
      </c>
      <c r="H375" s="215">
        <v>3</v>
      </c>
      <c r="I375" s="216"/>
      <c r="J375" s="217">
        <f>ROUND(I375*H375,2)</f>
        <v>0</v>
      </c>
      <c r="K375" s="213" t="s">
        <v>222</v>
      </c>
      <c r="L375" s="46"/>
      <c r="M375" s="218" t="s">
        <v>19</v>
      </c>
      <c r="N375" s="219" t="s">
        <v>46</v>
      </c>
      <c r="O375" s="86"/>
      <c r="P375" s="220">
        <f>O375*H375</f>
        <v>0</v>
      </c>
      <c r="Q375" s="220">
        <v>0</v>
      </c>
      <c r="R375" s="220">
        <f>Q375*H375</f>
        <v>0</v>
      </c>
      <c r="S375" s="220">
        <v>0</v>
      </c>
      <c r="T375" s="221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2" t="s">
        <v>118</v>
      </c>
      <c r="AT375" s="222" t="s">
        <v>114</v>
      </c>
      <c r="AU375" s="222" t="s">
        <v>85</v>
      </c>
      <c r="AY375" s="19" t="s">
        <v>113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9" t="s">
        <v>83</v>
      </c>
      <c r="BK375" s="223">
        <f>ROUND(I375*H375,2)</f>
        <v>0</v>
      </c>
      <c r="BL375" s="19" t="s">
        <v>118</v>
      </c>
      <c r="BM375" s="222" t="s">
        <v>669</v>
      </c>
    </row>
    <row r="376" spans="1:65" s="2" customFormat="1" ht="44.25" customHeight="1">
      <c r="A376" s="40"/>
      <c r="B376" s="41"/>
      <c r="C376" s="211" t="s">
        <v>670</v>
      </c>
      <c r="D376" s="211" t="s">
        <v>114</v>
      </c>
      <c r="E376" s="212" t="s">
        <v>671</v>
      </c>
      <c r="F376" s="213" t="s">
        <v>672</v>
      </c>
      <c r="G376" s="214" t="s">
        <v>457</v>
      </c>
      <c r="H376" s="215">
        <v>2</v>
      </c>
      <c r="I376" s="216"/>
      <c r="J376" s="217">
        <f>ROUND(I376*H376,2)</f>
        <v>0</v>
      </c>
      <c r="K376" s="213" t="s">
        <v>222</v>
      </c>
      <c r="L376" s="46"/>
      <c r="M376" s="218" t="s">
        <v>19</v>
      </c>
      <c r="N376" s="219" t="s">
        <v>46</v>
      </c>
      <c r="O376" s="86"/>
      <c r="P376" s="220">
        <f>O376*H376</f>
        <v>0</v>
      </c>
      <c r="Q376" s="220">
        <v>0</v>
      </c>
      <c r="R376" s="220">
        <f>Q376*H376</f>
        <v>0</v>
      </c>
      <c r="S376" s="220">
        <v>0</v>
      </c>
      <c r="T376" s="221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2" t="s">
        <v>118</v>
      </c>
      <c r="AT376" s="222" t="s">
        <v>114</v>
      </c>
      <c r="AU376" s="222" t="s">
        <v>85</v>
      </c>
      <c r="AY376" s="19" t="s">
        <v>113</v>
      </c>
      <c r="BE376" s="223">
        <f>IF(N376="základní",J376,0)</f>
        <v>0</v>
      </c>
      <c r="BF376" s="223">
        <f>IF(N376="snížená",J376,0)</f>
        <v>0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9" t="s">
        <v>83</v>
      </c>
      <c r="BK376" s="223">
        <f>ROUND(I376*H376,2)</f>
        <v>0</v>
      </c>
      <c r="BL376" s="19" t="s">
        <v>118</v>
      </c>
      <c r="BM376" s="222" t="s">
        <v>673</v>
      </c>
    </row>
    <row r="377" spans="1:65" s="2" customFormat="1" ht="44.25" customHeight="1">
      <c r="A377" s="40"/>
      <c r="B377" s="41"/>
      <c r="C377" s="211" t="s">
        <v>674</v>
      </c>
      <c r="D377" s="211" t="s">
        <v>114</v>
      </c>
      <c r="E377" s="212" t="s">
        <v>675</v>
      </c>
      <c r="F377" s="213" t="s">
        <v>676</v>
      </c>
      <c r="G377" s="214" t="s">
        <v>457</v>
      </c>
      <c r="H377" s="215">
        <v>2</v>
      </c>
      <c r="I377" s="216"/>
      <c r="J377" s="217">
        <f>ROUND(I377*H377,2)</f>
        <v>0</v>
      </c>
      <c r="K377" s="213" t="s">
        <v>222</v>
      </c>
      <c r="L377" s="46"/>
      <c r="M377" s="218" t="s">
        <v>19</v>
      </c>
      <c r="N377" s="219" t="s">
        <v>46</v>
      </c>
      <c r="O377" s="86"/>
      <c r="P377" s="220">
        <f>O377*H377</f>
        <v>0</v>
      </c>
      <c r="Q377" s="220">
        <v>0</v>
      </c>
      <c r="R377" s="220">
        <f>Q377*H377</f>
        <v>0</v>
      </c>
      <c r="S377" s="220">
        <v>0</v>
      </c>
      <c r="T377" s="221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2" t="s">
        <v>118</v>
      </c>
      <c r="AT377" s="222" t="s">
        <v>114</v>
      </c>
      <c r="AU377" s="222" t="s">
        <v>85</v>
      </c>
      <c r="AY377" s="19" t="s">
        <v>113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9" t="s">
        <v>83</v>
      </c>
      <c r="BK377" s="223">
        <f>ROUND(I377*H377,2)</f>
        <v>0</v>
      </c>
      <c r="BL377" s="19" t="s">
        <v>118</v>
      </c>
      <c r="BM377" s="222" t="s">
        <v>677</v>
      </c>
    </row>
    <row r="378" spans="1:65" s="2" customFormat="1" ht="44.25" customHeight="1">
      <c r="A378" s="40"/>
      <c r="B378" s="41"/>
      <c r="C378" s="211" t="s">
        <v>678</v>
      </c>
      <c r="D378" s="211" t="s">
        <v>114</v>
      </c>
      <c r="E378" s="212" t="s">
        <v>679</v>
      </c>
      <c r="F378" s="213" t="s">
        <v>680</v>
      </c>
      <c r="G378" s="214" t="s">
        <v>457</v>
      </c>
      <c r="H378" s="215">
        <v>1</v>
      </c>
      <c r="I378" s="216"/>
      <c r="J378" s="217">
        <f>ROUND(I378*H378,2)</f>
        <v>0</v>
      </c>
      <c r="K378" s="213" t="s">
        <v>222</v>
      </c>
      <c r="L378" s="46"/>
      <c r="M378" s="218" t="s">
        <v>19</v>
      </c>
      <c r="N378" s="219" t="s">
        <v>46</v>
      </c>
      <c r="O378" s="86"/>
      <c r="P378" s="220">
        <f>O378*H378</f>
        <v>0</v>
      </c>
      <c r="Q378" s="220">
        <v>0</v>
      </c>
      <c r="R378" s="220">
        <f>Q378*H378</f>
        <v>0</v>
      </c>
      <c r="S378" s="220">
        <v>0</v>
      </c>
      <c r="T378" s="221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2" t="s">
        <v>118</v>
      </c>
      <c r="AT378" s="222" t="s">
        <v>114</v>
      </c>
      <c r="AU378" s="222" t="s">
        <v>85</v>
      </c>
      <c r="AY378" s="19" t="s">
        <v>113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9" t="s">
        <v>83</v>
      </c>
      <c r="BK378" s="223">
        <f>ROUND(I378*H378,2)</f>
        <v>0</v>
      </c>
      <c r="BL378" s="19" t="s">
        <v>118</v>
      </c>
      <c r="BM378" s="222" t="s">
        <v>681</v>
      </c>
    </row>
    <row r="379" spans="1:65" s="2" customFormat="1" ht="44.25" customHeight="1">
      <c r="A379" s="40"/>
      <c r="B379" s="41"/>
      <c r="C379" s="211" t="s">
        <v>682</v>
      </c>
      <c r="D379" s="211" t="s">
        <v>114</v>
      </c>
      <c r="E379" s="212" t="s">
        <v>683</v>
      </c>
      <c r="F379" s="213" t="s">
        <v>684</v>
      </c>
      <c r="G379" s="214" t="s">
        <v>457</v>
      </c>
      <c r="H379" s="215">
        <v>2</v>
      </c>
      <c r="I379" s="216"/>
      <c r="J379" s="217">
        <f>ROUND(I379*H379,2)</f>
        <v>0</v>
      </c>
      <c r="K379" s="213" t="s">
        <v>222</v>
      </c>
      <c r="L379" s="46"/>
      <c r="M379" s="218" t="s">
        <v>19</v>
      </c>
      <c r="N379" s="219" t="s">
        <v>46</v>
      </c>
      <c r="O379" s="86"/>
      <c r="P379" s="220">
        <f>O379*H379</f>
        <v>0</v>
      </c>
      <c r="Q379" s="220">
        <v>0</v>
      </c>
      <c r="R379" s="220">
        <f>Q379*H379</f>
        <v>0</v>
      </c>
      <c r="S379" s="220">
        <v>0</v>
      </c>
      <c r="T379" s="221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2" t="s">
        <v>118</v>
      </c>
      <c r="AT379" s="222" t="s">
        <v>114</v>
      </c>
      <c r="AU379" s="222" t="s">
        <v>85</v>
      </c>
      <c r="AY379" s="19" t="s">
        <v>113</v>
      </c>
      <c r="BE379" s="223">
        <f>IF(N379="základní",J379,0)</f>
        <v>0</v>
      </c>
      <c r="BF379" s="223">
        <f>IF(N379="snížená",J379,0)</f>
        <v>0</v>
      </c>
      <c r="BG379" s="223">
        <f>IF(N379="zákl. přenesená",J379,0)</f>
        <v>0</v>
      </c>
      <c r="BH379" s="223">
        <f>IF(N379="sníž. přenesená",J379,0)</f>
        <v>0</v>
      </c>
      <c r="BI379" s="223">
        <f>IF(N379="nulová",J379,0)</f>
        <v>0</v>
      </c>
      <c r="BJ379" s="19" t="s">
        <v>83</v>
      </c>
      <c r="BK379" s="223">
        <f>ROUND(I379*H379,2)</f>
        <v>0</v>
      </c>
      <c r="BL379" s="19" t="s">
        <v>118</v>
      </c>
      <c r="BM379" s="222" t="s">
        <v>685</v>
      </c>
    </row>
    <row r="380" spans="1:51" s="13" customFormat="1" ht="12">
      <c r="A380" s="13"/>
      <c r="B380" s="235"/>
      <c r="C380" s="236"/>
      <c r="D380" s="226" t="s">
        <v>127</v>
      </c>
      <c r="E380" s="237" t="s">
        <v>19</v>
      </c>
      <c r="F380" s="238" t="s">
        <v>636</v>
      </c>
      <c r="G380" s="236"/>
      <c r="H380" s="239">
        <v>2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127</v>
      </c>
      <c r="AU380" s="245" t="s">
        <v>85</v>
      </c>
      <c r="AV380" s="13" t="s">
        <v>85</v>
      </c>
      <c r="AW380" s="13" t="s">
        <v>37</v>
      </c>
      <c r="AX380" s="13" t="s">
        <v>75</v>
      </c>
      <c r="AY380" s="245" t="s">
        <v>113</v>
      </c>
    </row>
    <row r="381" spans="1:65" s="2" customFormat="1" ht="16.5" customHeight="1">
      <c r="A381" s="40"/>
      <c r="B381" s="41"/>
      <c r="C381" s="271" t="s">
        <v>686</v>
      </c>
      <c r="D381" s="271" t="s">
        <v>411</v>
      </c>
      <c r="E381" s="272" t="s">
        <v>687</v>
      </c>
      <c r="F381" s="273" t="s">
        <v>688</v>
      </c>
      <c r="G381" s="274" t="s">
        <v>457</v>
      </c>
      <c r="H381" s="275">
        <v>1.015</v>
      </c>
      <c r="I381" s="276"/>
      <c r="J381" s="277">
        <f>ROUND(I381*H381,2)</f>
        <v>0</v>
      </c>
      <c r="K381" s="273" t="s">
        <v>19</v>
      </c>
      <c r="L381" s="278"/>
      <c r="M381" s="279" t="s">
        <v>19</v>
      </c>
      <c r="N381" s="280" t="s">
        <v>46</v>
      </c>
      <c r="O381" s="86"/>
      <c r="P381" s="220">
        <f>O381*H381</f>
        <v>0</v>
      </c>
      <c r="Q381" s="220">
        <v>0</v>
      </c>
      <c r="R381" s="220">
        <f>Q381*H381</f>
        <v>0</v>
      </c>
      <c r="S381" s="220">
        <v>0</v>
      </c>
      <c r="T381" s="221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2" t="s">
        <v>149</v>
      </c>
      <c r="AT381" s="222" t="s">
        <v>411</v>
      </c>
      <c r="AU381" s="222" t="s">
        <v>85</v>
      </c>
      <c r="AY381" s="19" t="s">
        <v>113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9" t="s">
        <v>83</v>
      </c>
      <c r="BK381" s="223">
        <f>ROUND(I381*H381,2)</f>
        <v>0</v>
      </c>
      <c r="BL381" s="19" t="s">
        <v>118</v>
      </c>
      <c r="BM381" s="222" t="s">
        <v>689</v>
      </c>
    </row>
    <row r="382" spans="1:51" s="13" customFormat="1" ht="12">
      <c r="A382" s="13"/>
      <c r="B382" s="235"/>
      <c r="C382" s="236"/>
      <c r="D382" s="226" t="s">
        <v>127</v>
      </c>
      <c r="E382" s="237" t="s">
        <v>19</v>
      </c>
      <c r="F382" s="238" t="s">
        <v>690</v>
      </c>
      <c r="G382" s="236"/>
      <c r="H382" s="239">
        <v>1.015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127</v>
      </c>
      <c r="AU382" s="245" t="s">
        <v>85</v>
      </c>
      <c r="AV382" s="13" t="s">
        <v>85</v>
      </c>
      <c r="AW382" s="13" t="s">
        <v>37</v>
      </c>
      <c r="AX382" s="13" t="s">
        <v>83</v>
      </c>
      <c r="AY382" s="245" t="s">
        <v>113</v>
      </c>
    </row>
    <row r="383" spans="1:65" s="2" customFormat="1" ht="21.75" customHeight="1">
      <c r="A383" s="40"/>
      <c r="B383" s="41"/>
      <c r="C383" s="271" t="s">
        <v>691</v>
      </c>
      <c r="D383" s="271" t="s">
        <v>411</v>
      </c>
      <c r="E383" s="272" t="s">
        <v>692</v>
      </c>
      <c r="F383" s="273" t="s">
        <v>693</v>
      </c>
      <c r="G383" s="274" t="s">
        <v>457</v>
      </c>
      <c r="H383" s="275">
        <v>1.01</v>
      </c>
      <c r="I383" s="276"/>
      <c r="J383" s="277">
        <f>ROUND(I383*H383,2)</f>
        <v>0</v>
      </c>
      <c r="K383" s="273" t="s">
        <v>19</v>
      </c>
      <c r="L383" s="278"/>
      <c r="M383" s="279" t="s">
        <v>19</v>
      </c>
      <c r="N383" s="280" t="s">
        <v>46</v>
      </c>
      <c r="O383" s="86"/>
      <c r="P383" s="220">
        <f>O383*H383</f>
        <v>0</v>
      </c>
      <c r="Q383" s="220">
        <v>0</v>
      </c>
      <c r="R383" s="220">
        <f>Q383*H383</f>
        <v>0</v>
      </c>
      <c r="S383" s="220">
        <v>0</v>
      </c>
      <c r="T383" s="221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2" t="s">
        <v>149</v>
      </c>
      <c r="AT383" s="222" t="s">
        <v>411</v>
      </c>
      <c r="AU383" s="222" t="s">
        <v>85</v>
      </c>
      <c r="AY383" s="19" t="s">
        <v>113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19" t="s">
        <v>83</v>
      </c>
      <c r="BK383" s="223">
        <f>ROUND(I383*H383,2)</f>
        <v>0</v>
      </c>
      <c r="BL383" s="19" t="s">
        <v>118</v>
      </c>
      <c r="BM383" s="222" t="s">
        <v>694</v>
      </c>
    </row>
    <row r="384" spans="1:51" s="13" customFormat="1" ht="12">
      <c r="A384" s="13"/>
      <c r="B384" s="235"/>
      <c r="C384" s="236"/>
      <c r="D384" s="226" t="s">
        <v>127</v>
      </c>
      <c r="E384" s="237" t="s">
        <v>19</v>
      </c>
      <c r="F384" s="238" t="s">
        <v>695</v>
      </c>
      <c r="G384" s="236"/>
      <c r="H384" s="239">
        <v>1.01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127</v>
      </c>
      <c r="AU384" s="245" t="s">
        <v>85</v>
      </c>
      <c r="AV384" s="13" t="s">
        <v>85</v>
      </c>
      <c r="AW384" s="13" t="s">
        <v>37</v>
      </c>
      <c r="AX384" s="13" t="s">
        <v>83</v>
      </c>
      <c r="AY384" s="245" t="s">
        <v>113</v>
      </c>
    </row>
    <row r="385" spans="1:65" s="2" customFormat="1" ht="44.25" customHeight="1">
      <c r="A385" s="40"/>
      <c r="B385" s="41"/>
      <c r="C385" s="211" t="s">
        <v>696</v>
      </c>
      <c r="D385" s="211" t="s">
        <v>114</v>
      </c>
      <c r="E385" s="212" t="s">
        <v>697</v>
      </c>
      <c r="F385" s="213" t="s">
        <v>698</v>
      </c>
      <c r="G385" s="214" t="s">
        <v>457</v>
      </c>
      <c r="H385" s="215">
        <v>2</v>
      </c>
      <c r="I385" s="216"/>
      <c r="J385" s="217">
        <f>ROUND(I385*H385,2)</f>
        <v>0</v>
      </c>
      <c r="K385" s="213" t="s">
        <v>222</v>
      </c>
      <c r="L385" s="46"/>
      <c r="M385" s="218" t="s">
        <v>19</v>
      </c>
      <c r="N385" s="219" t="s">
        <v>46</v>
      </c>
      <c r="O385" s="86"/>
      <c r="P385" s="220">
        <f>O385*H385</f>
        <v>0</v>
      </c>
      <c r="Q385" s="220">
        <v>0</v>
      </c>
      <c r="R385" s="220">
        <f>Q385*H385</f>
        <v>0</v>
      </c>
      <c r="S385" s="220">
        <v>0</v>
      </c>
      <c r="T385" s="221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2" t="s">
        <v>118</v>
      </c>
      <c r="AT385" s="222" t="s">
        <v>114</v>
      </c>
      <c r="AU385" s="222" t="s">
        <v>85</v>
      </c>
      <c r="AY385" s="19" t="s">
        <v>113</v>
      </c>
      <c r="BE385" s="223">
        <f>IF(N385="základní",J385,0)</f>
        <v>0</v>
      </c>
      <c r="BF385" s="223">
        <f>IF(N385="snížená",J385,0)</f>
        <v>0</v>
      </c>
      <c r="BG385" s="223">
        <f>IF(N385="zákl. přenesená",J385,0)</f>
        <v>0</v>
      </c>
      <c r="BH385" s="223">
        <f>IF(N385="sníž. přenesená",J385,0)</f>
        <v>0</v>
      </c>
      <c r="BI385" s="223">
        <f>IF(N385="nulová",J385,0)</f>
        <v>0</v>
      </c>
      <c r="BJ385" s="19" t="s">
        <v>83</v>
      </c>
      <c r="BK385" s="223">
        <f>ROUND(I385*H385,2)</f>
        <v>0</v>
      </c>
      <c r="BL385" s="19" t="s">
        <v>118</v>
      </c>
      <c r="BM385" s="222" t="s">
        <v>699</v>
      </c>
    </row>
    <row r="386" spans="1:65" s="2" customFormat="1" ht="21.75" customHeight="1">
      <c r="A386" s="40"/>
      <c r="B386" s="41"/>
      <c r="C386" s="271" t="s">
        <v>700</v>
      </c>
      <c r="D386" s="271" t="s">
        <v>411</v>
      </c>
      <c r="E386" s="272" t="s">
        <v>701</v>
      </c>
      <c r="F386" s="273" t="s">
        <v>702</v>
      </c>
      <c r="G386" s="274" t="s">
        <v>457</v>
      </c>
      <c r="H386" s="275">
        <v>2.02</v>
      </c>
      <c r="I386" s="276"/>
      <c r="J386" s="277">
        <f>ROUND(I386*H386,2)</f>
        <v>0</v>
      </c>
      <c r="K386" s="273" t="s">
        <v>19</v>
      </c>
      <c r="L386" s="278"/>
      <c r="M386" s="279" t="s">
        <v>19</v>
      </c>
      <c r="N386" s="280" t="s">
        <v>46</v>
      </c>
      <c r="O386" s="86"/>
      <c r="P386" s="220">
        <f>O386*H386</f>
        <v>0</v>
      </c>
      <c r="Q386" s="220">
        <v>0</v>
      </c>
      <c r="R386" s="220">
        <f>Q386*H386</f>
        <v>0</v>
      </c>
      <c r="S386" s="220">
        <v>0</v>
      </c>
      <c r="T386" s="221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2" t="s">
        <v>149</v>
      </c>
      <c r="AT386" s="222" t="s">
        <v>411</v>
      </c>
      <c r="AU386" s="222" t="s">
        <v>85</v>
      </c>
      <c r="AY386" s="19" t="s">
        <v>113</v>
      </c>
      <c r="BE386" s="223">
        <f>IF(N386="základní",J386,0)</f>
        <v>0</v>
      </c>
      <c r="BF386" s="223">
        <f>IF(N386="snížená",J386,0)</f>
        <v>0</v>
      </c>
      <c r="BG386" s="223">
        <f>IF(N386="zákl. přenesená",J386,0)</f>
        <v>0</v>
      </c>
      <c r="BH386" s="223">
        <f>IF(N386="sníž. přenesená",J386,0)</f>
        <v>0</v>
      </c>
      <c r="BI386" s="223">
        <f>IF(N386="nulová",J386,0)</f>
        <v>0</v>
      </c>
      <c r="BJ386" s="19" t="s">
        <v>83</v>
      </c>
      <c r="BK386" s="223">
        <f>ROUND(I386*H386,2)</f>
        <v>0</v>
      </c>
      <c r="BL386" s="19" t="s">
        <v>118</v>
      </c>
      <c r="BM386" s="222" t="s">
        <v>703</v>
      </c>
    </row>
    <row r="387" spans="1:51" s="13" customFormat="1" ht="12">
      <c r="A387" s="13"/>
      <c r="B387" s="235"/>
      <c r="C387" s="236"/>
      <c r="D387" s="226" t="s">
        <v>127</v>
      </c>
      <c r="E387" s="237" t="s">
        <v>19</v>
      </c>
      <c r="F387" s="238" t="s">
        <v>704</v>
      </c>
      <c r="G387" s="236"/>
      <c r="H387" s="239">
        <v>2.02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127</v>
      </c>
      <c r="AU387" s="245" t="s">
        <v>85</v>
      </c>
      <c r="AV387" s="13" t="s">
        <v>85</v>
      </c>
      <c r="AW387" s="13" t="s">
        <v>37</v>
      </c>
      <c r="AX387" s="13" t="s">
        <v>83</v>
      </c>
      <c r="AY387" s="245" t="s">
        <v>113</v>
      </c>
    </row>
    <row r="388" spans="1:65" s="2" customFormat="1" ht="44.25" customHeight="1">
      <c r="A388" s="40"/>
      <c r="B388" s="41"/>
      <c r="C388" s="211" t="s">
        <v>705</v>
      </c>
      <c r="D388" s="211" t="s">
        <v>114</v>
      </c>
      <c r="E388" s="212" t="s">
        <v>706</v>
      </c>
      <c r="F388" s="213" t="s">
        <v>707</v>
      </c>
      <c r="G388" s="214" t="s">
        <v>457</v>
      </c>
      <c r="H388" s="215">
        <v>2</v>
      </c>
      <c r="I388" s="216"/>
      <c r="J388" s="217">
        <f>ROUND(I388*H388,2)</f>
        <v>0</v>
      </c>
      <c r="K388" s="213" t="s">
        <v>222</v>
      </c>
      <c r="L388" s="46"/>
      <c r="M388" s="218" t="s">
        <v>19</v>
      </c>
      <c r="N388" s="219" t="s">
        <v>46</v>
      </c>
      <c r="O388" s="86"/>
      <c r="P388" s="220">
        <f>O388*H388</f>
        <v>0</v>
      </c>
      <c r="Q388" s="220">
        <v>0</v>
      </c>
      <c r="R388" s="220">
        <f>Q388*H388</f>
        <v>0</v>
      </c>
      <c r="S388" s="220">
        <v>0</v>
      </c>
      <c r="T388" s="221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2" t="s">
        <v>118</v>
      </c>
      <c r="AT388" s="222" t="s">
        <v>114</v>
      </c>
      <c r="AU388" s="222" t="s">
        <v>85</v>
      </c>
      <c r="AY388" s="19" t="s">
        <v>113</v>
      </c>
      <c r="BE388" s="223">
        <f>IF(N388="základní",J388,0)</f>
        <v>0</v>
      </c>
      <c r="BF388" s="223">
        <f>IF(N388="snížená",J388,0)</f>
        <v>0</v>
      </c>
      <c r="BG388" s="223">
        <f>IF(N388="zákl. přenesená",J388,0)</f>
        <v>0</v>
      </c>
      <c r="BH388" s="223">
        <f>IF(N388="sníž. přenesená",J388,0)</f>
        <v>0</v>
      </c>
      <c r="BI388" s="223">
        <f>IF(N388="nulová",J388,0)</f>
        <v>0</v>
      </c>
      <c r="BJ388" s="19" t="s">
        <v>83</v>
      </c>
      <c r="BK388" s="223">
        <f>ROUND(I388*H388,2)</f>
        <v>0</v>
      </c>
      <c r="BL388" s="19" t="s">
        <v>118</v>
      </c>
      <c r="BM388" s="222" t="s">
        <v>708</v>
      </c>
    </row>
    <row r="389" spans="1:51" s="13" customFormat="1" ht="12">
      <c r="A389" s="13"/>
      <c r="B389" s="235"/>
      <c r="C389" s="236"/>
      <c r="D389" s="226" t="s">
        <v>127</v>
      </c>
      <c r="E389" s="237" t="s">
        <v>19</v>
      </c>
      <c r="F389" s="238" t="s">
        <v>636</v>
      </c>
      <c r="G389" s="236"/>
      <c r="H389" s="239">
        <v>2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127</v>
      </c>
      <c r="AU389" s="245" t="s">
        <v>85</v>
      </c>
      <c r="AV389" s="13" t="s">
        <v>85</v>
      </c>
      <c r="AW389" s="13" t="s">
        <v>37</v>
      </c>
      <c r="AX389" s="13" t="s">
        <v>75</v>
      </c>
      <c r="AY389" s="245" t="s">
        <v>113</v>
      </c>
    </row>
    <row r="390" spans="1:65" s="2" customFormat="1" ht="16.5" customHeight="1">
      <c r="A390" s="40"/>
      <c r="B390" s="41"/>
      <c r="C390" s="271" t="s">
        <v>709</v>
      </c>
      <c r="D390" s="271" t="s">
        <v>411</v>
      </c>
      <c r="E390" s="272" t="s">
        <v>710</v>
      </c>
      <c r="F390" s="273" t="s">
        <v>711</v>
      </c>
      <c r="G390" s="274" t="s">
        <v>457</v>
      </c>
      <c r="H390" s="275">
        <v>1.01</v>
      </c>
      <c r="I390" s="276"/>
      <c r="J390" s="277">
        <f>ROUND(I390*H390,2)</f>
        <v>0</v>
      </c>
      <c r="K390" s="273" t="s">
        <v>19</v>
      </c>
      <c r="L390" s="278"/>
      <c r="M390" s="279" t="s">
        <v>19</v>
      </c>
      <c r="N390" s="280" t="s">
        <v>46</v>
      </c>
      <c r="O390" s="86"/>
      <c r="P390" s="220">
        <f>O390*H390</f>
        <v>0</v>
      </c>
      <c r="Q390" s="220">
        <v>0.0397</v>
      </c>
      <c r="R390" s="220">
        <f>Q390*H390</f>
        <v>0.040097</v>
      </c>
      <c r="S390" s="220">
        <v>0</v>
      </c>
      <c r="T390" s="221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2" t="s">
        <v>149</v>
      </c>
      <c r="AT390" s="222" t="s">
        <v>411</v>
      </c>
      <c r="AU390" s="222" t="s">
        <v>85</v>
      </c>
      <c r="AY390" s="19" t="s">
        <v>113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19" t="s">
        <v>83</v>
      </c>
      <c r="BK390" s="223">
        <f>ROUND(I390*H390,2)</f>
        <v>0</v>
      </c>
      <c r="BL390" s="19" t="s">
        <v>118</v>
      </c>
      <c r="BM390" s="222" t="s">
        <v>712</v>
      </c>
    </row>
    <row r="391" spans="1:51" s="13" customFormat="1" ht="12">
      <c r="A391" s="13"/>
      <c r="B391" s="235"/>
      <c r="C391" s="236"/>
      <c r="D391" s="226" t="s">
        <v>127</v>
      </c>
      <c r="E391" s="237" t="s">
        <v>19</v>
      </c>
      <c r="F391" s="238" t="s">
        <v>631</v>
      </c>
      <c r="G391" s="236"/>
      <c r="H391" s="239">
        <v>1.01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127</v>
      </c>
      <c r="AU391" s="245" t="s">
        <v>85</v>
      </c>
      <c r="AV391" s="13" t="s">
        <v>85</v>
      </c>
      <c r="AW391" s="13" t="s">
        <v>37</v>
      </c>
      <c r="AX391" s="13" t="s">
        <v>83</v>
      </c>
      <c r="AY391" s="245" t="s">
        <v>113</v>
      </c>
    </row>
    <row r="392" spans="1:65" s="2" customFormat="1" ht="21.75" customHeight="1">
      <c r="A392" s="40"/>
      <c r="B392" s="41"/>
      <c r="C392" s="271" t="s">
        <v>713</v>
      </c>
      <c r="D392" s="271" t="s">
        <v>411</v>
      </c>
      <c r="E392" s="272" t="s">
        <v>714</v>
      </c>
      <c r="F392" s="273" t="s">
        <v>715</v>
      </c>
      <c r="G392" s="274" t="s">
        <v>457</v>
      </c>
      <c r="H392" s="275">
        <v>1.01</v>
      </c>
      <c r="I392" s="276"/>
      <c r="J392" s="277">
        <f>ROUND(I392*H392,2)</f>
        <v>0</v>
      </c>
      <c r="K392" s="273" t="s">
        <v>19</v>
      </c>
      <c r="L392" s="278"/>
      <c r="M392" s="279" t="s">
        <v>19</v>
      </c>
      <c r="N392" s="280" t="s">
        <v>46</v>
      </c>
      <c r="O392" s="86"/>
      <c r="P392" s="220">
        <f>O392*H392</f>
        <v>0</v>
      </c>
      <c r="Q392" s="220">
        <v>0.0165</v>
      </c>
      <c r="R392" s="220">
        <f>Q392*H392</f>
        <v>0.016665</v>
      </c>
      <c r="S392" s="220">
        <v>0</v>
      </c>
      <c r="T392" s="221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2" t="s">
        <v>149</v>
      </c>
      <c r="AT392" s="222" t="s">
        <v>411</v>
      </c>
      <c r="AU392" s="222" t="s">
        <v>85</v>
      </c>
      <c r="AY392" s="19" t="s">
        <v>113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9" t="s">
        <v>83</v>
      </c>
      <c r="BK392" s="223">
        <f>ROUND(I392*H392,2)</f>
        <v>0</v>
      </c>
      <c r="BL392" s="19" t="s">
        <v>118</v>
      </c>
      <c r="BM392" s="222" t="s">
        <v>716</v>
      </c>
    </row>
    <row r="393" spans="1:51" s="13" customFormat="1" ht="12">
      <c r="A393" s="13"/>
      <c r="B393" s="235"/>
      <c r="C393" s="236"/>
      <c r="D393" s="226" t="s">
        <v>127</v>
      </c>
      <c r="E393" s="237" t="s">
        <v>19</v>
      </c>
      <c r="F393" s="238" t="s">
        <v>631</v>
      </c>
      <c r="G393" s="236"/>
      <c r="H393" s="239">
        <v>1.01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127</v>
      </c>
      <c r="AU393" s="245" t="s">
        <v>85</v>
      </c>
      <c r="AV393" s="13" t="s">
        <v>85</v>
      </c>
      <c r="AW393" s="13" t="s">
        <v>37</v>
      </c>
      <c r="AX393" s="13" t="s">
        <v>83</v>
      </c>
      <c r="AY393" s="245" t="s">
        <v>113</v>
      </c>
    </row>
    <row r="394" spans="1:65" s="2" customFormat="1" ht="55.5" customHeight="1">
      <c r="A394" s="40"/>
      <c r="B394" s="41"/>
      <c r="C394" s="211" t="s">
        <v>717</v>
      </c>
      <c r="D394" s="211" t="s">
        <v>114</v>
      </c>
      <c r="E394" s="212" t="s">
        <v>718</v>
      </c>
      <c r="F394" s="213" t="s">
        <v>719</v>
      </c>
      <c r="G394" s="214" t="s">
        <v>457</v>
      </c>
      <c r="H394" s="215">
        <v>6</v>
      </c>
      <c r="I394" s="216"/>
      <c r="J394" s="217">
        <f>ROUND(I394*H394,2)</f>
        <v>0</v>
      </c>
      <c r="K394" s="213" t="s">
        <v>222</v>
      </c>
      <c r="L394" s="46"/>
      <c r="M394" s="218" t="s">
        <v>19</v>
      </c>
      <c r="N394" s="219" t="s">
        <v>46</v>
      </c>
      <c r="O394" s="86"/>
      <c r="P394" s="220">
        <f>O394*H394</f>
        <v>0</v>
      </c>
      <c r="Q394" s="220">
        <v>0</v>
      </c>
      <c r="R394" s="220">
        <f>Q394*H394</f>
        <v>0</v>
      </c>
      <c r="S394" s="220">
        <v>0</v>
      </c>
      <c r="T394" s="221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2" t="s">
        <v>118</v>
      </c>
      <c r="AT394" s="222" t="s">
        <v>114</v>
      </c>
      <c r="AU394" s="222" t="s">
        <v>85</v>
      </c>
      <c r="AY394" s="19" t="s">
        <v>113</v>
      </c>
      <c r="BE394" s="223">
        <f>IF(N394="základní",J394,0)</f>
        <v>0</v>
      </c>
      <c r="BF394" s="223">
        <f>IF(N394="snížená",J394,0)</f>
        <v>0</v>
      </c>
      <c r="BG394" s="223">
        <f>IF(N394="zákl. přenesená",J394,0)</f>
        <v>0</v>
      </c>
      <c r="BH394" s="223">
        <f>IF(N394="sníž. přenesená",J394,0)</f>
        <v>0</v>
      </c>
      <c r="BI394" s="223">
        <f>IF(N394="nulová",J394,0)</f>
        <v>0</v>
      </c>
      <c r="BJ394" s="19" t="s">
        <v>83</v>
      </c>
      <c r="BK394" s="223">
        <f>ROUND(I394*H394,2)</f>
        <v>0</v>
      </c>
      <c r="BL394" s="19" t="s">
        <v>118</v>
      </c>
      <c r="BM394" s="222" t="s">
        <v>720</v>
      </c>
    </row>
    <row r="395" spans="1:65" s="2" customFormat="1" ht="44.25" customHeight="1">
      <c r="A395" s="40"/>
      <c r="B395" s="41"/>
      <c r="C395" s="211" t="s">
        <v>721</v>
      </c>
      <c r="D395" s="211" t="s">
        <v>114</v>
      </c>
      <c r="E395" s="212" t="s">
        <v>722</v>
      </c>
      <c r="F395" s="213" t="s">
        <v>723</v>
      </c>
      <c r="G395" s="214" t="s">
        <v>457</v>
      </c>
      <c r="H395" s="215">
        <v>2</v>
      </c>
      <c r="I395" s="216"/>
      <c r="J395" s="217">
        <f>ROUND(I395*H395,2)</f>
        <v>0</v>
      </c>
      <c r="K395" s="213" t="s">
        <v>222</v>
      </c>
      <c r="L395" s="46"/>
      <c r="M395" s="218" t="s">
        <v>19</v>
      </c>
      <c r="N395" s="219" t="s">
        <v>46</v>
      </c>
      <c r="O395" s="86"/>
      <c r="P395" s="220">
        <f>O395*H395</f>
        <v>0</v>
      </c>
      <c r="Q395" s="220">
        <v>0</v>
      </c>
      <c r="R395" s="220">
        <f>Q395*H395</f>
        <v>0</v>
      </c>
      <c r="S395" s="220">
        <v>0</v>
      </c>
      <c r="T395" s="221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2" t="s">
        <v>118</v>
      </c>
      <c r="AT395" s="222" t="s">
        <v>114</v>
      </c>
      <c r="AU395" s="222" t="s">
        <v>85</v>
      </c>
      <c r="AY395" s="19" t="s">
        <v>113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9" t="s">
        <v>83</v>
      </c>
      <c r="BK395" s="223">
        <f>ROUND(I395*H395,2)</f>
        <v>0</v>
      </c>
      <c r="BL395" s="19" t="s">
        <v>118</v>
      </c>
      <c r="BM395" s="222" t="s">
        <v>724</v>
      </c>
    </row>
    <row r="396" spans="1:65" s="2" customFormat="1" ht="21.75" customHeight="1">
      <c r="A396" s="40"/>
      <c r="B396" s="41"/>
      <c r="C396" s="271" t="s">
        <v>725</v>
      </c>
      <c r="D396" s="271" t="s">
        <v>411</v>
      </c>
      <c r="E396" s="272" t="s">
        <v>726</v>
      </c>
      <c r="F396" s="273" t="s">
        <v>727</v>
      </c>
      <c r="G396" s="274" t="s">
        <v>457</v>
      </c>
      <c r="H396" s="275">
        <v>2.02</v>
      </c>
      <c r="I396" s="276"/>
      <c r="J396" s="277">
        <f>ROUND(I396*H396,2)</f>
        <v>0</v>
      </c>
      <c r="K396" s="273" t="s">
        <v>19</v>
      </c>
      <c r="L396" s="278"/>
      <c r="M396" s="279" t="s">
        <v>19</v>
      </c>
      <c r="N396" s="280" t="s">
        <v>46</v>
      </c>
      <c r="O396" s="86"/>
      <c r="P396" s="220">
        <f>O396*H396</f>
        <v>0</v>
      </c>
      <c r="Q396" s="220">
        <v>0.0165</v>
      </c>
      <c r="R396" s="220">
        <f>Q396*H396</f>
        <v>0.03333</v>
      </c>
      <c r="S396" s="220">
        <v>0</v>
      </c>
      <c r="T396" s="221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2" t="s">
        <v>149</v>
      </c>
      <c r="AT396" s="222" t="s">
        <v>411</v>
      </c>
      <c r="AU396" s="222" t="s">
        <v>85</v>
      </c>
      <c r="AY396" s="19" t="s">
        <v>113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9" t="s">
        <v>83</v>
      </c>
      <c r="BK396" s="223">
        <f>ROUND(I396*H396,2)</f>
        <v>0</v>
      </c>
      <c r="BL396" s="19" t="s">
        <v>118</v>
      </c>
      <c r="BM396" s="222" t="s">
        <v>728</v>
      </c>
    </row>
    <row r="397" spans="1:51" s="13" customFormat="1" ht="12">
      <c r="A397" s="13"/>
      <c r="B397" s="235"/>
      <c r="C397" s="236"/>
      <c r="D397" s="226" t="s">
        <v>127</v>
      </c>
      <c r="E397" s="237" t="s">
        <v>19</v>
      </c>
      <c r="F397" s="238" t="s">
        <v>729</v>
      </c>
      <c r="G397" s="236"/>
      <c r="H397" s="239">
        <v>2.02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127</v>
      </c>
      <c r="AU397" s="245" t="s">
        <v>85</v>
      </c>
      <c r="AV397" s="13" t="s">
        <v>85</v>
      </c>
      <c r="AW397" s="13" t="s">
        <v>37</v>
      </c>
      <c r="AX397" s="13" t="s">
        <v>83</v>
      </c>
      <c r="AY397" s="245" t="s">
        <v>113</v>
      </c>
    </row>
    <row r="398" spans="1:65" s="2" customFormat="1" ht="55.5" customHeight="1">
      <c r="A398" s="40"/>
      <c r="B398" s="41"/>
      <c r="C398" s="211" t="s">
        <v>730</v>
      </c>
      <c r="D398" s="211" t="s">
        <v>114</v>
      </c>
      <c r="E398" s="212" t="s">
        <v>731</v>
      </c>
      <c r="F398" s="213" t="s">
        <v>732</v>
      </c>
      <c r="G398" s="214" t="s">
        <v>457</v>
      </c>
      <c r="H398" s="215">
        <v>2</v>
      </c>
      <c r="I398" s="216"/>
      <c r="J398" s="217">
        <f>ROUND(I398*H398,2)</f>
        <v>0</v>
      </c>
      <c r="K398" s="213" t="s">
        <v>222</v>
      </c>
      <c r="L398" s="46"/>
      <c r="M398" s="218" t="s">
        <v>19</v>
      </c>
      <c r="N398" s="219" t="s">
        <v>46</v>
      </c>
      <c r="O398" s="86"/>
      <c r="P398" s="220">
        <f>O398*H398</f>
        <v>0</v>
      </c>
      <c r="Q398" s="220">
        <v>0</v>
      </c>
      <c r="R398" s="220">
        <f>Q398*H398</f>
        <v>0</v>
      </c>
      <c r="S398" s="220">
        <v>0</v>
      </c>
      <c r="T398" s="221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2" t="s">
        <v>118</v>
      </c>
      <c r="AT398" s="222" t="s">
        <v>114</v>
      </c>
      <c r="AU398" s="222" t="s">
        <v>85</v>
      </c>
      <c r="AY398" s="19" t="s">
        <v>113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9" t="s">
        <v>83</v>
      </c>
      <c r="BK398" s="223">
        <f>ROUND(I398*H398,2)</f>
        <v>0</v>
      </c>
      <c r="BL398" s="19" t="s">
        <v>118</v>
      </c>
      <c r="BM398" s="222" t="s">
        <v>733</v>
      </c>
    </row>
    <row r="399" spans="1:65" s="2" customFormat="1" ht="33" customHeight="1">
      <c r="A399" s="40"/>
      <c r="B399" s="41"/>
      <c r="C399" s="211" t="s">
        <v>734</v>
      </c>
      <c r="D399" s="211" t="s">
        <v>114</v>
      </c>
      <c r="E399" s="212" t="s">
        <v>735</v>
      </c>
      <c r="F399" s="213" t="s">
        <v>736</v>
      </c>
      <c r="G399" s="214" t="s">
        <v>457</v>
      </c>
      <c r="H399" s="215">
        <v>1</v>
      </c>
      <c r="I399" s="216"/>
      <c r="J399" s="217">
        <f>ROUND(I399*H399,2)</f>
        <v>0</v>
      </c>
      <c r="K399" s="213" t="s">
        <v>222</v>
      </c>
      <c r="L399" s="46"/>
      <c r="M399" s="218" t="s">
        <v>19</v>
      </c>
      <c r="N399" s="219" t="s">
        <v>46</v>
      </c>
      <c r="O399" s="86"/>
      <c r="P399" s="220">
        <f>O399*H399</f>
        <v>0</v>
      </c>
      <c r="Q399" s="220">
        <v>0.00167</v>
      </c>
      <c r="R399" s="220">
        <f>Q399*H399</f>
        <v>0.00167</v>
      </c>
      <c r="S399" s="220">
        <v>0</v>
      </c>
      <c r="T399" s="221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2" t="s">
        <v>118</v>
      </c>
      <c r="AT399" s="222" t="s">
        <v>114</v>
      </c>
      <c r="AU399" s="222" t="s">
        <v>85</v>
      </c>
      <c r="AY399" s="19" t="s">
        <v>113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19" t="s">
        <v>83</v>
      </c>
      <c r="BK399" s="223">
        <f>ROUND(I399*H399,2)</f>
        <v>0</v>
      </c>
      <c r="BL399" s="19" t="s">
        <v>118</v>
      </c>
      <c r="BM399" s="222" t="s">
        <v>737</v>
      </c>
    </row>
    <row r="400" spans="1:65" s="2" customFormat="1" ht="16.5" customHeight="1">
      <c r="A400" s="40"/>
      <c r="B400" s="41"/>
      <c r="C400" s="271" t="s">
        <v>738</v>
      </c>
      <c r="D400" s="271" t="s">
        <v>411</v>
      </c>
      <c r="E400" s="272" t="s">
        <v>739</v>
      </c>
      <c r="F400" s="273" t="s">
        <v>740</v>
      </c>
      <c r="G400" s="274" t="s">
        <v>457</v>
      </c>
      <c r="H400" s="275">
        <v>1.01</v>
      </c>
      <c r="I400" s="276"/>
      <c r="J400" s="277">
        <f>ROUND(I400*H400,2)</f>
        <v>0</v>
      </c>
      <c r="K400" s="273" t="s">
        <v>19</v>
      </c>
      <c r="L400" s="278"/>
      <c r="M400" s="279" t="s">
        <v>19</v>
      </c>
      <c r="N400" s="280" t="s">
        <v>46</v>
      </c>
      <c r="O400" s="86"/>
      <c r="P400" s="220">
        <f>O400*H400</f>
        <v>0</v>
      </c>
      <c r="Q400" s="220">
        <v>0</v>
      </c>
      <c r="R400" s="220">
        <f>Q400*H400</f>
        <v>0</v>
      </c>
      <c r="S400" s="220">
        <v>0</v>
      </c>
      <c r="T400" s="221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2" t="s">
        <v>149</v>
      </c>
      <c r="AT400" s="222" t="s">
        <v>411</v>
      </c>
      <c r="AU400" s="222" t="s">
        <v>85</v>
      </c>
      <c r="AY400" s="19" t="s">
        <v>113</v>
      </c>
      <c r="BE400" s="223">
        <f>IF(N400="základní",J400,0)</f>
        <v>0</v>
      </c>
      <c r="BF400" s="223">
        <f>IF(N400="snížená",J400,0)</f>
        <v>0</v>
      </c>
      <c r="BG400" s="223">
        <f>IF(N400="zákl. přenesená",J400,0)</f>
        <v>0</v>
      </c>
      <c r="BH400" s="223">
        <f>IF(N400="sníž. přenesená",J400,0)</f>
        <v>0</v>
      </c>
      <c r="BI400" s="223">
        <f>IF(N400="nulová",J400,0)</f>
        <v>0</v>
      </c>
      <c r="BJ400" s="19" t="s">
        <v>83</v>
      </c>
      <c r="BK400" s="223">
        <f>ROUND(I400*H400,2)</f>
        <v>0</v>
      </c>
      <c r="BL400" s="19" t="s">
        <v>118</v>
      </c>
      <c r="BM400" s="222" t="s">
        <v>741</v>
      </c>
    </row>
    <row r="401" spans="1:51" s="13" customFormat="1" ht="12">
      <c r="A401" s="13"/>
      <c r="B401" s="235"/>
      <c r="C401" s="236"/>
      <c r="D401" s="226" t="s">
        <v>127</v>
      </c>
      <c r="E401" s="237" t="s">
        <v>19</v>
      </c>
      <c r="F401" s="238" t="s">
        <v>695</v>
      </c>
      <c r="G401" s="236"/>
      <c r="H401" s="239">
        <v>1.01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127</v>
      </c>
      <c r="AU401" s="245" t="s">
        <v>85</v>
      </c>
      <c r="AV401" s="13" t="s">
        <v>85</v>
      </c>
      <c r="AW401" s="13" t="s">
        <v>37</v>
      </c>
      <c r="AX401" s="13" t="s">
        <v>83</v>
      </c>
      <c r="AY401" s="245" t="s">
        <v>113</v>
      </c>
    </row>
    <row r="402" spans="1:65" s="2" customFormat="1" ht="33" customHeight="1">
      <c r="A402" s="40"/>
      <c r="B402" s="41"/>
      <c r="C402" s="211" t="s">
        <v>742</v>
      </c>
      <c r="D402" s="211" t="s">
        <v>114</v>
      </c>
      <c r="E402" s="212" t="s">
        <v>743</v>
      </c>
      <c r="F402" s="213" t="s">
        <v>744</v>
      </c>
      <c r="G402" s="214" t="s">
        <v>457</v>
      </c>
      <c r="H402" s="215">
        <v>1</v>
      </c>
      <c r="I402" s="216"/>
      <c r="J402" s="217">
        <f>ROUND(I402*H402,2)</f>
        <v>0</v>
      </c>
      <c r="K402" s="213" t="s">
        <v>222</v>
      </c>
      <c r="L402" s="46"/>
      <c r="M402" s="218" t="s">
        <v>19</v>
      </c>
      <c r="N402" s="219" t="s">
        <v>46</v>
      </c>
      <c r="O402" s="86"/>
      <c r="P402" s="220">
        <f>O402*H402</f>
        <v>0</v>
      </c>
      <c r="Q402" s="220">
        <v>0.00296</v>
      </c>
      <c r="R402" s="220">
        <f>Q402*H402</f>
        <v>0.00296</v>
      </c>
      <c r="S402" s="220">
        <v>0</v>
      </c>
      <c r="T402" s="221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2" t="s">
        <v>118</v>
      </c>
      <c r="AT402" s="222" t="s">
        <v>114</v>
      </c>
      <c r="AU402" s="222" t="s">
        <v>85</v>
      </c>
      <c r="AY402" s="19" t="s">
        <v>113</v>
      </c>
      <c r="BE402" s="223">
        <f>IF(N402="základní",J402,0)</f>
        <v>0</v>
      </c>
      <c r="BF402" s="223">
        <f>IF(N402="snížená",J402,0)</f>
        <v>0</v>
      </c>
      <c r="BG402" s="223">
        <f>IF(N402="zákl. přenesená",J402,0)</f>
        <v>0</v>
      </c>
      <c r="BH402" s="223">
        <f>IF(N402="sníž. přenesená",J402,0)</f>
        <v>0</v>
      </c>
      <c r="BI402" s="223">
        <f>IF(N402="nulová",J402,0)</f>
        <v>0</v>
      </c>
      <c r="BJ402" s="19" t="s">
        <v>83</v>
      </c>
      <c r="BK402" s="223">
        <f>ROUND(I402*H402,2)</f>
        <v>0</v>
      </c>
      <c r="BL402" s="19" t="s">
        <v>118</v>
      </c>
      <c r="BM402" s="222" t="s">
        <v>745</v>
      </c>
    </row>
    <row r="403" spans="1:65" s="2" customFormat="1" ht="16.5" customHeight="1">
      <c r="A403" s="40"/>
      <c r="B403" s="41"/>
      <c r="C403" s="271" t="s">
        <v>746</v>
      </c>
      <c r="D403" s="271" t="s">
        <v>411</v>
      </c>
      <c r="E403" s="272" t="s">
        <v>747</v>
      </c>
      <c r="F403" s="273" t="s">
        <v>748</v>
      </c>
      <c r="G403" s="274" t="s">
        <v>457</v>
      </c>
      <c r="H403" s="275">
        <v>1.01</v>
      </c>
      <c r="I403" s="276"/>
      <c r="J403" s="277">
        <f>ROUND(I403*H403,2)</f>
        <v>0</v>
      </c>
      <c r="K403" s="273" t="s">
        <v>19</v>
      </c>
      <c r="L403" s="278"/>
      <c r="M403" s="279" t="s">
        <v>19</v>
      </c>
      <c r="N403" s="280" t="s">
        <v>46</v>
      </c>
      <c r="O403" s="86"/>
      <c r="P403" s="220">
        <f>O403*H403</f>
        <v>0</v>
      </c>
      <c r="Q403" s="220">
        <v>0</v>
      </c>
      <c r="R403" s="220">
        <f>Q403*H403</f>
        <v>0</v>
      </c>
      <c r="S403" s="220">
        <v>0</v>
      </c>
      <c r="T403" s="221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2" t="s">
        <v>149</v>
      </c>
      <c r="AT403" s="222" t="s">
        <v>411</v>
      </c>
      <c r="AU403" s="222" t="s">
        <v>85</v>
      </c>
      <c r="AY403" s="19" t="s">
        <v>113</v>
      </c>
      <c r="BE403" s="223">
        <f>IF(N403="základní",J403,0)</f>
        <v>0</v>
      </c>
      <c r="BF403" s="223">
        <f>IF(N403="snížená",J403,0)</f>
        <v>0</v>
      </c>
      <c r="BG403" s="223">
        <f>IF(N403="zákl. přenesená",J403,0)</f>
        <v>0</v>
      </c>
      <c r="BH403" s="223">
        <f>IF(N403="sníž. přenesená",J403,0)</f>
        <v>0</v>
      </c>
      <c r="BI403" s="223">
        <f>IF(N403="nulová",J403,0)</f>
        <v>0</v>
      </c>
      <c r="BJ403" s="19" t="s">
        <v>83</v>
      </c>
      <c r="BK403" s="223">
        <f>ROUND(I403*H403,2)</f>
        <v>0</v>
      </c>
      <c r="BL403" s="19" t="s">
        <v>118</v>
      </c>
      <c r="BM403" s="222" t="s">
        <v>749</v>
      </c>
    </row>
    <row r="404" spans="1:51" s="13" customFormat="1" ht="12">
      <c r="A404" s="13"/>
      <c r="B404" s="235"/>
      <c r="C404" s="236"/>
      <c r="D404" s="226" t="s">
        <v>127</v>
      </c>
      <c r="E404" s="237" t="s">
        <v>19</v>
      </c>
      <c r="F404" s="238" t="s">
        <v>695</v>
      </c>
      <c r="G404" s="236"/>
      <c r="H404" s="239">
        <v>1.01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127</v>
      </c>
      <c r="AU404" s="245" t="s">
        <v>85</v>
      </c>
      <c r="AV404" s="13" t="s">
        <v>85</v>
      </c>
      <c r="AW404" s="13" t="s">
        <v>37</v>
      </c>
      <c r="AX404" s="13" t="s">
        <v>83</v>
      </c>
      <c r="AY404" s="245" t="s">
        <v>113</v>
      </c>
    </row>
    <row r="405" spans="1:65" s="2" customFormat="1" ht="33" customHeight="1">
      <c r="A405" s="40"/>
      <c r="B405" s="41"/>
      <c r="C405" s="211" t="s">
        <v>750</v>
      </c>
      <c r="D405" s="211" t="s">
        <v>114</v>
      </c>
      <c r="E405" s="212" t="s">
        <v>751</v>
      </c>
      <c r="F405" s="213" t="s">
        <v>752</v>
      </c>
      <c r="G405" s="214" t="s">
        <v>457</v>
      </c>
      <c r="H405" s="215">
        <v>4</v>
      </c>
      <c r="I405" s="216"/>
      <c r="J405" s="217">
        <f>ROUND(I405*H405,2)</f>
        <v>0</v>
      </c>
      <c r="K405" s="213" t="s">
        <v>222</v>
      </c>
      <c r="L405" s="46"/>
      <c r="M405" s="218" t="s">
        <v>19</v>
      </c>
      <c r="N405" s="219" t="s">
        <v>46</v>
      </c>
      <c r="O405" s="86"/>
      <c r="P405" s="220">
        <f>O405*H405</f>
        <v>0</v>
      </c>
      <c r="Q405" s="220">
        <v>0.00505</v>
      </c>
      <c r="R405" s="220">
        <f>Q405*H405</f>
        <v>0.0202</v>
      </c>
      <c r="S405" s="220">
        <v>0</v>
      </c>
      <c r="T405" s="221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2" t="s">
        <v>118</v>
      </c>
      <c r="AT405" s="222" t="s">
        <v>114</v>
      </c>
      <c r="AU405" s="222" t="s">
        <v>85</v>
      </c>
      <c r="AY405" s="19" t="s">
        <v>113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9" t="s">
        <v>83</v>
      </c>
      <c r="BK405" s="223">
        <f>ROUND(I405*H405,2)</f>
        <v>0</v>
      </c>
      <c r="BL405" s="19" t="s">
        <v>118</v>
      </c>
      <c r="BM405" s="222" t="s">
        <v>753</v>
      </c>
    </row>
    <row r="406" spans="1:51" s="13" customFormat="1" ht="12">
      <c r="A406" s="13"/>
      <c r="B406" s="235"/>
      <c r="C406" s="236"/>
      <c r="D406" s="226" t="s">
        <v>127</v>
      </c>
      <c r="E406" s="237" t="s">
        <v>19</v>
      </c>
      <c r="F406" s="238" t="s">
        <v>754</v>
      </c>
      <c r="G406" s="236"/>
      <c r="H406" s="239">
        <v>4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127</v>
      </c>
      <c r="AU406" s="245" t="s">
        <v>85</v>
      </c>
      <c r="AV406" s="13" t="s">
        <v>85</v>
      </c>
      <c r="AW406" s="13" t="s">
        <v>37</v>
      </c>
      <c r="AX406" s="13" t="s">
        <v>75</v>
      </c>
      <c r="AY406" s="245" t="s">
        <v>113</v>
      </c>
    </row>
    <row r="407" spans="1:65" s="2" customFormat="1" ht="16.5" customHeight="1">
      <c r="A407" s="40"/>
      <c r="B407" s="41"/>
      <c r="C407" s="271" t="s">
        <v>755</v>
      </c>
      <c r="D407" s="271" t="s">
        <v>411</v>
      </c>
      <c r="E407" s="272" t="s">
        <v>756</v>
      </c>
      <c r="F407" s="273" t="s">
        <v>757</v>
      </c>
      <c r="G407" s="274" t="s">
        <v>457</v>
      </c>
      <c r="H407" s="275">
        <v>2.02</v>
      </c>
      <c r="I407" s="276"/>
      <c r="J407" s="277">
        <f>ROUND(I407*H407,2)</f>
        <v>0</v>
      </c>
      <c r="K407" s="273" t="s">
        <v>19</v>
      </c>
      <c r="L407" s="278"/>
      <c r="M407" s="279" t="s">
        <v>19</v>
      </c>
      <c r="N407" s="280" t="s">
        <v>46</v>
      </c>
      <c r="O407" s="86"/>
      <c r="P407" s="220">
        <f>O407*H407</f>
        <v>0</v>
      </c>
      <c r="Q407" s="220">
        <v>0</v>
      </c>
      <c r="R407" s="220">
        <f>Q407*H407</f>
        <v>0</v>
      </c>
      <c r="S407" s="220">
        <v>0</v>
      </c>
      <c r="T407" s="221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2" t="s">
        <v>149</v>
      </c>
      <c r="AT407" s="222" t="s">
        <v>411</v>
      </c>
      <c r="AU407" s="222" t="s">
        <v>85</v>
      </c>
      <c r="AY407" s="19" t="s">
        <v>113</v>
      </c>
      <c r="BE407" s="223">
        <f>IF(N407="základní",J407,0)</f>
        <v>0</v>
      </c>
      <c r="BF407" s="223">
        <f>IF(N407="snížená",J407,0)</f>
        <v>0</v>
      </c>
      <c r="BG407" s="223">
        <f>IF(N407="zákl. přenesená",J407,0)</f>
        <v>0</v>
      </c>
      <c r="BH407" s="223">
        <f>IF(N407="sníž. přenesená",J407,0)</f>
        <v>0</v>
      </c>
      <c r="BI407" s="223">
        <f>IF(N407="nulová",J407,0)</f>
        <v>0</v>
      </c>
      <c r="BJ407" s="19" t="s">
        <v>83</v>
      </c>
      <c r="BK407" s="223">
        <f>ROUND(I407*H407,2)</f>
        <v>0</v>
      </c>
      <c r="BL407" s="19" t="s">
        <v>118</v>
      </c>
      <c r="BM407" s="222" t="s">
        <v>758</v>
      </c>
    </row>
    <row r="408" spans="1:51" s="13" customFormat="1" ht="12">
      <c r="A408" s="13"/>
      <c r="B408" s="235"/>
      <c r="C408" s="236"/>
      <c r="D408" s="226" t="s">
        <v>127</v>
      </c>
      <c r="E408" s="237" t="s">
        <v>19</v>
      </c>
      <c r="F408" s="238" t="s">
        <v>704</v>
      </c>
      <c r="G408" s="236"/>
      <c r="H408" s="239">
        <v>2.02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127</v>
      </c>
      <c r="AU408" s="245" t="s">
        <v>85</v>
      </c>
      <c r="AV408" s="13" t="s">
        <v>85</v>
      </c>
      <c r="AW408" s="13" t="s">
        <v>37</v>
      </c>
      <c r="AX408" s="13" t="s">
        <v>83</v>
      </c>
      <c r="AY408" s="245" t="s">
        <v>113</v>
      </c>
    </row>
    <row r="409" spans="1:65" s="2" customFormat="1" ht="16.5" customHeight="1">
      <c r="A409" s="40"/>
      <c r="B409" s="41"/>
      <c r="C409" s="271" t="s">
        <v>759</v>
      </c>
      <c r="D409" s="271" t="s">
        <v>411</v>
      </c>
      <c r="E409" s="272" t="s">
        <v>760</v>
      </c>
      <c r="F409" s="273" t="s">
        <v>761</v>
      </c>
      <c r="G409" s="274" t="s">
        <v>457</v>
      </c>
      <c r="H409" s="275">
        <v>1.01</v>
      </c>
      <c r="I409" s="276"/>
      <c r="J409" s="277">
        <f>ROUND(I409*H409,2)</f>
        <v>0</v>
      </c>
      <c r="K409" s="273" t="s">
        <v>19</v>
      </c>
      <c r="L409" s="278"/>
      <c r="M409" s="279" t="s">
        <v>19</v>
      </c>
      <c r="N409" s="280" t="s">
        <v>46</v>
      </c>
      <c r="O409" s="86"/>
      <c r="P409" s="220">
        <f>O409*H409</f>
        <v>0</v>
      </c>
      <c r="Q409" s="220">
        <v>0</v>
      </c>
      <c r="R409" s="220">
        <f>Q409*H409</f>
        <v>0</v>
      </c>
      <c r="S409" s="220">
        <v>0</v>
      </c>
      <c r="T409" s="221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2" t="s">
        <v>149</v>
      </c>
      <c r="AT409" s="222" t="s">
        <v>411</v>
      </c>
      <c r="AU409" s="222" t="s">
        <v>85</v>
      </c>
      <c r="AY409" s="19" t="s">
        <v>113</v>
      </c>
      <c r="BE409" s="223">
        <f>IF(N409="základní",J409,0)</f>
        <v>0</v>
      </c>
      <c r="BF409" s="223">
        <f>IF(N409="snížená",J409,0)</f>
        <v>0</v>
      </c>
      <c r="BG409" s="223">
        <f>IF(N409="zákl. přenesená",J409,0)</f>
        <v>0</v>
      </c>
      <c r="BH409" s="223">
        <f>IF(N409="sníž. přenesená",J409,0)</f>
        <v>0</v>
      </c>
      <c r="BI409" s="223">
        <f>IF(N409="nulová",J409,0)</f>
        <v>0</v>
      </c>
      <c r="BJ409" s="19" t="s">
        <v>83</v>
      </c>
      <c r="BK409" s="223">
        <f>ROUND(I409*H409,2)</f>
        <v>0</v>
      </c>
      <c r="BL409" s="19" t="s">
        <v>118</v>
      </c>
      <c r="BM409" s="222" t="s">
        <v>762</v>
      </c>
    </row>
    <row r="410" spans="1:51" s="13" customFormat="1" ht="12">
      <c r="A410" s="13"/>
      <c r="B410" s="235"/>
      <c r="C410" s="236"/>
      <c r="D410" s="226" t="s">
        <v>127</v>
      </c>
      <c r="E410" s="237" t="s">
        <v>19</v>
      </c>
      <c r="F410" s="238" t="s">
        <v>631</v>
      </c>
      <c r="G410" s="236"/>
      <c r="H410" s="239">
        <v>1.01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127</v>
      </c>
      <c r="AU410" s="245" t="s">
        <v>85</v>
      </c>
      <c r="AV410" s="13" t="s">
        <v>85</v>
      </c>
      <c r="AW410" s="13" t="s">
        <v>37</v>
      </c>
      <c r="AX410" s="13" t="s">
        <v>83</v>
      </c>
      <c r="AY410" s="245" t="s">
        <v>113</v>
      </c>
    </row>
    <row r="411" spans="1:65" s="2" customFormat="1" ht="16.5" customHeight="1">
      <c r="A411" s="40"/>
      <c r="B411" s="41"/>
      <c r="C411" s="271" t="s">
        <v>763</v>
      </c>
      <c r="D411" s="271" t="s">
        <v>411</v>
      </c>
      <c r="E411" s="272" t="s">
        <v>764</v>
      </c>
      <c r="F411" s="273" t="s">
        <v>765</v>
      </c>
      <c r="G411" s="274" t="s">
        <v>457</v>
      </c>
      <c r="H411" s="275">
        <v>1.01</v>
      </c>
      <c r="I411" s="276"/>
      <c r="J411" s="277">
        <f>ROUND(I411*H411,2)</f>
        <v>0</v>
      </c>
      <c r="K411" s="273" t="s">
        <v>19</v>
      </c>
      <c r="L411" s="278"/>
      <c r="M411" s="279" t="s">
        <v>19</v>
      </c>
      <c r="N411" s="280" t="s">
        <v>46</v>
      </c>
      <c r="O411" s="86"/>
      <c r="P411" s="220">
        <f>O411*H411</f>
        <v>0</v>
      </c>
      <c r="Q411" s="220">
        <v>0</v>
      </c>
      <c r="R411" s="220">
        <f>Q411*H411</f>
        <v>0</v>
      </c>
      <c r="S411" s="220">
        <v>0</v>
      </c>
      <c r="T411" s="221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2" t="s">
        <v>149</v>
      </c>
      <c r="AT411" s="222" t="s">
        <v>411</v>
      </c>
      <c r="AU411" s="222" t="s">
        <v>85</v>
      </c>
      <c r="AY411" s="19" t="s">
        <v>113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9" t="s">
        <v>83</v>
      </c>
      <c r="BK411" s="223">
        <f>ROUND(I411*H411,2)</f>
        <v>0</v>
      </c>
      <c r="BL411" s="19" t="s">
        <v>118</v>
      </c>
      <c r="BM411" s="222" t="s">
        <v>766</v>
      </c>
    </row>
    <row r="412" spans="1:51" s="13" customFormat="1" ht="12">
      <c r="A412" s="13"/>
      <c r="B412" s="235"/>
      <c r="C412" s="236"/>
      <c r="D412" s="226" t="s">
        <v>127</v>
      </c>
      <c r="E412" s="237" t="s">
        <v>19</v>
      </c>
      <c r="F412" s="238" t="s">
        <v>695</v>
      </c>
      <c r="G412" s="236"/>
      <c r="H412" s="239">
        <v>1.01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127</v>
      </c>
      <c r="AU412" s="245" t="s">
        <v>85</v>
      </c>
      <c r="AV412" s="13" t="s">
        <v>85</v>
      </c>
      <c r="AW412" s="13" t="s">
        <v>37</v>
      </c>
      <c r="AX412" s="13" t="s">
        <v>75</v>
      </c>
      <c r="AY412" s="245" t="s">
        <v>113</v>
      </c>
    </row>
    <row r="413" spans="1:65" s="2" customFormat="1" ht="44.25" customHeight="1">
      <c r="A413" s="40"/>
      <c r="B413" s="41"/>
      <c r="C413" s="211" t="s">
        <v>767</v>
      </c>
      <c r="D413" s="211" t="s">
        <v>114</v>
      </c>
      <c r="E413" s="212" t="s">
        <v>768</v>
      </c>
      <c r="F413" s="213" t="s">
        <v>769</v>
      </c>
      <c r="G413" s="214" t="s">
        <v>457</v>
      </c>
      <c r="H413" s="215">
        <v>6</v>
      </c>
      <c r="I413" s="216"/>
      <c r="J413" s="217">
        <f>ROUND(I413*H413,2)</f>
        <v>0</v>
      </c>
      <c r="K413" s="213" t="s">
        <v>222</v>
      </c>
      <c r="L413" s="46"/>
      <c r="M413" s="218" t="s">
        <v>19</v>
      </c>
      <c r="N413" s="219" t="s">
        <v>46</v>
      </c>
      <c r="O413" s="86"/>
      <c r="P413" s="220">
        <f>O413*H413</f>
        <v>0</v>
      </c>
      <c r="Q413" s="220">
        <v>0</v>
      </c>
      <c r="R413" s="220">
        <f>Q413*H413</f>
        <v>0</v>
      </c>
      <c r="S413" s="220">
        <v>0</v>
      </c>
      <c r="T413" s="221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2" t="s">
        <v>118</v>
      </c>
      <c r="AT413" s="222" t="s">
        <v>114</v>
      </c>
      <c r="AU413" s="222" t="s">
        <v>85</v>
      </c>
      <c r="AY413" s="19" t="s">
        <v>113</v>
      </c>
      <c r="BE413" s="223">
        <f>IF(N413="základní",J413,0)</f>
        <v>0</v>
      </c>
      <c r="BF413" s="223">
        <f>IF(N413="snížená",J413,0)</f>
        <v>0</v>
      </c>
      <c r="BG413" s="223">
        <f>IF(N413="zákl. přenesená",J413,0)</f>
        <v>0</v>
      </c>
      <c r="BH413" s="223">
        <f>IF(N413="sníž. přenesená",J413,0)</f>
        <v>0</v>
      </c>
      <c r="BI413" s="223">
        <f>IF(N413="nulová",J413,0)</f>
        <v>0</v>
      </c>
      <c r="BJ413" s="19" t="s">
        <v>83</v>
      </c>
      <c r="BK413" s="223">
        <f>ROUND(I413*H413,2)</f>
        <v>0</v>
      </c>
      <c r="BL413" s="19" t="s">
        <v>118</v>
      </c>
      <c r="BM413" s="222" t="s">
        <v>770</v>
      </c>
    </row>
    <row r="414" spans="1:65" s="2" customFormat="1" ht="33" customHeight="1">
      <c r="A414" s="40"/>
      <c r="B414" s="41"/>
      <c r="C414" s="211" t="s">
        <v>771</v>
      </c>
      <c r="D414" s="211" t="s">
        <v>114</v>
      </c>
      <c r="E414" s="212" t="s">
        <v>772</v>
      </c>
      <c r="F414" s="213" t="s">
        <v>773</v>
      </c>
      <c r="G414" s="214" t="s">
        <v>457</v>
      </c>
      <c r="H414" s="215">
        <v>1</v>
      </c>
      <c r="I414" s="216"/>
      <c r="J414" s="217">
        <f>ROUND(I414*H414,2)</f>
        <v>0</v>
      </c>
      <c r="K414" s="213" t="s">
        <v>222</v>
      </c>
      <c r="L414" s="46"/>
      <c r="M414" s="218" t="s">
        <v>19</v>
      </c>
      <c r="N414" s="219" t="s">
        <v>46</v>
      </c>
      <c r="O414" s="86"/>
      <c r="P414" s="220">
        <f>O414*H414</f>
        <v>0</v>
      </c>
      <c r="Q414" s="220">
        <v>0.00542</v>
      </c>
      <c r="R414" s="220">
        <f>Q414*H414</f>
        <v>0.00542</v>
      </c>
      <c r="S414" s="220">
        <v>0</v>
      </c>
      <c r="T414" s="221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2" t="s">
        <v>118</v>
      </c>
      <c r="AT414" s="222" t="s">
        <v>114</v>
      </c>
      <c r="AU414" s="222" t="s">
        <v>85</v>
      </c>
      <c r="AY414" s="19" t="s">
        <v>113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9" t="s">
        <v>83</v>
      </c>
      <c r="BK414" s="223">
        <f>ROUND(I414*H414,2)</f>
        <v>0</v>
      </c>
      <c r="BL414" s="19" t="s">
        <v>118</v>
      </c>
      <c r="BM414" s="222" t="s">
        <v>774</v>
      </c>
    </row>
    <row r="415" spans="1:65" s="2" customFormat="1" ht="16.5" customHeight="1">
      <c r="A415" s="40"/>
      <c r="B415" s="41"/>
      <c r="C415" s="271" t="s">
        <v>775</v>
      </c>
      <c r="D415" s="271" t="s">
        <v>411</v>
      </c>
      <c r="E415" s="272" t="s">
        <v>776</v>
      </c>
      <c r="F415" s="273" t="s">
        <v>777</v>
      </c>
      <c r="G415" s="274" t="s">
        <v>457</v>
      </c>
      <c r="H415" s="275">
        <v>1.01</v>
      </c>
      <c r="I415" s="276"/>
      <c r="J415" s="277">
        <f>ROUND(I415*H415,2)</f>
        <v>0</v>
      </c>
      <c r="K415" s="273" t="s">
        <v>19</v>
      </c>
      <c r="L415" s="278"/>
      <c r="M415" s="279" t="s">
        <v>19</v>
      </c>
      <c r="N415" s="280" t="s">
        <v>46</v>
      </c>
      <c r="O415" s="86"/>
      <c r="P415" s="220">
        <f>O415*H415</f>
        <v>0</v>
      </c>
      <c r="Q415" s="220">
        <v>0</v>
      </c>
      <c r="R415" s="220">
        <f>Q415*H415</f>
        <v>0</v>
      </c>
      <c r="S415" s="220">
        <v>0</v>
      </c>
      <c r="T415" s="221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2" t="s">
        <v>149</v>
      </c>
      <c r="AT415" s="222" t="s">
        <v>411</v>
      </c>
      <c r="AU415" s="222" t="s">
        <v>85</v>
      </c>
      <c r="AY415" s="19" t="s">
        <v>113</v>
      </c>
      <c r="BE415" s="223">
        <f>IF(N415="základní",J415,0)</f>
        <v>0</v>
      </c>
      <c r="BF415" s="223">
        <f>IF(N415="snížená",J415,0)</f>
        <v>0</v>
      </c>
      <c r="BG415" s="223">
        <f>IF(N415="zákl. přenesená",J415,0)</f>
        <v>0</v>
      </c>
      <c r="BH415" s="223">
        <f>IF(N415="sníž. přenesená",J415,0)</f>
        <v>0</v>
      </c>
      <c r="BI415" s="223">
        <f>IF(N415="nulová",J415,0)</f>
        <v>0</v>
      </c>
      <c r="BJ415" s="19" t="s">
        <v>83</v>
      </c>
      <c r="BK415" s="223">
        <f>ROUND(I415*H415,2)</f>
        <v>0</v>
      </c>
      <c r="BL415" s="19" t="s">
        <v>118</v>
      </c>
      <c r="BM415" s="222" t="s">
        <v>778</v>
      </c>
    </row>
    <row r="416" spans="1:51" s="13" customFormat="1" ht="12">
      <c r="A416" s="13"/>
      <c r="B416" s="235"/>
      <c r="C416" s="236"/>
      <c r="D416" s="226" t="s">
        <v>127</v>
      </c>
      <c r="E416" s="237" t="s">
        <v>19</v>
      </c>
      <c r="F416" s="238" t="s">
        <v>695</v>
      </c>
      <c r="G416" s="236"/>
      <c r="H416" s="239">
        <v>1.01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127</v>
      </c>
      <c r="AU416" s="245" t="s">
        <v>85</v>
      </c>
      <c r="AV416" s="13" t="s">
        <v>85</v>
      </c>
      <c r="AW416" s="13" t="s">
        <v>37</v>
      </c>
      <c r="AX416" s="13" t="s">
        <v>83</v>
      </c>
      <c r="AY416" s="245" t="s">
        <v>113</v>
      </c>
    </row>
    <row r="417" spans="1:65" s="2" customFormat="1" ht="33" customHeight="1">
      <c r="A417" s="40"/>
      <c r="B417" s="41"/>
      <c r="C417" s="211" t="s">
        <v>779</v>
      </c>
      <c r="D417" s="211" t="s">
        <v>114</v>
      </c>
      <c r="E417" s="212" t="s">
        <v>780</v>
      </c>
      <c r="F417" s="213" t="s">
        <v>781</v>
      </c>
      <c r="G417" s="214" t="s">
        <v>457</v>
      </c>
      <c r="H417" s="215">
        <v>1</v>
      </c>
      <c r="I417" s="216"/>
      <c r="J417" s="217">
        <f>ROUND(I417*H417,2)</f>
        <v>0</v>
      </c>
      <c r="K417" s="213" t="s">
        <v>222</v>
      </c>
      <c r="L417" s="46"/>
      <c r="M417" s="218" t="s">
        <v>19</v>
      </c>
      <c r="N417" s="219" t="s">
        <v>46</v>
      </c>
      <c r="O417" s="86"/>
      <c r="P417" s="220">
        <f>O417*H417</f>
        <v>0</v>
      </c>
      <c r="Q417" s="220">
        <v>0.0045</v>
      </c>
      <c r="R417" s="220">
        <f>Q417*H417</f>
        <v>0.0045</v>
      </c>
      <c r="S417" s="220">
        <v>0</v>
      </c>
      <c r="T417" s="221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2" t="s">
        <v>118</v>
      </c>
      <c r="AT417" s="222" t="s">
        <v>114</v>
      </c>
      <c r="AU417" s="222" t="s">
        <v>85</v>
      </c>
      <c r="AY417" s="19" t="s">
        <v>113</v>
      </c>
      <c r="BE417" s="223">
        <f>IF(N417="základní",J417,0)</f>
        <v>0</v>
      </c>
      <c r="BF417" s="223">
        <f>IF(N417="snížená",J417,0)</f>
        <v>0</v>
      </c>
      <c r="BG417" s="223">
        <f>IF(N417="zákl. přenesená",J417,0)</f>
        <v>0</v>
      </c>
      <c r="BH417" s="223">
        <f>IF(N417="sníž. přenesená",J417,0)</f>
        <v>0</v>
      </c>
      <c r="BI417" s="223">
        <f>IF(N417="nulová",J417,0)</f>
        <v>0</v>
      </c>
      <c r="BJ417" s="19" t="s">
        <v>83</v>
      </c>
      <c r="BK417" s="223">
        <f>ROUND(I417*H417,2)</f>
        <v>0</v>
      </c>
      <c r="BL417" s="19" t="s">
        <v>118</v>
      </c>
      <c r="BM417" s="222" t="s">
        <v>782</v>
      </c>
    </row>
    <row r="418" spans="1:65" s="2" customFormat="1" ht="21.75" customHeight="1">
      <c r="A418" s="40"/>
      <c r="B418" s="41"/>
      <c r="C418" s="271" t="s">
        <v>783</v>
      </c>
      <c r="D418" s="271" t="s">
        <v>411</v>
      </c>
      <c r="E418" s="272" t="s">
        <v>784</v>
      </c>
      <c r="F418" s="273" t="s">
        <v>785</v>
      </c>
      <c r="G418" s="274" t="s">
        <v>457</v>
      </c>
      <c r="H418" s="275">
        <v>1.01</v>
      </c>
      <c r="I418" s="276"/>
      <c r="J418" s="277">
        <f>ROUND(I418*H418,2)</f>
        <v>0</v>
      </c>
      <c r="K418" s="273" t="s">
        <v>19</v>
      </c>
      <c r="L418" s="278"/>
      <c r="M418" s="279" t="s">
        <v>19</v>
      </c>
      <c r="N418" s="280" t="s">
        <v>46</v>
      </c>
      <c r="O418" s="86"/>
      <c r="P418" s="220">
        <f>O418*H418</f>
        <v>0</v>
      </c>
      <c r="Q418" s="220">
        <v>0</v>
      </c>
      <c r="R418" s="220">
        <f>Q418*H418</f>
        <v>0</v>
      </c>
      <c r="S418" s="220">
        <v>0</v>
      </c>
      <c r="T418" s="221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2" t="s">
        <v>149</v>
      </c>
      <c r="AT418" s="222" t="s">
        <v>411</v>
      </c>
      <c r="AU418" s="222" t="s">
        <v>85</v>
      </c>
      <c r="AY418" s="19" t="s">
        <v>113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19" t="s">
        <v>83</v>
      </c>
      <c r="BK418" s="223">
        <f>ROUND(I418*H418,2)</f>
        <v>0</v>
      </c>
      <c r="BL418" s="19" t="s">
        <v>118</v>
      </c>
      <c r="BM418" s="222" t="s">
        <v>786</v>
      </c>
    </row>
    <row r="419" spans="1:51" s="13" customFormat="1" ht="12">
      <c r="A419" s="13"/>
      <c r="B419" s="235"/>
      <c r="C419" s="236"/>
      <c r="D419" s="226" t="s">
        <v>127</v>
      </c>
      <c r="E419" s="237" t="s">
        <v>19</v>
      </c>
      <c r="F419" s="238" t="s">
        <v>695</v>
      </c>
      <c r="G419" s="236"/>
      <c r="H419" s="239">
        <v>1.01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127</v>
      </c>
      <c r="AU419" s="245" t="s">
        <v>85</v>
      </c>
      <c r="AV419" s="13" t="s">
        <v>85</v>
      </c>
      <c r="AW419" s="13" t="s">
        <v>37</v>
      </c>
      <c r="AX419" s="13" t="s">
        <v>83</v>
      </c>
      <c r="AY419" s="245" t="s">
        <v>113</v>
      </c>
    </row>
    <row r="420" spans="1:65" s="2" customFormat="1" ht="33" customHeight="1">
      <c r="A420" s="40"/>
      <c r="B420" s="41"/>
      <c r="C420" s="211" t="s">
        <v>787</v>
      </c>
      <c r="D420" s="211" t="s">
        <v>114</v>
      </c>
      <c r="E420" s="212" t="s">
        <v>788</v>
      </c>
      <c r="F420" s="213" t="s">
        <v>789</v>
      </c>
      <c r="G420" s="214" t="s">
        <v>457</v>
      </c>
      <c r="H420" s="215">
        <v>2</v>
      </c>
      <c r="I420" s="216"/>
      <c r="J420" s="217">
        <f>ROUND(I420*H420,2)</f>
        <v>0</v>
      </c>
      <c r="K420" s="213" t="s">
        <v>222</v>
      </c>
      <c r="L420" s="46"/>
      <c r="M420" s="218" t="s">
        <v>19</v>
      </c>
      <c r="N420" s="219" t="s">
        <v>46</v>
      </c>
      <c r="O420" s="86"/>
      <c r="P420" s="220">
        <f>O420*H420</f>
        <v>0</v>
      </c>
      <c r="Q420" s="220">
        <v>0.00657</v>
      </c>
      <c r="R420" s="220">
        <f>Q420*H420</f>
        <v>0.01314</v>
      </c>
      <c r="S420" s="220">
        <v>0</v>
      </c>
      <c r="T420" s="221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2" t="s">
        <v>118</v>
      </c>
      <c r="AT420" s="222" t="s">
        <v>114</v>
      </c>
      <c r="AU420" s="222" t="s">
        <v>85</v>
      </c>
      <c r="AY420" s="19" t="s">
        <v>113</v>
      </c>
      <c r="BE420" s="223">
        <f>IF(N420="základní",J420,0)</f>
        <v>0</v>
      </c>
      <c r="BF420" s="223">
        <f>IF(N420="snížená",J420,0)</f>
        <v>0</v>
      </c>
      <c r="BG420" s="223">
        <f>IF(N420="zákl. přenesená",J420,0)</f>
        <v>0</v>
      </c>
      <c r="BH420" s="223">
        <f>IF(N420="sníž. přenesená",J420,0)</f>
        <v>0</v>
      </c>
      <c r="BI420" s="223">
        <f>IF(N420="nulová",J420,0)</f>
        <v>0</v>
      </c>
      <c r="BJ420" s="19" t="s">
        <v>83</v>
      </c>
      <c r="BK420" s="223">
        <f>ROUND(I420*H420,2)</f>
        <v>0</v>
      </c>
      <c r="BL420" s="19" t="s">
        <v>118</v>
      </c>
      <c r="BM420" s="222" t="s">
        <v>790</v>
      </c>
    </row>
    <row r="421" spans="1:51" s="13" customFormat="1" ht="12">
      <c r="A421" s="13"/>
      <c r="B421" s="235"/>
      <c r="C421" s="236"/>
      <c r="D421" s="226" t="s">
        <v>127</v>
      </c>
      <c r="E421" s="237" t="s">
        <v>19</v>
      </c>
      <c r="F421" s="238" t="s">
        <v>636</v>
      </c>
      <c r="G421" s="236"/>
      <c r="H421" s="239">
        <v>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127</v>
      </c>
      <c r="AU421" s="245" t="s">
        <v>85</v>
      </c>
      <c r="AV421" s="13" t="s">
        <v>85</v>
      </c>
      <c r="AW421" s="13" t="s">
        <v>37</v>
      </c>
      <c r="AX421" s="13" t="s">
        <v>75</v>
      </c>
      <c r="AY421" s="245" t="s">
        <v>113</v>
      </c>
    </row>
    <row r="422" spans="1:65" s="2" customFormat="1" ht="21.75" customHeight="1">
      <c r="A422" s="40"/>
      <c r="B422" s="41"/>
      <c r="C422" s="271" t="s">
        <v>791</v>
      </c>
      <c r="D422" s="271" t="s">
        <v>411</v>
      </c>
      <c r="E422" s="272" t="s">
        <v>792</v>
      </c>
      <c r="F422" s="273" t="s">
        <v>793</v>
      </c>
      <c r="G422" s="274" t="s">
        <v>457</v>
      </c>
      <c r="H422" s="275">
        <v>1.01</v>
      </c>
      <c r="I422" s="276"/>
      <c r="J422" s="277">
        <f>ROUND(I422*H422,2)</f>
        <v>0</v>
      </c>
      <c r="K422" s="273" t="s">
        <v>19</v>
      </c>
      <c r="L422" s="278"/>
      <c r="M422" s="279" t="s">
        <v>19</v>
      </c>
      <c r="N422" s="280" t="s">
        <v>46</v>
      </c>
      <c r="O422" s="86"/>
      <c r="P422" s="220">
        <f>O422*H422</f>
        <v>0</v>
      </c>
      <c r="Q422" s="220">
        <v>0.0675</v>
      </c>
      <c r="R422" s="220">
        <f>Q422*H422</f>
        <v>0.068175</v>
      </c>
      <c r="S422" s="220">
        <v>0</v>
      </c>
      <c r="T422" s="221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2" t="s">
        <v>149</v>
      </c>
      <c r="AT422" s="222" t="s">
        <v>411</v>
      </c>
      <c r="AU422" s="222" t="s">
        <v>85</v>
      </c>
      <c r="AY422" s="19" t="s">
        <v>113</v>
      </c>
      <c r="BE422" s="223">
        <f>IF(N422="základní",J422,0)</f>
        <v>0</v>
      </c>
      <c r="BF422" s="223">
        <f>IF(N422="snížená",J422,0)</f>
        <v>0</v>
      </c>
      <c r="BG422" s="223">
        <f>IF(N422="zákl. přenesená",J422,0)</f>
        <v>0</v>
      </c>
      <c r="BH422" s="223">
        <f>IF(N422="sníž. přenesená",J422,0)</f>
        <v>0</v>
      </c>
      <c r="BI422" s="223">
        <f>IF(N422="nulová",J422,0)</f>
        <v>0</v>
      </c>
      <c r="BJ422" s="19" t="s">
        <v>83</v>
      </c>
      <c r="BK422" s="223">
        <f>ROUND(I422*H422,2)</f>
        <v>0</v>
      </c>
      <c r="BL422" s="19" t="s">
        <v>118</v>
      </c>
      <c r="BM422" s="222" t="s">
        <v>794</v>
      </c>
    </row>
    <row r="423" spans="1:51" s="13" customFormat="1" ht="12">
      <c r="A423" s="13"/>
      <c r="B423" s="235"/>
      <c r="C423" s="236"/>
      <c r="D423" s="226" t="s">
        <v>127</v>
      </c>
      <c r="E423" s="237" t="s">
        <v>19</v>
      </c>
      <c r="F423" s="238" t="s">
        <v>795</v>
      </c>
      <c r="G423" s="236"/>
      <c r="H423" s="239">
        <v>1.01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127</v>
      </c>
      <c r="AU423" s="245" t="s">
        <v>85</v>
      </c>
      <c r="AV423" s="13" t="s">
        <v>85</v>
      </c>
      <c r="AW423" s="13" t="s">
        <v>37</v>
      </c>
      <c r="AX423" s="13" t="s">
        <v>75</v>
      </c>
      <c r="AY423" s="245" t="s">
        <v>113</v>
      </c>
    </row>
    <row r="424" spans="1:65" s="2" customFormat="1" ht="21.75" customHeight="1">
      <c r="A424" s="40"/>
      <c r="B424" s="41"/>
      <c r="C424" s="271" t="s">
        <v>796</v>
      </c>
      <c r="D424" s="271" t="s">
        <v>411</v>
      </c>
      <c r="E424" s="272" t="s">
        <v>797</v>
      </c>
      <c r="F424" s="273" t="s">
        <v>798</v>
      </c>
      <c r="G424" s="274" t="s">
        <v>457</v>
      </c>
      <c r="H424" s="275">
        <v>1.01</v>
      </c>
      <c r="I424" s="276"/>
      <c r="J424" s="277">
        <f>ROUND(I424*H424,2)</f>
        <v>0</v>
      </c>
      <c r="K424" s="273" t="s">
        <v>19</v>
      </c>
      <c r="L424" s="278"/>
      <c r="M424" s="279" t="s">
        <v>19</v>
      </c>
      <c r="N424" s="280" t="s">
        <v>46</v>
      </c>
      <c r="O424" s="86"/>
      <c r="P424" s="220">
        <f>O424*H424</f>
        <v>0</v>
      </c>
      <c r="Q424" s="220">
        <v>0.0884</v>
      </c>
      <c r="R424" s="220">
        <f>Q424*H424</f>
        <v>0.089284</v>
      </c>
      <c r="S424" s="220">
        <v>0</v>
      </c>
      <c r="T424" s="221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2" t="s">
        <v>149</v>
      </c>
      <c r="AT424" s="222" t="s">
        <v>411</v>
      </c>
      <c r="AU424" s="222" t="s">
        <v>85</v>
      </c>
      <c r="AY424" s="19" t="s">
        <v>113</v>
      </c>
      <c r="BE424" s="223">
        <f>IF(N424="základní",J424,0)</f>
        <v>0</v>
      </c>
      <c r="BF424" s="223">
        <f>IF(N424="snížená",J424,0)</f>
        <v>0</v>
      </c>
      <c r="BG424" s="223">
        <f>IF(N424="zákl. přenesená",J424,0)</f>
        <v>0</v>
      </c>
      <c r="BH424" s="223">
        <f>IF(N424="sníž. přenesená",J424,0)</f>
        <v>0</v>
      </c>
      <c r="BI424" s="223">
        <f>IF(N424="nulová",J424,0)</f>
        <v>0</v>
      </c>
      <c r="BJ424" s="19" t="s">
        <v>83</v>
      </c>
      <c r="BK424" s="223">
        <f>ROUND(I424*H424,2)</f>
        <v>0</v>
      </c>
      <c r="BL424" s="19" t="s">
        <v>118</v>
      </c>
      <c r="BM424" s="222" t="s">
        <v>799</v>
      </c>
    </row>
    <row r="425" spans="1:51" s="13" customFormat="1" ht="12">
      <c r="A425" s="13"/>
      <c r="B425" s="235"/>
      <c r="C425" s="236"/>
      <c r="D425" s="226" t="s">
        <v>127</v>
      </c>
      <c r="E425" s="237" t="s">
        <v>19</v>
      </c>
      <c r="F425" s="238" t="s">
        <v>795</v>
      </c>
      <c r="G425" s="236"/>
      <c r="H425" s="239">
        <v>1.01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127</v>
      </c>
      <c r="AU425" s="245" t="s">
        <v>85</v>
      </c>
      <c r="AV425" s="13" t="s">
        <v>85</v>
      </c>
      <c r="AW425" s="13" t="s">
        <v>37</v>
      </c>
      <c r="AX425" s="13" t="s">
        <v>75</v>
      </c>
      <c r="AY425" s="245" t="s">
        <v>113</v>
      </c>
    </row>
    <row r="426" spans="1:65" s="2" customFormat="1" ht="33" customHeight="1">
      <c r="A426" s="40"/>
      <c r="B426" s="41"/>
      <c r="C426" s="211" t="s">
        <v>800</v>
      </c>
      <c r="D426" s="211" t="s">
        <v>114</v>
      </c>
      <c r="E426" s="212" t="s">
        <v>801</v>
      </c>
      <c r="F426" s="213" t="s">
        <v>802</v>
      </c>
      <c r="G426" s="214" t="s">
        <v>457</v>
      </c>
      <c r="H426" s="215">
        <v>8</v>
      </c>
      <c r="I426" s="216"/>
      <c r="J426" s="217">
        <f>ROUND(I426*H426,2)</f>
        <v>0</v>
      </c>
      <c r="K426" s="213" t="s">
        <v>222</v>
      </c>
      <c r="L426" s="46"/>
      <c r="M426" s="218" t="s">
        <v>19</v>
      </c>
      <c r="N426" s="219" t="s">
        <v>46</v>
      </c>
      <c r="O426" s="86"/>
      <c r="P426" s="220">
        <f>O426*H426</f>
        <v>0</v>
      </c>
      <c r="Q426" s="220">
        <v>0.01645</v>
      </c>
      <c r="R426" s="220">
        <f>Q426*H426</f>
        <v>0.1316</v>
      </c>
      <c r="S426" s="220">
        <v>0</v>
      </c>
      <c r="T426" s="221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2" t="s">
        <v>118</v>
      </c>
      <c r="AT426" s="222" t="s">
        <v>114</v>
      </c>
      <c r="AU426" s="222" t="s">
        <v>85</v>
      </c>
      <c r="AY426" s="19" t="s">
        <v>113</v>
      </c>
      <c r="BE426" s="223">
        <f>IF(N426="základní",J426,0)</f>
        <v>0</v>
      </c>
      <c r="BF426" s="223">
        <f>IF(N426="snížená",J426,0)</f>
        <v>0</v>
      </c>
      <c r="BG426" s="223">
        <f>IF(N426="zákl. přenesená",J426,0)</f>
        <v>0</v>
      </c>
      <c r="BH426" s="223">
        <f>IF(N426="sníž. přenesená",J426,0)</f>
        <v>0</v>
      </c>
      <c r="BI426" s="223">
        <f>IF(N426="nulová",J426,0)</f>
        <v>0</v>
      </c>
      <c r="BJ426" s="19" t="s">
        <v>83</v>
      </c>
      <c r="BK426" s="223">
        <f>ROUND(I426*H426,2)</f>
        <v>0</v>
      </c>
      <c r="BL426" s="19" t="s">
        <v>118</v>
      </c>
      <c r="BM426" s="222" t="s">
        <v>803</v>
      </c>
    </row>
    <row r="427" spans="1:51" s="13" customFormat="1" ht="12">
      <c r="A427" s="13"/>
      <c r="B427" s="235"/>
      <c r="C427" s="236"/>
      <c r="D427" s="226" t="s">
        <v>127</v>
      </c>
      <c r="E427" s="237" t="s">
        <v>19</v>
      </c>
      <c r="F427" s="238" t="s">
        <v>804</v>
      </c>
      <c r="G427" s="236"/>
      <c r="H427" s="239">
        <v>8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127</v>
      </c>
      <c r="AU427" s="245" t="s">
        <v>85</v>
      </c>
      <c r="AV427" s="13" t="s">
        <v>85</v>
      </c>
      <c r="AW427" s="13" t="s">
        <v>37</v>
      </c>
      <c r="AX427" s="13" t="s">
        <v>75</v>
      </c>
      <c r="AY427" s="245" t="s">
        <v>113</v>
      </c>
    </row>
    <row r="428" spans="1:65" s="2" customFormat="1" ht="16.5" customHeight="1">
      <c r="A428" s="40"/>
      <c r="B428" s="41"/>
      <c r="C428" s="271" t="s">
        <v>805</v>
      </c>
      <c r="D428" s="271" t="s">
        <v>411</v>
      </c>
      <c r="E428" s="272" t="s">
        <v>806</v>
      </c>
      <c r="F428" s="273" t="s">
        <v>807</v>
      </c>
      <c r="G428" s="274" t="s">
        <v>457</v>
      </c>
      <c r="H428" s="275">
        <v>2.02</v>
      </c>
      <c r="I428" s="276"/>
      <c r="J428" s="277">
        <f>ROUND(I428*H428,2)</f>
        <v>0</v>
      </c>
      <c r="K428" s="273" t="s">
        <v>19</v>
      </c>
      <c r="L428" s="278"/>
      <c r="M428" s="279" t="s">
        <v>19</v>
      </c>
      <c r="N428" s="280" t="s">
        <v>46</v>
      </c>
      <c r="O428" s="86"/>
      <c r="P428" s="220">
        <f>O428*H428</f>
        <v>0</v>
      </c>
      <c r="Q428" s="220">
        <v>0.0468</v>
      </c>
      <c r="R428" s="220">
        <f>Q428*H428</f>
        <v>0.09453600000000001</v>
      </c>
      <c r="S428" s="220">
        <v>0</v>
      </c>
      <c r="T428" s="221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2" t="s">
        <v>149</v>
      </c>
      <c r="AT428" s="222" t="s">
        <v>411</v>
      </c>
      <c r="AU428" s="222" t="s">
        <v>85</v>
      </c>
      <c r="AY428" s="19" t="s">
        <v>113</v>
      </c>
      <c r="BE428" s="223">
        <f>IF(N428="základní",J428,0)</f>
        <v>0</v>
      </c>
      <c r="BF428" s="223">
        <f>IF(N428="snížená",J428,0)</f>
        <v>0</v>
      </c>
      <c r="BG428" s="223">
        <f>IF(N428="zákl. přenesená",J428,0)</f>
        <v>0</v>
      </c>
      <c r="BH428" s="223">
        <f>IF(N428="sníž. přenesená",J428,0)</f>
        <v>0</v>
      </c>
      <c r="BI428" s="223">
        <f>IF(N428="nulová",J428,0)</f>
        <v>0</v>
      </c>
      <c r="BJ428" s="19" t="s">
        <v>83</v>
      </c>
      <c r="BK428" s="223">
        <f>ROUND(I428*H428,2)</f>
        <v>0</v>
      </c>
      <c r="BL428" s="19" t="s">
        <v>118</v>
      </c>
      <c r="BM428" s="222" t="s">
        <v>808</v>
      </c>
    </row>
    <row r="429" spans="1:51" s="13" customFormat="1" ht="12">
      <c r="A429" s="13"/>
      <c r="B429" s="235"/>
      <c r="C429" s="236"/>
      <c r="D429" s="226" t="s">
        <v>127</v>
      </c>
      <c r="E429" s="237" t="s">
        <v>19</v>
      </c>
      <c r="F429" s="238" t="s">
        <v>704</v>
      </c>
      <c r="G429" s="236"/>
      <c r="H429" s="239">
        <v>2.02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127</v>
      </c>
      <c r="AU429" s="245" t="s">
        <v>85</v>
      </c>
      <c r="AV429" s="13" t="s">
        <v>85</v>
      </c>
      <c r="AW429" s="13" t="s">
        <v>37</v>
      </c>
      <c r="AX429" s="13" t="s">
        <v>83</v>
      </c>
      <c r="AY429" s="245" t="s">
        <v>113</v>
      </c>
    </row>
    <row r="430" spans="1:65" s="2" customFormat="1" ht="16.5" customHeight="1">
      <c r="A430" s="40"/>
      <c r="B430" s="41"/>
      <c r="C430" s="271" t="s">
        <v>809</v>
      </c>
      <c r="D430" s="271" t="s">
        <v>411</v>
      </c>
      <c r="E430" s="272" t="s">
        <v>810</v>
      </c>
      <c r="F430" s="273" t="s">
        <v>811</v>
      </c>
      <c r="G430" s="274" t="s">
        <v>457</v>
      </c>
      <c r="H430" s="275">
        <v>2.02</v>
      </c>
      <c r="I430" s="276"/>
      <c r="J430" s="277">
        <f>ROUND(I430*H430,2)</f>
        <v>0</v>
      </c>
      <c r="K430" s="273" t="s">
        <v>19</v>
      </c>
      <c r="L430" s="278"/>
      <c r="M430" s="279" t="s">
        <v>19</v>
      </c>
      <c r="N430" s="280" t="s">
        <v>46</v>
      </c>
      <c r="O430" s="86"/>
      <c r="P430" s="220">
        <f>O430*H430</f>
        <v>0</v>
      </c>
      <c r="Q430" s="220">
        <v>0.1651</v>
      </c>
      <c r="R430" s="220">
        <f>Q430*H430</f>
        <v>0.333502</v>
      </c>
      <c r="S430" s="220">
        <v>0</v>
      </c>
      <c r="T430" s="221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2" t="s">
        <v>149</v>
      </c>
      <c r="AT430" s="222" t="s">
        <v>411</v>
      </c>
      <c r="AU430" s="222" t="s">
        <v>85</v>
      </c>
      <c r="AY430" s="19" t="s">
        <v>113</v>
      </c>
      <c r="BE430" s="223">
        <f>IF(N430="základní",J430,0)</f>
        <v>0</v>
      </c>
      <c r="BF430" s="223">
        <f>IF(N430="snížená",J430,0)</f>
        <v>0</v>
      </c>
      <c r="BG430" s="223">
        <f>IF(N430="zákl. přenesená",J430,0)</f>
        <v>0</v>
      </c>
      <c r="BH430" s="223">
        <f>IF(N430="sníž. přenesená",J430,0)</f>
        <v>0</v>
      </c>
      <c r="BI430" s="223">
        <f>IF(N430="nulová",J430,0)</f>
        <v>0</v>
      </c>
      <c r="BJ430" s="19" t="s">
        <v>83</v>
      </c>
      <c r="BK430" s="223">
        <f>ROUND(I430*H430,2)</f>
        <v>0</v>
      </c>
      <c r="BL430" s="19" t="s">
        <v>118</v>
      </c>
      <c r="BM430" s="222" t="s">
        <v>812</v>
      </c>
    </row>
    <row r="431" spans="1:51" s="13" customFormat="1" ht="12">
      <c r="A431" s="13"/>
      <c r="B431" s="235"/>
      <c r="C431" s="236"/>
      <c r="D431" s="226" t="s">
        <v>127</v>
      </c>
      <c r="E431" s="237" t="s">
        <v>19</v>
      </c>
      <c r="F431" s="238" t="s">
        <v>729</v>
      </c>
      <c r="G431" s="236"/>
      <c r="H431" s="239">
        <v>2.02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127</v>
      </c>
      <c r="AU431" s="245" t="s">
        <v>85</v>
      </c>
      <c r="AV431" s="13" t="s">
        <v>85</v>
      </c>
      <c r="AW431" s="13" t="s">
        <v>37</v>
      </c>
      <c r="AX431" s="13" t="s">
        <v>75</v>
      </c>
      <c r="AY431" s="245" t="s">
        <v>113</v>
      </c>
    </row>
    <row r="432" spans="1:65" s="2" customFormat="1" ht="16.5" customHeight="1">
      <c r="A432" s="40"/>
      <c r="B432" s="41"/>
      <c r="C432" s="271" t="s">
        <v>813</v>
      </c>
      <c r="D432" s="271" t="s">
        <v>411</v>
      </c>
      <c r="E432" s="272" t="s">
        <v>814</v>
      </c>
      <c r="F432" s="273" t="s">
        <v>815</v>
      </c>
      <c r="G432" s="274" t="s">
        <v>457</v>
      </c>
      <c r="H432" s="275">
        <v>1.01</v>
      </c>
      <c r="I432" s="276"/>
      <c r="J432" s="277">
        <f>ROUND(I432*H432,2)</f>
        <v>0</v>
      </c>
      <c r="K432" s="273" t="s">
        <v>19</v>
      </c>
      <c r="L432" s="278"/>
      <c r="M432" s="279" t="s">
        <v>19</v>
      </c>
      <c r="N432" s="280" t="s">
        <v>46</v>
      </c>
      <c r="O432" s="86"/>
      <c r="P432" s="220">
        <f>O432*H432</f>
        <v>0</v>
      </c>
      <c r="Q432" s="220">
        <v>0.1651</v>
      </c>
      <c r="R432" s="220">
        <f>Q432*H432</f>
        <v>0.166751</v>
      </c>
      <c r="S432" s="220">
        <v>0</v>
      </c>
      <c r="T432" s="221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2" t="s">
        <v>149</v>
      </c>
      <c r="AT432" s="222" t="s">
        <v>411</v>
      </c>
      <c r="AU432" s="222" t="s">
        <v>85</v>
      </c>
      <c r="AY432" s="19" t="s">
        <v>113</v>
      </c>
      <c r="BE432" s="223">
        <f>IF(N432="základní",J432,0)</f>
        <v>0</v>
      </c>
      <c r="BF432" s="223">
        <f>IF(N432="snížená",J432,0)</f>
        <v>0</v>
      </c>
      <c r="BG432" s="223">
        <f>IF(N432="zákl. přenesená",J432,0)</f>
        <v>0</v>
      </c>
      <c r="BH432" s="223">
        <f>IF(N432="sníž. přenesená",J432,0)</f>
        <v>0</v>
      </c>
      <c r="BI432" s="223">
        <f>IF(N432="nulová",J432,0)</f>
        <v>0</v>
      </c>
      <c r="BJ432" s="19" t="s">
        <v>83</v>
      </c>
      <c r="BK432" s="223">
        <f>ROUND(I432*H432,2)</f>
        <v>0</v>
      </c>
      <c r="BL432" s="19" t="s">
        <v>118</v>
      </c>
      <c r="BM432" s="222" t="s">
        <v>816</v>
      </c>
    </row>
    <row r="433" spans="1:51" s="13" customFormat="1" ht="12">
      <c r="A433" s="13"/>
      <c r="B433" s="235"/>
      <c r="C433" s="236"/>
      <c r="D433" s="226" t="s">
        <v>127</v>
      </c>
      <c r="E433" s="237" t="s">
        <v>19</v>
      </c>
      <c r="F433" s="238" t="s">
        <v>631</v>
      </c>
      <c r="G433" s="236"/>
      <c r="H433" s="239">
        <v>1.01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127</v>
      </c>
      <c r="AU433" s="245" t="s">
        <v>85</v>
      </c>
      <c r="AV433" s="13" t="s">
        <v>85</v>
      </c>
      <c r="AW433" s="13" t="s">
        <v>37</v>
      </c>
      <c r="AX433" s="13" t="s">
        <v>75</v>
      </c>
      <c r="AY433" s="245" t="s">
        <v>113</v>
      </c>
    </row>
    <row r="434" spans="1:65" s="2" customFormat="1" ht="16.5" customHeight="1">
      <c r="A434" s="40"/>
      <c r="B434" s="41"/>
      <c r="C434" s="271" t="s">
        <v>817</v>
      </c>
      <c r="D434" s="271" t="s">
        <v>411</v>
      </c>
      <c r="E434" s="272" t="s">
        <v>818</v>
      </c>
      <c r="F434" s="273" t="s">
        <v>819</v>
      </c>
      <c r="G434" s="274" t="s">
        <v>457</v>
      </c>
      <c r="H434" s="275">
        <v>1.01</v>
      </c>
      <c r="I434" s="276"/>
      <c r="J434" s="277">
        <f>ROUND(I434*H434,2)</f>
        <v>0</v>
      </c>
      <c r="K434" s="273" t="s">
        <v>19</v>
      </c>
      <c r="L434" s="278"/>
      <c r="M434" s="279" t="s">
        <v>19</v>
      </c>
      <c r="N434" s="280" t="s">
        <v>46</v>
      </c>
      <c r="O434" s="86"/>
      <c r="P434" s="220">
        <f>O434*H434</f>
        <v>0</v>
      </c>
      <c r="Q434" s="220">
        <v>0.145</v>
      </c>
      <c r="R434" s="220">
        <f>Q434*H434</f>
        <v>0.14645</v>
      </c>
      <c r="S434" s="220">
        <v>0</v>
      </c>
      <c r="T434" s="221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2" t="s">
        <v>149</v>
      </c>
      <c r="AT434" s="222" t="s">
        <v>411</v>
      </c>
      <c r="AU434" s="222" t="s">
        <v>85</v>
      </c>
      <c r="AY434" s="19" t="s">
        <v>113</v>
      </c>
      <c r="BE434" s="223">
        <f>IF(N434="základní",J434,0)</f>
        <v>0</v>
      </c>
      <c r="BF434" s="223">
        <f>IF(N434="snížená",J434,0)</f>
        <v>0</v>
      </c>
      <c r="BG434" s="223">
        <f>IF(N434="zákl. přenesená",J434,0)</f>
        <v>0</v>
      </c>
      <c r="BH434" s="223">
        <f>IF(N434="sníž. přenesená",J434,0)</f>
        <v>0</v>
      </c>
      <c r="BI434" s="223">
        <f>IF(N434="nulová",J434,0)</f>
        <v>0</v>
      </c>
      <c r="BJ434" s="19" t="s">
        <v>83</v>
      </c>
      <c r="BK434" s="223">
        <f>ROUND(I434*H434,2)</f>
        <v>0</v>
      </c>
      <c r="BL434" s="19" t="s">
        <v>118</v>
      </c>
      <c r="BM434" s="222" t="s">
        <v>820</v>
      </c>
    </row>
    <row r="435" spans="1:51" s="13" customFormat="1" ht="12">
      <c r="A435" s="13"/>
      <c r="B435" s="235"/>
      <c r="C435" s="236"/>
      <c r="D435" s="226" t="s">
        <v>127</v>
      </c>
      <c r="E435" s="237" t="s">
        <v>19</v>
      </c>
      <c r="F435" s="238" t="s">
        <v>631</v>
      </c>
      <c r="G435" s="236"/>
      <c r="H435" s="239">
        <v>1.01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127</v>
      </c>
      <c r="AU435" s="245" t="s">
        <v>85</v>
      </c>
      <c r="AV435" s="13" t="s">
        <v>85</v>
      </c>
      <c r="AW435" s="13" t="s">
        <v>37</v>
      </c>
      <c r="AX435" s="13" t="s">
        <v>75</v>
      </c>
      <c r="AY435" s="245" t="s">
        <v>113</v>
      </c>
    </row>
    <row r="436" spans="1:65" s="2" customFormat="1" ht="16.5" customHeight="1">
      <c r="A436" s="40"/>
      <c r="B436" s="41"/>
      <c r="C436" s="271" t="s">
        <v>821</v>
      </c>
      <c r="D436" s="271" t="s">
        <v>411</v>
      </c>
      <c r="E436" s="272" t="s">
        <v>822</v>
      </c>
      <c r="F436" s="273" t="s">
        <v>823</v>
      </c>
      <c r="G436" s="274" t="s">
        <v>457</v>
      </c>
      <c r="H436" s="275">
        <v>1.01</v>
      </c>
      <c r="I436" s="276"/>
      <c r="J436" s="277">
        <f>ROUND(I436*H436,2)</f>
        <v>0</v>
      </c>
      <c r="K436" s="273" t="s">
        <v>19</v>
      </c>
      <c r="L436" s="278"/>
      <c r="M436" s="279" t="s">
        <v>19</v>
      </c>
      <c r="N436" s="280" t="s">
        <v>46</v>
      </c>
      <c r="O436" s="86"/>
      <c r="P436" s="220">
        <f>O436*H436</f>
        <v>0</v>
      </c>
      <c r="Q436" s="220">
        <v>0.064</v>
      </c>
      <c r="R436" s="220">
        <f>Q436*H436</f>
        <v>0.06464</v>
      </c>
      <c r="S436" s="220">
        <v>0</v>
      </c>
      <c r="T436" s="221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2" t="s">
        <v>149</v>
      </c>
      <c r="AT436" s="222" t="s">
        <v>411</v>
      </c>
      <c r="AU436" s="222" t="s">
        <v>85</v>
      </c>
      <c r="AY436" s="19" t="s">
        <v>113</v>
      </c>
      <c r="BE436" s="223">
        <f>IF(N436="základní",J436,0)</f>
        <v>0</v>
      </c>
      <c r="BF436" s="223">
        <f>IF(N436="snížená",J436,0)</f>
        <v>0</v>
      </c>
      <c r="BG436" s="223">
        <f>IF(N436="zákl. přenesená",J436,0)</f>
        <v>0</v>
      </c>
      <c r="BH436" s="223">
        <f>IF(N436="sníž. přenesená",J436,0)</f>
        <v>0</v>
      </c>
      <c r="BI436" s="223">
        <f>IF(N436="nulová",J436,0)</f>
        <v>0</v>
      </c>
      <c r="BJ436" s="19" t="s">
        <v>83</v>
      </c>
      <c r="BK436" s="223">
        <f>ROUND(I436*H436,2)</f>
        <v>0</v>
      </c>
      <c r="BL436" s="19" t="s">
        <v>118</v>
      </c>
      <c r="BM436" s="222" t="s">
        <v>824</v>
      </c>
    </row>
    <row r="437" spans="1:51" s="13" customFormat="1" ht="12">
      <c r="A437" s="13"/>
      <c r="B437" s="235"/>
      <c r="C437" s="236"/>
      <c r="D437" s="226" t="s">
        <v>127</v>
      </c>
      <c r="E437" s="237" t="s">
        <v>19</v>
      </c>
      <c r="F437" s="238" t="s">
        <v>695</v>
      </c>
      <c r="G437" s="236"/>
      <c r="H437" s="239">
        <v>1.01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127</v>
      </c>
      <c r="AU437" s="245" t="s">
        <v>85</v>
      </c>
      <c r="AV437" s="13" t="s">
        <v>85</v>
      </c>
      <c r="AW437" s="13" t="s">
        <v>37</v>
      </c>
      <c r="AX437" s="13" t="s">
        <v>83</v>
      </c>
      <c r="AY437" s="245" t="s">
        <v>113</v>
      </c>
    </row>
    <row r="438" spans="1:65" s="2" customFormat="1" ht="16.5" customHeight="1">
      <c r="A438" s="40"/>
      <c r="B438" s="41"/>
      <c r="C438" s="271" t="s">
        <v>825</v>
      </c>
      <c r="D438" s="271" t="s">
        <v>411</v>
      </c>
      <c r="E438" s="272" t="s">
        <v>826</v>
      </c>
      <c r="F438" s="273" t="s">
        <v>827</v>
      </c>
      <c r="G438" s="274" t="s">
        <v>457</v>
      </c>
      <c r="H438" s="275">
        <v>1.01</v>
      </c>
      <c r="I438" s="276"/>
      <c r="J438" s="277">
        <f>ROUND(I438*H438,2)</f>
        <v>0</v>
      </c>
      <c r="K438" s="273" t="s">
        <v>19</v>
      </c>
      <c r="L438" s="278"/>
      <c r="M438" s="279" t="s">
        <v>19</v>
      </c>
      <c r="N438" s="280" t="s">
        <v>46</v>
      </c>
      <c r="O438" s="86"/>
      <c r="P438" s="220">
        <f>O438*H438</f>
        <v>0</v>
      </c>
      <c r="Q438" s="220">
        <v>0.064</v>
      </c>
      <c r="R438" s="220">
        <f>Q438*H438</f>
        <v>0.06464</v>
      </c>
      <c r="S438" s="220">
        <v>0</v>
      </c>
      <c r="T438" s="221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2" t="s">
        <v>149</v>
      </c>
      <c r="AT438" s="222" t="s">
        <v>411</v>
      </c>
      <c r="AU438" s="222" t="s">
        <v>85</v>
      </c>
      <c r="AY438" s="19" t="s">
        <v>113</v>
      </c>
      <c r="BE438" s="223">
        <f>IF(N438="základní",J438,0)</f>
        <v>0</v>
      </c>
      <c r="BF438" s="223">
        <f>IF(N438="snížená",J438,0)</f>
        <v>0</v>
      </c>
      <c r="BG438" s="223">
        <f>IF(N438="zákl. přenesená",J438,0)</f>
        <v>0</v>
      </c>
      <c r="BH438" s="223">
        <f>IF(N438="sníž. přenesená",J438,0)</f>
        <v>0</v>
      </c>
      <c r="BI438" s="223">
        <f>IF(N438="nulová",J438,0)</f>
        <v>0</v>
      </c>
      <c r="BJ438" s="19" t="s">
        <v>83</v>
      </c>
      <c r="BK438" s="223">
        <f>ROUND(I438*H438,2)</f>
        <v>0</v>
      </c>
      <c r="BL438" s="19" t="s">
        <v>118</v>
      </c>
      <c r="BM438" s="222" t="s">
        <v>828</v>
      </c>
    </row>
    <row r="439" spans="1:51" s="13" customFormat="1" ht="12">
      <c r="A439" s="13"/>
      <c r="B439" s="235"/>
      <c r="C439" s="236"/>
      <c r="D439" s="226" t="s">
        <v>127</v>
      </c>
      <c r="E439" s="237" t="s">
        <v>19</v>
      </c>
      <c r="F439" s="238" t="s">
        <v>695</v>
      </c>
      <c r="G439" s="236"/>
      <c r="H439" s="239">
        <v>1.01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127</v>
      </c>
      <c r="AU439" s="245" t="s">
        <v>85</v>
      </c>
      <c r="AV439" s="13" t="s">
        <v>85</v>
      </c>
      <c r="AW439" s="13" t="s">
        <v>37</v>
      </c>
      <c r="AX439" s="13" t="s">
        <v>83</v>
      </c>
      <c r="AY439" s="245" t="s">
        <v>113</v>
      </c>
    </row>
    <row r="440" spans="1:65" s="2" customFormat="1" ht="44.25" customHeight="1">
      <c r="A440" s="40"/>
      <c r="B440" s="41"/>
      <c r="C440" s="211" t="s">
        <v>829</v>
      </c>
      <c r="D440" s="211" t="s">
        <v>114</v>
      </c>
      <c r="E440" s="212" t="s">
        <v>830</v>
      </c>
      <c r="F440" s="213" t="s">
        <v>831</v>
      </c>
      <c r="G440" s="214" t="s">
        <v>457</v>
      </c>
      <c r="H440" s="215">
        <v>3</v>
      </c>
      <c r="I440" s="216"/>
      <c r="J440" s="217">
        <f>ROUND(I440*H440,2)</f>
        <v>0</v>
      </c>
      <c r="K440" s="213" t="s">
        <v>222</v>
      </c>
      <c r="L440" s="46"/>
      <c r="M440" s="218" t="s">
        <v>19</v>
      </c>
      <c r="N440" s="219" t="s">
        <v>46</v>
      </c>
      <c r="O440" s="86"/>
      <c r="P440" s="220">
        <f>O440*H440</f>
        <v>0</v>
      </c>
      <c r="Q440" s="220">
        <v>0</v>
      </c>
      <c r="R440" s="220">
        <f>Q440*H440</f>
        <v>0</v>
      </c>
      <c r="S440" s="220">
        <v>0</v>
      </c>
      <c r="T440" s="221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2" t="s">
        <v>118</v>
      </c>
      <c r="AT440" s="222" t="s">
        <v>114</v>
      </c>
      <c r="AU440" s="222" t="s">
        <v>85</v>
      </c>
      <c r="AY440" s="19" t="s">
        <v>113</v>
      </c>
      <c r="BE440" s="223">
        <f>IF(N440="základní",J440,0)</f>
        <v>0</v>
      </c>
      <c r="BF440" s="223">
        <f>IF(N440="snížená",J440,0)</f>
        <v>0</v>
      </c>
      <c r="BG440" s="223">
        <f>IF(N440="zákl. přenesená",J440,0)</f>
        <v>0</v>
      </c>
      <c r="BH440" s="223">
        <f>IF(N440="sníž. přenesená",J440,0)</f>
        <v>0</v>
      </c>
      <c r="BI440" s="223">
        <f>IF(N440="nulová",J440,0)</f>
        <v>0</v>
      </c>
      <c r="BJ440" s="19" t="s">
        <v>83</v>
      </c>
      <c r="BK440" s="223">
        <f>ROUND(I440*H440,2)</f>
        <v>0</v>
      </c>
      <c r="BL440" s="19" t="s">
        <v>118</v>
      </c>
      <c r="BM440" s="222" t="s">
        <v>832</v>
      </c>
    </row>
    <row r="441" spans="1:65" s="2" customFormat="1" ht="44.25" customHeight="1">
      <c r="A441" s="40"/>
      <c r="B441" s="41"/>
      <c r="C441" s="211" t="s">
        <v>833</v>
      </c>
      <c r="D441" s="211" t="s">
        <v>114</v>
      </c>
      <c r="E441" s="212" t="s">
        <v>834</v>
      </c>
      <c r="F441" s="213" t="s">
        <v>835</v>
      </c>
      <c r="G441" s="214" t="s">
        <v>457</v>
      </c>
      <c r="H441" s="215">
        <v>9</v>
      </c>
      <c r="I441" s="216"/>
      <c r="J441" s="217">
        <f>ROUND(I441*H441,2)</f>
        <v>0</v>
      </c>
      <c r="K441" s="213" t="s">
        <v>222</v>
      </c>
      <c r="L441" s="46"/>
      <c r="M441" s="218" t="s">
        <v>19</v>
      </c>
      <c r="N441" s="219" t="s">
        <v>46</v>
      </c>
      <c r="O441" s="86"/>
      <c r="P441" s="220">
        <f>O441*H441</f>
        <v>0</v>
      </c>
      <c r="Q441" s="220">
        <v>0</v>
      </c>
      <c r="R441" s="220">
        <f>Q441*H441</f>
        <v>0</v>
      </c>
      <c r="S441" s="220">
        <v>0</v>
      </c>
      <c r="T441" s="221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2" t="s">
        <v>118</v>
      </c>
      <c r="AT441" s="222" t="s">
        <v>114</v>
      </c>
      <c r="AU441" s="222" t="s">
        <v>85</v>
      </c>
      <c r="AY441" s="19" t="s">
        <v>113</v>
      </c>
      <c r="BE441" s="223">
        <f>IF(N441="základní",J441,0)</f>
        <v>0</v>
      </c>
      <c r="BF441" s="223">
        <f>IF(N441="snížená",J441,0)</f>
        <v>0</v>
      </c>
      <c r="BG441" s="223">
        <f>IF(N441="zákl. přenesená",J441,0)</f>
        <v>0</v>
      </c>
      <c r="BH441" s="223">
        <f>IF(N441="sníž. přenesená",J441,0)</f>
        <v>0</v>
      </c>
      <c r="BI441" s="223">
        <f>IF(N441="nulová",J441,0)</f>
        <v>0</v>
      </c>
      <c r="BJ441" s="19" t="s">
        <v>83</v>
      </c>
      <c r="BK441" s="223">
        <f>ROUND(I441*H441,2)</f>
        <v>0</v>
      </c>
      <c r="BL441" s="19" t="s">
        <v>118</v>
      </c>
      <c r="BM441" s="222" t="s">
        <v>836</v>
      </c>
    </row>
    <row r="442" spans="1:65" s="2" customFormat="1" ht="44.25" customHeight="1">
      <c r="A442" s="40"/>
      <c r="B442" s="41"/>
      <c r="C442" s="211" t="s">
        <v>837</v>
      </c>
      <c r="D442" s="211" t="s">
        <v>114</v>
      </c>
      <c r="E442" s="212" t="s">
        <v>838</v>
      </c>
      <c r="F442" s="213" t="s">
        <v>839</v>
      </c>
      <c r="G442" s="214" t="s">
        <v>457</v>
      </c>
      <c r="H442" s="215">
        <v>1</v>
      </c>
      <c r="I442" s="216"/>
      <c r="J442" s="217">
        <f>ROUND(I442*H442,2)</f>
        <v>0</v>
      </c>
      <c r="K442" s="213" t="s">
        <v>222</v>
      </c>
      <c r="L442" s="46"/>
      <c r="M442" s="218" t="s">
        <v>19</v>
      </c>
      <c r="N442" s="219" t="s">
        <v>46</v>
      </c>
      <c r="O442" s="86"/>
      <c r="P442" s="220">
        <f>O442*H442</f>
        <v>0</v>
      </c>
      <c r="Q442" s="220">
        <v>0</v>
      </c>
      <c r="R442" s="220">
        <f>Q442*H442</f>
        <v>0</v>
      </c>
      <c r="S442" s="220">
        <v>0</v>
      </c>
      <c r="T442" s="221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2" t="s">
        <v>118</v>
      </c>
      <c r="AT442" s="222" t="s">
        <v>114</v>
      </c>
      <c r="AU442" s="222" t="s">
        <v>85</v>
      </c>
      <c r="AY442" s="19" t="s">
        <v>113</v>
      </c>
      <c r="BE442" s="223">
        <f>IF(N442="základní",J442,0)</f>
        <v>0</v>
      </c>
      <c r="BF442" s="223">
        <f>IF(N442="snížená",J442,0)</f>
        <v>0</v>
      </c>
      <c r="BG442" s="223">
        <f>IF(N442="zákl. přenesená",J442,0)</f>
        <v>0</v>
      </c>
      <c r="BH442" s="223">
        <f>IF(N442="sníž. přenesená",J442,0)</f>
        <v>0</v>
      </c>
      <c r="BI442" s="223">
        <f>IF(N442="nulová",J442,0)</f>
        <v>0</v>
      </c>
      <c r="BJ442" s="19" t="s">
        <v>83</v>
      </c>
      <c r="BK442" s="223">
        <f>ROUND(I442*H442,2)</f>
        <v>0</v>
      </c>
      <c r="BL442" s="19" t="s">
        <v>118</v>
      </c>
      <c r="BM442" s="222" t="s">
        <v>840</v>
      </c>
    </row>
    <row r="443" spans="1:65" s="2" customFormat="1" ht="21.75" customHeight="1">
      <c r="A443" s="40"/>
      <c r="B443" s="41"/>
      <c r="C443" s="271" t="s">
        <v>841</v>
      </c>
      <c r="D443" s="271" t="s">
        <v>411</v>
      </c>
      <c r="E443" s="272" t="s">
        <v>842</v>
      </c>
      <c r="F443" s="273" t="s">
        <v>843</v>
      </c>
      <c r="G443" s="274" t="s">
        <v>457</v>
      </c>
      <c r="H443" s="275">
        <v>1.01</v>
      </c>
      <c r="I443" s="276"/>
      <c r="J443" s="277">
        <f>ROUND(I443*H443,2)</f>
        <v>0</v>
      </c>
      <c r="K443" s="273" t="s">
        <v>19</v>
      </c>
      <c r="L443" s="278"/>
      <c r="M443" s="279" t="s">
        <v>19</v>
      </c>
      <c r="N443" s="280" t="s">
        <v>46</v>
      </c>
      <c r="O443" s="86"/>
      <c r="P443" s="220">
        <f>O443*H443</f>
        <v>0</v>
      </c>
      <c r="Q443" s="220">
        <v>0.322</v>
      </c>
      <c r="R443" s="220">
        <f>Q443*H443</f>
        <v>0.32522</v>
      </c>
      <c r="S443" s="220">
        <v>0</v>
      </c>
      <c r="T443" s="221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2" t="s">
        <v>149</v>
      </c>
      <c r="AT443" s="222" t="s">
        <v>411</v>
      </c>
      <c r="AU443" s="222" t="s">
        <v>85</v>
      </c>
      <c r="AY443" s="19" t="s">
        <v>113</v>
      </c>
      <c r="BE443" s="223">
        <f>IF(N443="základní",J443,0)</f>
        <v>0</v>
      </c>
      <c r="BF443" s="223">
        <f>IF(N443="snížená",J443,0)</f>
        <v>0</v>
      </c>
      <c r="BG443" s="223">
        <f>IF(N443="zákl. přenesená",J443,0)</f>
        <v>0</v>
      </c>
      <c r="BH443" s="223">
        <f>IF(N443="sníž. přenesená",J443,0)</f>
        <v>0</v>
      </c>
      <c r="BI443" s="223">
        <f>IF(N443="nulová",J443,0)</f>
        <v>0</v>
      </c>
      <c r="BJ443" s="19" t="s">
        <v>83</v>
      </c>
      <c r="BK443" s="223">
        <f>ROUND(I443*H443,2)</f>
        <v>0</v>
      </c>
      <c r="BL443" s="19" t="s">
        <v>118</v>
      </c>
      <c r="BM443" s="222" t="s">
        <v>844</v>
      </c>
    </row>
    <row r="444" spans="1:51" s="13" customFormat="1" ht="12">
      <c r="A444" s="13"/>
      <c r="B444" s="235"/>
      <c r="C444" s="236"/>
      <c r="D444" s="226" t="s">
        <v>127</v>
      </c>
      <c r="E444" s="237" t="s">
        <v>19</v>
      </c>
      <c r="F444" s="238" t="s">
        <v>631</v>
      </c>
      <c r="G444" s="236"/>
      <c r="H444" s="239">
        <v>1.01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127</v>
      </c>
      <c r="AU444" s="245" t="s">
        <v>85</v>
      </c>
      <c r="AV444" s="13" t="s">
        <v>85</v>
      </c>
      <c r="AW444" s="13" t="s">
        <v>37</v>
      </c>
      <c r="AX444" s="13" t="s">
        <v>83</v>
      </c>
      <c r="AY444" s="245" t="s">
        <v>113</v>
      </c>
    </row>
    <row r="445" spans="1:65" s="2" customFormat="1" ht="44.25" customHeight="1">
      <c r="A445" s="40"/>
      <c r="B445" s="41"/>
      <c r="C445" s="211" t="s">
        <v>845</v>
      </c>
      <c r="D445" s="211" t="s">
        <v>114</v>
      </c>
      <c r="E445" s="212" t="s">
        <v>846</v>
      </c>
      <c r="F445" s="213" t="s">
        <v>847</v>
      </c>
      <c r="G445" s="214" t="s">
        <v>457</v>
      </c>
      <c r="H445" s="215">
        <v>1</v>
      </c>
      <c r="I445" s="216"/>
      <c r="J445" s="217">
        <f>ROUND(I445*H445,2)</f>
        <v>0</v>
      </c>
      <c r="K445" s="213" t="s">
        <v>222</v>
      </c>
      <c r="L445" s="46"/>
      <c r="M445" s="218" t="s">
        <v>19</v>
      </c>
      <c r="N445" s="219" t="s">
        <v>46</v>
      </c>
      <c r="O445" s="86"/>
      <c r="P445" s="220">
        <f>O445*H445</f>
        <v>0</v>
      </c>
      <c r="Q445" s="220">
        <v>0</v>
      </c>
      <c r="R445" s="220">
        <f>Q445*H445</f>
        <v>0</v>
      </c>
      <c r="S445" s="220">
        <v>0</v>
      </c>
      <c r="T445" s="221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2" t="s">
        <v>118</v>
      </c>
      <c r="AT445" s="222" t="s">
        <v>114</v>
      </c>
      <c r="AU445" s="222" t="s">
        <v>85</v>
      </c>
      <c r="AY445" s="19" t="s">
        <v>113</v>
      </c>
      <c r="BE445" s="223">
        <f>IF(N445="základní",J445,0)</f>
        <v>0</v>
      </c>
      <c r="BF445" s="223">
        <f>IF(N445="snížená",J445,0)</f>
        <v>0</v>
      </c>
      <c r="BG445" s="223">
        <f>IF(N445="zákl. přenesená",J445,0)</f>
        <v>0</v>
      </c>
      <c r="BH445" s="223">
        <f>IF(N445="sníž. přenesená",J445,0)</f>
        <v>0</v>
      </c>
      <c r="BI445" s="223">
        <f>IF(N445="nulová",J445,0)</f>
        <v>0</v>
      </c>
      <c r="BJ445" s="19" t="s">
        <v>83</v>
      </c>
      <c r="BK445" s="223">
        <f>ROUND(I445*H445,2)</f>
        <v>0</v>
      </c>
      <c r="BL445" s="19" t="s">
        <v>118</v>
      </c>
      <c r="BM445" s="222" t="s">
        <v>848</v>
      </c>
    </row>
    <row r="446" spans="1:65" s="2" customFormat="1" ht="21.75" customHeight="1">
      <c r="A446" s="40"/>
      <c r="B446" s="41"/>
      <c r="C446" s="271" t="s">
        <v>849</v>
      </c>
      <c r="D446" s="271" t="s">
        <v>411</v>
      </c>
      <c r="E446" s="272" t="s">
        <v>850</v>
      </c>
      <c r="F446" s="273" t="s">
        <v>851</v>
      </c>
      <c r="G446" s="274" t="s">
        <v>457</v>
      </c>
      <c r="H446" s="275">
        <v>65.28</v>
      </c>
      <c r="I446" s="276"/>
      <c r="J446" s="277">
        <f>ROUND(I446*H446,2)</f>
        <v>0</v>
      </c>
      <c r="K446" s="273" t="s">
        <v>19</v>
      </c>
      <c r="L446" s="278"/>
      <c r="M446" s="279" t="s">
        <v>19</v>
      </c>
      <c r="N446" s="280" t="s">
        <v>46</v>
      </c>
      <c r="O446" s="86"/>
      <c r="P446" s="220">
        <f>O446*H446</f>
        <v>0</v>
      </c>
      <c r="Q446" s="220">
        <v>0.0014</v>
      </c>
      <c r="R446" s="220">
        <f>Q446*H446</f>
        <v>0.091392</v>
      </c>
      <c r="S446" s="220">
        <v>0</v>
      </c>
      <c r="T446" s="221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2" t="s">
        <v>149</v>
      </c>
      <c r="AT446" s="222" t="s">
        <v>411</v>
      </c>
      <c r="AU446" s="222" t="s">
        <v>85</v>
      </c>
      <c r="AY446" s="19" t="s">
        <v>113</v>
      </c>
      <c r="BE446" s="223">
        <f>IF(N446="základní",J446,0)</f>
        <v>0</v>
      </c>
      <c r="BF446" s="223">
        <f>IF(N446="snížená",J446,0)</f>
        <v>0</v>
      </c>
      <c r="BG446" s="223">
        <f>IF(N446="zákl. přenesená",J446,0)</f>
        <v>0</v>
      </c>
      <c r="BH446" s="223">
        <f>IF(N446="sníž. přenesená",J446,0)</f>
        <v>0</v>
      </c>
      <c r="BI446" s="223">
        <f>IF(N446="nulová",J446,0)</f>
        <v>0</v>
      </c>
      <c r="BJ446" s="19" t="s">
        <v>83</v>
      </c>
      <c r="BK446" s="223">
        <f>ROUND(I446*H446,2)</f>
        <v>0</v>
      </c>
      <c r="BL446" s="19" t="s">
        <v>118</v>
      </c>
      <c r="BM446" s="222" t="s">
        <v>852</v>
      </c>
    </row>
    <row r="447" spans="1:51" s="13" customFormat="1" ht="12">
      <c r="A447" s="13"/>
      <c r="B447" s="235"/>
      <c r="C447" s="236"/>
      <c r="D447" s="226" t="s">
        <v>127</v>
      </c>
      <c r="E447" s="237" t="s">
        <v>19</v>
      </c>
      <c r="F447" s="238" t="s">
        <v>853</v>
      </c>
      <c r="G447" s="236"/>
      <c r="H447" s="239">
        <v>65.28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127</v>
      </c>
      <c r="AU447" s="245" t="s">
        <v>85</v>
      </c>
      <c r="AV447" s="13" t="s">
        <v>85</v>
      </c>
      <c r="AW447" s="13" t="s">
        <v>37</v>
      </c>
      <c r="AX447" s="13" t="s">
        <v>83</v>
      </c>
      <c r="AY447" s="245" t="s">
        <v>113</v>
      </c>
    </row>
    <row r="448" spans="1:65" s="2" customFormat="1" ht="44.25" customHeight="1">
      <c r="A448" s="40"/>
      <c r="B448" s="41"/>
      <c r="C448" s="211" t="s">
        <v>854</v>
      </c>
      <c r="D448" s="211" t="s">
        <v>114</v>
      </c>
      <c r="E448" s="212" t="s">
        <v>855</v>
      </c>
      <c r="F448" s="213" t="s">
        <v>856</v>
      </c>
      <c r="G448" s="214" t="s">
        <v>457</v>
      </c>
      <c r="H448" s="215">
        <v>1</v>
      </c>
      <c r="I448" s="216"/>
      <c r="J448" s="217">
        <f>ROUND(I448*H448,2)</f>
        <v>0</v>
      </c>
      <c r="K448" s="213" t="s">
        <v>222</v>
      </c>
      <c r="L448" s="46"/>
      <c r="M448" s="218" t="s">
        <v>19</v>
      </c>
      <c r="N448" s="219" t="s">
        <v>46</v>
      </c>
      <c r="O448" s="86"/>
      <c r="P448" s="220">
        <f>O448*H448</f>
        <v>0</v>
      </c>
      <c r="Q448" s="220">
        <v>0.00162</v>
      </c>
      <c r="R448" s="220">
        <f>Q448*H448</f>
        <v>0.00162</v>
      </c>
      <c r="S448" s="220">
        <v>0</v>
      </c>
      <c r="T448" s="221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2" t="s">
        <v>118</v>
      </c>
      <c r="AT448" s="222" t="s">
        <v>114</v>
      </c>
      <c r="AU448" s="222" t="s">
        <v>85</v>
      </c>
      <c r="AY448" s="19" t="s">
        <v>113</v>
      </c>
      <c r="BE448" s="223">
        <f>IF(N448="základní",J448,0)</f>
        <v>0</v>
      </c>
      <c r="BF448" s="223">
        <f>IF(N448="snížená",J448,0)</f>
        <v>0</v>
      </c>
      <c r="BG448" s="223">
        <f>IF(N448="zákl. přenesená",J448,0)</f>
        <v>0</v>
      </c>
      <c r="BH448" s="223">
        <f>IF(N448="sníž. přenesená",J448,0)</f>
        <v>0</v>
      </c>
      <c r="BI448" s="223">
        <f>IF(N448="nulová",J448,0)</f>
        <v>0</v>
      </c>
      <c r="BJ448" s="19" t="s">
        <v>83</v>
      </c>
      <c r="BK448" s="223">
        <f>ROUND(I448*H448,2)</f>
        <v>0</v>
      </c>
      <c r="BL448" s="19" t="s">
        <v>118</v>
      </c>
      <c r="BM448" s="222" t="s">
        <v>857</v>
      </c>
    </row>
    <row r="449" spans="1:65" s="2" customFormat="1" ht="33" customHeight="1">
      <c r="A449" s="40"/>
      <c r="B449" s="41"/>
      <c r="C449" s="211" t="s">
        <v>858</v>
      </c>
      <c r="D449" s="211" t="s">
        <v>114</v>
      </c>
      <c r="E449" s="212" t="s">
        <v>859</v>
      </c>
      <c r="F449" s="213" t="s">
        <v>860</v>
      </c>
      <c r="G449" s="214" t="s">
        <v>457</v>
      </c>
      <c r="H449" s="215">
        <v>2</v>
      </c>
      <c r="I449" s="216"/>
      <c r="J449" s="217">
        <f>ROUND(I449*H449,2)</f>
        <v>0</v>
      </c>
      <c r="K449" s="213" t="s">
        <v>222</v>
      </c>
      <c r="L449" s="46"/>
      <c r="M449" s="218" t="s">
        <v>19</v>
      </c>
      <c r="N449" s="219" t="s">
        <v>46</v>
      </c>
      <c r="O449" s="86"/>
      <c r="P449" s="220">
        <f>O449*H449</f>
        <v>0</v>
      </c>
      <c r="Q449" s="220">
        <v>0.00162</v>
      </c>
      <c r="R449" s="220">
        <f>Q449*H449</f>
        <v>0.00324</v>
      </c>
      <c r="S449" s="220">
        <v>0</v>
      </c>
      <c r="T449" s="221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2" t="s">
        <v>118</v>
      </c>
      <c r="AT449" s="222" t="s">
        <v>114</v>
      </c>
      <c r="AU449" s="222" t="s">
        <v>85</v>
      </c>
      <c r="AY449" s="19" t="s">
        <v>113</v>
      </c>
      <c r="BE449" s="223">
        <f>IF(N449="základní",J449,0)</f>
        <v>0</v>
      </c>
      <c r="BF449" s="223">
        <f>IF(N449="snížená",J449,0)</f>
        <v>0</v>
      </c>
      <c r="BG449" s="223">
        <f>IF(N449="zákl. přenesená",J449,0)</f>
        <v>0</v>
      </c>
      <c r="BH449" s="223">
        <f>IF(N449="sníž. přenesená",J449,0)</f>
        <v>0</v>
      </c>
      <c r="BI449" s="223">
        <f>IF(N449="nulová",J449,0)</f>
        <v>0</v>
      </c>
      <c r="BJ449" s="19" t="s">
        <v>83</v>
      </c>
      <c r="BK449" s="223">
        <f>ROUND(I449*H449,2)</f>
        <v>0</v>
      </c>
      <c r="BL449" s="19" t="s">
        <v>118</v>
      </c>
      <c r="BM449" s="222" t="s">
        <v>861</v>
      </c>
    </row>
    <row r="450" spans="1:65" s="2" customFormat="1" ht="16.5" customHeight="1">
      <c r="A450" s="40"/>
      <c r="B450" s="41"/>
      <c r="C450" s="271" t="s">
        <v>862</v>
      </c>
      <c r="D450" s="271" t="s">
        <v>411</v>
      </c>
      <c r="E450" s="272" t="s">
        <v>863</v>
      </c>
      <c r="F450" s="273" t="s">
        <v>864</v>
      </c>
      <c r="G450" s="274" t="s">
        <v>457</v>
      </c>
      <c r="H450" s="275">
        <v>3.03</v>
      </c>
      <c r="I450" s="276"/>
      <c r="J450" s="277">
        <f>ROUND(I450*H450,2)</f>
        <v>0</v>
      </c>
      <c r="K450" s="273" t="s">
        <v>222</v>
      </c>
      <c r="L450" s="278"/>
      <c r="M450" s="279" t="s">
        <v>19</v>
      </c>
      <c r="N450" s="280" t="s">
        <v>46</v>
      </c>
      <c r="O450" s="86"/>
      <c r="P450" s="220">
        <f>O450*H450</f>
        <v>0</v>
      </c>
      <c r="Q450" s="220">
        <v>0.018</v>
      </c>
      <c r="R450" s="220">
        <f>Q450*H450</f>
        <v>0.05453999999999999</v>
      </c>
      <c r="S450" s="220">
        <v>0</v>
      </c>
      <c r="T450" s="221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2" t="s">
        <v>149</v>
      </c>
      <c r="AT450" s="222" t="s">
        <v>411</v>
      </c>
      <c r="AU450" s="222" t="s">
        <v>85</v>
      </c>
      <c r="AY450" s="19" t="s">
        <v>113</v>
      </c>
      <c r="BE450" s="223">
        <f>IF(N450="základní",J450,0)</f>
        <v>0</v>
      </c>
      <c r="BF450" s="223">
        <f>IF(N450="snížená",J450,0)</f>
        <v>0</v>
      </c>
      <c r="BG450" s="223">
        <f>IF(N450="zákl. přenesená",J450,0)</f>
        <v>0</v>
      </c>
      <c r="BH450" s="223">
        <f>IF(N450="sníž. přenesená",J450,0)</f>
        <v>0</v>
      </c>
      <c r="BI450" s="223">
        <f>IF(N450="nulová",J450,0)</f>
        <v>0</v>
      </c>
      <c r="BJ450" s="19" t="s">
        <v>83</v>
      </c>
      <c r="BK450" s="223">
        <f>ROUND(I450*H450,2)</f>
        <v>0</v>
      </c>
      <c r="BL450" s="19" t="s">
        <v>118</v>
      </c>
      <c r="BM450" s="222" t="s">
        <v>865</v>
      </c>
    </row>
    <row r="451" spans="1:51" s="13" customFormat="1" ht="12">
      <c r="A451" s="13"/>
      <c r="B451" s="235"/>
      <c r="C451" s="236"/>
      <c r="D451" s="226" t="s">
        <v>127</v>
      </c>
      <c r="E451" s="237" t="s">
        <v>19</v>
      </c>
      <c r="F451" s="238" t="s">
        <v>866</v>
      </c>
      <c r="G451" s="236"/>
      <c r="H451" s="239">
        <v>3.03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127</v>
      </c>
      <c r="AU451" s="245" t="s">
        <v>85</v>
      </c>
      <c r="AV451" s="13" t="s">
        <v>85</v>
      </c>
      <c r="AW451" s="13" t="s">
        <v>37</v>
      </c>
      <c r="AX451" s="13" t="s">
        <v>83</v>
      </c>
      <c r="AY451" s="245" t="s">
        <v>113</v>
      </c>
    </row>
    <row r="452" spans="1:65" s="2" customFormat="1" ht="16.5" customHeight="1">
      <c r="A452" s="40"/>
      <c r="B452" s="41"/>
      <c r="C452" s="271" t="s">
        <v>867</v>
      </c>
      <c r="D452" s="271" t="s">
        <v>411</v>
      </c>
      <c r="E452" s="272" t="s">
        <v>868</v>
      </c>
      <c r="F452" s="273" t="s">
        <v>869</v>
      </c>
      <c r="G452" s="274" t="s">
        <v>457</v>
      </c>
      <c r="H452" s="275">
        <v>2.02</v>
      </c>
      <c r="I452" s="276"/>
      <c r="J452" s="277">
        <f>ROUND(I452*H452,2)</f>
        <v>0</v>
      </c>
      <c r="K452" s="273" t="s">
        <v>19</v>
      </c>
      <c r="L452" s="278"/>
      <c r="M452" s="279" t="s">
        <v>19</v>
      </c>
      <c r="N452" s="280" t="s">
        <v>46</v>
      </c>
      <c r="O452" s="86"/>
      <c r="P452" s="220">
        <f>O452*H452</f>
        <v>0</v>
      </c>
      <c r="Q452" s="220">
        <v>0</v>
      </c>
      <c r="R452" s="220">
        <f>Q452*H452</f>
        <v>0</v>
      </c>
      <c r="S452" s="220">
        <v>0</v>
      </c>
      <c r="T452" s="221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2" t="s">
        <v>149</v>
      </c>
      <c r="AT452" s="222" t="s">
        <v>411</v>
      </c>
      <c r="AU452" s="222" t="s">
        <v>85</v>
      </c>
      <c r="AY452" s="19" t="s">
        <v>113</v>
      </c>
      <c r="BE452" s="223">
        <f>IF(N452="základní",J452,0)</f>
        <v>0</v>
      </c>
      <c r="BF452" s="223">
        <f>IF(N452="snížená",J452,0)</f>
        <v>0</v>
      </c>
      <c r="BG452" s="223">
        <f>IF(N452="zákl. přenesená",J452,0)</f>
        <v>0</v>
      </c>
      <c r="BH452" s="223">
        <f>IF(N452="sníž. přenesená",J452,0)</f>
        <v>0</v>
      </c>
      <c r="BI452" s="223">
        <f>IF(N452="nulová",J452,0)</f>
        <v>0</v>
      </c>
      <c r="BJ452" s="19" t="s">
        <v>83</v>
      </c>
      <c r="BK452" s="223">
        <f>ROUND(I452*H452,2)</f>
        <v>0</v>
      </c>
      <c r="BL452" s="19" t="s">
        <v>118</v>
      </c>
      <c r="BM452" s="222" t="s">
        <v>870</v>
      </c>
    </row>
    <row r="453" spans="1:51" s="13" customFormat="1" ht="12">
      <c r="A453" s="13"/>
      <c r="B453" s="235"/>
      <c r="C453" s="236"/>
      <c r="D453" s="226" t="s">
        <v>127</v>
      </c>
      <c r="E453" s="237" t="s">
        <v>19</v>
      </c>
      <c r="F453" s="238" t="s">
        <v>704</v>
      </c>
      <c r="G453" s="236"/>
      <c r="H453" s="239">
        <v>2.02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127</v>
      </c>
      <c r="AU453" s="245" t="s">
        <v>85</v>
      </c>
      <c r="AV453" s="13" t="s">
        <v>85</v>
      </c>
      <c r="AW453" s="13" t="s">
        <v>37</v>
      </c>
      <c r="AX453" s="13" t="s">
        <v>83</v>
      </c>
      <c r="AY453" s="245" t="s">
        <v>113</v>
      </c>
    </row>
    <row r="454" spans="1:65" s="2" customFormat="1" ht="33" customHeight="1">
      <c r="A454" s="40"/>
      <c r="B454" s="41"/>
      <c r="C454" s="211" t="s">
        <v>871</v>
      </c>
      <c r="D454" s="211" t="s">
        <v>114</v>
      </c>
      <c r="E454" s="212" t="s">
        <v>872</v>
      </c>
      <c r="F454" s="213" t="s">
        <v>873</v>
      </c>
      <c r="G454" s="214" t="s">
        <v>457</v>
      </c>
      <c r="H454" s="215">
        <v>1</v>
      </c>
      <c r="I454" s="216"/>
      <c r="J454" s="217">
        <f>ROUND(I454*H454,2)</f>
        <v>0</v>
      </c>
      <c r="K454" s="213" t="s">
        <v>222</v>
      </c>
      <c r="L454" s="46"/>
      <c r="M454" s="218" t="s">
        <v>19</v>
      </c>
      <c r="N454" s="219" t="s">
        <v>46</v>
      </c>
      <c r="O454" s="86"/>
      <c r="P454" s="220">
        <f>O454*H454</f>
        <v>0</v>
      </c>
      <c r="Q454" s="220">
        <v>0.00296</v>
      </c>
      <c r="R454" s="220">
        <f>Q454*H454</f>
        <v>0.00296</v>
      </c>
      <c r="S454" s="220">
        <v>0</v>
      </c>
      <c r="T454" s="221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2" t="s">
        <v>118</v>
      </c>
      <c r="AT454" s="222" t="s">
        <v>114</v>
      </c>
      <c r="AU454" s="222" t="s">
        <v>85</v>
      </c>
      <c r="AY454" s="19" t="s">
        <v>113</v>
      </c>
      <c r="BE454" s="223">
        <f>IF(N454="základní",J454,0)</f>
        <v>0</v>
      </c>
      <c r="BF454" s="223">
        <f>IF(N454="snížená",J454,0)</f>
        <v>0</v>
      </c>
      <c r="BG454" s="223">
        <f>IF(N454="zákl. přenesená",J454,0)</f>
        <v>0</v>
      </c>
      <c r="BH454" s="223">
        <f>IF(N454="sníž. přenesená",J454,0)</f>
        <v>0</v>
      </c>
      <c r="BI454" s="223">
        <f>IF(N454="nulová",J454,0)</f>
        <v>0</v>
      </c>
      <c r="BJ454" s="19" t="s">
        <v>83</v>
      </c>
      <c r="BK454" s="223">
        <f>ROUND(I454*H454,2)</f>
        <v>0</v>
      </c>
      <c r="BL454" s="19" t="s">
        <v>118</v>
      </c>
      <c r="BM454" s="222" t="s">
        <v>874</v>
      </c>
    </row>
    <row r="455" spans="1:51" s="12" customFormat="1" ht="12">
      <c r="A455" s="12"/>
      <c r="B455" s="224"/>
      <c r="C455" s="225"/>
      <c r="D455" s="226" t="s">
        <v>127</v>
      </c>
      <c r="E455" s="227" t="s">
        <v>19</v>
      </c>
      <c r="F455" s="228" t="s">
        <v>875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234" t="s">
        <v>127</v>
      </c>
      <c r="AU455" s="234" t="s">
        <v>85</v>
      </c>
      <c r="AV455" s="12" t="s">
        <v>83</v>
      </c>
      <c r="AW455" s="12" t="s">
        <v>37</v>
      </c>
      <c r="AX455" s="12" t="s">
        <v>75</v>
      </c>
      <c r="AY455" s="234" t="s">
        <v>113</v>
      </c>
    </row>
    <row r="456" spans="1:51" s="13" customFormat="1" ht="12">
      <c r="A456" s="13"/>
      <c r="B456" s="235"/>
      <c r="C456" s="236"/>
      <c r="D456" s="226" t="s">
        <v>127</v>
      </c>
      <c r="E456" s="237" t="s">
        <v>19</v>
      </c>
      <c r="F456" s="238" t="s">
        <v>130</v>
      </c>
      <c r="G456" s="236"/>
      <c r="H456" s="239">
        <v>1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127</v>
      </c>
      <c r="AU456" s="245" t="s">
        <v>85</v>
      </c>
      <c r="AV456" s="13" t="s">
        <v>85</v>
      </c>
      <c r="AW456" s="13" t="s">
        <v>37</v>
      </c>
      <c r="AX456" s="13" t="s">
        <v>83</v>
      </c>
      <c r="AY456" s="245" t="s">
        <v>113</v>
      </c>
    </row>
    <row r="457" spans="1:65" s="2" customFormat="1" ht="16.5" customHeight="1">
      <c r="A457" s="40"/>
      <c r="B457" s="41"/>
      <c r="C457" s="271" t="s">
        <v>876</v>
      </c>
      <c r="D457" s="271" t="s">
        <v>411</v>
      </c>
      <c r="E457" s="272" t="s">
        <v>877</v>
      </c>
      <c r="F457" s="273" t="s">
        <v>878</v>
      </c>
      <c r="G457" s="274" t="s">
        <v>457</v>
      </c>
      <c r="H457" s="275">
        <v>1.01</v>
      </c>
      <c r="I457" s="276"/>
      <c r="J457" s="277">
        <f>ROUND(I457*H457,2)</f>
        <v>0</v>
      </c>
      <c r="K457" s="273" t="s">
        <v>222</v>
      </c>
      <c r="L457" s="278"/>
      <c r="M457" s="279" t="s">
        <v>19</v>
      </c>
      <c r="N457" s="280" t="s">
        <v>46</v>
      </c>
      <c r="O457" s="86"/>
      <c r="P457" s="220">
        <f>O457*H457</f>
        <v>0</v>
      </c>
      <c r="Q457" s="220">
        <v>0.046</v>
      </c>
      <c r="R457" s="220">
        <f>Q457*H457</f>
        <v>0.04646</v>
      </c>
      <c r="S457" s="220">
        <v>0</v>
      </c>
      <c r="T457" s="221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2" t="s">
        <v>149</v>
      </c>
      <c r="AT457" s="222" t="s">
        <v>411</v>
      </c>
      <c r="AU457" s="222" t="s">
        <v>85</v>
      </c>
      <c r="AY457" s="19" t="s">
        <v>113</v>
      </c>
      <c r="BE457" s="223">
        <f>IF(N457="základní",J457,0)</f>
        <v>0</v>
      </c>
      <c r="BF457" s="223">
        <f>IF(N457="snížená",J457,0)</f>
        <v>0</v>
      </c>
      <c r="BG457" s="223">
        <f>IF(N457="zákl. přenesená",J457,0)</f>
        <v>0</v>
      </c>
      <c r="BH457" s="223">
        <f>IF(N457="sníž. přenesená",J457,0)</f>
        <v>0</v>
      </c>
      <c r="BI457" s="223">
        <f>IF(N457="nulová",J457,0)</f>
        <v>0</v>
      </c>
      <c r="BJ457" s="19" t="s">
        <v>83</v>
      </c>
      <c r="BK457" s="223">
        <f>ROUND(I457*H457,2)</f>
        <v>0</v>
      </c>
      <c r="BL457" s="19" t="s">
        <v>118</v>
      </c>
      <c r="BM457" s="222" t="s">
        <v>879</v>
      </c>
    </row>
    <row r="458" spans="1:51" s="13" customFormat="1" ht="12">
      <c r="A458" s="13"/>
      <c r="B458" s="235"/>
      <c r="C458" s="236"/>
      <c r="D458" s="226" t="s">
        <v>127</v>
      </c>
      <c r="E458" s="237" t="s">
        <v>19</v>
      </c>
      <c r="F458" s="238" t="s">
        <v>695</v>
      </c>
      <c r="G458" s="236"/>
      <c r="H458" s="239">
        <v>1.01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127</v>
      </c>
      <c r="AU458" s="245" t="s">
        <v>85</v>
      </c>
      <c r="AV458" s="13" t="s">
        <v>85</v>
      </c>
      <c r="AW458" s="13" t="s">
        <v>37</v>
      </c>
      <c r="AX458" s="13" t="s">
        <v>83</v>
      </c>
      <c r="AY458" s="245" t="s">
        <v>113</v>
      </c>
    </row>
    <row r="459" spans="1:65" s="2" customFormat="1" ht="21.75" customHeight="1">
      <c r="A459" s="40"/>
      <c r="B459" s="41"/>
      <c r="C459" s="271" t="s">
        <v>880</v>
      </c>
      <c r="D459" s="271" t="s">
        <v>411</v>
      </c>
      <c r="E459" s="272" t="s">
        <v>881</v>
      </c>
      <c r="F459" s="273" t="s">
        <v>882</v>
      </c>
      <c r="G459" s="274" t="s">
        <v>457</v>
      </c>
      <c r="H459" s="275">
        <v>1.01</v>
      </c>
      <c r="I459" s="276"/>
      <c r="J459" s="277">
        <f>ROUND(I459*H459,2)</f>
        <v>0</v>
      </c>
      <c r="K459" s="273" t="s">
        <v>19</v>
      </c>
      <c r="L459" s="278"/>
      <c r="M459" s="279" t="s">
        <v>19</v>
      </c>
      <c r="N459" s="280" t="s">
        <v>46</v>
      </c>
      <c r="O459" s="86"/>
      <c r="P459" s="220">
        <f>O459*H459</f>
        <v>0</v>
      </c>
      <c r="Q459" s="220">
        <v>0</v>
      </c>
      <c r="R459" s="220">
        <f>Q459*H459</f>
        <v>0</v>
      </c>
      <c r="S459" s="220">
        <v>0</v>
      </c>
      <c r="T459" s="221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2" t="s">
        <v>149</v>
      </c>
      <c r="AT459" s="222" t="s">
        <v>411</v>
      </c>
      <c r="AU459" s="222" t="s">
        <v>85</v>
      </c>
      <c r="AY459" s="19" t="s">
        <v>113</v>
      </c>
      <c r="BE459" s="223">
        <f>IF(N459="základní",J459,0)</f>
        <v>0</v>
      </c>
      <c r="BF459" s="223">
        <f>IF(N459="snížená",J459,0)</f>
        <v>0</v>
      </c>
      <c r="BG459" s="223">
        <f>IF(N459="zákl. přenesená",J459,0)</f>
        <v>0</v>
      </c>
      <c r="BH459" s="223">
        <f>IF(N459="sníž. přenesená",J459,0)</f>
        <v>0</v>
      </c>
      <c r="BI459" s="223">
        <f>IF(N459="nulová",J459,0)</f>
        <v>0</v>
      </c>
      <c r="BJ459" s="19" t="s">
        <v>83</v>
      </c>
      <c r="BK459" s="223">
        <f>ROUND(I459*H459,2)</f>
        <v>0</v>
      </c>
      <c r="BL459" s="19" t="s">
        <v>118</v>
      </c>
      <c r="BM459" s="222" t="s">
        <v>883</v>
      </c>
    </row>
    <row r="460" spans="1:51" s="13" customFormat="1" ht="12">
      <c r="A460" s="13"/>
      <c r="B460" s="235"/>
      <c r="C460" s="236"/>
      <c r="D460" s="226" t="s">
        <v>127</v>
      </c>
      <c r="E460" s="237" t="s">
        <v>19</v>
      </c>
      <c r="F460" s="238" t="s">
        <v>631</v>
      </c>
      <c r="G460" s="236"/>
      <c r="H460" s="239">
        <v>1.01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127</v>
      </c>
      <c r="AU460" s="245" t="s">
        <v>85</v>
      </c>
      <c r="AV460" s="13" t="s">
        <v>85</v>
      </c>
      <c r="AW460" s="13" t="s">
        <v>37</v>
      </c>
      <c r="AX460" s="13" t="s">
        <v>75</v>
      </c>
      <c r="AY460" s="245" t="s">
        <v>113</v>
      </c>
    </row>
    <row r="461" spans="1:65" s="2" customFormat="1" ht="16.5" customHeight="1">
      <c r="A461" s="40"/>
      <c r="B461" s="41"/>
      <c r="C461" s="211" t="s">
        <v>884</v>
      </c>
      <c r="D461" s="211" t="s">
        <v>114</v>
      </c>
      <c r="E461" s="212" t="s">
        <v>885</v>
      </c>
      <c r="F461" s="213" t="s">
        <v>886</v>
      </c>
      <c r="G461" s="214" t="s">
        <v>457</v>
      </c>
      <c r="H461" s="215">
        <v>1</v>
      </c>
      <c r="I461" s="216"/>
      <c r="J461" s="217">
        <f>ROUND(I461*H461,2)</f>
        <v>0</v>
      </c>
      <c r="K461" s="213" t="s">
        <v>222</v>
      </c>
      <c r="L461" s="46"/>
      <c r="M461" s="218" t="s">
        <v>19</v>
      </c>
      <c r="N461" s="219" t="s">
        <v>46</v>
      </c>
      <c r="O461" s="86"/>
      <c r="P461" s="220">
        <f>O461*H461</f>
        <v>0</v>
      </c>
      <c r="Q461" s="220">
        <v>0.12303</v>
      </c>
      <c r="R461" s="220">
        <f>Q461*H461</f>
        <v>0.12303</v>
      </c>
      <c r="S461" s="220">
        <v>0</v>
      </c>
      <c r="T461" s="221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2" t="s">
        <v>118</v>
      </c>
      <c r="AT461" s="222" t="s">
        <v>114</v>
      </c>
      <c r="AU461" s="222" t="s">
        <v>85</v>
      </c>
      <c r="AY461" s="19" t="s">
        <v>113</v>
      </c>
      <c r="BE461" s="223">
        <f>IF(N461="základní",J461,0)</f>
        <v>0</v>
      </c>
      <c r="BF461" s="223">
        <f>IF(N461="snížená",J461,0)</f>
        <v>0</v>
      </c>
      <c r="BG461" s="223">
        <f>IF(N461="zákl. přenesená",J461,0)</f>
        <v>0</v>
      </c>
      <c r="BH461" s="223">
        <f>IF(N461="sníž. přenesená",J461,0)</f>
        <v>0</v>
      </c>
      <c r="BI461" s="223">
        <f>IF(N461="nulová",J461,0)</f>
        <v>0</v>
      </c>
      <c r="BJ461" s="19" t="s">
        <v>83</v>
      </c>
      <c r="BK461" s="223">
        <f>ROUND(I461*H461,2)</f>
        <v>0</v>
      </c>
      <c r="BL461" s="19" t="s">
        <v>118</v>
      </c>
      <c r="BM461" s="222" t="s">
        <v>887</v>
      </c>
    </row>
    <row r="462" spans="1:65" s="2" customFormat="1" ht="16.5" customHeight="1">
      <c r="A462" s="40"/>
      <c r="B462" s="41"/>
      <c r="C462" s="271" t="s">
        <v>888</v>
      </c>
      <c r="D462" s="271" t="s">
        <v>411</v>
      </c>
      <c r="E462" s="272" t="s">
        <v>889</v>
      </c>
      <c r="F462" s="273" t="s">
        <v>890</v>
      </c>
      <c r="G462" s="274" t="s">
        <v>457</v>
      </c>
      <c r="H462" s="275">
        <v>1.01</v>
      </c>
      <c r="I462" s="276"/>
      <c r="J462" s="277">
        <f>ROUND(I462*H462,2)</f>
        <v>0</v>
      </c>
      <c r="K462" s="273" t="s">
        <v>19</v>
      </c>
      <c r="L462" s="278"/>
      <c r="M462" s="279" t="s">
        <v>19</v>
      </c>
      <c r="N462" s="280" t="s">
        <v>46</v>
      </c>
      <c r="O462" s="86"/>
      <c r="P462" s="220">
        <f>O462*H462</f>
        <v>0</v>
      </c>
      <c r="Q462" s="220">
        <v>0.0133</v>
      </c>
      <c r="R462" s="220">
        <f>Q462*H462</f>
        <v>0.013432999999999999</v>
      </c>
      <c r="S462" s="220">
        <v>0</v>
      </c>
      <c r="T462" s="221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2" t="s">
        <v>149</v>
      </c>
      <c r="AT462" s="222" t="s">
        <v>411</v>
      </c>
      <c r="AU462" s="222" t="s">
        <v>85</v>
      </c>
      <c r="AY462" s="19" t="s">
        <v>113</v>
      </c>
      <c r="BE462" s="223">
        <f>IF(N462="základní",J462,0)</f>
        <v>0</v>
      </c>
      <c r="BF462" s="223">
        <f>IF(N462="snížená",J462,0)</f>
        <v>0</v>
      </c>
      <c r="BG462" s="223">
        <f>IF(N462="zákl. přenesená",J462,0)</f>
        <v>0</v>
      </c>
      <c r="BH462" s="223">
        <f>IF(N462="sníž. přenesená",J462,0)</f>
        <v>0</v>
      </c>
      <c r="BI462" s="223">
        <f>IF(N462="nulová",J462,0)</f>
        <v>0</v>
      </c>
      <c r="BJ462" s="19" t="s">
        <v>83</v>
      </c>
      <c r="BK462" s="223">
        <f>ROUND(I462*H462,2)</f>
        <v>0</v>
      </c>
      <c r="BL462" s="19" t="s">
        <v>118</v>
      </c>
      <c r="BM462" s="222" t="s">
        <v>891</v>
      </c>
    </row>
    <row r="463" spans="1:51" s="13" customFormat="1" ht="12">
      <c r="A463" s="13"/>
      <c r="B463" s="235"/>
      <c r="C463" s="236"/>
      <c r="D463" s="226" t="s">
        <v>127</v>
      </c>
      <c r="E463" s="237" t="s">
        <v>19</v>
      </c>
      <c r="F463" s="238" t="s">
        <v>631</v>
      </c>
      <c r="G463" s="236"/>
      <c r="H463" s="239">
        <v>1.01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127</v>
      </c>
      <c r="AU463" s="245" t="s">
        <v>85</v>
      </c>
      <c r="AV463" s="13" t="s">
        <v>85</v>
      </c>
      <c r="AW463" s="13" t="s">
        <v>37</v>
      </c>
      <c r="AX463" s="13" t="s">
        <v>75</v>
      </c>
      <c r="AY463" s="245" t="s">
        <v>113</v>
      </c>
    </row>
    <row r="464" spans="1:65" s="2" customFormat="1" ht="44.25" customHeight="1">
      <c r="A464" s="40"/>
      <c r="B464" s="41"/>
      <c r="C464" s="211" t="s">
        <v>892</v>
      </c>
      <c r="D464" s="211" t="s">
        <v>114</v>
      </c>
      <c r="E464" s="212" t="s">
        <v>893</v>
      </c>
      <c r="F464" s="213" t="s">
        <v>894</v>
      </c>
      <c r="G464" s="214" t="s">
        <v>457</v>
      </c>
      <c r="H464" s="215">
        <v>1</v>
      </c>
      <c r="I464" s="216"/>
      <c r="J464" s="217">
        <f>ROUND(I464*H464,2)</f>
        <v>0</v>
      </c>
      <c r="K464" s="213" t="s">
        <v>222</v>
      </c>
      <c r="L464" s="46"/>
      <c r="M464" s="218" t="s">
        <v>19</v>
      </c>
      <c r="N464" s="219" t="s">
        <v>46</v>
      </c>
      <c r="O464" s="86"/>
      <c r="P464" s="220">
        <f>O464*H464</f>
        <v>0</v>
      </c>
      <c r="Q464" s="220">
        <v>0.00301</v>
      </c>
      <c r="R464" s="220">
        <f>Q464*H464</f>
        <v>0.00301</v>
      </c>
      <c r="S464" s="220">
        <v>0</v>
      </c>
      <c r="T464" s="221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2" t="s">
        <v>118</v>
      </c>
      <c r="AT464" s="222" t="s">
        <v>114</v>
      </c>
      <c r="AU464" s="222" t="s">
        <v>85</v>
      </c>
      <c r="AY464" s="19" t="s">
        <v>113</v>
      </c>
      <c r="BE464" s="223">
        <f>IF(N464="základní",J464,0)</f>
        <v>0</v>
      </c>
      <c r="BF464" s="223">
        <f>IF(N464="snížená",J464,0)</f>
        <v>0</v>
      </c>
      <c r="BG464" s="223">
        <f>IF(N464="zákl. přenesená",J464,0)</f>
        <v>0</v>
      </c>
      <c r="BH464" s="223">
        <f>IF(N464="sníž. přenesená",J464,0)</f>
        <v>0</v>
      </c>
      <c r="BI464" s="223">
        <f>IF(N464="nulová",J464,0)</f>
        <v>0</v>
      </c>
      <c r="BJ464" s="19" t="s">
        <v>83</v>
      </c>
      <c r="BK464" s="223">
        <f>ROUND(I464*H464,2)</f>
        <v>0</v>
      </c>
      <c r="BL464" s="19" t="s">
        <v>118</v>
      </c>
      <c r="BM464" s="222" t="s">
        <v>895</v>
      </c>
    </row>
    <row r="465" spans="1:51" s="13" customFormat="1" ht="12">
      <c r="A465" s="13"/>
      <c r="B465" s="235"/>
      <c r="C465" s="236"/>
      <c r="D465" s="226" t="s">
        <v>127</v>
      </c>
      <c r="E465" s="237" t="s">
        <v>19</v>
      </c>
      <c r="F465" s="238" t="s">
        <v>83</v>
      </c>
      <c r="G465" s="236"/>
      <c r="H465" s="239">
        <v>1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127</v>
      </c>
      <c r="AU465" s="245" t="s">
        <v>85</v>
      </c>
      <c r="AV465" s="13" t="s">
        <v>85</v>
      </c>
      <c r="AW465" s="13" t="s">
        <v>37</v>
      </c>
      <c r="AX465" s="13" t="s">
        <v>83</v>
      </c>
      <c r="AY465" s="245" t="s">
        <v>113</v>
      </c>
    </row>
    <row r="466" spans="1:65" s="2" customFormat="1" ht="16.5" customHeight="1">
      <c r="A466" s="40"/>
      <c r="B466" s="41"/>
      <c r="C466" s="271" t="s">
        <v>896</v>
      </c>
      <c r="D466" s="271" t="s">
        <v>411</v>
      </c>
      <c r="E466" s="272" t="s">
        <v>897</v>
      </c>
      <c r="F466" s="273" t="s">
        <v>898</v>
      </c>
      <c r="G466" s="274" t="s">
        <v>457</v>
      </c>
      <c r="H466" s="275">
        <v>1.01</v>
      </c>
      <c r="I466" s="276"/>
      <c r="J466" s="277">
        <f>ROUND(I466*H466,2)</f>
        <v>0</v>
      </c>
      <c r="K466" s="273" t="s">
        <v>222</v>
      </c>
      <c r="L466" s="278"/>
      <c r="M466" s="279" t="s">
        <v>19</v>
      </c>
      <c r="N466" s="280" t="s">
        <v>46</v>
      </c>
      <c r="O466" s="86"/>
      <c r="P466" s="220">
        <f>O466*H466</f>
        <v>0</v>
      </c>
      <c r="Q466" s="220">
        <v>0.065</v>
      </c>
      <c r="R466" s="220">
        <f>Q466*H466</f>
        <v>0.06565</v>
      </c>
      <c r="S466" s="220">
        <v>0</v>
      </c>
      <c r="T466" s="221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2" t="s">
        <v>149</v>
      </c>
      <c r="AT466" s="222" t="s">
        <v>411</v>
      </c>
      <c r="AU466" s="222" t="s">
        <v>85</v>
      </c>
      <c r="AY466" s="19" t="s">
        <v>113</v>
      </c>
      <c r="BE466" s="223">
        <f>IF(N466="základní",J466,0)</f>
        <v>0</v>
      </c>
      <c r="BF466" s="223">
        <f>IF(N466="snížená",J466,0)</f>
        <v>0</v>
      </c>
      <c r="BG466" s="223">
        <f>IF(N466="zákl. přenesená",J466,0)</f>
        <v>0</v>
      </c>
      <c r="BH466" s="223">
        <f>IF(N466="sníž. přenesená",J466,0)</f>
        <v>0</v>
      </c>
      <c r="BI466" s="223">
        <f>IF(N466="nulová",J466,0)</f>
        <v>0</v>
      </c>
      <c r="BJ466" s="19" t="s">
        <v>83</v>
      </c>
      <c r="BK466" s="223">
        <f>ROUND(I466*H466,2)</f>
        <v>0</v>
      </c>
      <c r="BL466" s="19" t="s">
        <v>118</v>
      </c>
      <c r="BM466" s="222" t="s">
        <v>899</v>
      </c>
    </row>
    <row r="467" spans="1:51" s="13" customFormat="1" ht="12">
      <c r="A467" s="13"/>
      <c r="B467" s="235"/>
      <c r="C467" s="236"/>
      <c r="D467" s="226" t="s">
        <v>127</v>
      </c>
      <c r="E467" s="237" t="s">
        <v>19</v>
      </c>
      <c r="F467" s="238" t="s">
        <v>695</v>
      </c>
      <c r="G467" s="236"/>
      <c r="H467" s="239">
        <v>1.01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5" t="s">
        <v>127</v>
      </c>
      <c r="AU467" s="245" t="s">
        <v>85</v>
      </c>
      <c r="AV467" s="13" t="s">
        <v>85</v>
      </c>
      <c r="AW467" s="13" t="s">
        <v>37</v>
      </c>
      <c r="AX467" s="13" t="s">
        <v>83</v>
      </c>
      <c r="AY467" s="245" t="s">
        <v>113</v>
      </c>
    </row>
    <row r="468" spans="1:65" s="2" customFormat="1" ht="33" customHeight="1">
      <c r="A468" s="40"/>
      <c r="B468" s="41"/>
      <c r="C468" s="211" t="s">
        <v>900</v>
      </c>
      <c r="D468" s="211" t="s">
        <v>114</v>
      </c>
      <c r="E468" s="212" t="s">
        <v>901</v>
      </c>
      <c r="F468" s="213" t="s">
        <v>902</v>
      </c>
      <c r="G468" s="214" t="s">
        <v>457</v>
      </c>
      <c r="H468" s="215">
        <v>1</v>
      </c>
      <c r="I468" s="216"/>
      <c r="J468" s="217">
        <f>ROUND(I468*H468,2)</f>
        <v>0</v>
      </c>
      <c r="K468" s="213" t="s">
        <v>19</v>
      </c>
      <c r="L468" s="46"/>
      <c r="M468" s="218" t="s">
        <v>19</v>
      </c>
      <c r="N468" s="219" t="s">
        <v>46</v>
      </c>
      <c r="O468" s="86"/>
      <c r="P468" s="220">
        <f>O468*H468</f>
        <v>0</v>
      </c>
      <c r="Q468" s="220">
        <v>0.142</v>
      </c>
      <c r="R468" s="220">
        <f>Q468*H468</f>
        <v>0.142</v>
      </c>
      <c r="S468" s="220">
        <v>0</v>
      </c>
      <c r="T468" s="221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2" t="s">
        <v>118</v>
      </c>
      <c r="AT468" s="222" t="s">
        <v>114</v>
      </c>
      <c r="AU468" s="222" t="s">
        <v>85</v>
      </c>
      <c r="AY468" s="19" t="s">
        <v>113</v>
      </c>
      <c r="BE468" s="223">
        <f>IF(N468="základní",J468,0)</f>
        <v>0</v>
      </c>
      <c r="BF468" s="223">
        <f>IF(N468="snížená",J468,0)</f>
        <v>0</v>
      </c>
      <c r="BG468" s="223">
        <f>IF(N468="zákl. přenesená",J468,0)</f>
        <v>0</v>
      </c>
      <c r="BH468" s="223">
        <f>IF(N468="sníž. přenesená",J468,0)</f>
        <v>0</v>
      </c>
      <c r="BI468" s="223">
        <f>IF(N468="nulová",J468,0)</f>
        <v>0</v>
      </c>
      <c r="BJ468" s="19" t="s">
        <v>83</v>
      </c>
      <c r="BK468" s="223">
        <f>ROUND(I468*H468,2)</f>
        <v>0</v>
      </c>
      <c r="BL468" s="19" t="s">
        <v>118</v>
      </c>
      <c r="BM468" s="222" t="s">
        <v>903</v>
      </c>
    </row>
    <row r="469" spans="1:65" s="2" customFormat="1" ht="33" customHeight="1">
      <c r="A469" s="40"/>
      <c r="B469" s="41"/>
      <c r="C469" s="211" t="s">
        <v>904</v>
      </c>
      <c r="D469" s="211" t="s">
        <v>114</v>
      </c>
      <c r="E469" s="212" t="s">
        <v>905</v>
      </c>
      <c r="F469" s="213" t="s">
        <v>906</v>
      </c>
      <c r="G469" s="214" t="s">
        <v>457</v>
      </c>
      <c r="H469" s="215">
        <v>1</v>
      </c>
      <c r="I469" s="216"/>
      <c r="J469" s="217">
        <f>ROUND(I469*H469,2)</f>
        <v>0</v>
      </c>
      <c r="K469" s="213" t="s">
        <v>19</v>
      </c>
      <c r="L469" s="46"/>
      <c r="M469" s="218" t="s">
        <v>19</v>
      </c>
      <c r="N469" s="219" t="s">
        <v>46</v>
      </c>
      <c r="O469" s="86"/>
      <c r="P469" s="220">
        <f>O469*H469</f>
        <v>0</v>
      </c>
      <c r="Q469" s="220">
        <v>0.215</v>
      </c>
      <c r="R469" s="220">
        <f>Q469*H469</f>
        <v>0.215</v>
      </c>
      <c r="S469" s="220">
        <v>0</v>
      </c>
      <c r="T469" s="221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2" t="s">
        <v>118</v>
      </c>
      <c r="AT469" s="222" t="s">
        <v>114</v>
      </c>
      <c r="AU469" s="222" t="s">
        <v>85</v>
      </c>
      <c r="AY469" s="19" t="s">
        <v>113</v>
      </c>
      <c r="BE469" s="223">
        <f>IF(N469="základní",J469,0)</f>
        <v>0</v>
      </c>
      <c r="BF469" s="223">
        <f>IF(N469="snížená",J469,0)</f>
        <v>0</v>
      </c>
      <c r="BG469" s="223">
        <f>IF(N469="zákl. přenesená",J469,0)</f>
        <v>0</v>
      </c>
      <c r="BH469" s="223">
        <f>IF(N469="sníž. přenesená",J469,0)</f>
        <v>0</v>
      </c>
      <c r="BI469" s="223">
        <f>IF(N469="nulová",J469,0)</f>
        <v>0</v>
      </c>
      <c r="BJ469" s="19" t="s">
        <v>83</v>
      </c>
      <c r="BK469" s="223">
        <f>ROUND(I469*H469,2)</f>
        <v>0</v>
      </c>
      <c r="BL469" s="19" t="s">
        <v>118</v>
      </c>
      <c r="BM469" s="222" t="s">
        <v>907</v>
      </c>
    </row>
    <row r="470" spans="1:65" s="2" customFormat="1" ht="21.75" customHeight="1">
      <c r="A470" s="40"/>
      <c r="B470" s="41"/>
      <c r="C470" s="211" t="s">
        <v>908</v>
      </c>
      <c r="D470" s="211" t="s">
        <v>114</v>
      </c>
      <c r="E470" s="212" t="s">
        <v>909</v>
      </c>
      <c r="F470" s="213" t="s">
        <v>910</v>
      </c>
      <c r="G470" s="214" t="s">
        <v>457</v>
      </c>
      <c r="H470" s="215">
        <v>2</v>
      </c>
      <c r="I470" s="216"/>
      <c r="J470" s="217">
        <f>ROUND(I470*H470,2)</f>
        <v>0</v>
      </c>
      <c r="K470" s="213" t="s">
        <v>19</v>
      </c>
      <c r="L470" s="46"/>
      <c r="M470" s="218" t="s">
        <v>19</v>
      </c>
      <c r="N470" s="219" t="s">
        <v>46</v>
      </c>
      <c r="O470" s="86"/>
      <c r="P470" s="220">
        <f>O470*H470</f>
        <v>0</v>
      </c>
      <c r="Q470" s="220">
        <v>0</v>
      </c>
      <c r="R470" s="220">
        <f>Q470*H470</f>
        <v>0</v>
      </c>
      <c r="S470" s="220">
        <v>0</v>
      </c>
      <c r="T470" s="221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2" t="s">
        <v>118</v>
      </c>
      <c r="AT470" s="222" t="s">
        <v>114</v>
      </c>
      <c r="AU470" s="222" t="s">
        <v>85</v>
      </c>
      <c r="AY470" s="19" t="s">
        <v>113</v>
      </c>
      <c r="BE470" s="223">
        <f>IF(N470="základní",J470,0)</f>
        <v>0</v>
      </c>
      <c r="BF470" s="223">
        <f>IF(N470="snížená",J470,0)</f>
        <v>0</v>
      </c>
      <c r="BG470" s="223">
        <f>IF(N470="zákl. přenesená",J470,0)</f>
        <v>0</v>
      </c>
      <c r="BH470" s="223">
        <f>IF(N470="sníž. přenesená",J470,0)</f>
        <v>0</v>
      </c>
      <c r="BI470" s="223">
        <f>IF(N470="nulová",J470,0)</f>
        <v>0</v>
      </c>
      <c r="BJ470" s="19" t="s">
        <v>83</v>
      </c>
      <c r="BK470" s="223">
        <f>ROUND(I470*H470,2)</f>
        <v>0</v>
      </c>
      <c r="BL470" s="19" t="s">
        <v>118</v>
      </c>
      <c r="BM470" s="222" t="s">
        <v>911</v>
      </c>
    </row>
    <row r="471" spans="1:65" s="2" customFormat="1" ht="21.75" customHeight="1">
      <c r="A471" s="40"/>
      <c r="B471" s="41"/>
      <c r="C471" s="211" t="s">
        <v>912</v>
      </c>
      <c r="D471" s="211" t="s">
        <v>114</v>
      </c>
      <c r="E471" s="212" t="s">
        <v>913</v>
      </c>
      <c r="F471" s="213" t="s">
        <v>914</v>
      </c>
      <c r="G471" s="214" t="s">
        <v>915</v>
      </c>
      <c r="H471" s="215">
        <v>10</v>
      </c>
      <c r="I471" s="216"/>
      <c r="J471" s="217">
        <f>ROUND(I471*H471,2)</f>
        <v>0</v>
      </c>
      <c r="K471" s="213" t="s">
        <v>19</v>
      </c>
      <c r="L471" s="46"/>
      <c r="M471" s="218" t="s">
        <v>19</v>
      </c>
      <c r="N471" s="219" t="s">
        <v>46</v>
      </c>
      <c r="O471" s="86"/>
      <c r="P471" s="220">
        <f>O471*H471</f>
        <v>0</v>
      </c>
      <c r="Q471" s="220">
        <v>0</v>
      </c>
      <c r="R471" s="220">
        <f>Q471*H471</f>
        <v>0</v>
      </c>
      <c r="S471" s="220">
        <v>0</v>
      </c>
      <c r="T471" s="221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2" t="s">
        <v>118</v>
      </c>
      <c r="AT471" s="222" t="s">
        <v>114</v>
      </c>
      <c r="AU471" s="222" t="s">
        <v>85</v>
      </c>
      <c r="AY471" s="19" t="s">
        <v>113</v>
      </c>
      <c r="BE471" s="223">
        <f>IF(N471="základní",J471,0)</f>
        <v>0</v>
      </c>
      <c r="BF471" s="223">
        <f>IF(N471="snížená",J471,0)</f>
        <v>0</v>
      </c>
      <c r="BG471" s="223">
        <f>IF(N471="zákl. přenesená",J471,0)</f>
        <v>0</v>
      </c>
      <c r="BH471" s="223">
        <f>IF(N471="sníž. přenesená",J471,0)</f>
        <v>0</v>
      </c>
      <c r="BI471" s="223">
        <f>IF(N471="nulová",J471,0)</f>
        <v>0</v>
      </c>
      <c r="BJ471" s="19" t="s">
        <v>83</v>
      </c>
      <c r="BK471" s="223">
        <f>ROUND(I471*H471,2)</f>
        <v>0</v>
      </c>
      <c r="BL471" s="19" t="s">
        <v>118</v>
      </c>
      <c r="BM471" s="222" t="s">
        <v>916</v>
      </c>
    </row>
    <row r="472" spans="1:65" s="2" customFormat="1" ht="16.5" customHeight="1">
      <c r="A472" s="40"/>
      <c r="B472" s="41"/>
      <c r="C472" s="211" t="s">
        <v>917</v>
      </c>
      <c r="D472" s="211" t="s">
        <v>114</v>
      </c>
      <c r="E472" s="212" t="s">
        <v>918</v>
      </c>
      <c r="F472" s="213" t="s">
        <v>919</v>
      </c>
      <c r="G472" s="214" t="s">
        <v>190</v>
      </c>
      <c r="H472" s="215">
        <v>52</v>
      </c>
      <c r="I472" s="216"/>
      <c r="J472" s="217">
        <f>ROUND(I472*H472,2)</f>
        <v>0</v>
      </c>
      <c r="K472" s="213" t="s">
        <v>19</v>
      </c>
      <c r="L472" s="46"/>
      <c r="M472" s="218" t="s">
        <v>19</v>
      </c>
      <c r="N472" s="219" t="s">
        <v>46</v>
      </c>
      <c r="O472" s="86"/>
      <c r="P472" s="220">
        <f>O472*H472</f>
        <v>0</v>
      </c>
      <c r="Q472" s="220">
        <v>0</v>
      </c>
      <c r="R472" s="220">
        <f>Q472*H472</f>
        <v>0</v>
      </c>
      <c r="S472" s="220">
        <v>0</v>
      </c>
      <c r="T472" s="221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2" t="s">
        <v>118</v>
      </c>
      <c r="AT472" s="222" t="s">
        <v>114</v>
      </c>
      <c r="AU472" s="222" t="s">
        <v>85</v>
      </c>
      <c r="AY472" s="19" t="s">
        <v>113</v>
      </c>
      <c r="BE472" s="223">
        <f>IF(N472="základní",J472,0)</f>
        <v>0</v>
      </c>
      <c r="BF472" s="223">
        <f>IF(N472="snížená",J472,0)</f>
        <v>0</v>
      </c>
      <c r="BG472" s="223">
        <f>IF(N472="zákl. přenesená",J472,0)</f>
        <v>0</v>
      </c>
      <c r="BH472" s="223">
        <f>IF(N472="sníž. přenesená",J472,0)</f>
        <v>0</v>
      </c>
      <c r="BI472" s="223">
        <f>IF(N472="nulová",J472,0)</f>
        <v>0</v>
      </c>
      <c r="BJ472" s="19" t="s">
        <v>83</v>
      </c>
      <c r="BK472" s="223">
        <f>ROUND(I472*H472,2)</f>
        <v>0</v>
      </c>
      <c r="BL472" s="19" t="s">
        <v>118</v>
      </c>
      <c r="BM472" s="222" t="s">
        <v>920</v>
      </c>
    </row>
    <row r="473" spans="1:51" s="13" customFormat="1" ht="12">
      <c r="A473" s="13"/>
      <c r="B473" s="235"/>
      <c r="C473" s="236"/>
      <c r="D473" s="226" t="s">
        <v>127</v>
      </c>
      <c r="E473" s="237" t="s">
        <v>19</v>
      </c>
      <c r="F473" s="238" t="s">
        <v>921</v>
      </c>
      <c r="G473" s="236"/>
      <c r="H473" s="239">
        <v>52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5" t="s">
        <v>127</v>
      </c>
      <c r="AU473" s="245" t="s">
        <v>85</v>
      </c>
      <c r="AV473" s="13" t="s">
        <v>85</v>
      </c>
      <c r="AW473" s="13" t="s">
        <v>37</v>
      </c>
      <c r="AX473" s="13" t="s">
        <v>83</v>
      </c>
      <c r="AY473" s="245" t="s">
        <v>113</v>
      </c>
    </row>
    <row r="474" spans="1:63" s="11" customFormat="1" ht="22.8" customHeight="1">
      <c r="A474" s="11"/>
      <c r="B474" s="197"/>
      <c r="C474" s="198"/>
      <c r="D474" s="199" t="s">
        <v>74</v>
      </c>
      <c r="E474" s="258" t="s">
        <v>666</v>
      </c>
      <c r="F474" s="258" t="s">
        <v>922</v>
      </c>
      <c r="G474" s="198"/>
      <c r="H474" s="198"/>
      <c r="I474" s="201"/>
      <c r="J474" s="259">
        <f>BK474</f>
        <v>0</v>
      </c>
      <c r="K474" s="198"/>
      <c r="L474" s="203"/>
      <c r="M474" s="204"/>
      <c r="N474" s="205"/>
      <c r="O474" s="205"/>
      <c r="P474" s="206">
        <f>SUM(P475:P492)</f>
        <v>0</v>
      </c>
      <c r="Q474" s="205"/>
      <c r="R474" s="206">
        <f>SUM(R475:R492)</f>
        <v>26.7648531</v>
      </c>
      <c r="S474" s="205"/>
      <c r="T474" s="207">
        <f>SUM(T475:T492)</f>
        <v>0</v>
      </c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R474" s="208" t="s">
        <v>83</v>
      </c>
      <c r="AT474" s="209" t="s">
        <v>74</v>
      </c>
      <c r="AU474" s="209" t="s">
        <v>83</v>
      </c>
      <c r="AY474" s="208" t="s">
        <v>113</v>
      </c>
      <c r="BK474" s="210">
        <f>SUM(BK475:BK492)</f>
        <v>0</v>
      </c>
    </row>
    <row r="475" spans="1:65" s="2" customFormat="1" ht="33" customHeight="1">
      <c r="A475" s="40"/>
      <c r="B475" s="41"/>
      <c r="C475" s="211" t="s">
        <v>923</v>
      </c>
      <c r="D475" s="211" t="s">
        <v>114</v>
      </c>
      <c r="E475" s="212" t="s">
        <v>924</v>
      </c>
      <c r="F475" s="213" t="s">
        <v>925</v>
      </c>
      <c r="G475" s="214" t="s">
        <v>282</v>
      </c>
      <c r="H475" s="215">
        <v>5.1</v>
      </c>
      <c r="I475" s="216"/>
      <c r="J475" s="217">
        <f>ROUND(I475*H475,2)</f>
        <v>0</v>
      </c>
      <c r="K475" s="213" t="s">
        <v>222</v>
      </c>
      <c r="L475" s="46"/>
      <c r="M475" s="218" t="s">
        <v>19</v>
      </c>
      <c r="N475" s="219" t="s">
        <v>46</v>
      </c>
      <c r="O475" s="86"/>
      <c r="P475" s="220">
        <f>O475*H475</f>
        <v>0</v>
      </c>
      <c r="Q475" s="220">
        <v>2.47758</v>
      </c>
      <c r="R475" s="220">
        <f>Q475*H475</f>
        <v>12.635658</v>
      </c>
      <c r="S475" s="220">
        <v>0</v>
      </c>
      <c r="T475" s="221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2" t="s">
        <v>118</v>
      </c>
      <c r="AT475" s="222" t="s">
        <v>114</v>
      </c>
      <c r="AU475" s="222" t="s">
        <v>85</v>
      </c>
      <c r="AY475" s="19" t="s">
        <v>113</v>
      </c>
      <c r="BE475" s="223">
        <f>IF(N475="základní",J475,0)</f>
        <v>0</v>
      </c>
      <c r="BF475" s="223">
        <f>IF(N475="snížená",J475,0)</f>
        <v>0</v>
      </c>
      <c r="BG475" s="223">
        <f>IF(N475="zákl. přenesená",J475,0)</f>
        <v>0</v>
      </c>
      <c r="BH475" s="223">
        <f>IF(N475="sníž. přenesená",J475,0)</f>
        <v>0</v>
      </c>
      <c r="BI475" s="223">
        <f>IF(N475="nulová",J475,0)</f>
        <v>0</v>
      </c>
      <c r="BJ475" s="19" t="s">
        <v>83</v>
      </c>
      <c r="BK475" s="223">
        <f>ROUND(I475*H475,2)</f>
        <v>0</v>
      </c>
      <c r="BL475" s="19" t="s">
        <v>118</v>
      </c>
      <c r="BM475" s="222" t="s">
        <v>926</v>
      </c>
    </row>
    <row r="476" spans="1:51" s="12" customFormat="1" ht="12">
      <c r="A476" s="12"/>
      <c r="B476" s="224"/>
      <c r="C476" s="225"/>
      <c r="D476" s="226" t="s">
        <v>127</v>
      </c>
      <c r="E476" s="227" t="s">
        <v>19</v>
      </c>
      <c r="F476" s="228" t="s">
        <v>927</v>
      </c>
      <c r="G476" s="225"/>
      <c r="H476" s="227" t="s">
        <v>19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T476" s="234" t="s">
        <v>127</v>
      </c>
      <c r="AU476" s="234" t="s">
        <v>85</v>
      </c>
      <c r="AV476" s="12" t="s">
        <v>83</v>
      </c>
      <c r="AW476" s="12" t="s">
        <v>37</v>
      </c>
      <c r="AX476" s="12" t="s">
        <v>75</v>
      </c>
      <c r="AY476" s="234" t="s">
        <v>113</v>
      </c>
    </row>
    <row r="477" spans="1:51" s="13" customFormat="1" ht="12">
      <c r="A477" s="13"/>
      <c r="B477" s="235"/>
      <c r="C477" s="236"/>
      <c r="D477" s="226" t="s">
        <v>127</v>
      </c>
      <c r="E477" s="237" t="s">
        <v>19</v>
      </c>
      <c r="F477" s="238" t="s">
        <v>928</v>
      </c>
      <c r="G477" s="236"/>
      <c r="H477" s="239">
        <v>5.1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127</v>
      </c>
      <c r="AU477" s="245" t="s">
        <v>85</v>
      </c>
      <c r="AV477" s="13" t="s">
        <v>85</v>
      </c>
      <c r="AW477" s="13" t="s">
        <v>37</v>
      </c>
      <c r="AX477" s="13" t="s">
        <v>75</v>
      </c>
      <c r="AY477" s="245" t="s">
        <v>113</v>
      </c>
    </row>
    <row r="478" spans="1:65" s="2" customFormat="1" ht="33" customHeight="1">
      <c r="A478" s="40"/>
      <c r="B478" s="41"/>
      <c r="C478" s="211" t="s">
        <v>929</v>
      </c>
      <c r="D478" s="211" t="s">
        <v>114</v>
      </c>
      <c r="E478" s="212" t="s">
        <v>930</v>
      </c>
      <c r="F478" s="213" t="s">
        <v>931</v>
      </c>
      <c r="G478" s="214" t="s">
        <v>282</v>
      </c>
      <c r="H478" s="215">
        <v>5.4</v>
      </c>
      <c r="I478" s="216"/>
      <c r="J478" s="217">
        <f>ROUND(I478*H478,2)</f>
        <v>0</v>
      </c>
      <c r="K478" s="213" t="s">
        <v>222</v>
      </c>
      <c r="L478" s="46"/>
      <c r="M478" s="218" t="s">
        <v>19</v>
      </c>
      <c r="N478" s="219" t="s">
        <v>46</v>
      </c>
      <c r="O478" s="86"/>
      <c r="P478" s="220">
        <f>O478*H478</f>
        <v>0</v>
      </c>
      <c r="Q478" s="220">
        <v>2.47758</v>
      </c>
      <c r="R478" s="220">
        <f>Q478*H478</f>
        <v>13.378932</v>
      </c>
      <c r="S478" s="220">
        <v>0</v>
      </c>
      <c r="T478" s="221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2" t="s">
        <v>118</v>
      </c>
      <c r="AT478" s="222" t="s">
        <v>114</v>
      </c>
      <c r="AU478" s="222" t="s">
        <v>85</v>
      </c>
      <c r="AY478" s="19" t="s">
        <v>113</v>
      </c>
      <c r="BE478" s="223">
        <f>IF(N478="základní",J478,0)</f>
        <v>0</v>
      </c>
      <c r="BF478" s="223">
        <f>IF(N478="snížená",J478,0)</f>
        <v>0</v>
      </c>
      <c r="BG478" s="223">
        <f>IF(N478="zákl. přenesená",J478,0)</f>
        <v>0</v>
      </c>
      <c r="BH478" s="223">
        <f>IF(N478="sníž. přenesená",J478,0)</f>
        <v>0</v>
      </c>
      <c r="BI478" s="223">
        <f>IF(N478="nulová",J478,0)</f>
        <v>0</v>
      </c>
      <c r="BJ478" s="19" t="s">
        <v>83</v>
      </c>
      <c r="BK478" s="223">
        <f>ROUND(I478*H478,2)</f>
        <v>0</v>
      </c>
      <c r="BL478" s="19" t="s">
        <v>118</v>
      </c>
      <c r="BM478" s="222" t="s">
        <v>932</v>
      </c>
    </row>
    <row r="479" spans="1:51" s="13" customFormat="1" ht="12">
      <c r="A479" s="13"/>
      <c r="B479" s="235"/>
      <c r="C479" s="236"/>
      <c r="D479" s="226" t="s">
        <v>127</v>
      </c>
      <c r="E479" s="237" t="s">
        <v>19</v>
      </c>
      <c r="F479" s="238" t="s">
        <v>933</v>
      </c>
      <c r="G479" s="236"/>
      <c r="H479" s="239">
        <v>5.4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127</v>
      </c>
      <c r="AU479" s="245" t="s">
        <v>85</v>
      </c>
      <c r="AV479" s="13" t="s">
        <v>85</v>
      </c>
      <c r="AW479" s="13" t="s">
        <v>37</v>
      </c>
      <c r="AX479" s="13" t="s">
        <v>75</v>
      </c>
      <c r="AY479" s="245" t="s">
        <v>113</v>
      </c>
    </row>
    <row r="480" spans="1:65" s="2" customFormat="1" ht="21.75" customHeight="1">
      <c r="A480" s="40"/>
      <c r="B480" s="41"/>
      <c r="C480" s="211" t="s">
        <v>934</v>
      </c>
      <c r="D480" s="211" t="s">
        <v>114</v>
      </c>
      <c r="E480" s="212" t="s">
        <v>935</v>
      </c>
      <c r="F480" s="213" t="s">
        <v>936</v>
      </c>
      <c r="G480" s="214" t="s">
        <v>133</v>
      </c>
      <c r="H480" s="215">
        <v>49.8</v>
      </c>
      <c r="I480" s="216"/>
      <c r="J480" s="217">
        <f>ROUND(I480*H480,2)</f>
        <v>0</v>
      </c>
      <c r="K480" s="213" t="s">
        <v>222</v>
      </c>
      <c r="L480" s="46"/>
      <c r="M480" s="218" t="s">
        <v>19</v>
      </c>
      <c r="N480" s="219" t="s">
        <v>46</v>
      </c>
      <c r="O480" s="86"/>
      <c r="P480" s="220">
        <f>O480*H480</f>
        <v>0</v>
      </c>
      <c r="Q480" s="220">
        <v>0.00464685</v>
      </c>
      <c r="R480" s="220">
        <f>Q480*H480</f>
        <v>0.23141313</v>
      </c>
      <c r="S480" s="220">
        <v>0</v>
      </c>
      <c r="T480" s="221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2" t="s">
        <v>118</v>
      </c>
      <c r="AT480" s="222" t="s">
        <v>114</v>
      </c>
      <c r="AU480" s="222" t="s">
        <v>85</v>
      </c>
      <c r="AY480" s="19" t="s">
        <v>113</v>
      </c>
      <c r="BE480" s="223">
        <f>IF(N480="základní",J480,0)</f>
        <v>0</v>
      </c>
      <c r="BF480" s="223">
        <f>IF(N480="snížená",J480,0)</f>
        <v>0</v>
      </c>
      <c r="BG480" s="223">
        <f>IF(N480="zákl. přenesená",J480,0)</f>
        <v>0</v>
      </c>
      <c r="BH480" s="223">
        <f>IF(N480="sníž. přenesená",J480,0)</f>
        <v>0</v>
      </c>
      <c r="BI480" s="223">
        <f>IF(N480="nulová",J480,0)</f>
        <v>0</v>
      </c>
      <c r="BJ480" s="19" t="s">
        <v>83</v>
      </c>
      <c r="BK480" s="223">
        <f>ROUND(I480*H480,2)</f>
        <v>0</v>
      </c>
      <c r="BL480" s="19" t="s">
        <v>118</v>
      </c>
      <c r="BM480" s="222" t="s">
        <v>937</v>
      </c>
    </row>
    <row r="481" spans="1:51" s="12" customFormat="1" ht="12">
      <c r="A481" s="12"/>
      <c r="B481" s="224"/>
      <c r="C481" s="225"/>
      <c r="D481" s="226" t="s">
        <v>127</v>
      </c>
      <c r="E481" s="227" t="s">
        <v>19</v>
      </c>
      <c r="F481" s="228" t="s">
        <v>927</v>
      </c>
      <c r="G481" s="225"/>
      <c r="H481" s="227" t="s">
        <v>19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T481" s="234" t="s">
        <v>127</v>
      </c>
      <c r="AU481" s="234" t="s">
        <v>85</v>
      </c>
      <c r="AV481" s="12" t="s">
        <v>83</v>
      </c>
      <c r="AW481" s="12" t="s">
        <v>37</v>
      </c>
      <c r="AX481" s="12" t="s">
        <v>75</v>
      </c>
      <c r="AY481" s="234" t="s">
        <v>113</v>
      </c>
    </row>
    <row r="482" spans="1:51" s="13" customFormat="1" ht="12">
      <c r="A482" s="13"/>
      <c r="B482" s="235"/>
      <c r="C482" s="236"/>
      <c r="D482" s="226" t="s">
        <v>127</v>
      </c>
      <c r="E482" s="237" t="s">
        <v>19</v>
      </c>
      <c r="F482" s="238" t="s">
        <v>938</v>
      </c>
      <c r="G482" s="236"/>
      <c r="H482" s="239">
        <v>49.8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127</v>
      </c>
      <c r="AU482" s="245" t="s">
        <v>85</v>
      </c>
      <c r="AV482" s="13" t="s">
        <v>85</v>
      </c>
      <c r="AW482" s="13" t="s">
        <v>37</v>
      </c>
      <c r="AX482" s="13" t="s">
        <v>75</v>
      </c>
      <c r="AY482" s="245" t="s">
        <v>113</v>
      </c>
    </row>
    <row r="483" spans="1:65" s="2" customFormat="1" ht="21.75" customHeight="1">
      <c r="A483" s="40"/>
      <c r="B483" s="41"/>
      <c r="C483" s="211" t="s">
        <v>939</v>
      </c>
      <c r="D483" s="211" t="s">
        <v>114</v>
      </c>
      <c r="E483" s="212" t="s">
        <v>940</v>
      </c>
      <c r="F483" s="213" t="s">
        <v>941</v>
      </c>
      <c r="G483" s="214" t="s">
        <v>133</v>
      </c>
      <c r="H483" s="215">
        <v>23.1</v>
      </c>
      <c r="I483" s="216"/>
      <c r="J483" s="217">
        <f>ROUND(I483*H483,2)</f>
        <v>0</v>
      </c>
      <c r="K483" s="213" t="s">
        <v>222</v>
      </c>
      <c r="L483" s="46"/>
      <c r="M483" s="218" t="s">
        <v>19</v>
      </c>
      <c r="N483" s="219" t="s">
        <v>46</v>
      </c>
      <c r="O483" s="86"/>
      <c r="P483" s="220">
        <f>O483*H483</f>
        <v>0</v>
      </c>
      <c r="Q483" s="220">
        <v>0.0039595</v>
      </c>
      <c r="R483" s="220">
        <f>Q483*H483</f>
        <v>0.09146445000000002</v>
      </c>
      <c r="S483" s="220">
        <v>0</v>
      </c>
      <c r="T483" s="221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2" t="s">
        <v>118</v>
      </c>
      <c r="AT483" s="222" t="s">
        <v>114</v>
      </c>
      <c r="AU483" s="222" t="s">
        <v>85</v>
      </c>
      <c r="AY483" s="19" t="s">
        <v>113</v>
      </c>
      <c r="BE483" s="223">
        <f>IF(N483="základní",J483,0)</f>
        <v>0</v>
      </c>
      <c r="BF483" s="223">
        <f>IF(N483="snížená",J483,0)</f>
        <v>0</v>
      </c>
      <c r="BG483" s="223">
        <f>IF(N483="zákl. přenesená",J483,0)</f>
        <v>0</v>
      </c>
      <c r="BH483" s="223">
        <f>IF(N483="sníž. přenesená",J483,0)</f>
        <v>0</v>
      </c>
      <c r="BI483" s="223">
        <f>IF(N483="nulová",J483,0)</f>
        <v>0</v>
      </c>
      <c r="BJ483" s="19" t="s">
        <v>83</v>
      </c>
      <c r="BK483" s="223">
        <f>ROUND(I483*H483,2)</f>
        <v>0</v>
      </c>
      <c r="BL483" s="19" t="s">
        <v>118</v>
      </c>
      <c r="BM483" s="222" t="s">
        <v>942</v>
      </c>
    </row>
    <row r="484" spans="1:51" s="12" customFormat="1" ht="12">
      <c r="A484" s="12"/>
      <c r="B484" s="224"/>
      <c r="C484" s="225"/>
      <c r="D484" s="226" t="s">
        <v>127</v>
      </c>
      <c r="E484" s="227" t="s">
        <v>19</v>
      </c>
      <c r="F484" s="228" t="s">
        <v>943</v>
      </c>
      <c r="G484" s="225"/>
      <c r="H484" s="227" t="s">
        <v>19</v>
      </c>
      <c r="I484" s="229"/>
      <c r="J484" s="225"/>
      <c r="K484" s="225"/>
      <c r="L484" s="230"/>
      <c r="M484" s="231"/>
      <c r="N484" s="232"/>
      <c r="O484" s="232"/>
      <c r="P484" s="232"/>
      <c r="Q484" s="232"/>
      <c r="R484" s="232"/>
      <c r="S484" s="232"/>
      <c r="T484" s="233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T484" s="234" t="s">
        <v>127</v>
      </c>
      <c r="AU484" s="234" t="s">
        <v>85</v>
      </c>
      <c r="AV484" s="12" t="s">
        <v>83</v>
      </c>
      <c r="AW484" s="12" t="s">
        <v>37</v>
      </c>
      <c r="AX484" s="12" t="s">
        <v>75</v>
      </c>
      <c r="AY484" s="234" t="s">
        <v>113</v>
      </c>
    </row>
    <row r="485" spans="1:51" s="13" customFormat="1" ht="12">
      <c r="A485" s="13"/>
      <c r="B485" s="235"/>
      <c r="C485" s="236"/>
      <c r="D485" s="226" t="s">
        <v>127</v>
      </c>
      <c r="E485" s="237" t="s">
        <v>19</v>
      </c>
      <c r="F485" s="238" t="s">
        <v>944</v>
      </c>
      <c r="G485" s="236"/>
      <c r="H485" s="239">
        <v>5.1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127</v>
      </c>
      <c r="AU485" s="245" t="s">
        <v>85</v>
      </c>
      <c r="AV485" s="13" t="s">
        <v>85</v>
      </c>
      <c r="AW485" s="13" t="s">
        <v>37</v>
      </c>
      <c r="AX485" s="13" t="s">
        <v>75</v>
      </c>
      <c r="AY485" s="245" t="s">
        <v>113</v>
      </c>
    </row>
    <row r="486" spans="1:51" s="13" customFormat="1" ht="12">
      <c r="A486" s="13"/>
      <c r="B486" s="235"/>
      <c r="C486" s="236"/>
      <c r="D486" s="226" t="s">
        <v>127</v>
      </c>
      <c r="E486" s="237" t="s">
        <v>19</v>
      </c>
      <c r="F486" s="238" t="s">
        <v>945</v>
      </c>
      <c r="G486" s="236"/>
      <c r="H486" s="239">
        <v>18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127</v>
      </c>
      <c r="AU486" s="245" t="s">
        <v>85</v>
      </c>
      <c r="AV486" s="13" t="s">
        <v>85</v>
      </c>
      <c r="AW486" s="13" t="s">
        <v>37</v>
      </c>
      <c r="AX486" s="13" t="s">
        <v>75</v>
      </c>
      <c r="AY486" s="245" t="s">
        <v>113</v>
      </c>
    </row>
    <row r="487" spans="1:65" s="2" customFormat="1" ht="21.75" customHeight="1">
      <c r="A487" s="40"/>
      <c r="B487" s="41"/>
      <c r="C487" s="211" t="s">
        <v>946</v>
      </c>
      <c r="D487" s="211" t="s">
        <v>114</v>
      </c>
      <c r="E487" s="212" t="s">
        <v>947</v>
      </c>
      <c r="F487" s="213" t="s">
        <v>948</v>
      </c>
      <c r="G487" s="214" t="s">
        <v>393</v>
      </c>
      <c r="H487" s="215">
        <v>0.012</v>
      </c>
      <c r="I487" s="216"/>
      <c r="J487" s="217">
        <f>ROUND(I487*H487,2)</f>
        <v>0</v>
      </c>
      <c r="K487" s="213" t="s">
        <v>222</v>
      </c>
      <c r="L487" s="46"/>
      <c r="M487" s="218" t="s">
        <v>19</v>
      </c>
      <c r="N487" s="219" t="s">
        <v>46</v>
      </c>
      <c r="O487" s="86"/>
      <c r="P487" s="220">
        <f>O487*H487</f>
        <v>0</v>
      </c>
      <c r="Q487" s="220">
        <v>1.04196</v>
      </c>
      <c r="R487" s="220">
        <f>Q487*H487</f>
        <v>0.01250352</v>
      </c>
      <c r="S487" s="220">
        <v>0</v>
      </c>
      <c r="T487" s="221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2" t="s">
        <v>118</v>
      </c>
      <c r="AT487" s="222" t="s">
        <v>114</v>
      </c>
      <c r="AU487" s="222" t="s">
        <v>85</v>
      </c>
      <c r="AY487" s="19" t="s">
        <v>113</v>
      </c>
      <c r="BE487" s="223">
        <f>IF(N487="základní",J487,0)</f>
        <v>0</v>
      </c>
      <c r="BF487" s="223">
        <f>IF(N487="snížená",J487,0)</f>
        <v>0</v>
      </c>
      <c r="BG487" s="223">
        <f>IF(N487="zákl. přenesená",J487,0)</f>
        <v>0</v>
      </c>
      <c r="BH487" s="223">
        <f>IF(N487="sníž. přenesená",J487,0)</f>
        <v>0</v>
      </c>
      <c r="BI487" s="223">
        <f>IF(N487="nulová",J487,0)</f>
        <v>0</v>
      </c>
      <c r="BJ487" s="19" t="s">
        <v>83</v>
      </c>
      <c r="BK487" s="223">
        <f>ROUND(I487*H487,2)</f>
        <v>0</v>
      </c>
      <c r="BL487" s="19" t="s">
        <v>118</v>
      </c>
      <c r="BM487" s="222" t="s">
        <v>949</v>
      </c>
    </row>
    <row r="488" spans="1:51" s="12" customFormat="1" ht="12">
      <c r="A488" s="12"/>
      <c r="B488" s="224"/>
      <c r="C488" s="225"/>
      <c r="D488" s="226" t="s">
        <v>127</v>
      </c>
      <c r="E488" s="227" t="s">
        <v>19</v>
      </c>
      <c r="F488" s="228" t="s">
        <v>927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T488" s="234" t="s">
        <v>127</v>
      </c>
      <c r="AU488" s="234" t="s">
        <v>85</v>
      </c>
      <c r="AV488" s="12" t="s">
        <v>83</v>
      </c>
      <c r="AW488" s="12" t="s">
        <v>37</v>
      </c>
      <c r="AX488" s="12" t="s">
        <v>75</v>
      </c>
      <c r="AY488" s="234" t="s">
        <v>113</v>
      </c>
    </row>
    <row r="489" spans="1:51" s="13" customFormat="1" ht="12">
      <c r="A489" s="13"/>
      <c r="B489" s="235"/>
      <c r="C489" s="236"/>
      <c r="D489" s="226" t="s">
        <v>127</v>
      </c>
      <c r="E489" s="237" t="s">
        <v>19</v>
      </c>
      <c r="F489" s="238" t="s">
        <v>950</v>
      </c>
      <c r="G489" s="236"/>
      <c r="H489" s="239">
        <v>0.012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127</v>
      </c>
      <c r="AU489" s="245" t="s">
        <v>85</v>
      </c>
      <c r="AV489" s="13" t="s">
        <v>85</v>
      </c>
      <c r="AW489" s="13" t="s">
        <v>37</v>
      </c>
      <c r="AX489" s="13" t="s">
        <v>75</v>
      </c>
      <c r="AY489" s="245" t="s">
        <v>113</v>
      </c>
    </row>
    <row r="490" spans="1:65" s="2" customFormat="1" ht="21.75" customHeight="1">
      <c r="A490" s="40"/>
      <c r="B490" s="41"/>
      <c r="C490" s="211" t="s">
        <v>951</v>
      </c>
      <c r="D490" s="211" t="s">
        <v>114</v>
      </c>
      <c r="E490" s="212" t="s">
        <v>952</v>
      </c>
      <c r="F490" s="213" t="s">
        <v>953</v>
      </c>
      <c r="G490" s="214" t="s">
        <v>457</v>
      </c>
      <c r="H490" s="215">
        <v>1</v>
      </c>
      <c r="I490" s="216"/>
      <c r="J490" s="217">
        <f>ROUND(I490*H490,2)</f>
        <v>0</v>
      </c>
      <c r="K490" s="213" t="s">
        <v>222</v>
      </c>
      <c r="L490" s="46"/>
      <c r="M490" s="218" t="s">
        <v>19</v>
      </c>
      <c r="N490" s="219" t="s">
        <v>46</v>
      </c>
      <c r="O490" s="86"/>
      <c r="P490" s="220">
        <f>O490*H490</f>
        <v>0</v>
      </c>
      <c r="Q490" s="220">
        <v>0.217338</v>
      </c>
      <c r="R490" s="220">
        <f>Q490*H490</f>
        <v>0.217338</v>
      </c>
      <c r="S490" s="220">
        <v>0</v>
      </c>
      <c r="T490" s="221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2" t="s">
        <v>118</v>
      </c>
      <c r="AT490" s="222" t="s">
        <v>114</v>
      </c>
      <c r="AU490" s="222" t="s">
        <v>85</v>
      </c>
      <c r="AY490" s="19" t="s">
        <v>113</v>
      </c>
      <c r="BE490" s="223">
        <f>IF(N490="základní",J490,0)</f>
        <v>0</v>
      </c>
      <c r="BF490" s="223">
        <f>IF(N490="snížená",J490,0)</f>
        <v>0</v>
      </c>
      <c r="BG490" s="223">
        <f>IF(N490="zákl. přenesená",J490,0)</f>
        <v>0</v>
      </c>
      <c r="BH490" s="223">
        <f>IF(N490="sníž. přenesená",J490,0)</f>
        <v>0</v>
      </c>
      <c r="BI490" s="223">
        <f>IF(N490="nulová",J490,0)</f>
        <v>0</v>
      </c>
      <c r="BJ490" s="19" t="s">
        <v>83</v>
      </c>
      <c r="BK490" s="223">
        <f>ROUND(I490*H490,2)</f>
        <v>0</v>
      </c>
      <c r="BL490" s="19" t="s">
        <v>118</v>
      </c>
      <c r="BM490" s="222" t="s">
        <v>954</v>
      </c>
    </row>
    <row r="491" spans="1:65" s="2" customFormat="1" ht="16.5" customHeight="1">
      <c r="A491" s="40"/>
      <c r="B491" s="41"/>
      <c r="C491" s="271" t="s">
        <v>955</v>
      </c>
      <c r="D491" s="271" t="s">
        <v>411</v>
      </c>
      <c r="E491" s="272" t="s">
        <v>956</v>
      </c>
      <c r="F491" s="273" t="s">
        <v>957</v>
      </c>
      <c r="G491" s="274" t="s">
        <v>457</v>
      </c>
      <c r="H491" s="275">
        <v>1</v>
      </c>
      <c r="I491" s="276"/>
      <c r="J491" s="277">
        <f>ROUND(I491*H491,2)</f>
        <v>0</v>
      </c>
      <c r="K491" s="273" t="s">
        <v>19</v>
      </c>
      <c r="L491" s="278"/>
      <c r="M491" s="279" t="s">
        <v>19</v>
      </c>
      <c r="N491" s="280" t="s">
        <v>46</v>
      </c>
      <c r="O491" s="86"/>
      <c r="P491" s="220">
        <f>O491*H491</f>
        <v>0</v>
      </c>
      <c r="Q491" s="220">
        <v>0.196</v>
      </c>
      <c r="R491" s="220">
        <f>Q491*H491</f>
        <v>0.196</v>
      </c>
      <c r="S491" s="220">
        <v>0</v>
      </c>
      <c r="T491" s="221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2" t="s">
        <v>149</v>
      </c>
      <c r="AT491" s="222" t="s">
        <v>411</v>
      </c>
      <c r="AU491" s="222" t="s">
        <v>85</v>
      </c>
      <c r="AY491" s="19" t="s">
        <v>113</v>
      </c>
      <c r="BE491" s="223">
        <f>IF(N491="základní",J491,0)</f>
        <v>0</v>
      </c>
      <c r="BF491" s="223">
        <f>IF(N491="snížená",J491,0)</f>
        <v>0</v>
      </c>
      <c r="BG491" s="223">
        <f>IF(N491="zákl. přenesená",J491,0)</f>
        <v>0</v>
      </c>
      <c r="BH491" s="223">
        <f>IF(N491="sníž. přenesená",J491,0)</f>
        <v>0</v>
      </c>
      <c r="BI491" s="223">
        <f>IF(N491="nulová",J491,0)</f>
        <v>0</v>
      </c>
      <c r="BJ491" s="19" t="s">
        <v>83</v>
      </c>
      <c r="BK491" s="223">
        <f>ROUND(I491*H491,2)</f>
        <v>0</v>
      </c>
      <c r="BL491" s="19" t="s">
        <v>118</v>
      </c>
      <c r="BM491" s="222" t="s">
        <v>958</v>
      </c>
    </row>
    <row r="492" spans="1:65" s="2" customFormat="1" ht="21.75" customHeight="1">
      <c r="A492" s="40"/>
      <c r="B492" s="41"/>
      <c r="C492" s="211" t="s">
        <v>959</v>
      </c>
      <c r="D492" s="211" t="s">
        <v>114</v>
      </c>
      <c r="E492" s="212" t="s">
        <v>960</v>
      </c>
      <c r="F492" s="213" t="s">
        <v>961</v>
      </c>
      <c r="G492" s="214" t="s">
        <v>457</v>
      </c>
      <c r="H492" s="215">
        <v>5</v>
      </c>
      <c r="I492" s="216"/>
      <c r="J492" s="217">
        <f>ROUND(I492*H492,2)</f>
        <v>0</v>
      </c>
      <c r="K492" s="213" t="s">
        <v>222</v>
      </c>
      <c r="L492" s="46"/>
      <c r="M492" s="218" t="s">
        <v>19</v>
      </c>
      <c r="N492" s="219" t="s">
        <v>46</v>
      </c>
      <c r="O492" s="86"/>
      <c r="P492" s="220">
        <f>O492*H492</f>
        <v>0</v>
      </c>
      <c r="Q492" s="220">
        <v>0.0003088</v>
      </c>
      <c r="R492" s="220">
        <f>Q492*H492</f>
        <v>0.0015440000000000002</v>
      </c>
      <c r="S492" s="220">
        <v>0</v>
      </c>
      <c r="T492" s="221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2" t="s">
        <v>118</v>
      </c>
      <c r="AT492" s="222" t="s">
        <v>114</v>
      </c>
      <c r="AU492" s="222" t="s">
        <v>85</v>
      </c>
      <c r="AY492" s="19" t="s">
        <v>113</v>
      </c>
      <c r="BE492" s="223">
        <f>IF(N492="základní",J492,0)</f>
        <v>0</v>
      </c>
      <c r="BF492" s="223">
        <f>IF(N492="snížená",J492,0)</f>
        <v>0</v>
      </c>
      <c r="BG492" s="223">
        <f>IF(N492="zákl. přenesená",J492,0)</f>
        <v>0</v>
      </c>
      <c r="BH492" s="223">
        <f>IF(N492="sníž. přenesená",J492,0)</f>
        <v>0</v>
      </c>
      <c r="BI492" s="223">
        <f>IF(N492="nulová",J492,0)</f>
        <v>0</v>
      </c>
      <c r="BJ492" s="19" t="s">
        <v>83</v>
      </c>
      <c r="BK492" s="223">
        <f>ROUND(I492*H492,2)</f>
        <v>0</v>
      </c>
      <c r="BL492" s="19" t="s">
        <v>118</v>
      </c>
      <c r="BM492" s="222" t="s">
        <v>962</v>
      </c>
    </row>
    <row r="493" spans="1:63" s="11" customFormat="1" ht="22.8" customHeight="1">
      <c r="A493" s="11"/>
      <c r="B493" s="197"/>
      <c r="C493" s="198"/>
      <c r="D493" s="199" t="s">
        <v>74</v>
      </c>
      <c r="E493" s="258" t="s">
        <v>153</v>
      </c>
      <c r="F493" s="258" t="s">
        <v>963</v>
      </c>
      <c r="G493" s="198"/>
      <c r="H493" s="198"/>
      <c r="I493" s="201"/>
      <c r="J493" s="259">
        <f>BK493</f>
        <v>0</v>
      </c>
      <c r="K493" s="198"/>
      <c r="L493" s="203"/>
      <c r="M493" s="204"/>
      <c r="N493" s="205"/>
      <c r="O493" s="205"/>
      <c r="P493" s="206">
        <f>SUM(P494:P597)</f>
        <v>0</v>
      </c>
      <c r="Q493" s="205"/>
      <c r="R493" s="206">
        <f>SUM(R494:R597)</f>
        <v>22.20870524</v>
      </c>
      <c r="S493" s="205"/>
      <c r="T493" s="207">
        <f>SUM(T494:T597)</f>
        <v>136.03218</v>
      </c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R493" s="208" t="s">
        <v>83</v>
      </c>
      <c r="AT493" s="209" t="s">
        <v>74</v>
      </c>
      <c r="AU493" s="209" t="s">
        <v>83</v>
      </c>
      <c r="AY493" s="208" t="s">
        <v>113</v>
      </c>
      <c r="BK493" s="210">
        <f>SUM(BK494:BK597)</f>
        <v>0</v>
      </c>
    </row>
    <row r="494" spans="1:65" s="2" customFormat="1" ht="33" customHeight="1">
      <c r="A494" s="40"/>
      <c r="B494" s="41"/>
      <c r="C494" s="211" t="s">
        <v>964</v>
      </c>
      <c r="D494" s="211" t="s">
        <v>114</v>
      </c>
      <c r="E494" s="212" t="s">
        <v>965</v>
      </c>
      <c r="F494" s="213" t="s">
        <v>966</v>
      </c>
      <c r="G494" s="214" t="s">
        <v>190</v>
      </c>
      <c r="H494" s="215">
        <v>8.5</v>
      </c>
      <c r="I494" s="216"/>
      <c r="J494" s="217">
        <f>ROUND(I494*H494,2)</f>
        <v>0</v>
      </c>
      <c r="K494" s="213" t="s">
        <v>19</v>
      </c>
      <c r="L494" s="46"/>
      <c r="M494" s="218" t="s">
        <v>19</v>
      </c>
      <c r="N494" s="219" t="s">
        <v>46</v>
      </c>
      <c r="O494" s="86"/>
      <c r="P494" s="220">
        <f>O494*H494</f>
        <v>0</v>
      </c>
      <c r="Q494" s="220">
        <v>0</v>
      </c>
      <c r="R494" s="220">
        <f>Q494*H494</f>
        <v>0</v>
      </c>
      <c r="S494" s="220">
        <v>0.06438</v>
      </c>
      <c r="T494" s="221">
        <f>S494*H494</f>
        <v>0.5472300000000001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2" t="s">
        <v>118</v>
      </c>
      <c r="AT494" s="222" t="s">
        <v>114</v>
      </c>
      <c r="AU494" s="222" t="s">
        <v>85</v>
      </c>
      <c r="AY494" s="19" t="s">
        <v>113</v>
      </c>
      <c r="BE494" s="223">
        <f>IF(N494="základní",J494,0)</f>
        <v>0</v>
      </c>
      <c r="BF494" s="223">
        <f>IF(N494="snížená",J494,0)</f>
        <v>0</v>
      </c>
      <c r="BG494" s="223">
        <f>IF(N494="zákl. přenesená",J494,0)</f>
        <v>0</v>
      </c>
      <c r="BH494" s="223">
        <f>IF(N494="sníž. přenesená",J494,0)</f>
        <v>0</v>
      </c>
      <c r="BI494" s="223">
        <f>IF(N494="nulová",J494,0)</f>
        <v>0</v>
      </c>
      <c r="BJ494" s="19" t="s">
        <v>83</v>
      </c>
      <c r="BK494" s="223">
        <f>ROUND(I494*H494,2)</f>
        <v>0</v>
      </c>
      <c r="BL494" s="19" t="s">
        <v>118</v>
      </c>
      <c r="BM494" s="222" t="s">
        <v>967</v>
      </c>
    </row>
    <row r="495" spans="1:51" s="12" customFormat="1" ht="12">
      <c r="A495" s="12"/>
      <c r="B495" s="224"/>
      <c r="C495" s="225"/>
      <c r="D495" s="226" t="s">
        <v>127</v>
      </c>
      <c r="E495" s="227" t="s">
        <v>19</v>
      </c>
      <c r="F495" s="228" t="s">
        <v>968</v>
      </c>
      <c r="G495" s="225"/>
      <c r="H495" s="227" t="s">
        <v>19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234" t="s">
        <v>127</v>
      </c>
      <c r="AU495" s="234" t="s">
        <v>85</v>
      </c>
      <c r="AV495" s="12" t="s">
        <v>83</v>
      </c>
      <c r="AW495" s="12" t="s">
        <v>37</v>
      </c>
      <c r="AX495" s="12" t="s">
        <v>75</v>
      </c>
      <c r="AY495" s="234" t="s">
        <v>113</v>
      </c>
    </row>
    <row r="496" spans="1:51" s="13" customFormat="1" ht="12">
      <c r="A496" s="13"/>
      <c r="B496" s="235"/>
      <c r="C496" s="236"/>
      <c r="D496" s="226" t="s">
        <v>127</v>
      </c>
      <c r="E496" s="237" t="s">
        <v>19</v>
      </c>
      <c r="F496" s="238" t="s">
        <v>969</v>
      </c>
      <c r="G496" s="236"/>
      <c r="H496" s="239">
        <v>8.5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127</v>
      </c>
      <c r="AU496" s="245" t="s">
        <v>85</v>
      </c>
      <c r="AV496" s="13" t="s">
        <v>85</v>
      </c>
      <c r="AW496" s="13" t="s">
        <v>37</v>
      </c>
      <c r="AX496" s="13" t="s">
        <v>83</v>
      </c>
      <c r="AY496" s="245" t="s">
        <v>113</v>
      </c>
    </row>
    <row r="497" spans="1:65" s="2" customFormat="1" ht="33" customHeight="1">
      <c r="A497" s="40"/>
      <c r="B497" s="41"/>
      <c r="C497" s="211" t="s">
        <v>970</v>
      </c>
      <c r="D497" s="211" t="s">
        <v>114</v>
      </c>
      <c r="E497" s="212" t="s">
        <v>971</v>
      </c>
      <c r="F497" s="213" t="s">
        <v>972</v>
      </c>
      <c r="G497" s="214" t="s">
        <v>190</v>
      </c>
      <c r="H497" s="215">
        <v>507.5</v>
      </c>
      <c r="I497" s="216"/>
      <c r="J497" s="217">
        <f>ROUND(I497*H497,2)</f>
        <v>0</v>
      </c>
      <c r="K497" s="213" t="s">
        <v>19</v>
      </c>
      <c r="L497" s="46"/>
      <c r="M497" s="218" t="s">
        <v>19</v>
      </c>
      <c r="N497" s="219" t="s">
        <v>46</v>
      </c>
      <c r="O497" s="86"/>
      <c r="P497" s="220">
        <f>O497*H497</f>
        <v>0</v>
      </c>
      <c r="Q497" s="220">
        <v>0</v>
      </c>
      <c r="R497" s="220">
        <f>Q497*H497</f>
        <v>0</v>
      </c>
      <c r="S497" s="220">
        <v>0.18</v>
      </c>
      <c r="T497" s="221">
        <f>S497*H497</f>
        <v>91.35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2" t="s">
        <v>118</v>
      </c>
      <c r="AT497" s="222" t="s">
        <v>114</v>
      </c>
      <c r="AU497" s="222" t="s">
        <v>85</v>
      </c>
      <c r="AY497" s="19" t="s">
        <v>113</v>
      </c>
      <c r="BE497" s="223">
        <f>IF(N497="základní",J497,0)</f>
        <v>0</v>
      </c>
      <c r="BF497" s="223">
        <f>IF(N497="snížená",J497,0)</f>
        <v>0</v>
      </c>
      <c r="BG497" s="223">
        <f>IF(N497="zákl. přenesená",J497,0)</f>
        <v>0</v>
      </c>
      <c r="BH497" s="223">
        <f>IF(N497="sníž. přenesená",J497,0)</f>
        <v>0</v>
      </c>
      <c r="BI497" s="223">
        <f>IF(N497="nulová",J497,0)</f>
        <v>0</v>
      </c>
      <c r="BJ497" s="19" t="s">
        <v>83</v>
      </c>
      <c r="BK497" s="223">
        <f>ROUND(I497*H497,2)</f>
        <v>0</v>
      </c>
      <c r="BL497" s="19" t="s">
        <v>118</v>
      </c>
      <c r="BM497" s="222" t="s">
        <v>973</v>
      </c>
    </row>
    <row r="498" spans="1:51" s="12" customFormat="1" ht="12">
      <c r="A498" s="12"/>
      <c r="B498" s="224"/>
      <c r="C498" s="225"/>
      <c r="D498" s="226" t="s">
        <v>127</v>
      </c>
      <c r="E498" s="227" t="s">
        <v>19</v>
      </c>
      <c r="F498" s="228" t="s">
        <v>974</v>
      </c>
      <c r="G498" s="225"/>
      <c r="H498" s="227" t="s">
        <v>19</v>
      </c>
      <c r="I498" s="229"/>
      <c r="J498" s="225"/>
      <c r="K498" s="225"/>
      <c r="L498" s="230"/>
      <c r="M498" s="231"/>
      <c r="N498" s="232"/>
      <c r="O498" s="232"/>
      <c r="P498" s="232"/>
      <c r="Q498" s="232"/>
      <c r="R498" s="232"/>
      <c r="S498" s="232"/>
      <c r="T498" s="233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T498" s="234" t="s">
        <v>127</v>
      </c>
      <c r="AU498" s="234" t="s">
        <v>85</v>
      </c>
      <c r="AV498" s="12" t="s">
        <v>83</v>
      </c>
      <c r="AW498" s="12" t="s">
        <v>37</v>
      </c>
      <c r="AX498" s="12" t="s">
        <v>75</v>
      </c>
      <c r="AY498" s="234" t="s">
        <v>113</v>
      </c>
    </row>
    <row r="499" spans="1:51" s="13" customFormat="1" ht="12">
      <c r="A499" s="13"/>
      <c r="B499" s="235"/>
      <c r="C499" s="236"/>
      <c r="D499" s="226" t="s">
        <v>127</v>
      </c>
      <c r="E499" s="237" t="s">
        <v>19</v>
      </c>
      <c r="F499" s="238" t="s">
        <v>975</v>
      </c>
      <c r="G499" s="236"/>
      <c r="H499" s="239">
        <v>507.5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127</v>
      </c>
      <c r="AU499" s="245" t="s">
        <v>85</v>
      </c>
      <c r="AV499" s="13" t="s">
        <v>85</v>
      </c>
      <c r="AW499" s="13" t="s">
        <v>37</v>
      </c>
      <c r="AX499" s="13" t="s">
        <v>83</v>
      </c>
      <c r="AY499" s="245" t="s">
        <v>113</v>
      </c>
    </row>
    <row r="500" spans="1:65" s="2" customFormat="1" ht="33" customHeight="1">
      <c r="A500" s="40"/>
      <c r="B500" s="41"/>
      <c r="C500" s="211" t="s">
        <v>976</v>
      </c>
      <c r="D500" s="211" t="s">
        <v>114</v>
      </c>
      <c r="E500" s="212" t="s">
        <v>977</v>
      </c>
      <c r="F500" s="213" t="s">
        <v>978</v>
      </c>
      <c r="G500" s="214" t="s">
        <v>190</v>
      </c>
      <c r="H500" s="215">
        <v>250.9</v>
      </c>
      <c r="I500" s="216"/>
      <c r="J500" s="217">
        <f>ROUND(I500*H500,2)</f>
        <v>0</v>
      </c>
      <c r="K500" s="213" t="s">
        <v>19</v>
      </c>
      <c r="L500" s="46"/>
      <c r="M500" s="218" t="s">
        <v>19</v>
      </c>
      <c r="N500" s="219" t="s">
        <v>46</v>
      </c>
      <c r="O500" s="86"/>
      <c r="P500" s="220">
        <f>O500*H500</f>
        <v>0</v>
      </c>
      <c r="Q500" s="220">
        <v>0</v>
      </c>
      <c r="R500" s="220">
        <f>Q500*H500</f>
        <v>0</v>
      </c>
      <c r="S500" s="220">
        <v>0.04</v>
      </c>
      <c r="T500" s="221">
        <f>S500*H500</f>
        <v>10.036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2" t="s">
        <v>118</v>
      </c>
      <c r="AT500" s="222" t="s">
        <v>114</v>
      </c>
      <c r="AU500" s="222" t="s">
        <v>85</v>
      </c>
      <c r="AY500" s="19" t="s">
        <v>113</v>
      </c>
      <c r="BE500" s="223">
        <f>IF(N500="základní",J500,0)</f>
        <v>0</v>
      </c>
      <c r="BF500" s="223">
        <f>IF(N500="snížená",J500,0)</f>
        <v>0</v>
      </c>
      <c r="BG500" s="223">
        <f>IF(N500="zákl. přenesená",J500,0)</f>
        <v>0</v>
      </c>
      <c r="BH500" s="223">
        <f>IF(N500="sníž. přenesená",J500,0)</f>
        <v>0</v>
      </c>
      <c r="BI500" s="223">
        <f>IF(N500="nulová",J500,0)</f>
        <v>0</v>
      </c>
      <c r="BJ500" s="19" t="s">
        <v>83</v>
      </c>
      <c r="BK500" s="223">
        <f>ROUND(I500*H500,2)</f>
        <v>0</v>
      </c>
      <c r="BL500" s="19" t="s">
        <v>118</v>
      </c>
      <c r="BM500" s="222" t="s">
        <v>979</v>
      </c>
    </row>
    <row r="501" spans="1:51" s="12" customFormat="1" ht="12">
      <c r="A501" s="12"/>
      <c r="B501" s="224"/>
      <c r="C501" s="225"/>
      <c r="D501" s="226" t="s">
        <v>127</v>
      </c>
      <c r="E501" s="227" t="s">
        <v>19</v>
      </c>
      <c r="F501" s="228" t="s">
        <v>974</v>
      </c>
      <c r="G501" s="225"/>
      <c r="H501" s="227" t="s">
        <v>19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T501" s="234" t="s">
        <v>127</v>
      </c>
      <c r="AU501" s="234" t="s">
        <v>85</v>
      </c>
      <c r="AV501" s="12" t="s">
        <v>83</v>
      </c>
      <c r="AW501" s="12" t="s">
        <v>37</v>
      </c>
      <c r="AX501" s="12" t="s">
        <v>75</v>
      </c>
      <c r="AY501" s="234" t="s">
        <v>113</v>
      </c>
    </row>
    <row r="502" spans="1:51" s="13" customFormat="1" ht="12">
      <c r="A502" s="13"/>
      <c r="B502" s="235"/>
      <c r="C502" s="236"/>
      <c r="D502" s="226" t="s">
        <v>127</v>
      </c>
      <c r="E502" s="237" t="s">
        <v>19</v>
      </c>
      <c r="F502" s="238" t="s">
        <v>980</v>
      </c>
      <c r="G502" s="236"/>
      <c r="H502" s="239">
        <v>250.9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127</v>
      </c>
      <c r="AU502" s="245" t="s">
        <v>85</v>
      </c>
      <c r="AV502" s="13" t="s">
        <v>85</v>
      </c>
      <c r="AW502" s="13" t="s">
        <v>37</v>
      </c>
      <c r="AX502" s="13" t="s">
        <v>83</v>
      </c>
      <c r="AY502" s="245" t="s">
        <v>113</v>
      </c>
    </row>
    <row r="503" spans="1:65" s="2" customFormat="1" ht="21.75" customHeight="1">
      <c r="A503" s="40"/>
      <c r="B503" s="41"/>
      <c r="C503" s="211" t="s">
        <v>981</v>
      </c>
      <c r="D503" s="211" t="s">
        <v>114</v>
      </c>
      <c r="E503" s="212" t="s">
        <v>982</v>
      </c>
      <c r="F503" s="213" t="s">
        <v>983</v>
      </c>
      <c r="G503" s="214" t="s">
        <v>984</v>
      </c>
      <c r="H503" s="215">
        <v>5124.25</v>
      </c>
      <c r="I503" s="216"/>
      <c r="J503" s="217">
        <f>ROUND(I503*H503,2)</f>
        <v>0</v>
      </c>
      <c r="K503" s="213" t="s">
        <v>19</v>
      </c>
      <c r="L503" s="46"/>
      <c r="M503" s="218" t="s">
        <v>19</v>
      </c>
      <c r="N503" s="219" t="s">
        <v>46</v>
      </c>
      <c r="O503" s="86"/>
      <c r="P503" s="220">
        <f>O503*H503</f>
        <v>0</v>
      </c>
      <c r="Q503" s="220">
        <v>0</v>
      </c>
      <c r="R503" s="220">
        <f>Q503*H503</f>
        <v>0</v>
      </c>
      <c r="S503" s="220">
        <v>0.001</v>
      </c>
      <c r="T503" s="221">
        <f>S503*H503</f>
        <v>5.12425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2" t="s">
        <v>118</v>
      </c>
      <c r="AT503" s="222" t="s">
        <v>114</v>
      </c>
      <c r="AU503" s="222" t="s">
        <v>85</v>
      </c>
      <c r="AY503" s="19" t="s">
        <v>113</v>
      </c>
      <c r="BE503" s="223">
        <f>IF(N503="základní",J503,0)</f>
        <v>0</v>
      </c>
      <c r="BF503" s="223">
        <f>IF(N503="snížená",J503,0)</f>
        <v>0</v>
      </c>
      <c r="BG503" s="223">
        <f>IF(N503="zákl. přenesená",J503,0)</f>
        <v>0</v>
      </c>
      <c r="BH503" s="223">
        <f>IF(N503="sníž. přenesená",J503,0)</f>
        <v>0</v>
      </c>
      <c r="BI503" s="223">
        <f>IF(N503="nulová",J503,0)</f>
        <v>0</v>
      </c>
      <c r="BJ503" s="19" t="s">
        <v>83</v>
      </c>
      <c r="BK503" s="223">
        <f>ROUND(I503*H503,2)</f>
        <v>0</v>
      </c>
      <c r="BL503" s="19" t="s">
        <v>118</v>
      </c>
      <c r="BM503" s="222" t="s">
        <v>985</v>
      </c>
    </row>
    <row r="504" spans="1:51" s="13" customFormat="1" ht="12">
      <c r="A504" s="13"/>
      <c r="B504" s="235"/>
      <c r="C504" s="236"/>
      <c r="D504" s="226" t="s">
        <v>127</v>
      </c>
      <c r="E504" s="237" t="s">
        <v>19</v>
      </c>
      <c r="F504" s="238" t="s">
        <v>986</v>
      </c>
      <c r="G504" s="236"/>
      <c r="H504" s="239">
        <v>44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127</v>
      </c>
      <c r="AU504" s="245" t="s">
        <v>85</v>
      </c>
      <c r="AV504" s="13" t="s">
        <v>85</v>
      </c>
      <c r="AW504" s="13" t="s">
        <v>37</v>
      </c>
      <c r="AX504" s="13" t="s">
        <v>75</v>
      </c>
      <c r="AY504" s="245" t="s">
        <v>113</v>
      </c>
    </row>
    <row r="505" spans="1:51" s="13" customFormat="1" ht="12">
      <c r="A505" s="13"/>
      <c r="B505" s="235"/>
      <c r="C505" s="236"/>
      <c r="D505" s="226" t="s">
        <v>127</v>
      </c>
      <c r="E505" s="237" t="s">
        <v>19</v>
      </c>
      <c r="F505" s="238" t="s">
        <v>987</v>
      </c>
      <c r="G505" s="236"/>
      <c r="H505" s="239">
        <v>32.4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127</v>
      </c>
      <c r="AU505" s="245" t="s">
        <v>85</v>
      </c>
      <c r="AV505" s="13" t="s">
        <v>85</v>
      </c>
      <c r="AW505" s="13" t="s">
        <v>37</v>
      </c>
      <c r="AX505" s="13" t="s">
        <v>75</v>
      </c>
      <c r="AY505" s="245" t="s">
        <v>113</v>
      </c>
    </row>
    <row r="506" spans="1:51" s="13" customFormat="1" ht="12">
      <c r="A506" s="13"/>
      <c r="B506" s="235"/>
      <c r="C506" s="236"/>
      <c r="D506" s="226" t="s">
        <v>127</v>
      </c>
      <c r="E506" s="237" t="s">
        <v>19</v>
      </c>
      <c r="F506" s="238" t="s">
        <v>988</v>
      </c>
      <c r="G506" s="236"/>
      <c r="H506" s="239">
        <v>4800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127</v>
      </c>
      <c r="AU506" s="245" t="s">
        <v>85</v>
      </c>
      <c r="AV506" s="13" t="s">
        <v>85</v>
      </c>
      <c r="AW506" s="13" t="s">
        <v>37</v>
      </c>
      <c r="AX506" s="13" t="s">
        <v>75</v>
      </c>
      <c r="AY506" s="245" t="s">
        <v>113</v>
      </c>
    </row>
    <row r="507" spans="1:51" s="13" customFormat="1" ht="12">
      <c r="A507" s="13"/>
      <c r="B507" s="235"/>
      <c r="C507" s="236"/>
      <c r="D507" s="226" t="s">
        <v>127</v>
      </c>
      <c r="E507" s="237" t="s">
        <v>19</v>
      </c>
      <c r="F507" s="238" t="s">
        <v>989</v>
      </c>
      <c r="G507" s="236"/>
      <c r="H507" s="239">
        <v>76.5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5" t="s">
        <v>127</v>
      </c>
      <c r="AU507" s="245" t="s">
        <v>85</v>
      </c>
      <c r="AV507" s="13" t="s">
        <v>85</v>
      </c>
      <c r="AW507" s="13" t="s">
        <v>37</v>
      </c>
      <c r="AX507" s="13" t="s">
        <v>75</v>
      </c>
      <c r="AY507" s="245" t="s">
        <v>113</v>
      </c>
    </row>
    <row r="508" spans="1:51" s="13" customFormat="1" ht="12">
      <c r="A508" s="13"/>
      <c r="B508" s="235"/>
      <c r="C508" s="236"/>
      <c r="D508" s="226" t="s">
        <v>127</v>
      </c>
      <c r="E508" s="237" t="s">
        <v>19</v>
      </c>
      <c r="F508" s="238" t="s">
        <v>990</v>
      </c>
      <c r="G508" s="236"/>
      <c r="H508" s="239">
        <v>51.55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127</v>
      </c>
      <c r="AU508" s="245" t="s">
        <v>85</v>
      </c>
      <c r="AV508" s="13" t="s">
        <v>85</v>
      </c>
      <c r="AW508" s="13" t="s">
        <v>37</v>
      </c>
      <c r="AX508" s="13" t="s">
        <v>75</v>
      </c>
      <c r="AY508" s="245" t="s">
        <v>113</v>
      </c>
    </row>
    <row r="509" spans="1:51" s="13" customFormat="1" ht="12">
      <c r="A509" s="13"/>
      <c r="B509" s="235"/>
      <c r="C509" s="236"/>
      <c r="D509" s="226" t="s">
        <v>127</v>
      </c>
      <c r="E509" s="237" t="s">
        <v>19</v>
      </c>
      <c r="F509" s="238" t="s">
        <v>991</v>
      </c>
      <c r="G509" s="236"/>
      <c r="H509" s="239">
        <v>48.7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127</v>
      </c>
      <c r="AU509" s="245" t="s">
        <v>85</v>
      </c>
      <c r="AV509" s="13" t="s">
        <v>85</v>
      </c>
      <c r="AW509" s="13" t="s">
        <v>37</v>
      </c>
      <c r="AX509" s="13" t="s">
        <v>75</v>
      </c>
      <c r="AY509" s="245" t="s">
        <v>113</v>
      </c>
    </row>
    <row r="510" spans="1:51" s="13" customFormat="1" ht="12">
      <c r="A510" s="13"/>
      <c r="B510" s="235"/>
      <c r="C510" s="236"/>
      <c r="D510" s="226" t="s">
        <v>127</v>
      </c>
      <c r="E510" s="237" t="s">
        <v>19</v>
      </c>
      <c r="F510" s="238" t="s">
        <v>992</v>
      </c>
      <c r="G510" s="236"/>
      <c r="H510" s="239">
        <v>61.1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127</v>
      </c>
      <c r="AU510" s="245" t="s">
        <v>85</v>
      </c>
      <c r="AV510" s="13" t="s">
        <v>85</v>
      </c>
      <c r="AW510" s="13" t="s">
        <v>37</v>
      </c>
      <c r="AX510" s="13" t="s">
        <v>75</v>
      </c>
      <c r="AY510" s="245" t="s">
        <v>113</v>
      </c>
    </row>
    <row r="511" spans="1:51" s="13" customFormat="1" ht="12">
      <c r="A511" s="13"/>
      <c r="B511" s="235"/>
      <c r="C511" s="236"/>
      <c r="D511" s="226" t="s">
        <v>127</v>
      </c>
      <c r="E511" s="237" t="s">
        <v>19</v>
      </c>
      <c r="F511" s="238" t="s">
        <v>993</v>
      </c>
      <c r="G511" s="236"/>
      <c r="H511" s="239">
        <v>10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5" t="s">
        <v>127</v>
      </c>
      <c r="AU511" s="245" t="s">
        <v>85</v>
      </c>
      <c r="AV511" s="13" t="s">
        <v>85</v>
      </c>
      <c r="AW511" s="13" t="s">
        <v>37</v>
      </c>
      <c r="AX511" s="13" t="s">
        <v>75</v>
      </c>
      <c r="AY511" s="245" t="s">
        <v>113</v>
      </c>
    </row>
    <row r="512" spans="1:65" s="2" customFormat="1" ht="21.75" customHeight="1">
      <c r="A512" s="40"/>
      <c r="B512" s="41"/>
      <c r="C512" s="211" t="s">
        <v>994</v>
      </c>
      <c r="D512" s="211" t="s">
        <v>114</v>
      </c>
      <c r="E512" s="212" t="s">
        <v>995</v>
      </c>
      <c r="F512" s="213" t="s">
        <v>996</v>
      </c>
      <c r="G512" s="214" t="s">
        <v>984</v>
      </c>
      <c r="H512" s="215">
        <v>2676.4</v>
      </c>
      <c r="I512" s="216"/>
      <c r="J512" s="217">
        <f>ROUND(I512*H512,2)</f>
        <v>0</v>
      </c>
      <c r="K512" s="213" t="s">
        <v>19</v>
      </c>
      <c r="L512" s="46"/>
      <c r="M512" s="218" t="s">
        <v>19</v>
      </c>
      <c r="N512" s="219" t="s">
        <v>46</v>
      </c>
      <c r="O512" s="86"/>
      <c r="P512" s="220">
        <f>O512*H512</f>
        <v>0</v>
      </c>
      <c r="Q512" s="220">
        <v>0</v>
      </c>
      <c r="R512" s="220">
        <f>Q512*H512</f>
        <v>0</v>
      </c>
      <c r="S512" s="220">
        <v>0.001</v>
      </c>
      <c r="T512" s="221">
        <f>S512*H512</f>
        <v>2.6764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2" t="s">
        <v>118</v>
      </c>
      <c r="AT512" s="222" t="s">
        <v>114</v>
      </c>
      <c r="AU512" s="222" t="s">
        <v>85</v>
      </c>
      <c r="AY512" s="19" t="s">
        <v>113</v>
      </c>
      <c r="BE512" s="223">
        <f>IF(N512="základní",J512,0)</f>
        <v>0</v>
      </c>
      <c r="BF512" s="223">
        <f>IF(N512="snížená",J512,0)</f>
        <v>0</v>
      </c>
      <c r="BG512" s="223">
        <f>IF(N512="zákl. přenesená",J512,0)</f>
        <v>0</v>
      </c>
      <c r="BH512" s="223">
        <f>IF(N512="sníž. přenesená",J512,0)</f>
        <v>0</v>
      </c>
      <c r="BI512" s="223">
        <f>IF(N512="nulová",J512,0)</f>
        <v>0</v>
      </c>
      <c r="BJ512" s="19" t="s">
        <v>83</v>
      </c>
      <c r="BK512" s="223">
        <f>ROUND(I512*H512,2)</f>
        <v>0</v>
      </c>
      <c r="BL512" s="19" t="s">
        <v>118</v>
      </c>
      <c r="BM512" s="222" t="s">
        <v>997</v>
      </c>
    </row>
    <row r="513" spans="1:51" s="13" customFormat="1" ht="12">
      <c r="A513" s="13"/>
      <c r="B513" s="235"/>
      <c r="C513" s="236"/>
      <c r="D513" s="226" t="s">
        <v>127</v>
      </c>
      <c r="E513" s="237" t="s">
        <v>19</v>
      </c>
      <c r="F513" s="238" t="s">
        <v>998</v>
      </c>
      <c r="G513" s="236"/>
      <c r="H513" s="239">
        <v>1396.2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127</v>
      </c>
      <c r="AU513" s="245" t="s">
        <v>85</v>
      </c>
      <c r="AV513" s="13" t="s">
        <v>85</v>
      </c>
      <c r="AW513" s="13" t="s">
        <v>37</v>
      </c>
      <c r="AX513" s="13" t="s">
        <v>75</v>
      </c>
      <c r="AY513" s="245" t="s">
        <v>113</v>
      </c>
    </row>
    <row r="514" spans="1:51" s="13" customFormat="1" ht="12">
      <c r="A514" s="13"/>
      <c r="B514" s="235"/>
      <c r="C514" s="236"/>
      <c r="D514" s="226" t="s">
        <v>127</v>
      </c>
      <c r="E514" s="237" t="s">
        <v>19</v>
      </c>
      <c r="F514" s="238" t="s">
        <v>999</v>
      </c>
      <c r="G514" s="236"/>
      <c r="H514" s="239">
        <v>650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127</v>
      </c>
      <c r="AU514" s="245" t="s">
        <v>85</v>
      </c>
      <c r="AV514" s="13" t="s">
        <v>85</v>
      </c>
      <c r="AW514" s="13" t="s">
        <v>37</v>
      </c>
      <c r="AX514" s="13" t="s">
        <v>75</v>
      </c>
      <c r="AY514" s="245" t="s">
        <v>113</v>
      </c>
    </row>
    <row r="515" spans="1:51" s="13" customFormat="1" ht="12">
      <c r="A515" s="13"/>
      <c r="B515" s="235"/>
      <c r="C515" s="236"/>
      <c r="D515" s="226" t="s">
        <v>127</v>
      </c>
      <c r="E515" s="237" t="s">
        <v>19</v>
      </c>
      <c r="F515" s="238" t="s">
        <v>1000</v>
      </c>
      <c r="G515" s="236"/>
      <c r="H515" s="239">
        <v>167.7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127</v>
      </c>
      <c r="AU515" s="245" t="s">
        <v>85</v>
      </c>
      <c r="AV515" s="13" t="s">
        <v>85</v>
      </c>
      <c r="AW515" s="13" t="s">
        <v>37</v>
      </c>
      <c r="AX515" s="13" t="s">
        <v>75</v>
      </c>
      <c r="AY515" s="245" t="s">
        <v>113</v>
      </c>
    </row>
    <row r="516" spans="1:51" s="13" customFormat="1" ht="12">
      <c r="A516" s="13"/>
      <c r="B516" s="235"/>
      <c r="C516" s="236"/>
      <c r="D516" s="226" t="s">
        <v>127</v>
      </c>
      <c r="E516" s="237" t="s">
        <v>19</v>
      </c>
      <c r="F516" s="238" t="s">
        <v>1001</v>
      </c>
      <c r="G516" s="236"/>
      <c r="H516" s="239">
        <v>462.5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127</v>
      </c>
      <c r="AU516" s="245" t="s">
        <v>85</v>
      </c>
      <c r="AV516" s="13" t="s">
        <v>85</v>
      </c>
      <c r="AW516" s="13" t="s">
        <v>37</v>
      </c>
      <c r="AX516" s="13" t="s">
        <v>75</v>
      </c>
      <c r="AY516" s="245" t="s">
        <v>113</v>
      </c>
    </row>
    <row r="517" spans="1:65" s="2" customFormat="1" ht="21.75" customHeight="1">
      <c r="A517" s="40"/>
      <c r="B517" s="41"/>
      <c r="C517" s="211" t="s">
        <v>1002</v>
      </c>
      <c r="D517" s="211" t="s">
        <v>114</v>
      </c>
      <c r="E517" s="212" t="s">
        <v>1003</v>
      </c>
      <c r="F517" s="213" t="s">
        <v>1004</v>
      </c>
      <c r="G517" s="214" t="s">
        <v>984</v>
      </c>
      <c r="H517" s="215">
        <v>608.5</v>
      </c>
      <c r="I517" s="216"/>
      <c r="J517" s="217">
        <f>ROUND(I517*H517,2)</f>
        <v>0</v>
      </c>
      <c r="K517" s="213" t="s">
        <v>19</v>
      </c>
      <c r="L517" s="46"/>
      <c r="M517" s="218" t="s">
        <v>19</v>
      </c>
      <c r="N517" s="219" t="s">
        <v>46</v>
      </c>
      <c r="O517" s="86"/>
      <c r="P517" s="220">
        <f>O517*H517</f>
        <v>0</v>
      </c>
      <c r="Q517" s="220">
        <v>0</v>
      </c>
      <c r="R517" s="220">
        <f>Q517*H517</f>
        <v>0</v>
      </c>
      <c r="S517" s="220">
        <v>0.001</v>
      </c>
      <c r="T517" s="221">
        <f>S517*H517</f>
        <v>0.6085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2" t="s">
        <v>118</v>
      </c>
      <c r="AT517" s="222" t="s">
        <v>114</v>
      </c>
      <c r="AU517" s="222" t="s">
        <v>85</v>
      </c>
      <c r="AY517" s="19" t="s">
        <v>113</v>
      </c>
      <c r="BE517" s="223">
        <f>IF(N517="základní",J517,0)</f>
        <v>0</v>
      </c>
      <c r="BF517" s="223">
        <f>IF(N517="snížená",J517,0)</f>
        <v>0</v>
      </c>
      <c r="BG517" s="223">
        <f>IF(N517="zákl. přenesená",J517,0)</f>
        <v>0</v>
      </c>
      <c r="BH517" s="223">
        <f>IF(N517="sníž. přenesená",J517,0)</f>
        <v>0</v>
      </c>
      <c r="BI517" s="223">
        <f>IF(N517="nulová",J517,0)</f>
        <v>0</v>
      </c>
      <c r="BJ517" s="19" t="s">
        <v>83</v>
      </c>
      <c r="BK517" s="223">
        <f>ROUND(I517*H517,2)</f>
        <v>0</v>
      </c>
      <c r="BL517" s="19" t="s">
        <v>118</v>
      </c>
      <c r="BM517" s="222" t="s">
        <v>1005</v>
      </c>
    </row>
    <row r="518" spans="1:51" s="12" customFormat="1" ht="12">
      <c r="A518" s="12"/>
      <c r="B518" s="224"/>
      <c r="C518" s="225"/>
      <c r="D518" s="226" t="s">
        <v>127</v>
      </c>
      <c r="E518" s="227" t="s">
        <v>19</v>
      </c>
      <c r="F518" s="228" t="s">
        <v>1006</v>
      </c>
      <c r="G518" s="225"/>
      <c r="H518" s="227" t="s">
        <v>19</v>
      </c>
      <c r="I518" s="229"/>
      <c r="J518" s="225"/>
      <c r="K518" s="225"/>
      <c r="L518" s="230"/>
      <c r="M518" s="231"/>
      <c r="N518" s="232"/>
      <c r="O518" s="232"/>
      <c r="P518" s="232"/>
      <c r="Q518" s="232"/>
      <c r="R518" s="232"/>
      <c r="S518" s="232"/>
      <c r="T518" s="233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T518" s="234" t="s">
        <v>127</v>
      </c>
      <c r="AU518" s="234" t="s">
        <v>85</v>
      </c>
      <c r="AV518" s="12" t="s">
        <v>83</v>
      </c>
      <c r="AW518" s="12" t="s">
        <v>37</v>
      </c>
      <c r="AX518" s="12" t="s">
        <v>75</v>
      </c>
      <c r="AY518" s="234" t="s">
        <v>113</v>
      </c>
    </row>
    <row r="519" spans="1:51" s="13" customFormat="1" ht="12">
      <c r="A519" s="13"/>
      <c r="B519" s="235"/>
      <c r="C519" s="236"/>
      <c r="D519" s="226" t="s">
        <v>127</v>
      </c>
      <c r="E519" s="237" t="s">
        <v>19</v>
      </c>
      <c r="F519" s="238" t="s">
        <v>1007</v>
      </c>
      <c r="G519" s="236"/>
      <c r="H519" s="239">
        <v>110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127</v>
      </c>
      <c r="AU519" s="245" t="s">
        <v>85</v>
      </c>
      <c r="AV519" s="13" t="s">
        <v>85</v>
      </c>
      <c r="AW519" s="13" t="s">
        <v>37</v>
      </c>
      <c r="AX519" s="13" t="s">
        <v>75</v>
      </c>
      <c r="AY519" s="245" t="s">
        <v>113</v>
      </c>
    </row>
    <row r="520" spans="1:51" s="12" customFormat="1" ht="12">
      <c r="A520" s="12"/>
      <c r="B520" s="224"/>
      <c r="C520" s="225"/>
      <c r="D520" s="226" t="s">
        <v>127</v>
      </c>
      <c r="E520" s="227" t="s">
        <v>19</v>
      </c>
      <c r="F520" s="228" t="s">
        <v>1008</v>
      </c>
      <c r="G520" s="225"/>
      <c r="H520" s="227" t="s">
        <v>19</v>
      </c>
      <c r="I520" s="229"/>
      <c r="J520" s="225"/>
      <c r="K520" s="225"/>
      <c r="L520" s="230"/>
      <c r="M520" s="231"/>
      <c r="N520" s="232"/>
      <c r="O520" s="232"/>
      <c r="P520" s="232"/>
      <c r="Q520" s="232"/>
      <c r="R520" s="232"/>
      <c r="S520" s="232"/>
      <c r="T520" s="233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T520" s="234" t="s">
        <v>127</v>
      </c>
      <c r="AU520" s="234" t="s">
        <v>85</v>
      </c>
      <c r="AV520" s="12" t="s">
        <v>83</v>
      </c>
      <c r="AW520" s="12" t="s">
        <v>4</v>
      </c>
      <c r="AX520" s="12" t="s">
        <v>75</v>
      </c>
      <c r="AY520" s="234" t="s">
        <v>113</v>
      </c>
    </row>
    <row r="521" spans="1:51" s="13" customFormat="1" ht="12">
      <c r="A521" s="13"/>
      <c r="B521" s="235"/>
      <c r="C521" s="236"/>
      <c r="D521" s="226" t="s">
        <v>127</v>
      </c>
      <c r="E521" s="237" t="s">
        <v>19</v>
      </c>
      <c r="F521" s="238" t="s">
        <v>1009</v>
      </c>
      <c r="G521" s="236"/>
      <c r="H521" s="239">
        <v>608.5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127</v>
      </c>
      <c r="AU521" s="245" t="s">
        <v>85</v>
      </c>
      <c r="AV521" s="13" t="s">
        <v>85</v>
      </c>
      <c r="AW521" s="13" t="s">
        <v>37</v>
      </c>
      <c r="AX521" s="13" t="s">
        <v>83</v>
      </c>
      <c r="AY521" s="245" t="s">
        <v>113</v>
      </c>
    </row>
    <row r="522" spans="1:51" s="12" customFormat="1" ht="12">
      <c r="A522" s="12"/>
      <c r="B522" s="224"/>
      <c r="C522" s="225"/>
      <c r="D522" s="226" t="s">
        <v>127</v>
      </c>
      <c r="E522" s="227" t="s">
        <v>19</v>
      </c>
      <c r="F522" s="228" t="s">
        <v>1010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T522" s="234" t="s">
        <v>127</v>
      </c>
      <c r="AU522" s="234" t="s">
        <v>85</v>
      </c>
      <c r="AV522" s="12" t="s">
        <v>83</v>
      </c>
      <c r="AW522" s="12" t="s">
        <v>37</v>
      </c>
      <c r="AX522" s="12" t="s">
        <v>75</v>
      </c>
      <c r="AY522" s="234" t="s">
        <v>113</v>
      </c>
    </row>
    <row r="523" spans="1:51" s="13" customFormat="1" ht="12">
      <c r="A523" s="13"/>
      <c r="B523" s="235"/>
      <c r="C523" s="236"/>
      <c r="D523" s="226" t="s">
        <v>127</v>
      </c>
      <c r="E523" s="237" t="s">
        <v>19</v>
      </c>
      <c r="F523" s="238" t="s">
        <v>1011</v>
      </c>
      <c r="G523" s="236"/>
      <c r="H523" s="239">
        <v>205.8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127</v>
      </c>
      <c r="AU523" s="245" t="s">
        <v>85</v>
      </c>
      <c r="AV523" s="13" t="s">
        <v>85</v>
      </c>
      <c r="AW523" s="13" t="s">
        <v>37</v>
      </c>
      <c r="AX523" s="13" t="s">
        <v>75</v>
      </c>
      <c r="AY523" s="245" t="s">
        <v>113</v>
      </c>
    </row>
    <row r="524" spans="1:51" s="12" customFormat="1" ht="12">
      <c r="A524" s="12"/>
      <c r="B524" s="224"/>
      <c r="C524" s="225"/>
      <c r="D524" s="226" t="s">
        <v>127</v>
      </c>
      <c r="E524" s="227" t="s">
        <v>19</v>
      </c>
      <c r="F524" s="228" t="s">
        <v>1012</v>
      </c>
      <c r="G524" s="225"/>
      <c r="H524" s="227" t="s">
        <v>19</v>
      </c>
      <c r="I524" s="229"/>
      <c r="J524" s="225"/>
      <c r="K524" s="225"/>
      <c r="L524" s="230"/>
      <c r="M524" s="231"/>
      <c r="N524" s="232"/>
      <c r="O524" s="232"/>
      <c r="P524" s="232"/>
      <c r="Q524" s="232"/>
      <c r="R524" s="232"/>
      <c r="S524" s="232"/>
      <c r="T524" s="233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T524" s="234" t="s">
        <v>127</v>
      </c>
      <c r="AU524" s="234" t="s">
        <v>85</v>
      </c>
      <c r="AV524" s="12" t="s">
        <v>83</v>
      </c>
      <c r="AW524" s="12" t="s">
        <v>37</v>
      </c>
      <c r="AX524" s="12" t="s">
        <v>75</v>
      </c>
      <c r="AY524" s="234" t="s">
        <v>113</v>
      </c>
    </row>
    <row r="525" spans="1:51" s="13" customFormat="1" ht="12">
      <c r="A525" s="13"/>
      <c r="B525" s="235"/>
      <c r="C525" s="236"/>
      <c r="D525" s="226" t="s">
        <v>127</v>
      </c>
      <c r="E525" s="237" t="s">
        <v>19</v>
      </c>
      <c r="F525" s="238" t="s">
        <v>1013</v>
      </c>
      <c r="G525" s="236"/>
      <c r="H525" s="239">
        <v>135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127</v>
      </c>
      <c r="AU525" s="245" t="s">
        <v>85</v>
      </c>
      <c r="AV525" s="13" t="s">
        <v>85</v>
      </c>
      <c r="AW525" s="13" t="s">
        <v>37</v>
      </c>
      <c r="AX525" s="13" t="s">
        <v>75</v>
      </c>
      <c r="AY525" s="245" t="s">
        <v>113</v>
      </c>
    </row>
    <row r="526" spans="1:51" s="12" customFormat="1" ht="12">
      <c r="A526" s="12"/>
      <c r="B526" s="224"/>
      <c r="C526" s="225"/>
      <c r="D526" s="226" t="s">
        <v>127</v>
      </c>
      <c r="E526" s="227" t="s">
        <v>19</v>
      </c>
      <c r="F526" s="228" t="s">
        <v>1014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T526" s="234" t="s">
        <v>127</v>
      </c>
      <c r="AU526" s="234" t="s">
        <v>85</v>
      </c>
      <c r="AV526" s="12" t="s">
        <v>83</v>
      </c>
      <c r="AW526" s="12" t="s">
        <v>37</v>
      </c>
      <c r="AX526" s="12" t="s">
        <v>75</v>
      </c>
      <c r="AY526" s="234" t="s">
        <v>113</v>
      </c>
    </row>
    <row r="527" spans="1:51" s="13" customFormat="1" ht="12">
      <c r="A527" s="13"/>
      <c r="B527" s="235"/>
      <c r="C527" s="236"/>
      <c r="D527" s="226" t="s">
        <v>127</v>
      </c>
      <c r="E527" s="237" t="s">
        <v>19</v>
      </c>
      <c r="F527" s="238" t="s">
        <v>1015</v>
      </c>
      <c r="G527" s="236"/>
      <c r="H527" s="239">
        <v>107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127</v>
      </c>
      <c r="AU527" s="245" t="s">
        <v>85</v>
      </c>
      <c r="AV527" s="13" t="s">
        <v>85</v>
      </c>
      <c r="AW527" s="13" t="s">
        <v>37</v>
      </c>
      <c r="AX527" s="13" t="s">
        <v>75</v>
      </c>
      <c r="AY527" s="245" t="s">
        <v>113</v>
      </c>
    </row>
    <row r="528" spans="1:51" s="12" customFormat="1" ht="12">
      <c r="A528" s="12"/>
      <c r="B528" s="224"/>
      <c r="C528" s="225"/>
      <c r="D528" s="226" t="s">
        <v>127</v>
      </c>
      <c r="E528" s="227" t="s">
        <v>19</v>
      </c>
      <c r="F528" s="228" t="s">
        <v>1016</v>
      </c>
      <c r="G528" s="225"/>
      <c r="H528" s="227" t="s">
        <v>19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T528" s="234" t="s">
        <v>127</v>
      </c>
      <c r="AU528" s="234" t="s">
        <v>85</v>
      </c>
      <c r="AV528" s="12" t="s">
        <v>83</v>
      </c>
      <c r="AW528" s="12" t="s">
        <v>37</v>
      </c>
      <c r="AX528" s="12" t="s">
        <v>75</v>
      </c>
      <c r="AY528" s="234" t="s">
        <v>113</v>
      </c>
    </row>
    <row r="529" spans="1:51" s="13" customFormat="1" ht="12">
      <c r="A529" s="13"/>
      <c r="B529" s="235"/>
      <c r="C529" s="236"/>
      <c r="D529" s="226" t="s">
        <v>127</v>
      </c>
      <c r="E529" s="237" t="s">
        <v>19</v>
      </c>
      <c r="F529" s="238" t="s">
        <v>1017</v>
      </c>
      <c r="G529" s="236"/>
      <c r="H529" s="239">
        <v>260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127</v>
      </c>
      <c r="AU529" s="245" t="s">
        <v>85</v>
      </c>
      <c r="AV529" s="13" t="s">
        <v>85</v>
      </c>
      <c r="AW529" s="13" t="s">
        <v>37</v>
      </c>
      <c r="AX529" s="13" t="s">
        <v>75</v>
      </c>
      <c r="AY529" s="245" t="s">
        <v>113</v>
      </c>
    </row>
    <row r="530" spans="1:51" s="12" customFormat="1" ht="12">
      <c r="A530" s="12"/>
      <c r="B530" s="224"/>
      <c r="C530" s="225"/>
      <c r="D530" s="226" t="s">
        <v>127</v>
      </c>
      <c r="E530" s="227" t="s">
        <v>19</v>
      </c>
      <c r="F530" s="228" t="s">
        <v>1018</v>
      </c>
      <c r="G530" s="225"/>
      <c r="H530" s="227" t="s">
        <v>19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T530" s="234" t="s">
        <v>127</v>
      </c>
      <c r="AU530" s="234" t="s">
        <v>85</v>
      </c>
      <c r="AV530" s="12" t="s">
        <v>83</v>
      </c>
      <c r="AW530" s="12" t="s">
        <v>37</v>
      </c>
      <c r="AX530" s="12" t="s">
        <v>75</v>
      </c>
      <c r="AY530" s="234" t="s">
        <v>113</v>
      </c>
    </row>
    <row r="531" spans="1:51" s="13" customFormat="1" ht="12">
      <c r="A531" s="13"/>
      <c r="B531" s="235"/>
      <c r="C531" s="236"/>
      <c r="D531" s="226" t="s">
        <v>127</v>
      </c>
      <c r="E531" s="237" t="s">
        <v>19</v>
      </c>
      <c r="F531" s="238" t="s">
        <v>1019</v>
      </c>
      <c r="G531" s="236"/>
      <c r="H531" s="239">
        <v>114.1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127</v>
      </c>
      <c r="AU531" s="245" t="s">
        <v>85</v>
      </c>
      <c r="AV531" s="13" t="s">
        <v>85</v>
      </c>
      <c r="AW531" s="13" t="s">
        <v>37</v>
      </c>
      <c r="AX531" s="13" t="s">
        <v>75</v>
      </c>
      <c r="AY531" s="245" t="s">
        <v>113</v>
      </c>
    </row>
    <row r="532" spans="1:65" s="2" customFormat="1" ht="21.75" customHeight="1">
      <c r="A532" s="40"/>
      <c r="B532" s="41"/>
      <c r="C532" s="211" t="s">
        <v>1020</v>
      </c>
      <c r="D532" s="211" t="s">
        <v>114</v>
      </c>
      <c r="E532" s="212" t="s">
        <v>1021</v>
      </c>
      <c r="F532" s="213" t="s">
        <v>1022</v>
      </c>
      <c r="G532" s="214" t="s">
        <v>984</v>
      </c>
      <c r="H532" s="215">
        <v>3366</v>
      </c>
      <c r="I532" s="216"/>
      <c r="J532" s="217">
        <f>ROUND(I532*H532,2)</f>
        <v>0</v>
      </c>
      <c r="K532" s="213" t="s">
        <v>19</v>
      </c>
      <c r="L532" s="46"/>
      <c r="M532" s="218" t="s">
        <v>19</v>
      </c>
      <c r="N532" s="219" t="s">
        <v>46</v>
      </c>
      <c r="O532" s="86"/>
      <c r="P532" s="220">
        <f>O532*H532</f>
        <v>0</v>
      </c>
      <c r="Q532" s="220">
        <v>0</v>
      </c>
      <c r="R532" s="220">
        <f>Q532*H532</f>
        <v>0</v>
      </c>
      <c r="S532" s="220">
        <v>0.001</v>
      </c>
      <c r="T532" s="221">
        <f>S532*H532</f>
        <v>3.366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2" t="s">
        <v>118</v>
      </c>
      <c r="AT532" s="222" t="s">
        <v>114</v>
      </c>
      <c r="AU532" s="222" t="s">
        <v>85</v>
      </c>
      <c r="AY532" s="19" t="s">
        <v>113</v>
      </c>
      <c r="BE532" s="223">
        <f>IF(N532="základní",J532,0)</f>
        <v>0</v>
      </c>
      <c r="BF532" s="223">
        <f>IF(N532="snížená",J532,0)</f>
        <v>0</v>
      </c>
      <c r="BG532" s="223">
        <f>IF(N532="zákl. přenesená",J532,0)</f>
        <v>0</v>
      </c>
      <c r="BH532" s="223">
        <f>IF(N532="sníž. přenesená",J532,0)</f>
        <v>0</v>
      </c>
      <c r="BI532" s="223">
        <f>IF(N532="nulová",J532,0)</f>
        <v>0</v>
      </c>
      <c r="BJ532" s="19" t="s">
        <v>83</v>
      </c>
      <c r="BK532" s="223">
        <f>ROUND(I532*H532,2)</f>
        <v>0</v>
      </c>
      <c r="BL532" s="19" t="s">
        <v>118</v>
      </c>
      <c r="BM532" s="222" t="s">
        <v>1023</v>
      </c>
    </row>
    <row r="533" spans="1:51" s="13" customFormat="1" ht="12">
      <c r="A533" s="13"/>
      <c r="B533" s="235"/>
      <c r="C533" s="236"/>
      <c r="D533" s="226" t="s">
        <v>127</v>
      </c>
      <c r="E533" s="237" t="s">
        <v>19</v>
      </c>
      <c r="F533" s="238" t="s">
        <v>1024</v>
      </c>
      <c r="G533" s="236"/>
      <c r="H533" s="239">
        <v>654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127</v>
      </c>
      <c r="AU533" s="245" t="s">
        <v>85</v>
      </c>
      <c r="AV533" s="13" t="s">
        <v>85</v>
      </c>
      <c r="AW533" s="13" t="s">
        <v>37</v>
      </c>
      <c r="AX533" s="13" t="s">
        <v>75</v>
      </c>
      <c r="AY533" s="245" t="s">
        <v>113</v>
      </c>
    </row>
    <row r="534" spans="1:51" s="13" customFormat="1" ht="12">
      <c r="A534" s="13"/>
      <c r="B534" s="235"/>
      <c r="C534" s="236"/>
      <c r="D534" s="226" t="s">
        <v>127</v>
      </c>
      <c r="E534" s="237" t="s">
        <v>19</v>
      </c>
      <c r="F534" s="238" t="s">
        <v>1025</v>
      </c>
      <c r="G534" s="236"/>
      <c r="H534" s="239">
        <v>1060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127</v>
      </c>
      <c r="AU534" s="245" t="s">
        <v>85</v>
      </c>
      <c r="AV534" s="13" t="s">
        <v>85</v>
      </c>
      <c r="AW534" s="13" t="s">
        <v>37</v>
      </c>
      <c r="AX534" s="13" t="s">
        <v>75</v>
      </c>
      <c r="AY534" s="245" t="s">
        <v>113</v>
      </c>
    </row>
    <row r="535" spans="1:51" s="13" customFormat="1" ht="12">
      <c r="A535" s="13"/>
      <c r="B535" s="235"/>
      <c r="C535" s="236"/>
      <c r="D535" s="226" t="s">
        <v>127</v>
      </c>
      <c r="E535" s="237" t="s">
        <v>19</v>
      </c>
      <c r="F535" s="238" t="s">
        <v>1026</v>
      </c>
      <c r="G535" s="236"/>
      <c r="H535" s="239">
        <v>1652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127</v>
      </c>
      <c r="AU535" s="245" t="s">
        <v>85</v>
      </c>
      <c r="AV535" s="13" t="s">
        <v>85</v>
      </c>
      <c r="AW535" s="13" t="s">
        <v>37</v>
      </c>
      <c r="AX535" s="13" t="s">
        <v>75</v>
      </c>
      <c r="AY535" s="245" t="s">
        <v>113</v>
      </c>
    </row>
    <row r="536" spans="1:65" s="2" customFormat="1" ht="21.75" customHeight="1">
      <c r="A536" s="40"/>
      <c r="B536" s="41"/>
      <c r="C536" s="211" t="s">
        <v>1027</v>
      </c>
      <c r="D536" s="211" t="s">
        <v>114</v>
      </c>
      <c r="E536" s="212" t="s">
        <v>1028</v>
      </c>
      <c r="F536" s="213" t="s">
        <v>1029</v>
      </c>
      <c r="G536" s="214" t="s">
        <v>190</v>
      </c>
      <c r="H536" s="215">
        <v>40.4</v>
      </c>
      <c r="I536" s="216"/>
      <c r="J536" s="217">
        <f>ROUND(I536*H536,2)</f>
        <v>0</v>
      </c>
      <c r="K536" s="213" t="s">
        <v>222</v>
      </c>
      <c r="L536" s="46"/>
      <c r="M536" s="218" t="s">
        <v>19</v>
      </c>
      <c r="N536" s="219" t="s">
        <v>46</v>
      </c>
      <c r="O536" s="86"/>
      <c r="P536" s="220">
        <f>O536*H536</f>
        <v>0</v>
      </c>
      <c r="Q536" s="220">
        <v>0</v>
      </c>
      <c r="R536" s="220">
        <f>Q536*H536</f>
        <v>0</v>
      </c>
      <c r="S536" s="220">
        <v>0</v>
      </c>
      <c r="T536" s="221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2" t="s">
        <v>118</v>
      </c>
      <c r="AT536" s="222" t="s">
        <v>114</v>
      </c>
      <c r="AU536" s="222" t="s">
        <v>85</v>
      </c>
      <c r="AY536" s="19" t="s">
        <v>113</v>
      </c>
      <c r="BE536" s="223">
        <f>IF(N536="základní",J536,0)</f>
        <v>0</v>
      </c>
      <c r="BF536" s="223">
        <f>IF(N536="snížená",J536,0)</f>
        <v>0</v>
      </c>
      <c r="BG536" s="223">
        <f>IF(N536="zákl. přenesená",J536,0)</f>
        <v>0</v>
      </c>
      <c r="BH536" s="223">
        <f>IF(N536="sníž. přenesená",J536,0)</f>
        <v>0</v>
      </c>
      <c r="BI536" s="223">
        <f>IF(N536="nulová",J536,0)</f>
        <v>0</v>
      </c>
      <c r="BJ536" s="19" t="s">
        <v>83</v>
      </c>
      <c r="BK536" s="223">
        <f>ROUND(I536*H536,2)</f>
        <v>0</v>
      </c>
      <c r="BL536" s="19" t="s">
        <v>118</v>
      </c>
      <c r="BM536" s="222" t="s">
        <v>1030</v>
      </c>
    </row>
    <row r="537" spans="1:51" s="13" customFormat="1" ht="12">
      <c r="A537" s="13"/>
      <c r="B537" s="235"/>
      <c r="C537" s="236"/>
      <c r="D537" s="226" t="s">
        <v>127</v>
      </c>
      <c r="E537" s="237" t="s">
        <v>19</v>
      </c>
      <c r="F537" s="238" t="s">
        <v>552</v>
      </c>
      <c r="G537" s="236"/>
      <c r="H537" s="239">
        <v>40.4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5" t="s">
        <v>127</v>
      </c>
      <c r="AU537" s="245" t="s">
        <v>85</v>
      </c>
      <c r="AV537" s="13" t="s">
        <v>85</v>
      </c>
      <c r="AW537" s="13" t="s">
        <v>37</v>
      </c>
      <c r="AX537" s="13" t="s">
        <v>75</v>
      </c>
      <c r="AY537" s="245" t="s">
        <v>113</v>
      </c>
    </row>
    <row r="538" spans="1:65" s="2" customFormat="1" ht="21.75" customHeight="1">
      <c r="A538" s="40"/>
      <c r="B538" s="41"/>
      <c r="C538" s="211" t="s">
        <v>1031</v>
      </c>
      <c r="D538" s="211" t="s">
        <v>114</v>
      </c>
      <c r="E538" s="212" t="s">
        <v>1032</v>
      </c>
      <c r="F538" s="213" t="s">
        <v>1033</v>
      </c>
      <c r="G538" s="214" t="s">
        <v>190</v>
      </c>
      <c r="H538" s="215">
        <v>17.8</v>
      </c>
      <c r="I538" s="216"/>
      <c r="J538" s="217">
        <f>ROUND(I538*H538,2)</f>
        <v>0</v>
      </c>
      <c r="K538" s="213" t="s">
        <v>222</v>
      </c>
      <c r="L538" s="46"/>
      <c r="M538" s="218" t="s">
        <v>19</v>
      </c>
      <c r="N538" s="219" t="s">
        <v>46</v>
      </c>
      <c r="O538" s="86"/>
      <c r="P538" s="220">
        <f>O538*H538</f>
        <v>0</v>
      </c>
      <c r="Q538" s="220">
        <v>0</v>
      </c>
      <c r="R538" s="220">
        <f>Q538*H538</f>
        <v>0</v>
      </c>
      <c r="S538" s="220">
        <v>0</v>
      </c>
      <c r="T538" s="221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2" t="s">
        <v>118</v>
      </c>
      <c r="AT538" s="222" t="s">
        <v>114</v>
      </c>
      <c r="AU538" s="222" t="s">
        <v>85</v>
      </c>
      <c r="AY538" s="19" t="s">
        <v>113</v>
      </c>
      <c r="BE538" s="223">
        <f>IF(N538="základní",J538,0)</f>
        <v>0</v>
      </c>
      <c r="BF538" s="223">
        <f>IF(N538="snížená",J538,0)</f>
        <v>0</v>
      </c>
      <c r="BG538" s="223">
        <f>IF(N538="zákl. přenesená",J538,0)</f>
        <v>0</v>
      </c>
      <c r="BH538" s="223">
        <f>IF(N538="sníž. přenesená",J538,0)</f>
        <v>0</v>
      </c>
      <c r="BI538" s="223">
        <f>IF(N538="nulová",J538,0)</f>
        <v>0</v>
      </c>
      <c r="BJ538" s="19" t="s">
        <v>83</v>
      </c>
      <c r="BK538" s="223">
        <f>ROUND(I538*H538,2)</f>
        <v>0</v>
      </c>
      <c r="BL538" s="19" t="s">
        <v>118</v>
      </c>
      <c r="BM538" s="222" t="s">
        <v>1034</v>
      </c>
    </row>
    <row r="539" spans="1:51" s="13" customFormat="1" ht="12">
      <c r="A539" s="13"/>
      <c r="B539" s="235"/>
      <c r="C539" s="236"/>
      <c r="D539" s="226" t="s">
        <v>127</v>
      </c>
      <c r="E539" s="237" t="s">
        <v>19</v>
      </c>
      <c r="F539" s="238" t="s">
        <v>1035</v>
      </c>
      <c r="G539" s="236"/>
      <c r="H539" s="239">
        <v>17.8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127</v>
      </c>
      <c r="AU539" s="245" t="s">
        <v>85</v>
      </c>
      <c r="AV539" s="13" t="s">
        <v>85</v>
      </c>
      <c r="AW539" s="13" t="s">
        <v>37</v>
      </c>
      <c r="AX539" s="13" t="s">
        <v>75</v>
      </c>
      <c r="AY539" s="245" t="s">
        <v>113</v>
      </c>
    </row>
    <row r="540" spans="1:65" s="2" customFormat="1" ht="21.75" customHeight="1">
      <c r="A540" s="40"/>
      <c r="B540" s="41"/>
      <c r="C540" s="211" t="s">
        <v>1036</v>
      </c>
      <c r="D540" s="211" t="s">
        <v>114</v>
      </c>
      <c r="E540" s="212" t="s">
        <v>1037</v>
      </c>
      <c r="F540" s="213" t="s">
        <v>1038</v>
      </c>
      <c r="G540" s="214" t="s">
        <v>190</v>
      </c>
      <c r="H540" s="215">
        <v>78</v>
      </c>
      <c r="I540" s="216"/>
      <c r="J540" s="217">
        <f>ROUND(I540*H540,2)</f>
        <v>0</v>
      </c>
      <c r="K540" s="213" t="s">
        <v>222</v>
      </c>
      <c r="L540" s="46"/>
      <c r="M540" s="218" t="s">
        <v>19</v>
      </c>
      <c r="N540" s="219" t="s">
        <v>46</v>
      </c>
      <c r="O540" s="86"/>
      <c r="P540" s="220">
        <f>O540*H540</f>
        <v>0</v>
      </c>
      <c r="Q540" s="220">
        <v>0.00014</v>
      </c>
      <c r="R540" s="220">
        <f>Q540*H540</f>
        <v>0.01092</v>
      </c>
      <c r="S540" s="220">
        <v>0</v>
      </c>
      <c r="T540" s="221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2" t="s">
        <v>118</v>
      </c>
      <c r="AT540" s="222" t="s">
        <v>114</v>
      </c>
      <c r="AU540" s="222" t="s">
        <v>85</v>
      </c>
      <c r="AY540" s="19" t="s">
        <v>113</v>
      </c>
      <c r="BE540" s="223">
        <f>IF(N540="základní",J540,0)</f>
        <v>0</v>
      </c>
      <c r="BF540" s="223">
        <f>IF(N540="snížená",J540,0)</f>
        <v>0</v>
      </c>
      <c r="BG540" s="223">
        <f>IF(N540="zákl. přenesená",J540,0)</f>
        <v>0</v>
      </c>
      <c r="BH540" s="223">
        <f>IF(N540="sníž. přenesená",J540,0)</f>
        <v>0</v>
      </c>
      <c r="BI540" s="223">
        <f>IF(N540="nulová",J540,0)</f>
        <v>0</v>
      </c>
      <c r="BJ540" s="19" t="s">
        <v>83</v>
      </c>
      <c r="BK540" s="223">
        <f>ROUND(I540*H540,2)</f>
        <v>0</v>
      </c>
      <c r="BL540" s="19" t="s">
        <v>118</v>
      </c>
      <c r="BM540" s="222" t="s">
        <v>1039</v>
      </c>
    </row>
    <row r="541" spans="1:51" s="13" customFormat="1" ht="12">
      <c r="A541" s="13"/>
      <c r="B541" s="235"/>
      <c r="C541" s="236"/>
      <c r="D541" s="226" t="s">
        <v>127</v>
      </c>
      <c r="E541" s="237" t="s">
        <v>19</v>
      </c>
      <c r="F541" s="238" t="s">
        <v>1040</v>
      </c>
      <c r="G541" s="236"/>
      <c r="H541" s="239">
        <v>78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5" t="s">
        <v>127</v>
      </c>
      <c r="AU541" s="245" t="s">
        <v>85</v>
      </c>
      <c r="AV541" s="13" t="s">
        <v>85</v>
      </c>
      <c r="AW541" s="13" t="s">
        <v>37</v>
      </c>
      <c r="AX541" s="13" t="s">
        <v>75</v>
      </c>
      <c r="AY541" s="245" t="s">
        <v>113</v>
      </c>
    </row>
    <row r="542" spans="1:65" s="2" customFormat="1" ht="16.5" customHeight="1">
      <c r="A542" s="40"/>
      <c r="B542" s="41"/>
      <c r="C542" s="211" t="s">
        <v>1041</v>
      </c>
      <c r="D542" s="211" t="s">
        <v>114</v>
      </c>
      <c r="E542" s="212" t="s">
        <v>1042</v>
      </c>
      <c r="F542" s="213" t="s">
        <v>1043</v>
      </c>
      <c r="G542" s="214" t="s">
        <v>984</v>
      </c>
      <c r="H542" s="215">
        <v>-117737.05</v>
      </c>
      <c r="I542" s="216"/>
      <c r="J542" s="217">
        <f>ROUND(I542*H542,2)</f>
        <v>0</v>
      </c>
      <c r="K542" s="213" t="s">
        <v>19</v>
      </c>
      <c r="L542" s="46"/>
      <c r="M542" s="218" t="s">
        <v>19</v>
      </c>
      <c r="N542" s="219" t="s">
        <v>46</v>
      </c>
      <c r="O542" s="86"/>
      <c r="P542" s="220">
        <f>O542*H542</f>
        <v>0</v>
      </c>
      <c r="Q542" s="220">
        <v>0</v>
      </c>
      <c r="R542" s="220">
        <f>Q542*H542</f>
        <v>0</v>
      </c>
      <c r="S542" s="220">
        <v>0</v>
      </c>
      <c r="T542" s="221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2" t="s">
        <v>118</v>
      </c>
      <c r="AT542" s="222" t="s">
        <v>114</v>
      </c>
      <c r="AU542" s="222" t="s">
        <v>85</v>
      </c>
      <c r="AY542" s="19" t="s">
        <v>113</v>
      </c>
      <c r="BE542" s="223">
        <f>IF(N542="základní",J542,0)</f>
        <v>0</v>
      </c>
      <c r="BF542" s="223">
        <f>IF(N542="snížená",J542,0)</f>
        <v>0</v>
      </c>
      <c r="BG542" s="223">
        <f>IF(N542="zákl. přenesená",J542,0)</f>
        <v>0</v>
      </c>
      <c r="BH542" s="223">
        <f>IF(N542="sníž. přenesená",J542,0)</f>
        <v>0</v>
      </c>
      <c r="BI542" s="223">
        <f>IF(N542="nulová",J542,0)</f>
        <v>0</v>
      </c>
      <c r="BJ542" s="19" t="s">
        <v>83</v>
      </c>
      <c r="BK542" s="223">
        <f>ROUND(I542*H542,2)</f>
        <v>0</v>
      </c>
      <c r="BL542" s="19" t="s">
        <v>118</v>
      </c>
      <c r="BM542" s="222" t="s">
        <v>1044</v>
      </c>
    </row>
    <row r="543" spans="1:51" s="12" customFormat="1" ht="12">
      <c r="A543" s="12"/>
      <c r="B543" s="224"/>
      <c r="C543" s="225"/>
      <c r="D543" s="226" t="s">
        <v>127</v>
      </c>
      <c r="E543" s="227" t="s">
        <v>19</v>
      </c>
      <c r="F543" s="228" t="s">
        <v>1045</v>
      </c>
      <c r="G543" s="225"/>
      <c r="H543" s="227" t="s">
        <v>19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T543" s="234" t="s">
        <v>127</v>
      </c>
      <c r="AU543" s="234" t="s">
        <v>85</v>
      </c>
      <c r="AV543" s="12" t="s">
        <v>83</v>
      </c>
      <c r="AW543" s="12" t="s">
        <v>4</v>
      </c>
      <c r="AX543" s="12" t="s">
        <v>75</v>
      </c>
      <c r="AY543" s="234" t="s">
        <v>113</v>
      </c>
    </row>
    <row r="544" spans="1:51" s="13" customFormat="1" ht="12">
      <c r="A544" s="13"/>
      <c r="B544" s="235"/>
      <c r="C544" s="236"/>
      <c r="D544" s="226" t="s">
        <v>127</v>
      </c>
      <c r="E544" s="237" t="s">
        <v>19</v>
      </c>
      <c r="F544" s="238" t="s">
        <v>1046</v>
      </c>
      <c r="G544" s="236"/>
      <c r="H544" s="239">
        <v>-117737.05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127</v>
      </c>
      <c r="AU544" s="245" t="s">
        <v>85</v>
      </c>
      <c r="AV544" s="13" t="s">
        <v>85</v>
      </c>
      <c r="AW544" s="13" t="s">
        <v>37</v>
      </c>
      <c r="AX544" s="13" t="s">
        <v>83</v>
      </c>
      <c r="AY544" s="245" t="s">
        <v>113</v>
      </c>
    </row>
    <row r="545" spans="1:65" s="2" customFormat="1" ht="33" customHeight="1">
      <c r="A545" s="40"/>
      <c r="B545" s="41"/>
      <c r="C545" s="211" t="s">
        <v>1047</v>
      </c>
      <c r="D545" s="211" t="s">
        <v>114</v>
      </c>
      <c r="E545" s="212" t="s">
        <v>1048</v>
      </c>
      <c r="F545" s="213" t="s">
        <v>1049</v>
      </c>
      <c r="G545" s="214" t="s">
        <v>457</v>
      </c>
      <c r="H545" s="215">
        <v>18</v>
      </c>
      <c r="I545" s="216"/>
      <c r="J545" s="217">
        <f>ROUND(I545*H545,2)</f>
        <v>0</v>
      </c>
      <c r="K545" s="213" t="s">
        <v>19</v>
      </c>
      <c r="L545" s="46"/>
      <c r="M545" s="218" t="s">
        <v>19</v>
      </c>
      <c r="N545" s="219" t="s">
        <v>46</v>
      </c>
      <c r="O545" s="86"/>
      <c r="P545" s="220">
        <f>O545*H545</f>
        <v>0</v>
      </c>
      <c r="Q545" s="220">
        <v>0.0028</v>
      </c>
      <c r="R545" s="220">
        <f>Q545*H545</f>
        <v>0.0504</v>
      </c>
      <c r="S545" s="220">
        <v>0</v>
      </c>
      <c r="T545" s="221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2" t="s">
        <v>118</v>
      </c>
      <c r="AT545" s="222" t="s">
        <v>114</v>
      </c>
      <c r="AU545" s="222" t="s">
        <v>85</v>
      </c>
      <c r="AY545" s="19" t="s">
        <v>113</v>
      </c>
      <c r="BE545" s="223">
        <f>IF(N545="základní",J545,0)</f>
        <v>0</v>
      </c>
      <c r="BF545" s="223">
        <f>IF(N545="snížená",J545,0)</f>
        <v>0</v>
      </c>
      <c r="BG545" s="223">
        <f>IF(N545="zákl. přenesená",J545,0)</f>
        <v>0</v>
      </c>
      <c r="BH545" s="223">
        <f>IF(N545="sníž. přenesená",J545,0)</f>
        <v>0</v>
      </c>
      <c r="BI545" s="223">
        <f>IF(N545="nulová",J545,0)</f>
        <v>0</v>
      </c>
      <c r="BJ545" s="19" t="s">
        <v>83</v>
      </c>
      <c r="BK545" s="223">
        <f>ROUND(I545*H545,2)</f>
        <v>0</v>
      </c>
      <c r="BL545" s="19" t="s">
        <v>118</v>
      </c>
      <c r="BM545" s="222" t="s">
        <v>1050</v>
      </c>
    </row>
    <row r="546" spans="1:65" s="2" customFormat="1" ht="21.75" customHeight="1">
      <c r="A546" s="40"/>
      <c r="B546" s="41"/>
      <c r="C546" s="211" t="s">
        <v>1051</v>
      </c>
      <c r="D546" s="211" t="s">
        <v>114</v>
      </c>
      <c r="E546" s="212" t="s">
        <v>1052</v>
      </c>
      <c r="F546" s="213" t="s">
        <v>1053</v>
      </c>
      <c r="G546" s="214" t="s">
        <v>117</v>
      </c>
      <c r="H546" s="215">
        <v>2</v>
      </c>
      <c r="I546" s="216"/>
      <c r="J546" s="217">
        <f>ROUND(I546*H546,2)</f>
        <v>0</v>
      </c>
      <c r="K546" s="213" t="s">
        <v>19</v>
      </c>
      <c r="L546" s="46"/>
      <c r="M546" s="218" t="s">
        <v>19</v>
      </c>
      <c r="N546" s="219" t="s">
        <v>46</v>
      </c>
      <c r="O546" s="86"/>
      <c r="P546" s="220">
        <f>O546*H546</f>
        <v>0</v>
      </c>
      <c r="Q546" s="220">
        <v>0</v>
      </c>
      <c r="R546" s="220">
        <f>Q546*H546</f>
        <v>0</v>
      </c>
      <c r="S546" s="220">
        <v>0</v>
      </c>
      <c r="T546" s="221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2" t="s">
        <v>118</v>
      </c>
      <c r="AT546" s="222" t="s">
        <v>114</v>
      </c>
      <c r="AU546" s="222" t="s">
        <v>85</v>
      </c>
      <c r="AY546" s="19" t="s">
        <v>113</v>
      </c>
      <c r="BE546" s="223">
        <f>IF(N546="základní",J546,0)</f>
        <v>0</v>
      </c>
      <c r="BF546" s="223">
        <f>IF(N546="snížená",J546,0)</f>
        <v>0</v>
      </c>
      <c r="BG546" s="223">
        <f>IF(N546="zákl. přenesená",J546,0)</f>
        <v>0</v>
      </c>
      <c r="BH546" s="223">
        <f>IF(N546="sníž. přenesená",J546,0)</f>
        <v>0</v>
      </c>
      <c r="BI546" s="223">
        <f>IF(N546="nulová",J546,0)</f>
        <v>0</v>
      </c>
      <c r="BJ546" s="19" t="s">
        <v>83</v>
      </c>
      <c r="BK546" s="223">
        <f>ROUND(I546*H546,2)</f>
        <v>0</v>
      </c>
      <c r="BL546" s="19" t="s">
        <v>118</v>
      </c>
      <c r="BM546" s="222" t="s">
        <v>1054</v>
      </c>
    </row>
    <row r="547" spans="1:51" s="13" customFormat="1" ht="12">
      <c r="A547" s="13"/>
      <c r="B547" s="235"/>
      <c r="C547" s="236"/>
      <c r="D547" s="226" t="s">
        <v>127</v>
      </c>
      <c r="E547" s="237" t="s">
        <v>19</v>
      </c>
      <c r="F547" s="238" t="s">
        <v>1055</v>
      </c>
      <c r="G547" s="236"/>
      <c r="H547" s="239">
        <v>2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127</v>
      </c>
      <c r="AU547" s="245" t="s">
        <v>85</v>
      </c>
      <c r="AV547" s="13" t="s">
        <v>85</v>
      </c>
      <c r="AW547" s="13" t="s">
        <v>37</v>
      </c>
      <c r="AX547" s="13" t="s">
        <v>83</v>
      </c>
      <c r="AY547" s="245" t="s">
        <v>113</v>
      </c>
    </row>
    <row r="548" spans="1:65" s="2" customFormat="1" ht="33" customHeight="1">
      <c r="A548" s="40"/>
      <c r="B548" s="41"/>
      <c r="C548" s="211" t="s">
        <v>1056</v>
      </c>
      <c r="D548" s="211" t="s">
        <v>114</v>
      </c>
      <c r="E548" s="212" t="s">
        <v>1057</v>
      </c>
      <c r="F548" s="213" t="s">
        <v>1058</v>
      </c>
      <c r="G548" s="214" t="s">
        <v>190</v>
      </c>
      <c r="H548" s="215">
        <v>1.8</v>
      </c>
      <c r="I548" s="216"/>
      <c r="J548" s="217">
        <f>ROUND(I548*H548,2)</f>
        <v>0</v>
      </c>
      <c r="K548" s="213" t="s">
        <v>222</v>
      </c>
      <c r="L548" s="46"/>
      <c r="M548" s="218" t="s">
        <v>19</v>
      </c>
      <c r="N548" s="219" t="s">
        <v>46</v>
      </c>
      <c r="O548" s="86"/>
      <c r="P548" s="220">
        <f>O548*H548</f>
        <v>0</v>
      </c>
      <c r="Q548" s="220">
        <v>0.00047</v>
      </c>
      <c r="R548" s="220">
        <f>Q548*H548</f>
        <v>0.000846</v>
      </c>
      <c r="S548" s="220">
        <v>0.001</v>
      </c>
      <c r="T548" s="221">
        <f>S548*H548</f>
        <v>0.0018000000000000002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2" t="s">
        <v>118</v>
      </c>
      <c r="AT548" s="222" t="s">
        <v>114</v>
      </c>
      <c r="AU548" s="222" t="s">
        <v>85</v>
      </c>
      <c r="AY548" s="19" t="s">
        <v>113</v>
      </c>
      <c r="BE548" s="223">
        <f>IF(N548="základní",J548,0)</f>
        <v>0</v>
      </c>
      <c r="BF548" s="223">
        <f>IF(N548="snížená",J548,0)</f>
        <v>0</v>
      </c>
      <c r="BG548" s="223">
        <f>IF(N548="zákl. přenesená",J548,0)</f>
        <v>0</v>
      </c>
      <c r="BH548" s="223">
        <f>IF(N548="sníž. přenesená",J548,0)</f>
        <v>0</v>
      </c>
      <c r="BI548" s="223">
        <f>IF(N548="nulová",J548,0)</f>
        <v>0</v>
      </c>
      <c r="BJ548" s="19" t="s">
        <v>83</v>
      </c>
      <c r="BK548" s="223">
        <f>ROUND(I548*H548,2)</f>
        <v>0</v>
      </c>
      <c r="BL548" s="19" t="s">
        <v>118</v>
      </c>
      <c r="BM548" s="222" t="s">
        <v>1059</v>
      </c>
    </row>
    <row r="549" spans="1:51" s="13" customFormat="1" ht="12">
      <c r="A549" s="13"/>
      <c r="B549" s="235"/>
      <c r="C549" s="236"/>
      <c r="D549" s="226" t="s">
        <v>127</v>
      </c>
      <c r="E549" s="237" t="s">
        <v>19</v>
      </c>
      <c r="F549" s="238" t="s">
        <v>1060</v>
      </c>
      <c r="G549" s="236"/>
      <c r="H549" s="239">
        <v>1.8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127</v>
      </c>
      <c r="AU549" s="245" t="s">
        <v>85</v>
      </c>
      <c r="AV549" s="13" t="s">
        <v>85</v>
      </c>
      <c r="AW549" s="13" t="s">
        <v>37</v>
      </c>
      <c r="AX549" s="13" t="s">
        <v>75</v>
      </c>
      <c r="AY549" s="245" t="s">
        <v>113</v>
      </c>
    </row>
    <row r="550" spans="1:65" s="2" customFormat="1" ht="21.75" customHeight="1">
      <c r="A550" s="40"/>
      <c r="B550" s="41"/>
      <c r="C550" s="271" t="s">
        <v>1061</v>
      </c>
      <c r="D550" s="271" t="s">
        <v>411</v>
      </c>
      <c r="E550" s="272" t="s">
        <v>1062</v>
      </c>
      <c r="F550" s="273" t="s">
        <v>1063</v>
      </c>
      <c r="G550" s="274" t="s">
        <v>393</v>
      </c>
      <c r="H550" s="275">
        <v>0.008</v>
      </c>
      <c r="I550" s="276"/>
      <c r="J550" s="277">
        <f>ROUND(I550*H550,2)</f>
        <v>0</v>
      </c>
      <c r="K550" s="273" t="s">
        <v>222</v>
      </c>
      <c r="L550" s="278"/>
      <c r="M550" s="279" t="s">
        <v>19</v>
      </c>
      <c r="N550" s="280" t="s">
        <v>46</v>
      </c>
      <c r="O550" s="86"/>
      <c r="P550" s="220">
        <f>O550*H550</f>
        <v>0</v>
      </c>
      <c r="Q550" s="220">
        <v>1</v>
      </c>
      <c r="R550" s="220">
        <f>Q550*H550</f>
        <v>0.008</v>
      </c>
      <c r="S550" s="220">
        <v>0</v>
      </c>
      <c r="T550" s="221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2" t="s">
        <v>149</v>
      </c>
      <c r="AT550" s="222" t="s">
        <v>411</v>
      </c>
      <c r="AU550" s="222" t="s">
        <v>85</v>
      </c>
      <c r="AY550" s="19" t="s">
        <v>113</v>
      </c>
      <c r="BE550" s="223">
        <f>IF(N550="základní",J550,0)</f>
        <v>0</v>
      </c>
      <c r="BF550" s="223">
        <f>IF(N550="snížená",J550,0)</f>
        <v>0</v>
      </c>
      <c r="BG550" s="223">
        <f>IF(N550="zákl. přenesená",J550,0)</f>
        <v>0</v>
      </c>
      <c r="BH550" s="223">
        <f>IF(N550="sníž. přenesená",J550,0)</f>
        <v>0</v>
      </c>
      <c r="BI550" s="223">
        <f>IF(N550="nulová",J550,0)</f>
        <v>0</v>
      </c>
      <c r="BJ550" s="19" t="s">
        <v>83</v>
      </c>
      <c r="BK550" s="223">
        <f>ROUND(I550*H550,2)</f>
        <v>0</v>
      </c>
      <c r="BL550" s="19" t="s">
        <v>118</v>
      </c>
      <c r="BM550" s="222" t="s">
        <v>1064</v>
      </c>
    </row>
    <row r="551" spans="1:51" s="13" customFormat="1" ht="12">
      <c r="A551" s="13"/>
      <c r="B551" s="235"/>
      <c r="C551" s="236"/>
      <c r="D551" s="226" t="s">
        <v>127</v>
      </c>
      <c r="E551" s="237" t="s">
        <v>19</v>
      </c>
      <c r="F551" s="238" t="s">
        <v>1065</v>
      </c>
      <c r="G551" s="236"/>
      <c r="H551" s="239">
        <v>0.008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127</v>
      </c>
      <c r="AU551" s="245" t="s">
        <v>85</v>
      </c>
      <c r="AV551" s="13" t="s">
        <v>85</v>
      </c>
      <c r="AW551" s="13" t="s">
        <v>37</v>
      </c>
      <c r="AX551" s="13" t="s">
        <v>75</v>
      </c>
      <c r="AY551" s="245" t="s">
        <v>113</v>
      </c>
    </row>
    <row r="552" spans="1:65" s="2" customFormat="1" ht="44.25" customHeight="1">
      <c r="A552" s="40"/>
      <c r="B552" s="41"/>
      <c r="C552" s="211" t="s">
        <v>1066</v>
      </c>
      <c r="D552" s="211" t="s">
        <v>114</v>
      </c>
      <c r="E552" s="212" t="s">
        <v>1067</v>
      </c>
      <c r="F552" s="213" t="s">
        <v>1068</v>
      </c>
      <c r="G552" s="214" t="s">
        <v>457</v>
      </c>
      <c r="H552" s="215">
        <v>2</v>
      </c>
      <c r="I552" s="216"/>
      <c r="J552" s="217">
        <f>ROUND(I552*H552,2)</f>
        <v>0</v>
      </c>
      <c r="K552" s="213" t="s">
        <v>19</v>
      </c>
      <c r="L552" s="46"/>
      <c r="M552" s="218" t="s">
        <v>19</v>
      </c>
      <c r="N552" s="219" t="s">
        <v>46</v>
      </c>
      <c r="O552" s="86"/>
      <c r="P552" s="220">
        <f>O552*H552</f>
        <v>0</v>
      </c>
      <c r="Q552" s="220">
        <v>0.692</v>
      </c>
      <c r="R552" s="220">
        <f>Q552*H552</f>
        <v>1.384</v>
      </c>
      <c r="S552" s="220">
        <v>0</v>
      </c>
      <c r="T552" s="221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2" t="s">
        <v>118</v>
      </c>
      <c r="AT552" s="222" t="s">
        <v>114</v>
      </c>
      <c r="AU552" s="222" t="s">
        <v>85</v>
      </c>
      <c r="AY552" s="19" t="s">
        <v>113</v>
      </c>
      <c r="BE552" s="223">
        <f>IF(N552="základní",J552,0)</f>
        <v>0</v>
      </c>
      <c r="BF552" s="223">
        <f>IF(N552="snížená",J552,0)</f>
        <v>0</v>
      </c>
      <c r="BG552" s="223">
        <f>IF(N552="zákl. přenesená",J552,0)</f>
        <v>0</v>
      </c>
      <c r="BH552" s="223">
        <f>IF(N552="sníž. přenesená",J552,0)</f>
        <v>0</v>
      </c>
      <c r="BI552" s="223">
        <f>IF(N552="nulová",J552,0)</f>
        <v>0</v>
      </c>
      <c r="BJ552" s="19" t="s">
        <v>83</v>
      </c>
      <c r="BK552" s="223">
        <f>ROUND(I552*H552,2)</f>
        <v>0</v>
      </c>
      <c r="BL552" s="19" t="s">
        <v>118</v>
      </c>
      <c r="BM552" s="222" t="s">
        <v>1069</v>
      </c>
    </row>
    <row r="553" spans="1:65" s="2" customFormat="1" ht="44.25" customHeight="1">
      <c r="A553" s="40"/>
      <c r="B553" s="41"/>
      <c r="C553" s="211" t="s">
        <v>1070</v>
      </c>
      <c r="D553" s="211" t="s">
        <v>114</v>
      </c>
      <c r="E553" s="212" t="s">
        <v>1071</v>
      </c>
      <c r="F553" s="213" t="s">
        <v>1072</v>
      </c>
      <c r="G553" s="214" t="s">
        <v>457</v>
      </c>
      <c r="H553" s="215">
        <v>2</v>
      </c>
      <c r="I553" s="216"/>
      <c r="J553" s="217">
        <f>ROUND(I553*H553,2)</f>
        <v>0</v>
      </c>
      <c r="K553" s="213" t="s">
        <v>19</v>
      </c>
      <c r="L553" s="46"/>
      <c r="M553" s="218" t="s">
        <v>19</v>
      </c>
      <c r="N553" s="219" t="s">
        <v>46</v>
      </c>
      <c r="O553" s="86"/>
      <c r="P553" s="220">
        <f>O553*H553</f>
        <v>0</v>
      </c>
      <c r="Q553" s="220">
        <v>0.692</v>
      </c>
      <c r="R553" s="220">
        <f>Q553*H553</f>
        <v>1.384</v>
      </c>
      <c r="S553" s="220">
        <v>0</v>
      </c>
      <c r="T553" s="221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2" t="s">
        <v>118</v>
      </c>
      <c r="AT553" s="222" t="s">
        <v>114</v>
      </c>
      <c r="AU553" s="222" t="s">
        <v>85</v>
      </c>
      <c r="AY553" s="19" t="s">
        <v>113</v>
      </c>
      <c r="BE553" s="223">
        <f>IF(N553="základní",J553,0)</f>
        <v>0</v>
      </c>
      <c r="BF553" s="223">
        <f>IF(N553="snížená",J553,0)</f>
        <v>0</v>
      </c>
      <c r="BG553" s="223">
        <f>IF(N553="zákl. přenesená",J553,0)</f>
        <v>0</v>
      </c>
      <c r="BH553" s="223">
        <f>IF(N553="sníž. přenesená",J553,0)</f>
        <v>0</v>
      </c>
      <c r="BI553" s="223">
        <f>IF(N553="nulová",J553,0)</f>
        <v>0</v>
      </c>
      <c r="BJ553" s="19" t="s">
        <v>83</v>
      </c>
      <c r="BK553" s="223">
        <f>ROUND(I553*H553,2)</f>
        <v>0</v>
      </c>
      <c r="BL553" s="19" t="s">
        <v>118</v>
      </c>
      <c r="BM553" s="222" t="s">
        <v>1073</v>
      </c>
    </row>
    <row r="554" spans="1:65" s="2" customFormat="1" ht="44.25" customHeight="1">
      <c r="A554" s="40"/>
      <c r="B554" s="41"/>
      <c r="C554" s="211" t="s">
        <v>1074</v>
      </c>
      <c r="D554" s="211" t="s">
        <v>114</v>
      </c>
      <c r="E554" s="212" t="s">
        <v>1075</v>
      </c>
      <c r="F554" s="213" t="s">
        <v>1076</v>
      </c>
      <c r="G554" s="214" t="s">
        <v>457</v>
      </c>
      <c r="H554" s="215">
        <v>13</v>
      </c>
      <c r="I554" s="216"/>
      <c r="J554" s="217">
        <f>ROUND(I554*H554,2)</f>
        <v>0</v>
      </c>
      <c r="K554" s="213" t="s">
        <v>19</v>
      </c>
      <c r="L554" s="46"/>
      <c r="M554" s="218" t="s">
        <v>19</v>
      </c>
      <c r="N554" s="219" t="s">
        <v>46</v>
      </c>
      <c r="O554" s="86"/>
      <c r="P554" s="220">
        <f>O554*H554</f>
        <v>0</v>
      </c>
      <c r="Q554" s="220">
        <v>0.692</v>
      </c>
      <c r="R554" s="220">
        <f>Q554*H554</f>
        <v>8.995999999999999</v>
      </c>
      <c r="S554" s="220">
        <v>0</v>
      </c>
      <c r="T554" s="221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2" t="s">
        <v>118</v>
      </c>
      <c r="AT554" s="222" t="s">
        <v>114</v>
      </c>
      <c r="AU554" s="222" t="s">
        <v>85</v>
      </c>
      <c r="AY554" s="19" t="s">
        <v>113</v>
      </c>
      <c r="BE554" s="223">
        <f>IF(N554="základní",J554,0)</f>
        <v>0</v>
      </c>
      <c r="BF554" s="223">
        <f>IF(N554="snížená",J554,0)</f>
        <v>0</v>
      </c>
      <c r="BG554" s="223">
        <f>IF(N554="zákl. přenesená",J554,0)</f>
        <v>0</v>
      </c>
      <c r="BH554" s="223">
        <f>IF(N554="sníž. přenesená",J554,0)</f>
        <v>0</v>
      </c>
      <c r="BI554" s="223">
        <f>IF(N554="nulová",J554,0)</f>
        <v>0</v>
      </c>
      <c r="BJ554" s="19" t="s">
        <v>83</v>
      </c>
      <c r="BK554" s="223">
        <f>ROUND(I554*H554,2)</f>
        <v>0</v>
      </c>
      <c r="BL554" s="19" t="s">
        <v>118</v>
      </c>
      <c r="BM554" s="222" t="s">
        <v>1077</v>
      </c>
    </row>
    <row r="555" spans="1:65" s="2" customFormat="1" ht="44.25" customHeight="1">
      <c r="A555" s="40"/>
      <c r="B555" s="41"/>
      <c r="C555" s="211" t="s">
        <v>1078</v>
      </c>
      <c r="D555" s="211" t="s">
        <v>114</v>
      </c>
      <c r="E555" s="212" t="s">
        <v>1079</v>
      </c>
      <c r="F555" s="213" t="s">
        <v>1080</v>
      </c>
      <c r="G555" s="214" t="s">
        <v>457</v>
      </c>
      <c r="H555" s="215">
        <v>1</v>
      </c>
      <c r="I555" s="216"/>
      <c r="J555" s="217">
        <f>ROUND(I555*H555,2)</f>
        <v>0</v>
      </c>
      <c r="K555" s="213" t="s">
        <v>19</v>
      </c>
      <c r="L555" s="46"/>
      <c r="M555" s="218" t="s">
        <v>19</v>
      </c>
      <c r="N555" s="219" t="s">
        <v>46</v>
      </c>
      <c r="O555" s="86"/>
      <c r="P555" s="220">
        <f>O555*H555</f>
        <v>0</v>
      </c>
      <c r="Q555" s="220">
        <v>0.692</v>
      </c>
      <c r="R555" s="220">
        <f>Q555*H555</f>
        <v>0.692</v>
      </c>
      <c r="S555" s="220">
        <v>0</v>
      </c>
      <c r="T555" s="221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2" t="s">
        <v>118</v>
      </c>
      <c r="AT555" s="222" t="s">
        <v>114</v>
      </c>
      <c r="AU555" s="222" t="s">
        <v>85</v>
      </c>
      <c r="AY555" s="19" t="s">
        <v>113</v>
      </c>
      <c r="BE555" s="223">
        <f>IF(N555="základní",J555,0)</f>
        <v>0</v>
      </c>
      <c r="BF555" s="223">
        <f>IF(N555="snížená",J555,0)</f>
        <v>0</v>
      </c>
      <c r="BG555" s="223">
        <f>IF(N555="zákl. přenesená",J555,0)</f>
        <v>0</v>
      </c>
      <c r="BH555" s="223">
        <f>IF(N555="sníž. přenesená",J555,0)</f>
        <v>0</v>
      </c>
      <c r="BI555" s="223">
        <f>IF(N555="nulová",J555,0)</f>
        <v>0</v>
      </c>
      <c r="BJ555" s="19" t="s">
        <v>83</v>
      </c>
      <c r="BK555" s="223">
        <f>ROUND(I555*H555,2)</f>
        <v>0</v>
      </c>
      <c r="BL555" s="19" t="s">
        <v>118</v>
      </c>
      <c r="BM555" s="222" t="s">
        <v>1081</v>
      </c>
    </row>
    <row r="556" spans="1:65" s="2" customFormat="1" ht="33" customHeight="1">
      <c r="A556" s="40"/>
      <c r="B556" s="41"/>
      <c r="C556" s="211" t="s">
        <v>1082</v>
      </c>
      <c r="D556" s="211" t="s">
        <v>114</v>
      </c>
      <c r="E556" s="212" t="s">
        <v>1083</v>
      </c>
      <c r="F556" s="213" t="s">
        <v>1084</v>
      </c>
      <c r="G556" s="214" t="s">
        <v>457</v>
      </c>
      <c r="H556" s="215">
        <v>1</v>
      </c>
      <c r="I556" s="216"/>
      <c r="J556" s="217">
        <f>ROUND(I556*H556,2)</f>
        <v>0</v>
      </c>
      <c r="K556" s="213" t="s">
        <v>19</v>
      </c>
      <c r="L556" s="46"/>
      <c r="M556" s="218" t="s">
        <v>19</v>
      </c>
      <c r="N556" s="219" t="s">
        <v>46</v>
      </c>
      <c r="O556" s="86"/>
      <c r="P556" s="220">
        <f>O556*H556</f>
        <v>0</v>
      </c>
      <c r="Q556" s="220">
        <v>0.0764</v>
      </c>
      <c r="R556" s="220">
        <f>Q556*H556</f>
        <v>0.0764</v>
      </c>
      <c r="S556" s="220">
        <v>0</v>
      </c>
      <c r="T556" s="221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2" t="s">
        <v>118</v>
      </c>
      <c r="AT556" s="222" t="s">
        <v>114</v>
      </c>
      <c r="AU556" s="222" t="s">
        <v>85</v>
      </c>
      <c r="AY556" s="19" t="s">
        <v>113</v>
      </c>
      <c r="BE556" s="223">
        <f>IF(N556="základní",J556,0)</f>
        <v>0</v>
      </c>
      <c r="BF556" s="223">
        <f>IF(N556="snížená",J556,0)</f>
        <v>0</v>
      </c>
      <c r="BG556" s="223">
        <f>IF(N556="zákl. přenesená",J556,0)</f>
        <v>0</v>
      </c>
      <c r="BH556" s="223">
        <f>IF(N556="sníž. přenesená",J556,0)</f>
        <v>0</v>
      </c>
      <c r="BI556" s="223">
        <f>IF(N556="nulová",J556,0)</f>
        <v>0</v>
      </c>
      <c r="BJ556" s="19" t="s">
        <v>83</v>
      </c>
      <c r="BK556" s="223">
        <f>ROUND(I556*H556,2)</f>
        <v>0</v>
      </c>
      <c r="BL556" s="19" t="s">
        <v>118</v>
      </c>
      <c r="BM556" s="222" t="s">
        <v>1085</v>
      </c>
    </row>
    <row r="557" spans="1:65" s="2" customFormat="1" ht="21.75" customHeight="1">
      <c r="A557" s="40"/>
      <c r="B557" s="41"/>
      <c r="C557" s="211" t="s">
        <v>1086</v>
      </c>
      <c r="D557" s="211" t="s">
        <v>114</v>
      </c>
      <c r="E557" s="212" t="s">
        <v>1087</v>
      </c>
      <c r="F557" s="213" t="s">
        <v>1088</v>
      </c>
      <c r="G557" s="214" t="s">
        <v>282</v>
      </c>
      <c r="H557" s="215">
        <v>6.446</v>
      </c>
      <c r="I557" s="216"/>
      <c r="J557" s="217">
        <f>ROUND(I557*H557,2)</f>
        <v>0</v>
      </c>
      <c r="K557" s="213" t="s">
        <v>19</v>
      </c>
      <c r="L557" s="46"/>
      <c r="M557" s="218" t="s">
        <v>19</v>
      </c>
      <c r="N557" s="219" t="s">
        <v>46</v>
      </c>
      <c r="O557" s="86"/>
      <c r="P557" s="220">
        <f>O557*H557</f>
        <v>0</v>
      </c>
      <c r="Q557" s="220">
        <v>1.48614</v>
      </c>
      <c r="R557" s="220">
        <f>Q557*H557</f>
        <v>9.57965844</v>
      </c>
      <c r="S557" s="220">
        <v>0</v>
      </c>
      <c r="T557" s="221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2" t="s">
        <v>118</v>
      </c>
      <c r="AT557" s="222" t="s">
        <v>114</v>
      </c>
      <c r="AU557" s="222" t="s">
        <v>85</v>
      </c>
      <c r="AY557" s="19" t="s">
        <v>113</v>
      </c>
      <c r="BE557" s="223">
        <f>IF(N557="základní",J557,0)</f>
        <v>0</v>
      </c>
      <c r="BF557" s="223">
        <f>IF(N557="snížená",J557,0)</f>
        <v>0</v>
      </c>
      <c r="BG557" s="223">
        <f>IF(N557="zákl. přenesená",J557,0)</f>
        <v>0</v>
      </c>
      <c r="BH557" s="223">
        <f>IF(N557="sníž. přenesená",J557,0)</f>
        <v>0</v>
      </c>
      <c r="BI557" s="223">
        <f>IF(N557="nulová",J557,0)</f>
        <v>0</v>
      </c>
      <c r="BJ557" s="19" t="s">
        <v>83</v>
      </c>
      <c r="BK557" s="223">
        <f>ROUND(I557*H557,2)</f>
        <v>0</v>
      </c>
      <c r="BL557" s="19" t="s">
        <v>118</v>
      </c>
      <c r="BM557" s="222" t="s">
        <v>1089</v>
      </c>
    </row>
    <row r="558" spans="1:51" s="13" customFormat="1" ht="12">
      <c r="A558" s="13"/>
      <c r="B558" s="235"/>
      <c r="C558" s="236"/>
      <c r="D558" s="226" t="s">
        <v>127</v>
      </c>
      <c r="E558" s="237" t="s">
        <v>19</v>
      </c>
      <c r="F558" s="238" t="s">
        <v>1090</v>
      </c>
      <c r="G558" s="236"/>
      <c r="H558" s="239">
        <v>1.932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127</v>
      </c>
      <c r="AU558" s="245" t="s">
        <v>85</v>
      </c>
      <c r="AV558" s="13" t="s">
        <v>85</v>
      </c>
      <c r="AW558" s="13" t="s">
        <v>37</v>
      </c>
      <c r="AX558" s="13" t="s">
        <v>75</v>
      </c>
      <c r="AY558" s="245" t="s">
        <v>113</v>
      </c>
    </row>
    <row r="559" spans="1:51" s="13" customFormat="1" ht="12">
      <c r="A559" s="13"/>
      <c r="B559" s="235"/>
      <c r="C559" s="236"/>
      <c r="D559" s="226" t="s">
        <v>127</v>
      </c>
      <c r="E559" s="237" t="s">
        <v>19</v>
      </c>
      <c r="F559" s="238" t="s">
        <v>1091</v>
      </c>
      <c r="G559" s="236"/>
      <c r="H559" s="239">
        <v>4.514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5" t="s">
        <v>127</v>
      </c>
      <c r="AU559" s="245" t="s">
        <v>85</v>
      </c>
      <c r="AV559" s="13" t="s">
        <v>85</v>
      </c>
      <c r="AW559" s="13" t="s">
        <v>37</v>
      </c>
      <c r="AX559" s="13" t="s">
        <v>75</v>
      </c>
      <c r="AY559" s="245" t="s">
        <v>113</v>
      </c>
    </row>
    <row r="560" spans="1:65" s="2" customFormat="1" ht="21.75" customHeight="1">
      <c r="A560" s="40"/>
      <c r="B560" s="41"/>
      <c r="C560" s="211" t="s">
        <v>1092</v>
      </c>
      <c r="D560" s="211" t="s">
        <v>114</v>
      </c>
      <c r="E560" s="212" t="s">
        <v>1093</v>
      </c>
      <c r="F560" s="213" t="s">
        <v>1094</v>
      </c>
      <c r="G560" s="214" t="s">
        <v>133</v>
      </c>
      <c r="H560" s="215">
        <v>4600</v>
      </c>
      <c r="I560" s="216"/>
      <c r="J560" s="217">
        <f>ROUND(I560*H560,2)</f>
        <v>0</v>
      </c>
      <c r="K560" s="213" t="s">
        <v>19</v>
      </c>
      <c r="L560" s="46"/>
      <c r="M560" s="218" t="s">
        <v>19</v>
      </c>
      <c r="N560" s="219" t="s">
        <v>46</v>
      </c>
      <c r="O560" s="86"/>
      <c r="P560" s="220">
        <f>O560*H560</f>
        <v>0</v>
      </c>
      <c r="Q560" s="220">
        <v>0</v>
      </c>
      <c r="R560" s="220">
        <f>Q560*H560</f>
        <v>0</v>
      </c>
      <c r="S560" s="220">
        <v>0</v>
      </c>
      <c r="T560" s="221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2" t="s">
        <v>118</v>
      </c>
      <c r="AT560" s="222" t="s">
        <v>114</v>
      </c>
      <c r="AU560" s="222" t="s">
        <v>85</v>
      </c>
      <c r="AY560" s="19" t="s">
        <v>113</v>
      </c>
      <c r="BE560" s="223">
        <f>IF(N560="základní",J560,0)</f>
        <v>0</v>
      </c>
      <c r="BF560" s="223">
        <f>IF(N560="snížená",J560,0)</f>
        <v>0</v>
      </c>
      <c r="BG560" s="223">
        <f>IF(N560="zákl. přenesená",J560,0)</f>
        <v>0</v>
      </c>
      <c r="BH560" s="223">
        <f>IF(N560="sníž. přenesená",J560,0)</f>
        <v>0</v>
      </c>
      <c r="BI560" s="223">
        <f>IF(N560="nulová",J560,0)</f>
        <v>0</v>
      </c>
      <c r="BJ560" s="19" t="s">
        <v>83</v>
      </c>
      <c r="BK560" s="223">
        <f>ROUND(I560*H560,2)</f>
        <v>0</v>
      </c>
      <c r="BL560" s="19" t="s">
        <v>118</v>
      </c>
      <c r="BM560" s="222" t="s">
        <v>1095</v>
      </c>
    </row>
    <row r="561" spans="1:65" s="2" customFormat="1" ht="16.5" customHeight="1">
      <c r="A561" s="40"/>
      <c r="B561" s="41"/>
      <c r="C561" s="211" t="s">
        <v>1096</v>
      </c>
      <c r="D561" s="211" t="s">
        <v>114</v>
      </c>
      <c r="E561" s="212" t="s">
        <v>1097</v>
      </c>
      <c r="F561" s="213" t="s">
        <v>1098</v>
      </c>
      <c r="G561" s="214" t="s">
        <v>282</v>
      </c>
      <c r="H561" s="215">
        <v>1.6</v>
      </c>
      <c r="I561" s="216"/>
      <c r="J561" s="217">
        <f>ROUND(I561*H561,2)</f>
        <v>0</v>
      </c>
      <c r="K561" s="213" t="s">
        <v>19</v>
      </c>
      <c r="L561" s="46"/>
      <c r="M561" s="218" t="s">
        <v>19</v>
      </c>
      <c r="N561" s="219" t="s">
        <v>46</v>
      </c>
      <c r="O561" s="86"/>
      <c r="P561" s="220">
        <f>O561*H561</f>
        <v>0</v>
      </c>
      <c r="Q561" s="220">
        <v>0</v>
      </c>
      <c r="R561" s="220">
        <f>Q561*H561</f>
        <v>0</v>
      </c>
      <c r="S561" s="220">
        <v>2.2</v>
      </c>
      <c r="T561" s="221">
        <f>S561*H561</f>
        <v>3.5200000000000005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2" t="s">
        <v>118</v>
      </c>
      <c r="AT561" s="222" t="s">
        <v>114</v>
      </c>
      <c r="AU561" s="222" t="s">
        <v>85</v>
      </c>
      <c r="AY561" s="19" t="s">
        <v>113</v>
      </c>
      <c r="BE561" s="223">
        <f>IF(N561="základní",J561,0)</f>
        <v>0</v>
      </c>
      <c r="BF561" s="223">
        <f>IF(N561="snížená",J561,0)</f>
        <v>0</v>
      </c>
      <c r="BG561" s="223">
        <f>IF(N561="zákl. přenesená",J561,0)</f>
        <v>0</v>
      </c>
      <c r="BH561" s="223">
        <f>IF(N561="sníž. přenesená",J561,0)</f>
        <v>0</v>
      </c>
      <c r="BI561" s="223">
        <f>IF(N561="nulová",J561,0)</f>
        <v>0</v>
      </c>
      <c r="BJ561" s="19" t="s">
        <v>83</v>
      </c>
      <c r="BK561" s="223">
        <f>ROUND(I561*H561,2)</f>
        <v>0</v>
      </c>
      <c r="BL561" s="19" t="s">
        <v>118</v>
      </c>
      <c r="BM561" s="222" t="s">
        <v>1099</v>
      </c>
    </row>
    <row r="562" spans="1:51" s="12" customFormat="1" ht="12">
      <c r="A562" s="12"/>
      <c r="B562" s="224"/>
      <c r="C562" s="225"/>
      <c r="D562" s="226" t="s">
        <v>127</v>
      </c>
      <c r="E562" s="227" t="s">
        <v>19</v>
      </c>
      <c r="F562" s="228" t="s">
        <v>1100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T562" s="234" t="s">
        <v>127</v>
      </c>
      <c r="AU562" s="234" t="s">
        <v>85</v>
      </c>
      <c r="AV562" s="12" t="s">
        <v>83</v>
      </c>
      <c r="AW562" s="12" t="s">
        <v>37</v>
      </c>
      <c r="AX562" s="12" t="s">
        <v>75</v>
      </c>
      <c r="AY562" s="234" t="s">
        <v>113</v>
      </c>
    </row>
    <row r="563" spans="1:51" s="13" customFormat="1" ht="12">
      <c r="A563" s="13"/>
      <c r="B563" s="235"/>
      <c r="C563" s="236"/>
      <c r="D563" s="226" t="s">
        <v>127</v>
      </c>
      <c r="E563" s="237" t="s">
        <v>19</v>
      </c>
      <c r="F563" s="238" t="s">
        <v>1101</v>
      </c>
      <c r="G563" s="236"/>
      <c r="H563" s="239">
        <v>1.6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127</v>
      </c>
      <c r="AU563" s="245" t="s">
        <v>85</v>
      </c>
      <c r="AV563" s="13" t="s">
        <v>85</v>
      </c>
      <c r="AW563" s="13" t="s">
        <v>37</v>
      </c>
      <c r="AX563" s="13" t="s">
        <v>83</v>
      </c>
      <c r="AY563" s="245" t="s">
        <v>113</v>
      </c>
    </row>
    <row r="564" spans="1:65" s="2" customFormat="1" ht="21.75" customHeight="1">
      <c r="A564" s="40"/>
      <c r="B564" s="41"/>
      <c r="C564" s="211" t="s">
        <v>1102</v>
      </c>
      <c r="D564" s="211" t="s">
        <v>114</v>
      </c>
      <c r="E564" s="212" t="s">
        <v>1103</v>
      </c>
      <c r="F564" s="213" t="s">
        <v>1104</v>
      </c>
      <c r="G564" s="214" t="s">
        <v>282</v>
      </c>
      <c r="H564" s="215">
        <v>5.4</v>
      </c>
      <c r="I564" s="216"/>
      <c r="J564" s="217">
        <f>ROUND(I564*H564,2)</f>
        <v>0</v>
      </c>
      <c r="K564" s="213" t="s">
        <v>222</v>
      </c>
      <c r="L564" s="46"/>
      <c r="M564" s="218" t="s">
        <v>19</v>
      </c>
      <c r="N564" s="219" t="s">
        <v>46</v>
      </c>
      <c r="O564" s="86"/>
      <c r="P564" s="220">
        <f>O564*H564</f>
        <v>0</v>
      </c>
      <c r="Q564" s="220">
        <v>0</v>
      </c>
      <c r="R564" s="220">
        <f>Q564*H564</f>
        <v>0</v>
      </c>
      <c r="S564" s="220">
        <v>2.4</v>
      </c>
      <c r="T564" s="221">
        <f>S564*H564</f>
        <v>12.96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2" t="s">
        <v>118</v>
      </c>
      <c r="AT564" s="222" t="s">
        <v>114</v>
      </c>
      <c r="AU564" s="222" t="s">
        <v>85</v>
      </c>
      <c r="AY564" s="19" t="s">
        <v>113</v>
      </c>
      <c r="BE564" s="223">
        <f>IF(N564="základní",J564,0)</f>
        <v>0</v>
      </c>
      <c r="BF564" s="223">
        <f>IF(N564="snížená",J564,0)</f>
        <v>0</v>
      </c>
      <c r="BG564" s="223">
        <f>IF(N564="zákl. přenesená",J564,0)</f>
        <v>0</v>
      </c>
      <c r="BH564" s="223">
        <f>IF(N564="sníž. přenesená",J564,0)</f>
        <v>0</v>
      </c>
      <c r="BI564" s="223">
        <f>IF(N564="nulová",J564,0)</f>
        <v>0</v>
      </c>
      <c r="BJ564" s="19" t="s">
        <v>83</v>
      </c>
      <c r="BK564" s="223">
        <f>ROUND(I564*H564,2)</f>
        <v>0</v>
      </c>
      <c r="BL564" s="19" t="s">
        <v>118</v>
      </c>
      <c r="BM564" s="222" t="s">
        <v>1105</v>
      </c>
    </row>
    <row r="565" spans="1:51" s="13" customFormat="1" ht="12">
      <c r="A565" s="13"/>
      <c r="B565" s="235"/>
      <c r="C565" s="236"/>
      <c r="D565" s="226" t="s">
        <v>127</v>
      </c>
      <c r="E565" s="237" t="s">
        <v>19</v>
      </c>
      <c r="F565" s="238" t="s">
        <v>933</v>
      </c>
      <c r="G565" s="236"/>
      <c r="H565" s="239">
        <v>5.4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127</v>
      </c>
      <c r="AU565" s="245" t="s">
        <v>85</v>
      </c>
      <c r="AV565" s="13" t="s">
        <v>85</v>
      </c>
      <c r="AW565" s="13" t="s">
        <v>37</v>
      </c>
      <c r="AX565" s="13" t="s">
        <v>75</v>
      </c>
      <c r="AY565" s="245" t="s">
        <v>113</v>
      </c>
    </row>
    <row r="566" spans="1:65" s="2" customFormat="1" ht="21.75" customHeight="1">
      <c r="A566" s="40"/>
      <c r="B566" s="41"/>
      <c r="C566" s="211" t="s">
        <v>1106</v>
      </c>
      <c r="D566" s="211" t="s">
        <v>114</v>
      </c>
      <c r="E566" s="212" t="s">
        <v>1107</v>
      </c>
      <c r="F566" s="213" t="s">
        <v>1108</v>
      </c>
      <c r="G566" s="214" t="s">
        <v>457</v>
      </c>
      <c r="H566" s="215">
        <v>2</v>
      </c>
      <c r="I566" s="216"/>
      <c r="J566" s="217">
        <f>ROUND(I566*H566,2)</f>
        <v>0</v>
      </c>
      <c r="K566" s="213" t="s">
        <v>222</v>
      </c>
      <c r="L566" s="46"/>
      <c r="M566" s="218" t="s">
        <v>19</v>
      </c>
      <c r="N566" s="219" t="s">
        <v>46</v>
      </c>
      <c r="O566" s="86"/>
      <c r="P566" s="220">
        <f>O566*H566</f>
        <v>0</v>
      </c>
      <c r="Q566" s="220">
        <v>0</v>
      </c>
      <c r="R566" s="220">
        <f>Q566*H566</f>
        <v>0</v>
      </c>
      <c r="S566" s="220">
        <v>0.05</v>
      </c>
      <c r="T566" s="221">
        <f>S566*H566</f>
        <v>0.1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2" t="s">
        <v>118</v>
      </c>
      <c r="AT566" s="222" t="s">
        <v>114</v>
      </c>
      <c r="AU566" s="222" t="s">
        <v>85</v>
      </c>
      <c r="AY566" s="19" t="s">
        <v>113</v>
      </c>
      <c r="BE566" s="223">
        <f>IF(N566="základní",J566,0)</f>
        <v>0</v>
      </c>
      <c r="BF566" s="223">
        <f>IF(N566="snížená",J566,0)</f>
        <v>0</v>
      </c>
      <c r="BG566" s="223">
        <f>IF(N566="zákl. přenesená",J566,0)</f>
        <v>0</v>
      </c>
      <c r="BH566" s="223">
        <f>IF(N566="sníž. přenesená",J566,0)</f>
        <v>0</v>
      </c>
      <c r="BI566" s="223">
        <f>IF(N566="nulová",J566,0)</f>
        <v>0</v>
      </c>
      <c r="BJ566" s="19" t="s">
        <v>83</v>
      </c>
      <c r="BK566" s="223">
        <f>ROUND(I566*H566,2)</f>
        <v>0</v>
      </c>
      <c r="BL566" s="19" t="s">
        <v>118</v>
      </c>
      <c r="BM566" s="222" t="s">
        <v>1109</v>
      </c>
    </row>
    <row r="567" spans="1:65" s="2" customFormat="1" ht="16.5" customHeight="1">
      <c r="A567" s="40"/>
      <c r="B567" s="41"/>
      <c r="C567" s="211" t="s">
        <v>1110</v>
      </c>
      <c r="D567" s="211" t="s">
        <v>114</v>
      </c>
      <c r="E567" s="212" t="s">
        <v>1111</v>
      </c>
      <c r="F567" s="213" t="s">
        <v>1112</v>
      </c>
      <c r="G567" s="214" t="s">
        <v>915</v>
      </c>
      <c r="H567" s="215">
        <v>5</v>
      </c>
      <c r="I567" s="216"/>
      <c r="J567" s="217">
        <f>ROUND(I567*H567,2)</f>
        <v>0</v>
      </c>
      <c r="K567" s="213" t="s">
        <v>19</v>
      </c>
      <c r="L567" s="46"/>
      <c r="M567" s="218" t="s">
        <v>19</v>
      </c>
      <c r="N567" s="219" t="s">
        <v>46</v>
      </c>
      <c r="O567" s="86"/>
      <c r="P567" s="220">
        <f>O567*H567</f>
        <v>0</v>
      </c>
      <c r="Q567" s="220">
        <v>0</v>
      </c>
      <c r="R567" s="220">
        <f>Q567*H567</f>
        <v>0</v>
      </c>
      <c r="S567" s="220">
        <v>0</v>
      </c>
      <c r="T567" s="221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2" t="s">
        <v>118</v>
      </c>
      <c r="AT567" s="222" t="s">
        <v>114</v>
      </c>
      <c r="AU567" s="222" t="s">
        <v>85</v>
      </c>
      <c r="AY567" s="19" t="s">
        <v>113</v>
      </c>
      <c r="BE567" s="223">
        <f>IF(N567="základní",J567,0)</f>
        <v>0</v>
      </c>
      <c r="BF567" s="223">
        <f>IF(N567="snížená",J567,0)</f>
        <v>0</v>
      </c>
      <c r="BG567" s="223">
        <f>IF(N567="zákl. přenesená",J567,0)</f>
        <v>0</v>
      </c>
      <c r="BH567" s="223">
        <f>IF(N567="sníž. přenesená",J567,0)</f>
        <v>0</v>
      </c>
      <c r="BI567" s="223">
        <f>IF(N567="nulová",J567,0)</f>
        <v>0</v>
      </c>
      <c r="BJ567" s="19" t="s">
        <v>83</v>
      </c>
      <c r="BK567" s="223">
        <f>ROUND(I567*H567,2)</f>
        <v>0</v>
      </c>
      <c r="BL567" s="19" t="s">
        <v>118</v>
      </c>
      <c r="BM567" s="222" t="s">
        <v>1113</v>
      </c>
    </row>
    <row r="568" spans="1:65" s="2" customFormat="1" ht="21.75" customHeight="1">
      <c r="A568" s="40"/>
      <c r="B568" s="41"/>
      <c r="C568" s="211" t="s">
        <v>1114</v>
      </c>
      <c r="D568" s="211" t="s">
        <v>114</v>
      </c>
      <c r="E568" s="212" t="s">
        <v>1115</v>
      </c>
      <c r="F568" s="213" t="s">
        <v>1116</v>
      </c>
      <c r="G568" s="214" t="s">
        <v>915</v>
      </c>
      <c r="H568" s="215">
        <v>1</v>
      </c>
      <c r="I568" s="216"/>
      <c r="J568" s="217">
        <f>ROUND(I568*H568,2)</f>
        <v>0</v>
      </c>
      <c r="K568" s="213" t="s">
        <v>19</v>
      </c>
      <c r="L568" s="46"/>
      <c r="M568" s="218" t="s">
        <v>19</v>
      </c>
      <c r="N568" s="219" t="s">
        <v>46</v>
      </c>
      <c r="O568" s="86"/>
      <c r="P568" s="220">
        <f>O568*H568</f>
        <v>0</v>
      </c>
      <c r="Q568" s="220">
        <v>0</v>
      </c>
      <c r="R568" s="220">
        <f>Q568*H568</f>
        <v>0</v>
      </c>
      <c r="S568" s="220">
        <v>0</v>
      </c>
      <c r="T568" s="221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2" t="s">
        <v>118</v>
      </c>
      <c r="AT568" s="222" t="s">
        <v>114</v>
      </c>
      <c r="AU568" s="222" t="s">
        <v>85</v>
      </c>
      <c r="AY568" s="19" t="s">
        <v>113</v>
      </c>
      <c r="BE568" s="223">
        <f>IF(N568="základní",J568,0)</f>
        <v>0</v>
      </c>
      <c r="BF568" s="223">
        <f>IF(N568="snížená",J568,0)</f>
        <v>0</v>
      </c>
      <c r="BG568" s="223">
        <f>IF(N568="zákl. přenesená",J568,0)</f>
        <v>0</v>
      </c>
      <c r="BH568" s="223">
        <f>IF(N568="sníž. přenesená",J568,0)</f>
        <v>0</v>
      </c>
      <c r="BI568" s="223">
        <f>IF(N568="nulová",J568,0)</f>
        <v>0</v>
      </c>
      <c r="BJ568" s="19" t="s">
        <v>83</v>
      </c>
      <c r="BK568" s="223">
        <f>ROUND(I568*H568,2)</f>
        <v>0</v>
      </c>
      <c r="BL568" s="19" t="s">
        <v>118</v>
      </c>
      <c r="BM568" s="222" t="s">
        <v>1117</v>
      </c>
    </row>
    <row r="569" spans="1:65" s="2" customFormat="1" ht="21.75" customHeight="1">
      <c r="A569" s="40"/>
      <c r="B569" s="41"/>
      <c r="C569" s="211" t="s">
        <v>1118</v>
      </c>
      <c r="D569" s="211" t="s">
        <v>114</v>
      </c>
      <c r="E569" s="212" t="s">
        <v>1119</v>
      </c>
      <c r="F569" s="213" t="s">
        <v>1120</v>
      </c>
      <c r="G569" s="214" t="s">
        <v>282</v>
      </c>
      <c r="H569" s="215">
        <v>2.61</v>
      </c>
      <c r="I569" s="216"/>
      <c r="J569" s="217">
        <f>ROUND(I569*H569,2)</f>
        <v>0</v>
      </c>
      <c r="K569" s="213" t="s">
        <v>19</v>
      </c>
      <c r="L569" s="46"/>
      <c r="M569" s="218" t="s">
        <v>19</v>
      </c>
      <c r="N569" s="219" t="s">
        <v>46</v>
      </c>
      <c r="O569" s="86"/>
      <c r="P569" s="220">
        <f>O569*H569</f>
        <v>0</v>
      </c>
      <c r="Q569" s="220">
        <v>0</v>
      </c>
      <c r="R569" s="220">
        <f>Q569*H569</f>
        <v>0</v>
      </c>
      <c r="S569" s="220">
        <v>2.2</v>
      </c>
      <c r="T569" s="221">
        <f>S569*H569</f>
        <v>5.742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2" t="s">
        <v>118</v>
      </c>
      <c r="AT569" s="222" t="s">
        <v>114</v>
      </c>
      <c r="AU569" s="222" t="s">
        <v>85</v>
      </c>
      <c r="AY569" s="19" t="s">
        <v>113</v>
      </c>
      <c r="BE569" s="223">
        <f>IF(N569="základní",J569,0)</f>
        <v>0</v>
      </c>
      <c r="BF569" s="223">
        <f>IF(N569="snížená",J569,0)</f>
        <v>0</v>
      </c>
      <c r="BG569" s="223">
        <f>IF(N569="zákl. přenesená",J569,0)</f>
        <v>0</v>
      </c>
      <c r="BH569" s="223">
        <f>IF(N569="sníž. přenesená",J569,0)</f>
        <v>0</v>
      </c>
      <c r="BI569" s="223">
        <f>IF(N569="nulová",J569,0)</f>
        <v>0</v>
      </c>
      <c r="BJ569" s="19" t="s">
        <v>83</v>
      </c>
      <c r="BK569" s="223">
        <f>ROUND(I569*H569,2)</f>
        <v>0</v>
      </c>
      <c r="BL569" s="19" t="s">
        <v>118</v>
      </c>
      <c r="BM569" s="222" t="s">
        <v>1121</v>
      </c>
    </row>
    <row r="570" spans="1:51" s="13" customFormat="1" ht="12">
      <c r="A570" s="13"/>
      <c r="B570" s="235"/>
      <c r="C570" s="236"/>
      <c r="D570" s="226" t="s">
        <v>127</v>
      </c>
      <c r="E570" s="237" t="s">
        <v>19</v>
      </c>
      <c r="F570" s="238" t="s">
        <v>1122</v>
      </c>
      <c r="G570" s="236"/>
      <c r="H570" s="239">
        <v>2.61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127</v>
      </c>
      <c r="AU570" s="245" t="s">
        <v>85</v>
      </c>
      <c r="AV570" s="13" t="s">
        <v>85</v>
      </c>
      <c r="AW570" s="13" t="s">
        <v>37</v>
      </c>
      <c r="AX570" s="13" t="s">
        <v>75</v>
      </c>
      <c r="AY570" s="245" t="s">
        <v>113</v>
      </c>
    </row>
    <row r="571" spans="1:65" s="2" customFormat="1" ht="21.75" customHeight="1">
      <c r="A571" s="40"/>
      <c r="B571" s="41"/>
      <c r="C571" s="211" t="s">
        <v>1123</v>
      </c>
      <c r="D571" s="211" t="s">
        <v>114</v>
      </c>
      <c r="E571" s="212" t="s">
        <v>1124</v>
      </c>
      <c r="F571" s="213" t="s">
        <v>1125</v>
      </c>
      <c r="G571" s="214" t="s">
        <v>133</v>
      </c>
      <c r="H571" s="215">
        <v>16.76</v>
      </c>
      <c r="I571" s="216"/>
      <c r="J571" s="217">
        <f>ROUND(I571*H571,2)</f>
        <v>0</v>
      </c>
      <c r="K571" s="213" t="s">
        <v>222</v>
      </c>
      <c r="L571" s="46"/>
      <c r="M571" s="218" t="s">
        <v>19</v>
      </c>
      <c r="N571" s="219" t="s">
        <v>46</v>
      </c>
      <c r="O571" s="86"/>
      <c r="P571" s="220">
        <f>O571*H571</f>
        <v>0</v>
      </c>
      <c r="Q571" s="220">
        <v>0.00158</v>
      </c>
      <c r="R571" s="220">
        <f>Q571*H571</f>
        <v>0.026480800000000002</v>
      </c>
      <c r="S571" s="220">
        <v>0</v>
      </c>
      <c r="T571" s="221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2" t="s">
        <v>118</v>
      </c>
      <c r="AT571" s="222" t="s">
        <v>114</v>
      </c>
      <c r="AU571" s="222" t="s">
        <v>85</v>
      </c>
      <c r="AY571" s="19" t="s">
        <v>113</v>
      </c>
      <c r="BE571" s="223">
        <f>IF(N571="základní",J571,0)</f>
        <v>0</v>
      </c>
      <c r="BF571" s="223">
        <f>IF(N571="snížená",J571,0)</f>
        <v>0</v>
      </c>
      <c r="BG571" s="223">
        <f>IF(N571="zákl. přenesená",J571,0)</f>
        <v>0</v>
      </c>
      <c r="BH571" s="223">
        <f>IF(N571="sníž. přenesená",J571,0)</f>
        <v>0</v>
      </c>
      <c r="BI571" s="223">
        <f>IF(N571="nulová",J571,0)</f>
        <v>0</v>
      </c>
      <c r="BJ571" s="19" t="s">
        <v>83</v>
      </c>
      <c r="BK571" s="223">
        <f>ROUND(I571*H571,2)</f>
        <v>0</v>
      </c>
      <c r="BL571" s="19" t="s">
        <v>118</v>
      </c>
      <c r="BM571" s="222" t="s">
        <v>1126</v>
      </c>
    </row>
    <row r="572" spans="1:51" s="13" customFormat="1" ht="12">
      <c r="A572" s="13"/>
      <c r="B572" s="235"/>
      <c r="C572" s="236"/>
      <c r="D572" s="226" t="s">
        <v>127</v>
      </c>
      <c r="E572" s="237" t="s">
        <v>19</v>
      </c>
      <c r="F572" s="238" t="s">
        <v>1127</v>
      </c>
      <c r="G572" s="236"/>
      <c r="H572" s="239">
        <v>2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127</v>
      </c>
      <c r="AU572" s="245" t="s">
        <v>85</v>
      </c>
      <c r="AV572" s="13" t="s">
        <v>85</v>
      </c>
      <c r="AW572" s="13" t="s">
        <v>37</v>
      </c>
      <c r="AX572" s="13" t="s">
        <v>75</v>
      </c>
      <c r="AY572" s="245" t="s">
        <v>113</v>
      </c>
    </row>
    <row r="573" spans="1:51" s="13" customFormat="1" ht="12">
      <c r="A573" s="13"/>
      <c r="B573" s="235"/>
      <c r="C573" s="236"/>
      <c r="D573" s="226" t="s">
        <v>127</v>
      </c>
      <c r="E573" s="237" t="s">
        <v>19</v>
      </c>
      <c r="F573" s="238" t="s">
        <v>1128</v>
      </c>
      <c r="G573" s="236"/>
      <c r="H573" s="239">
        <v>14.76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127</v>
      </c>
      <c r="AU573" s="245" t="s">
        <v>85</v>
      </c>
      <c r="AV573" s="13" t="s">
        <v>85</v>
      </c>
      <c r="AW573" s="13" t="s">
        <v>37</v>
      </c>
      <c r="AX573" s="13" t="s">
        <v>75</v>
      </c>
      <c r="AY573" s="245" t="s">
        <v>113</v>
      </c>
    </row>
    <row r="574" spans="1:65" s="2" customFormat="1" ht="21.75" customHeight="1">
      <c r="A574" s="40"/>
      <c r="B574" s="41"/>
      <c r="C574" s="211" t="s">
        <v>1129</v>
      </c>
      <c r="D574" s="211" t="s">
        <v>114</v>
      </c>
      <c r="E574" s="212" t="s">
        <v>1130</v>
      </c>
      <c r="F574" s="213" t="s">
        <v>1131</v>
      </c>
      <c r="G574" s="214" t="s">
        <v>133</v>
      </c>
      <c r="H574" s="215">
        <v>16.76</v>
      </c>
      <c r="I574" s="216"/>
      <c r="J574" s="217">
        <f>ROUND(I574*H574,2)</f>
        <v>0</v>
      </c>
      <c r="K574" s="213" t="s">
        <v>222</v>
      </c>
      <c r="L574" s="46"/>
      <c r="M574" s="218" t="s">
        <v>19</v>
      </c>
      <c r="N574" s="219" t="s">
        <v>46</v>
      </c>
      <c r="O574" s="86"/>
      <c r="P574" s="220">
        <f>O574*H574</f>
        <v>0</v>
      </c>
      <c r="Q574" s="220">
        <v>0</v>
      </c>
      <c r="R574" s="220">
        <f>Q574*H574</f>
        <v>0</v>
      </c>
      <c r="S574" s="220">
        <v>0</v>
      </c>
      <c r="T574" s="221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2" t="s">
        <v>118</v>
      </c>
      <c r="AT574" s="222" t="s">
        <v>114</v>
      </c>
      <c r="AU574" s="222" t="s">
        <v>85</v>
      </c>
      <c r="AY574" s="19" t="s">
        <v>113</v>
      </c>
      <c r="BE574" s="223">
        <f>IF(N574="základní",J574,0)</f>
        <v>0</v>
      </c>
      <c r="BF574" s="223">
        <f>IF(N574="snížená",J574,0)</f>
        <v>0</v>
      </c>
      <c r="BG574" s="223">
        <f>IF(N574="zákl. přenesená",J574,0)</f>
        <v>0</v>
      </c>
      <c r="BH574" s="223">
        <f>IF(N574="sníž. přenesená",J574,0)</f>
        <v>0</v>
      </c>
      <c r="BI574" s="223">
        <f>IF(N574="nulová",J574,0)</f>
        <v>0</v>
      </c>
      <c r="BJ574" s="19" t="s">
        <v>83</v>
      </c>
      <c r="BK574" s="223">
        <f>ROUND(I574*H574,2)</f>
        <v>0</v>
      </c>
      <c r="BL574" s="19" t="s">
        <v>118</v>
      </c>
      <c r="BM574" s="222" t="s">
        <v>1132</v>
      </c>
    </row>
    <row r="575" spans="1:65" s="2" customFormat="1" ht="21.75" customHeight="1">
      <c r="A575" s="40"/>
      <c r="B575" s="41"/>
      <c r="C575" s="211" t="s">
        <v>1133</v>
      </c>
      <c r="D575" s="211" t="s">
        <v>114</v>
      </c>
      <c r="E575" s="212" t="s">
        <v>1134</v>
      </c>
      <c r="F575" s="213" t="s">
        <v>1135</v>
      </c>
      <c r="G575" s="214" t="s">
        <v>133</v>
      </c>
      <c r="H575" s="215">
        <v>16.76</v>
      </c>
      <c r="I575" s="216"/>
      <c r="J575" s="217">
        <f>ROUND(I575*H575,2)</f>
        <v>0</v>
      </c>
      <c r="K575" s="213" t="s">
        <v>222</v>
      </c>
      <c r="L575" s="46"/>
      <c r="M575" s="218" t="s">
        <v>19</v>
      </c>
      <c r="N575" s="219" t="s">
        <v>46</v>
      </c>
      <c r="O575" s="86"/>
      <c r="P575" s="220">
        <f>O575*H575</f>
        <v>0</v>
      </c>
      <c r="Q575" s="220">
        <v>0</v>
      </c>
      <c r="R575" s="220">
        <f>Q575*H575</f>
        <v>0</v>
      </c>
      <c r="S575" s="220">
        <v>0</v>
      </c>
      <c r="T575" s="221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2" t="s">
        <v>118</v>
      </c>
      <c r="AT575" s="222" t="s">
        <v>114</v>
      </c>
      <c r="AU575" s="222" t="s">
        <v>85</v>
      </c>
      <c r="AY575" s="19" t="s">
        <v>113</v>
      </c>
      <c r="BE575" s="223">
        <f>IF(N575="základní",J575,0)</f>
        <v>0</v>
      </c>
      <c r="BF575" s="223">
        <f>IF(N575="snížená",J575,0)</f>
        <v>0</v>
      </c>
      <c r="BG575" s="223">
        <f>IF(N575="zákl. přenesená",J575,0)</f>
        <v>0</v>
      </c>
      <c r="BH575" s="223">
        <f>IF(N575="sníž. přenesená",J575,0)</f>
        <v>0</v>
      </c>
      <c r="BI575" s="223">
        <f>IF(N575="nulová",J575,0)</f>
        <v>0</v>
      </c>
      <c r="BJ575" s="19" t="s">
        <v>83</v>
      </c>
      <c r="BK575" s="223">
        <f>ROUND(I575*H575,2)</f>
        <v>0</v>
      </c>
      <c r="BL575" s="19" t="s">
        <v>118</v>
      </c>
      <c r="BM575" s="222" t="s">
        <v>1136</v>
      </c>
    </row>
    <row r="576" spans="1:65" s="2" customFormat="1" ht="21.75" customHeight="1">
      <c r="A576" s="40"/>
      <c r="B576" s="41"/>
      <c r="C576" s="211" t="s">
        <v>1137</v>
      </c>
      <c r="D576" s="211" t="s">
        <v>114</v>
      </c>
      <c r="E576" s="212" t="s">
        <v>1138</v>
      </c>
      <c r="F576" s="213" t="s">
        <v>1139</v>
      </c>
      <c r="G576" s="214" t="s">
        <v>393</v>
      </c>
      <c r="H576" s="215">
        <v>45.047</v>
      </c>
      <c r="I576" s="216"/>
      <c r="J576" s="217">
        <f>ROUND(I576*H576,2)</f>
        <v>0</v>
      </c>
      <c r="K576" s="213" t="s">
        <v>19</v>
      </c>
      <c r="L576" s="46"/>
      <c r="M576" s="218" t="s">
        <v>19</v>
      </c>
      <c r="N576" s="219" t="s">
        <v>46</v>
      </c>
      <c r="O576" s="86"/>
      <c r="P576" s="220">
        <f>O576*H576</f>
        <v>0</v>
      </c>
      <c r="Q576" s="220">
        <v>0</v>
      </c>
      <c r="R576" s="220">
        <f>Q576*H576</f>
        <v>0</v>
      </c>
      <c r="S576" s="220">
        <v>0</v>
      </c>
      <c r="T576" s="221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22" t="s">
        <v>118</v>
      </c>
      <c r="AT576" s="222" t="s">
        <v>114</v>
      </c>
      <c r="AU576" s="222" t="s">
        <v>85</v>
      </c>
      <c r="AY576" s="19" t="s">
        <v>113</v>
      </c>
      <c r="BE576" s="223">
        <f>IF(N576="základní",J576,0)</f>
        <v>0</v>
      </c>
      <c r="BF576" s="223">
        <f>IF(N576="snížená",J576,0)</f>
        <v>0</v>
      </c>
      <c r="BG576" s="223">
        <f>IF(N576="zákl. přenesená",J576,0)</f>
        <v>0</v>
      </c>
      <c r="BH576" s="223">
        <f>IF(N576="sníž. přenesená",J576,0)</f>
        <v>0</v>
      </c>
      <c r="BI576" s="223">
        <f>IF(N576="nulová",J576,0)</f>
        <v>0</v>
      </c>
      <c r="BJ576" s="19" t="s">
        <v>83</v>
      </c>
      <c r="BK576" s="223">
        <f>ROUND(I576*H576,2)</f>
        <v>0</v>
      </c>
      <c r="BL576" s="19" t="s">
        <v>118</v>
      </c>
      <c r="BM576" s="222" t="s">
        <v>1140</v>
      </c>
    </row>
    <row r="577" spans="1:51" s="16" customFormat="1" ht="12">
      <c r="A577" s="16"/>
      <c r="B577" s="281"/>
      <c r="C577" s="282"/>
      <c r="D577" s="226" t="s">
        <v>127</v>
      </c>
      <c r="E577" s="283" t="s">
        <v>19</v>
      </c>
      <c r="F577" s="284" t="s">
        <v>1141</v>
      </c>
      <c r="G577" s="282"/>
      <c r="H577" s="285">
        <v>12.799</v>
      </c>
      <c r="I577" s="286"/>
      <c r="J577" s="282"/>
      <c r="K577" s="282"/>
      <c r="L577" s="287"/>
      <c r="M577" s="288"/>
      <c r="N577" s="289"/>
      <c r="O577" s="289"/>
      <c r="P577" s="289"/>
      <c r="Q577" s="289"/>
      <c r="R577" s="289"/>
      <c r="S577" s="289"/>
      <c r="T577" s="290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T577" s="291" t="s">
        <v>127</v>
      </c>
      <c r="AU577" s="291" t="s">
        <v>85</v>
      </c>
      <c r="AV577" s="16" t="s">
        <v>123</v>
      </c>
      <c r="AW577" s="16" t="s">
        <v>37</v>
      </c>
      <c r="AX577" s="16" t="s">
        <v>75</v>
      </c>
      <c r="AY577" s="291" t="s">
        <v>113</v>
      </c>
    </row>
    <row r="578" spans="1:51" s="16" customFormat="1" ht="12">
      <c r="A578" s="16"/>
      <c r="B578" s="281"/>
      <c r="C578" s="282"/>
      <c r="D578" s="226" t="s">
        <v>127</v>
      </c>
      <c r="E578" s="283" t="s">
        <v>19</v>
      </c>
      <c r="F578" s="284" t="s">
        <v>1142</v>
      </c>
      <c r="G578" s="282"/>
      <c r="H578" s="285">
        <v>10.036</v>
      </c>
      <c r="I578" s="286"/>
      <c r="J578" s="282"/>
      <c r="K578" s="282"/>
      <c r="L578" s="287"/>
      <c r="M578" s="288"/>
      <c r="N578" s="289"/>
      <c r="O578" s="289"/>
      <c r="P578" s="289"/>
      <c r="Q578" s="289"/>
      <c r="R578" s="289"/>
      <c r="S578" s="289"/>
      <c r="T578" s="290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91" t="s">
        <v>127</v>
      </c>
      <c r="AU578" s="291" t="s">
        <v>85</v>
      </c>
      <c r="AV578" s="16" t="s">
        <v>123</v>
      </c>
      <c r="AW578" s="16" t="s">
        <v>37</v>
      </c>
      <c r="AX578" s="16" t="s">
        <v>75</v>
      </c>
      <c r="AY578" s="291" t="s">
        <v>113</v>
      </c>
    </row>
    <row r="579" spans="1:51" s="16" customFormat="1" ht="12">
      <c r="A579" s="16"/>
      <c r="B579" s="281"/>
      <c r="C579" s="282"/>
      <c r="D579" s="226" t="s">
        <v>127</v>
      </c>
      <c r="E579" s="283" t="s">
        <v>19</v>
      </c>
      <c r="F579" s="284" t="s">
        <v>1141</v>
      </c>
      <c r="G579" s="282"/>
      <c r="H579" s="285">
        <v>22.212</v>
      </c>
      <c r="I579" s="286"/>
      <c r="J579" s="282"/>
      <c r="K579" s="282"/>
      <c r="L579" s="287"/>
      <c r="M579" s="288"/>
      <c r="N579" s="289"/>
      <c r="O579" s="289"/>
      <c r="P579" s="289"/>
      <c r="Q579" s="289"/>
      <c r="R579" s="289"/>
      <c r="S579" s="289"/>
      <c r="T579" s="290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T579" s="291" t="s">
        <v>127</v>
      </c>
      <c r="AU579" s="291" t="s">
        <v>85</v>
      </c>
      <c r="AV579" s="16" t="s">
        <v>123</v>
      </c>
      <c r="AW579" s="16" t="s">
        <v>37</v>
      </c>
      <c r="AX579" s="16" t="s">
        <v>75</v>
      </c>
      <c r="AY579" s="291" t="s">
        <v>113</v>
      </c>
    </row>
    <row r="580" spans="1:65" s="2" customFormat="1" ht="21.75" customHeight="1">
      <c r="A580" s="40"/>
      <c r="B580" s="41"/>
      <c r="C580" s="211" t="s">
        <v>1143</v>
      </c>
      <c r="D580" s="211" t="s">
        <v>114</v>
      </c>
      <c r="E580" s="212" t="s">
        <v>1144</v>
      </c>
      <c r="F580" s="213" t="s">
        <v>1145</v>
      </c>
      <c r="G580" s="214" t="s">
        <v>393</v>
      </c>
      <c r="H580" s="215">
        <v>129.544</v>
      </c>
      <c r="I580" s="216"/>
      <c r="J580" s="217">
        <f>ROUND(I580*H580,2)</f>
        <v>0</v>
      </c>
      <c r="K580" s="213" t="s">
        <v>19</v>
      </c>
      <c r="L580" s="46"/>
      <c r="M580" s="218" t="s">
        <v>19</v>
      </c>
      <c r="N580" s="219" t="s">
        <v>46</v>
      </c>
      <c r="O580" s="86"/>
      <c r="P580" s="220">
        <f>O580*H580</f>
        <v>0</v>
      </c>
      <c r="Q580" s="220">
        <v>0</v>
      </c>
      <c r="R580" s="220">
        <f>Q580*H580</f>
        <v>0</v>
      </c>
      <c r="S580" s="220">
        <v>0</v>
      </c>
      <c r="T580" s="221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2" t="s">
        <v>118</v>
      </c>
      <c r="AT580" s="222" t="s">
        <v>114</v>
      </c>
      <c r="AU580" s="222" t="s">
        <v>85</v>
      </c>
      <c r="AY580" s="19" t="s">
        <v>113</v>
      </c>
      <c r="BE580" s="223">
        <f>IF(N580="základní",J580,0)</f>
        <v>0</v>
      </c>
      <c r="BF580" s="223">
        <f>IF(N580="snížená",J580,0)</f>
        <v>0</v>
      </c>
      <c r="BG580" s="223">
        <f>IF(N580="zákl. přenesená",J580,0)</f>
        <v>0</v>
      </c>
      <c r="BH580" s="223">
        <f>IF(N580="sníž. přenesená",J580,0)</f>
        <v>0</v>
      </c>
      <c r="BI580" s="223">
        <f>IF(N580="nulová",J580,0)</f>
        <v>0</v>
      </c>
      <c r="BJ580" s="19" t="s">
        <v>83</v>
      </c>
      <c r="BK580" s="223">
        <f>ROUND(I580*H580,2)</f>
        <v>0</v>
      </c>
      <c r="BL580" s="19" t="s">
        <v>118</v>
      </c>
      <c r="BM580" s="222" t="s">
        <v>1146</v>
      </c>
    </row>
    <row r="581" spans="1:51" s="13" customFormat="1" ht="12">
      <c r="A581" s="13"/>
      <c r="B581" s="235"/>
      <c r="C581" s="236"/>
      <c r="D581" s="226" t="s">
        <v>127</v>
      </c>
      <c r="E581" s="237" t="s">
        <v>19</v>
      </c>
      <c r="F581" s="238" t="s">
        <v>1147</v>
      </c>
      <c r="G581" s="236"/>
      <c r="H581" s="239">
        <v>35.384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127</v>
      </c>
      <c r="AU581" s="245" t="s">
        <v>85</v>
      </c>
      <c r="AV581" s="13" t="s">
        <v>85</v>
      </c>
      <c r="AW581" s="13" t="s">
        <v>37</v>
      </c>
      <c r="AX581" s="13" t="s">
        <v>75</v>
      </c>
      <c r="AY581" s="245" t="s">
        <v>113</v>
      </c>
    </row>
    <row r="582" spans="1:51" s="13" customFormat="1" ht="12">
      <c r="A582" s="13"/>
      <c r="B582" s="235"/>
      <c r="C582" s="236"/>
      <c r="D582" s="226" t="s">
        <v>127</v>
      </c>
      <c r="E582" s="237" t="s">
        <v>19</v>
      </c>
      <c r="F582" s="238" t="s">
        <v>1148</v>
      </c>
      <c r="G582" s="236"/>
      <c r="H582" s="239">
        <v>94.16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5" t="s">
        <v>127</v>
      </c>
      <c r="AU582" s="245" t="s">
        <v>85</v>
      </c>
      <c r="AV582" s="13" t="s">
        <v>85</v>
      </c>
      <c r="AW582" s="13" t="s">
        <v>37</v>
      </c>
      <c r="AX582" s="13" t="s">
        <v>75</v>
      </c>
      <c r="AY582" s="245" t="s">
        <v>113</v>
      </c>
    </row>
    <row r="583" spans="1:65" s="2" customFormat="1" ht="21.75" customHeight="1">
      <c r="A583" s="40"/>
      <c r="B583" s="41"/>
      <c r="C583" s="211" t="s">
        <v>1149</v>
      </c>
      <c r="D583" s="211" t="s">
        <v>114</v>
      </c>
      <c r="E583" s="212" t="s">
        <v>1150</v>
      </c>
      <c r="F583" s="213" t="s">
        <v>1151</v>
      </c>
      <c r="G583" s="214" t="s">
        <v>393</v>
      </c>
      <c r="H583" s="215">
        <v>647.72</v>
      </c>
      <c r="I583" s="216"/>
      <c r="J583" s="217">
        <f>ROUND(I583*H583,2)</f>
        <v>0</v>
      </c>
      <c r="K583" s="213" t="s">
        <v>19</v>
      </c>
      <c r="L583" s="46"/>
      <c r="M583" s="218" t="s">
        <v>19</v>
      </c>
      <c r="N583" s="219" t="s">
        <v>46</v>
      </c>
      <c r="O583" s="86"/>
      <c r="P583" s="220">
        <f>O583*H583</f>
        <v>0</v>
      </c>
      <c r="Q583" s="220">
        <v>0</v>
      </c>
      <c r="R583" s="220">
        <f>Q583*H583</f>
        <v>0</v>
      </c>
      <c r="S583" s="220">
        <v>0</v>
      </c>
      <c r="T583" s="221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2" t="s">
        <v>118</v>
      </c>
      <c r="AT583" s="222" t="s">
        <v>114</v>
      </c>
      <c r="AU583" s="222" t="s">
        <v>85</v>
      </c>
      <c r="AY583" s="19" t="s">
        <v>113</v>
      </c>
      <c r="BE583" s="223">
        <f>IF(N583="základní",J583,0)</f>
        <v>0</v>
      </c>
      <c r="BF583" s="223">
        <f>IF(N583="snížená",J583,0)</f>
        <v>0</v>
      </c>
      <c r="BG583" s="223">
        <f>IF(N583="zákl. přenesená",J583,0)</f>
        <v>0</v>
      </c>
      <c r="BH583" s="223">
        <f>IF(N583="sníž. přenesená",J583,0)</f>
        <v>0</v>
      </c>
      <c r="BI583" s="223">
        <f>IF(N583="nulová",J583,0)</f>
        <v>0</v>
      </c>
      <c r="BJ583" s="19" t="s">
        <v>83</v>
      </c>
      <c r="BK583" s="223">
        <f>ROUND(I583*H583,2)</f>
        <v>0</v>
      </c>
      <c r="BL583" s="19" t="s">
        <v>118</v>
      </c>
      <c r="BM583" s="222" t="s">
        <v>1152</v>
      </c>
    </row>
    <row r="584" spans="1:51" s="13" customFormat="1" ht="12">
      <c r="A584" s="13"/>
      <c r="B584" s="235"/>
      <c r="C584" s="236"/>
      <c r="D584" s="226" t="s">
        <v>127</v>
      </c>
      <c r="E584" s="237" t="s">
        <v>19</v>
      </c>
      <c r="F584" s="238" t="s">
        <v>1153</v>
      </c>
      <c r="G584" s="236"/>
      <c r="H584" s="239">
        <v>647.72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127</v>
      </c>
      <c r="AU584" s="245" t="s">
        <v>85</v>
      </c>
      <c r="AV584" s="13" t="s">
        <v>85</v>
      </c>
      <c r="AW584" s="13" t="s">
        <v>37</v>
      </c>
      <c r="AX584" s="13" t="s">
        <v>83</v>
      </c>
      <c r="AY584" s="245" t="s">
        <v>113</v>
      </c>
    </row>
    <row r="585" spans="1:65" s="2" customFormat="1" ht="33" customHeight="1">
      <c r="A585" s="40"/>
      <c r="B585" s="41"/>
      <c r="C585" s="211" t="s">
        <v>1154</v>
      </c>
      <c r="D585" s="211" t="s">
        <v>114</v>
      </c>
      <c r="E585" s="212" t="s">
        <v>1155</v>
      </c>
      <c r="F585" s="213" t="s">
        <v>1156</v>
      </c>
      <c r="G585" s="214" t="s">
        <v>393</v>
      </c>
      <c r="H585" s="215">
        <v>22.835</v>
      </c>
      <c r="I585" s="216"/>
      <c r="J585" s="217">
        <f>ROUND(I585*H585,2)</f>
        <v>0</v>
      </c>
      <c r="K585" s="213" t="s">
        <v>222</v>
      </c>
      <c r="L585" s="46"/>
      <c r="M585" s="218" t="s">
        <v>19</v>
      </c>
      <c r="N585" s="219" t="s">
        <v>46</v>
      </c>
      <c r="O585" s="86"/>
      <c r="P585" s="220">
        <f>O585*H585</f>
        <v>0</v>
      </c>
      <c r="Q585" s="220">
        <v>0</v>
      </c>
      <c r="R585" s="220">
        <f>Q585*H585</f>
        <v>0</v>
      </c>
      <c r="S585" s="220">
        <v>0</v>
      </c>
      <c r="T585" s="221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2" t="s">
        <v>118</v>
      </c>
      <c r="AT585" s="222" t="s">
        <v>114</v>
      </c>
      <c r="AU585" s="222" t="s">
        <v>85</v>
      </c>
      <c r="AY585" s="19" t="s">
        <v>113</v>
      </c>
      <c r="BE585" s="223">
        <f>IF(N585="základní",J585,0)</f>
        <v>0</v>
      </c>
      <c r="BF585" s="223">
        <f>IF(N585="snížená",J585,0)</f>
        <v>0</v>
      </c>
      <c r="BG585" s="223">
        <f>IF(N585="zákl. přenesená",J585,0)</f>
        <v>0</v>
      </c>
      <c r="BH585" s="223">
        <f>IF(N585="sníž. přenesená",J585,0)</f>
        <v>0</v>
      </c>
      <c r="BI585" s="223">
        <f>IF(N585="nulová",J585,0)</f>
        <v>0</v>
      </c>
      <c r="BJ585" s="19" t="s">
        <v>83</v>
      </c>
      <c r="BK585" s="223">
        <f>ROUND(I585*H585,2)</f>
        <v>0</v>
      </c>
      <c r="BL585" s="19" t="s">
        <v>118</v>
      </c>
      <c r="BM585" s="222" t="s">
        <v>1157</v>
      </c>
    </row>
    <row r="586" spans="1:51" s="16" customFormat="1" ht="12">
      <c r="A586" s="16"/>
      <c r="B586" s="281"/>
      <c r="C586" s="282"/>
      <c r="D586" s="226" t="s">
        <v>127</v>
      </c>
      <c r="E586" s="283" t="s">
        <v>19</v>
      </c>
      <c r="F586" s="284" t="s">
        <v>1141</v>
      </c>
      <c r="G586" s="282"/>
      <c r="H586" s="285">
        <v>12.799</v>
      </c>
      <c r="I586" s="286"/>
      <c r="J586" s="282"/>
      <c r="K586" s="282"/>
      <c r="L586" s="287"/>
      <c r="M586" s="288"/>
      <c r="N586" s="289"/>
      <c r="O586" s="289"/>
      <c r="P586" s="289"/>
      <c r="Q586" s="289"/>
      <c r="R586" s="289"/>
      <c r="S586" s="289"/>
      <c r="T586" s="290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91" t="s">
        <v>127</v>
      </c>
      <c r="AU586" s="291" t="s">
        <v>85</v>
      </c>
      <c r="AV586" s="16" t="s">
        <v>123</v>
      </c>
      <c r="AW586" s="16" t="s">
        <v>37</v>
      </c>
      <c r="AX586" s="16" t="s">
        <v>75</v>
      </c>
      <c r="AY586" s="291" t="s">
        <v>113</v>
      </c>
    </row>
    <row r="587" spans="1:51" s="16" customFormat="1" ht="12">
      <c r="A587" s="16"/>
      <c r="B587" s="281"/>
      <c r="C587" s="282"/>
      <c r="D587" s="226" t="s">
        <v>127</v>
      </c>
      <c r="E587" s="283" t="s">
        <v>19</v>
      </c>
      <c r="F587" s="284" t="s">
        <v>1142</v>
      </c>
      <c r="G587" s="282"/>
      <c r="H587" s="285">
        <v>10.036</v>
      </c>
      <c r="I587" s="286"/>
      <c r="J587" s="282"/>
      <c r="K587" s="282"/>
      <c r="L587" s="287"/>
      <c r="M587" s="288"/>
      <c r="N587" s="289"/>
      <c r="O587" s="289"/>
      <c r="P587" s="289"/>
      <c r="Q587" s="289"/>
      <c r="R587" s="289"/>
      <c r="S587" s="289"/>
      <c r="T587" s="290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91" t="s">
        <v>127</v>
      </c>
      <c r="AU587" s="291" t="s">
        <v>85</v>
      </c>
      <c r="AV587" s="16" t="s">
        <v>123</v>
      </c>
      <c r="AW587" s="16" t="s">
        <v>37</v>
      </c>
      <c r="AX587" s="16" t="s">
        <v>75</v>
      </c>
      <c r="AY587" s="291" t="s">
        <v>113</v>
      </c>
    </row>
    <row r="588" spans="1:65" s="2" customFormat="1" ht="21.75" customHeight="1">
      <c r="A588" s="40"/>
      <c r="B588" s="41"/>
      <c r="C588" s="211" t="s">
        <v>1158</v>
      </c>
      <c r="D588" s="211" t="s">
        <v>114</v>
      </c>
      <c r="E588" s="212" t="s">
        <v>1159</v>
      </c>
      <c r="F588" s="213" t="s">
        <v>1160</v>
      </c>
      <c r="G588" s="214" t="s">
        <v>393</v>
      </c>
      <c r="H588" s="215">
        <v>114.175</v>
      </c>
      <c r="I588" s="216"/>
      <c r="J588" s="217">
        <f>ROUND(I588*H588,2)</f>
        <v>0</v>
      </c>
      <c r="K588" s="213" t="s">
        <v>19</v>
      </c>
      <c r="L588" s="46"/>
      <c r="M588" s="218" t="s">
        <v>19</v>
      </c>
      <c r="N588" s="219" t="s">
        <v>46</v>
      </c>
      <c r="O588" s="86"/>
      <c r="P588" s="220">
        <f>O588*H588</f>
        <v>0</v>
      </c>
      <c r="Q588" s="220">
        <v>0</v>
      </c>
      <c r="R588" s="220">
        <f>Q588*H588</f>
        <v>0</v>
      </c>
      <c r="S588" s="220">
        <v>0</v>
      </c>
      <c r="T588" s="221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2" t="s">
        <v>118</v>
      </c>
      <c r="AT588" s="222" t="s">
        <v>114</v>
      </c>
      <c r="AU588" s="222" t="s">
        <v>85</v>
      </c>
      <c r="AY588" s="19" t="s">
        <v>113</v>
      </c>
      <c r="BE588" s="223">
        <f>IF(N588="základní",J588,0)</f>
        <v>0</v>
      </c>
      <c r="BF588" s="223">
        <f>IF(N588="snížená",J588,0)</f>
        <v>0</v>
      </c>
      <c r="BG588" s="223">
        <f>IF(N588="zákl. přenesená",J588,0)</f>
        <v>0</v>
      </c>
      <c r="BH588" s="223">
        <f>IF(N588="sníž. přenesená",J588,0)</f>
        <v>0</v>
      </c>
      <c r="BI588" s="223">
        <f>IF(N588="nulová",J588,0)</f>
        <v>0</v>
      </c>
      <c r="BJ588" s="19" t="s">
        <v>83</v>
      </c>
      <c r="BK588" s="223">
        <f>ROUND(I588*H588,2)</f>
        <v>0</v>
      </c>
      <c r="BL588" s="19" t="s">
        <v>118</v>
      </c>
      <c r="BM588" s="222" t="s">
        <v>1161</v>
      </c>
    </row>
    <row r="589" spans="1:51" s="13" customFormat="1" ht="12">
      <c r="A589" s="13"/>
      <c r="B589" s="235"/>
      <c r="C589" s="236"/>
      <c r="D589" s="226" t="s">
        <v>127</v>
      </c>
      <c r="E589" s="237" t="s">
        <v>19</v>
      </c>
      <c r="F589" s="238" t="s">
        <v>1162</v>
      </c>
      <c r="G589" s="236"/>
      <c r="H589" s="239">
        <v>114.175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5" t="s">
        <v>127</v>
      </c>
      <c r="AU589" s="245" t="s">
        <v>85</v>
      </c>
      <c r="AV589" s="13" t="s">
        <v>85</v>
      </c>
      <c r="AW589" s="13" t="s">
        <v>37</v>
      </c>
      <c r="AX589" s="13" t="s">
        <v>83</v>
      </c>
      <c r="AY589" s="245" t="s">
        <v>113</v>
      </c>
    </row>
    <row r="590" spans="1:65" s="2" customFormat="1" ht="16.5" customHeight="1">
      <c r="A590" s="40"/>
      <c r="B590" s="41"/>
      <c r="C590" s="211" t="s">
        <v>1163</v>
      </c>
      <c r="D590" s="211" t="s">
        <v>114</v>
      </c>
      <c r="E590" s="212" t="s">
        <v>1164</v>
      </c>
      <c r="F590" s="213" t="s">
        <v>1165</v>
      </c>
      <c r="G590" s="214" t="s">
        <v>393</v>
      </c>
      <c r="H590" s="215">
        <v>100.534</v>
      </c>
      <c r="I590" s="216"/>
      <c r="J590" s="217">
        <f>ROUND(I590*H590,2)</f>
        <v>0</v>
      </c>
      <c r="K590" s="213" t="s">
        <v>19</v>
      </c>
      <c r="L590" s="46"/>
      <c r="M590" s="218" t="s">
        <v>19</v>
      </c>
      <c r="N590" s="219" t="s">
        <v>46</v>
      </c>
      <c r="O590" s="86"/>
      <c r="P590" s="220">
        <f>O590*H590</f>
        <v>0</v>
      </c>
      <c r="Q590" s="220">
        <v>0</v>
      </c>
      <c r="R590" s="220">
        <f>Q590*H590</f>
        <v>0</v>
      </c>
      <c r="S590" s="220">
        <v>0</v>
      </c>
      <c r="T590" s="221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2" t="s">
        <v>118</v>
      </c>
      <c r="AT590" s="222" t="s">
        <v>114</v>
      </c>
      <c r="AU590" s="222" t="s">
        <v>85</v>
      </c>
      <c r="AY590" s="19" t="s">
        <v>113</v>
      </c>
      <c r="BE590" s="223">
        <f>IF(N590="základní",J590,0)</f>
        <v>0</v>
      </c>
      <c r="BF590" s="223">
        <f>IF(N590="snížená",J590,0)</f>
        <v>0</v>
      </c>
      <c r="BG590" s="223">
        <f>IF(N590="zákl. přenesená",J590,0)</f>
        <v>0</v>
      </c>
      <c r="BH590" s="223">
        <f>IF(N590="sníž. přenesená",J590,0)</f>
        <v>0</v>
      </c>
      <c r="BI590" s="223">
        <f>IF(N590="nulová",J590,0)</f>
        <v>0</v>
      </c>
      <c r="BJ590" s="19" t="s">
        <v>83</v>
      </c>
      <c r="BK590" s="223">
        <f>ROUND(I590*H590,2)</f>
        <v>0</v>
      </c>
      <c r="BL590" s="19" t="s">
        <v>118</v>
      </c>
      <c r="BM590" s="222" t="s">
        <v>1166</v>
      </c>
    </row>
    <row r="591" spans="1:51" s="13" customFormat="1" ht="12">
      <c r="A591" s="13"/>
      <c r="B591" s="235"/>
      <c r="C591" s="236"/>
      <c r="D591" s="226" t="s">
        <v>127</v>
      </c>
      <c r="E591" s="237" t="s">
        <v>19</v>
      </c>
      <c r="F591" s="238" t="s">
        <v>1167</v>
      </c>
      <c r="G591" s="236"/>
      <c r="H591" s="239">
        <v>100.534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127</v>
      </c>
      <c r="AU591" s="245" t="s">
        <v>85</v>
      </c>
      <c r="AV591" s="13" t="s">
        <v>85</v>
      </c>
      <c r="AW591" s="13" t="s">
        <v>37</v>
      </c>
      <c r="AX591" s="13" t="s">
        <v>83</v>
      </c>
      <c r="AY591" s="245" t="s">
        <v>113</v>
      </c>
    </row>
    <row r="592" spans="1:65" s="2" customFormat="1" ht="21.75" customHeight="1">
      <c r="A592" s="40"/>
      <c r="B592" s="41"/>
      <c r="C592" s="211" t="s">
        <v>1168</v>
      </c>
      <c r="D592" s="211" t="s">
        <v>114</v>
      </c>
      <c r="E592" s="212" t="s">
        <v>1169</v>
      </c>
      <c r="F592" s="213" t="s">
        <v>1170</v>
      </c>
      <c r="G592" s="214" t="s">
        <v>393</v>
      </c>
      <c r="H592" s="215">
        <v>10.036</v>
      </c>
      <c r="I592" s="216"/>
      <c r="J592" s="217">
        <f>ROUND(I592*H592,2)</f>
        <v>0</v>
      </c>
      <c r="K592" s="213" t="s">
        <v>19</v>
      </c>
      <c r="L592" s="46"/>
      <c r="M592" s="218" t="s">
        <v>19</v>
      </c>
      <c r="N592" s="219" t="s">
        <v>46</v>
      </c>
      <c r="O592" s="86"/>
      <c r="P592" s="220">
        <f>O592*H592</f>
        <v>0</v>
      </c>
      <c r="Q592" s="220">
        <v>0</v>
      </c>
      <c r="R592" s="220">
        <f>Q592*H592</f>
        <v>0</v>
      </c>
      <c r="S592" s="220">
        <v>0</v>
      </c>
      <c r="T592" s="221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2" t="s">
        <v>118</v>
      </c>
      <c r="AT592" s="222" t="s">
        <v>114</v>
      </c>
      <c r="AU592" s="222" t="s">
        <v>85</v>
      </c>
      <c r="AY592" s="19" t="s">
        <v>113</v>
      </c>
      <c r="BE592" s="223">
        <f>IF(N592="základní",J592,0)</f>
        <v>0</v>
      </c>
      <c r="BF592" s="223">
        <f>IF(N592="snížená",J592,0)</f>
        <v>0</v>
      </c>
      <c r="BG592" s="223">
        <f>IF(N592="zákl. přenesená",J592,0)</f>
        <v>0</v>
      </c>
      <c r="BH592" s="223">
        <f>IF(N592="sníž. přenesená",J592,0)</f>
        <v>0</v>
      </c>
      <c r="BI592" s="223">
        <f>IF(N592="nulová",J592,0)</f>
        <v>0</v>
      </c>
      <c r="BJ592" s="19" t="s">
        <v>83</v>
      </c>
      <c r="BK592" s="223">
        <f>ROUND(I592*H592,2)</f>
        <v>0</v>
      </c>
      <c r="BL592" s="19" t="s">
        <v>118</v>
      </c>
      <c r="BM592" s="222" t="s">
        <v>1171</v>
      </c>
    </row>
    <row r="593" spans="1:51" s="13" customFormat="1" ht="12">
      <c r="A593" s="13"/>
      <c r="B593" s="235"/>
      <c r="C593" s="236"/>
      <c r="D593" s="226" t="s">
        <v>127</v>
      </c>
      <c r="E593" s="237" t="s">
        <v>19</v>
      </c>
      <c r="F593" s="238" t="s">
        <v>1172</v>
      </c>
      <c r="G593" s="236"/>
      <c r="H593" s="239">
        <v>10.036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127</v>
      </c>
      <c r="AU593" s="245" t="s">
        <v>85</v>
      </c>
      <c r="AV593" s="13" t="s">
        <v>85</v>
      </c>
      <c r="AW593" s="13" t="s">
        <v>37</v>
      </c>
      <c r="AX593" s="13" t="s">
        <v>75</v>
      </c>
      <c r="AY593" s="245" t="s">
        <v>113</v>
      </c>
    </row>
    <row r="594" spans="1:65" s="2" customFormat="1" ht="21.75" customHeight="1">
      <c r="A594" s="40"/>
      <c r="B594" s="41"/>
      <c r="C594" s="211" t="s">
        <v>1173</v>
      </c>
      <c r="D594" s="211" t="s">
        <v>114</v>
      </c>
      <c r="E594" s="212" t="s">
        <v>1174</v>
      </c>
      <c r="F594" s="213" t="s">
        <v>1175</v>
      </c>
      <c r="G594" s="214" t="s">
        <v>393</v>
      </c>
      <c r="H594" s="215">
        <v>5.798</v>
      </c>
      <c r="I594" s="216"/>
      <c r="J594" s="217">
        <f>ROUND(I594*H594,2)</f>
        <v>0</v>
      </c>
      <c r="K594" s="213" t="s">
        <v>19</v>
      </c>
      <c r="L594" s="46"/>
      <c r="M594" s="218" t="s">
        <v>19</v>
      </c>
      <c r="N594" s="219" t="s">
        <v>46</v>
      </c>
      <c r="O594" s="86"/>
      <c r="P594" s="220">
        <f>O594*H594</f>
        <v>0</v>
      </c>
      <c r="Q594" s="220">
        <v>0</v>
      </c>
      <c r="R594" s="220">
        <f>Q594*H594</f>
        <v>0</v>
      </c>
      <c r="S594" s="220">
        <v>0</v>
      </c>
      <c r="T594" s="221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2" t="s">
        <v>118</v>
      </c>
      <c r="AT594" s="222" t="s">
        <v>114</v>
      </c>
      <c r="AU594" s="222" t="s">
        <v>85</v>
      </c>
      <c r="AY594" s="19" t="s">
        <v>113</v>
      </c>
      <c r="BE594" s="223">
        <f>IF(N594="základní",J594,0)</f>
        <v>0</v>
      </c>
      <c r="BF594" s="223">
        <f>IF(N594="snížená",J594,0)</f>
        <v>0</v>
      </c>
      <c r="BG594" s="223">
        <f>IF(N594="zákl. přenesená",J594,0)</f>
        <v>0</v>
      </c>
      <c r="BH594" s="223">
        <f>IF(N594="sníž. přenesená",J594,0)</f>
        <v>0</v>
      </c>
      <c r="BI594" s="223">
        <f>IF(N594="nulová",J594,0)</f>
        <v>0</v>
      </c>
      <c r="BJ594" s="19" t="s">
        <v>83</v>
      </c>
      <c r="BK594" s="223">
        <f>ROUND(I594*H594,2)</f>
        <v>0</v>
      </c>
      <c r="BL594" s="19" t="s">
        <v>118</v>
      </c>
      <c r="BM594" s="222" t="s">
        <v>1176</v>
      </c>
    </row>
    <row r="595" spans="1:51" s="13" customFormat="1" ht="12">
      <c r="A595" s="13"/>
      <c r="B595" s="235"/>
      <c r="C595" s="236"/>
      <c r="D595" s="226" t="s">
        <v>127</v>
      </c>
      <c r="E595" s="237" t="s">
        <v>19</v>
      </c>
      <c r="F595" s="238" t="s">
        <v>1177</v>
      </c>
      <c r="G595" s="236"/>
      <c r="H595" s="239">
        <v>5.798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127</v>
      </c>
      <c r="AU595" s="245" t="s">
        <v>85</v>
      </c>
      <c r="AV595" s="13" t="s">
        <v>85</v>
      </c>
      <c r="AW595" s="13" t="s">
        <v>37</v>
      </c>
      <c r="AX595" s="13" t="s">
        <v>83</v>
      </c>
      <c r="AY595" s="245" t="s">
        <v>113</v>
      </c>
    </row>
    <row r="596" spans="1:65" s="2" customFormat="1" ht="33" customHeight="1">
      <c r="A596" s="40"/>
      <c r="B596" s="41"/>
      <c r="C596" s="211" t="s">
        <v>1178</v>
      </c>
      <c r="D596" s="211" t="s">
        <v>114</v>
      </c>
      <c r="E596" s="212" t="s">
        <v>1179</v>
      </c>
      <c r="F596" s="213" t="s">
        <v>1180</v>
      </c>
      <c r="G596" s="214" t="s">
        <v>393</v>
      </c>
      <c r="H596" s="215">
        <v>23.203</v>
      </c>
      <c r="I596" s="216"/>
      <c r="J596" s="217">
        <f>ROUND(I596*H596,2)</f>
        <v>0</v>
      </c>
      <c r="K596" s="213" t="s">
        <v>222</v>
      </c>
      <c r="L596" s="46"/>
      <c r="M596" s="218" t="s">
        <v>19</v>
      </c>
      <c r="N596" s="219" t="s">
        <v>46</v>
      </c>
      <c r="O596" s="86"/>
      <c r="P596" s="220">
        <f>O596*H596</f>
        <v>0</v>
      </c>
      <c r="Q596" s="220">
        <v>0</v>
      </c>
      <c r="R596" s="220">
        <f>Q596*H596</f>
        <v>0</v>
      </c>
      <c r="S596" s="220">
        <v>0</v>
      </c>
      <c r="T596" s="221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2" t="s">
        <v>118</v>
      </c>
      <c r="AT596" s="222" t="s">
        <v>114</v>
      </c>
      <c r="AU596" s="222" t="s">
        <v>85</v>
      </c>
      <c r="AY596" s="19" t="s">
        <v>113</v>
      </c>
      <c r="BE596" s="223">
        <f>IF(N596="základní",J596,0)</f>
        <v>0</v>
      </c>
      <c r="BF596" s="223">
        <f>IF(N596="snížená",J596,0)</f>
        <v>0</v>
      </c>
      <c r="BG596" s="223">
        <f>IF(N596="zákl. přenesená",J596,0)</f>
        <v>0</v>
      </c>
      <c r="BH596" s="223">
        <f>IF(N596="sníž. přenesená",J596,0)</f>
        <v>0</v>
      </c>
      <c r="BI596" s="223">
        <f>IF(N596="nulová",J596,0)</f>
        <v>0</v>
      </c>
      <c r="BJ596" s="19" t="s">
        <v>83</v>
      </c>
      <c r="BK596" s="223">
        <f>ROUND(I596*H596,2)</f>
        <v>0</v>
      </c>
      <c r="BL596" s="19" t="s">
        <v>118</v>
      </c>
      <c r="BM596" s="222" t="s">
        <v>1181</v>
      </c>
    </row>
    <row r="597" spans="1:51" s="13" customFormat="1" ht="12">
      <c r="A597" s="13"/>
      <c r="B597" s="235"/>
      <c r="C597" s="236"/>
      <c r="D597" s="226" t="s">
        <v>127</v>
      </c>
      <c r="E597" s="237" t="s">
        <v>19</v>
      </c>
      <c r="F597" s="238" t="s">
        <v>1182</v>
      </c>
      <c r="G597" s="236"/>
      <c r="H597" s="239">
        <v>23.203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5" t="s">
        <v>127</v>
      </c>
      <c r="AU597" s="245" t="s">
        <v>85</v>
      </c>
      <c r="AV597" s="13" t="s">
        <v>85</v>
      </c>
      <c r="AW597" s="13" t="s">
        <v>37</v>
      </c>
      <c r="AX597" s="13" t="s">
        <v>75</v>
      </c>
      <c r="AY597" s="245" t="s">
        <v>113</v>
      </c>
    </row>
    <row r="598" spans="1:63" s="11" customFormat="1" ht="22.8" customHeight="1">
      <c r="A598" s="11"/>
      <c r="B598" s="197"/>
      <c r="C598" s="198"/>
      <c r="D598" s="199" t="s">
        <v>74</v>
      </c>
      <c r="E598" s="258" t="s">
        <v>1183</v>
      </c>
      <c r="F598" s="258" t="s">
        <v>1184</v>
      </c>
      <c r="G598" s="198"/>
      <c r="H598" s="198"/>
      <c r="I598" s="201"/>
      <c r="J598" s="259">
        <f>BK598</f>
        <v>0</v>
      </c>
      <c r="K598" s="198"/>
      <c r="L598" s="203"/>
      <c r="M598" s="204"/>
      <c r="N598" s="205"/>
      <c r="O598" s="205"/>
      <c r="P598" s="206">
        <f>SUM(P599:P600)</f>
        <v>0</v>
      </c>
      <c r="Q598" s="205"/>
      <c r="R598" s="206">
        <f>SUM(R599:R600)</f>
        <v>0</v>
      </c>
      <c r="S598" s="205"/>
      <c r="T598" s="207">
        <f>SUM(T599:T600)</f>
        <v>0</v>
      </c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R598" s="208" t="s">
        <v>83</v>
      </c>
      <c r="AT598" s="209" t="s">
        <v>74</v>
      </c>
      <c r="AU598" s="209" t="s">
        <v>83</v>
      </c>
      <c r="AY598" s="208" t="s">
        <v>113</v>
      </c>
      <c r="BK598" s="210">
        <f>SUM(BK599:BK600)</f>
        <v>0</v>
      </c>
    </row>
    <row r="599" spans="1:65" s="2" customFormat="1" ht="33" customHeight="1">
      <c r="A599" s="40"/>
      <c r="B599" s="41"/>
      <c r="C599" s="211" t="s">
        <v>1185</v>
      </c>
      <c r="D599" s="211" t="s">
        <v>114</v>
      </c>
      <c r="E599" s="212" t="s">
        <v>1186</v>
      </c>
      <c r="F599" s="213" t="s">
        <v>1187</v>
      </c>
      <c r="G599" s="214" t="s">
        <v>393</v>
      </c>
      <c r="H599" s="215">
        <v>202.497</v>
      </c>
      <c r="I599" s="216"/>
      <c r="J599" s="217">
        <f>ROUND(I599*H599,2)</f>
        <v>0</v>
      </c>
      <c r="K599" s="213" t="s">
        <v>222</v>
      </c>
      <c r="L599" s="46"/>
      <c r="M599" s="218" t="s">
        <v>19</v>
      </c>
      <c r="N599" s="219" t="s">
        <v>46</v>
      </c>
      <c r="O599" s="86"/>
      <c r="P599" s="220">
        <f>O599*H599</f>
        <v>0</v>
      </c>
      <c r="Q599" s="220">
        <v>0</v>
      </c>
      <c r="R599" s="220">
        <f>Q599*H599</f>
        <v>0</v>
      </c>
      <c r="S599" s="220">
        <v>0</v>
      </c>
      <c r="T599" s="221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22" t="s">
        <v>118</v>
      </c>
      <c r="AT599" s="222" t="s">
        <v>114</v>
      </c>
      <c r="AU599" s="222" t="s">
        <v>85</v>
      </c>
      <c r="AY599" s="19" t="s">
        <v>113</v>
      </c>
      <c r="BE599" s="223">
        <f>IF(N599="základní",J599,0)</f>
        <v>0</v>
      </c>
      <c r="BF599" s="223">
        <f>IF(N599="snížená",J599,0)</f>
        <v>0</v>
      </c>
      <c r="BG599" s="223">
        <f>IF(N599="zákl. přenesená",J599,0)</f>
        <v>0</v>
      </c>
      <c r="BH599" s="223">
        <f>IF(N599="sníž. přenesená",J599,0)</f>
        <v>0</v>
      </c>
      <c r="BI599" s="223">
        <f>IF(N599="nulová",J599,0)</f>
        <v>0</v>
      </c>
      <c r="BJ599" s="19" t="s">
        <v>83</v>
      </c>
      <c r="BK599" s="223">
        <f>ROUND(I599*H599,2)</f>
        <v>0</v>
      </c>
      <c r="BL599" s="19" t="s">
        <v>118</v>
      </c>
      <c r="BM599" s="222" t="s">
        <v>1188</v>
      </c>
    </row>
    <row r="600" spans="1:65" s="2" customFormat="1" ht="44.25" customHeight="1">
      <c r="A600" s="40"/>
      <c r="B600" s="41"/>
      <c r="C600" s="211" t="s">
        <v>1189</v>
      </c>
      <c r="D600" s="211" t="s">
        <v>114</v>
      </c>
      <c r="E600" s="212" t="s">
        <v>1190</v>
      </c>
      <c r="F600" s="213" t="s">
        <v>1191</v>
      </c>
      <c r="G600" s="214" t="s">
        <v>393</v>
      </c>
      <c r="H600" s="215">
        <v>202.497</v>
      </c>
      <c r="I600" s="216"/>
      <c r="J600" s="217">
        <f>ROUND(I600*H600,2)</f>
        <v>0</v>
      </c>
      <c r="K600" s="213" t="s">
        <v>19</v>
      </c>
      <c r="L600" s="46"/>
      <c r="M600" s="218" t="s">
        <v>19</v>
      </c>
      <c r="N600" s="219" t="s">
        <v>46</v>
      </c>
      <c r="O600" s="86"/>
      <c r="P600" s="220">
        <f>O600*H600</f>
        <v>0</v>
      </c>
      <c r="Q600" s="220">
        <v>0</v>
      </c>
      <c r="R600" s="220">
        <f>Q600*H600</f>
        <v>0</v>
      </c>
      <c r="S600" s="220">
        <v>0</v>
      </c>
      <c r="T600" s="221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2" t="s">
        <v>118</v>
      </c>
      <c r="AT600" s="222" t="s">
        <v>114</v>
      </c>
      <c r="AU600" s="222" t="s">
        <v>85</v>
      </c>
      <c r="AY600" s="19" t="s">
        <v>113</v>
      </c>
      <c r="BE600" s="223">
        <f>IF(N600="základní",J600,0)</f>
        <v>0</v>
      </c>
      <c r="BF600" s="223">
        <f>IF(N600="snížená",J600,0)</f>
        <v>0</v>
      </c>
      <c r="BG600" s="223">
        <f>IF(N600="zákl. přenesená",J600,0)</f>
        <v>0</v>
      </c>
      <c r="BH600" s="223">
        <f>IF(N600="sníž. přenesená",J600,0)</f>
        <v>0</v>
      </c>
      <c r="BI600" s="223">
        <f>IF(N600="nulová",J600,0)</f>
        <v>0</v>
      </c>
      <c r="BJ600" s="19" t="s">
        <v>83</v>
      </c>
      <c r="BK600" s="223">
        <f>ROUND(I600*H600,2)</f>
        <v>0</v>
      </c>
      <c r="BL600" s="19" t="s">
        <v>118</v>
      </c>
      <c r="BM600" s="222" t="s">
        <v>1192</v>
      </c>
    </row>
    <row r="601" spans="1:63" s="11" customFormat="1" ht="25.9" customHeight="1">
      <c r="A601" s="11"/>
      <c r="B601" s="197"/>
      <c r="C601" s="198"/>
      <c r="D601" s="199" t="s">
        <v>74</v>
      </c>
      <c r="E601" s="200" t="s">
        <v>1193</v>
      </c>
      <c r="F601" s="200" t="s">
        <v>1194</v>
      </c>
      <c r="G601" s="198"/>
      <c r="H601" s="198"/>
      <c r="I601" s="201"/>
      <c r="J601" s="202">
        <f>BK601</f>
        <v>0</v>
      </c>
      <c r="K601" s="198"/>
      <c r="L601" s="203"/>
      <c r="M601" s="204"/>
      <c r="N601" s="205"/>
      <c r="O601" s="205"/>
      <c r="P601" s="206">
        <f>P602</f>
        <v>0</v>
      </c>
      <c r="Q601" s="205"/>
      <c r="R601" s="206">
        <f>R602</f>
        <v>0</v>
      </c>
      <c r="S601" s="205"/>
      <c r="T601" s="207">
        <f>T602</f>
        <v>0</v>
      </c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R601" s="208" t="s">
        <v>85</v>
      </c>
      <c r="AT601" s="209" t="s">
        <v>74</v>
      </c>
      <c r="AU601" s="209" t="s">
        <v>75</v>
      </c>
      <c r="AY601" s="208" t="s">
        <v>113</v>
      </c>
      <c r="BK601" s="210">
        <f>BK602</f>
        <v>0</v>
      </c>
    </row>
    <row r="602" spans="1:63" s="11" customFormat="1" ht="22.8" customHeight="1">
      <c r="A602" s="11"/>
      <c r="B602" s="197"/>
      <c r="C602" s="198"/>
      <c r="D602" s="199" t="s">
        <v>74</v>
      </c>
      <c r="E602" s="258" t="s">
        <v>1195</v>
      </c>
      <c r="F602" s="258" t="s">
        <v>1196</v>
      </c>
      <c r="G602" s="198"/>
      <c r="H602" s="198"/>
      <c r="I602" s="201"/>
      <c r="J602" s="259">
        <f>BK602</f>
        <v>0</v>
      </c>
      <c r="K602" s="198"/>
      <c r="L602" s="203"/>
      <c r="M602" s="204"/>
      <c r="N602" s="205"/>
      <c r="O602" s="205"/>
      <c r="P602" s="206">
        <f>SUM(P603:P609)</f>
        <v>0</v>
      </c>
      <c r="Q602" s="205"/>
      <c r="R602" s="206">
        <f>SUM(R603:R609)</f>
        <v>0</v>
      </c>
      <c r="S602" s="205"/>
      <c r="T602" s="207">
        <f>SUM(T603:T609)</f>
        <v>0</v>
      </c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R602" s="208" t="s">
        <v>85</v>
      </c>
      <c r="AT602" s="209" t="s">
        <v>74</v>
      </c>
      <c r="AU602" s="209" t="s">
        <v>83</v>
      </c>
      <c r="AY602" s="208" t="s">
        <v>113</v>
      </c>
      <c r="BK602" s="210">
        <f>SUM(BK603:BK609)</f>
        <v>0</v>
      </c>
    </row>
    <row r="603" spans="1:65" s="2" customFormat="1" ht="21.75" customHeight="1">
      <c r="A603" s="40"/>
      <c r="B603" s="41"/>
      <c r="C603" s="211" t="s">
        <v>1197</v>
      </c>
      <c r="D603" s="211" t="s">
        <v>114</v>
      </c>
      <c r="E603" s="212" t="s">
        <v>1198</v>
      </c>
      <c r="F603" s="213" t="s">
        <v>1199</v>
      </c>
      <c r="G603" s="214" t="s">
        <v>133</v>
      </c>
      <c r="H603" s="215">
        <v>112.946</v>
      </c>
      <c r="I603" s="216"/>
      <c r="J603" s="217">
        <f>ROUND(I603*H603,2)</f>
        <v>0</v>
      </c>
      <c r="K603" s="213" t="s">
        <v>19</v>
      </c>
      <c r="L603" s="46"/>
      <c r="M603" s="218" t="s">
        <v>19</v>
      </c>
      <c r="N603" s="219" t="s">
        <v>46</v>
      </c>
      <c r="O603" s="86"/>
      <c r="P603" s="220">
        <f>O603*H603</f>
        <v>0</v>
      </c>
      <c r="Q603" s="220">
        <v>0</v>
      </c>
      <c r="R603" s="220">
        <f>Q603*H603</f>
        <v>0</v>
      </c>
      <c r="S603" s="220">
        <v>0</v>
      </c>
      <c r="T603" s="221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2" t="s">
        <v>183</v>
      </c>
      <c r="AT603" s="222" t="s">
        <v>114</v>
      </c>
      <c r="AU603" s="222" t="s">
        <v>85</v>
      </c>
      <c r="AY603" s="19" t="s">
        <v>113</v>
      </c>
      <c r="BE603" s="223">
        <f>IF(N603="základní",J603,0)</f>
        <v>0</v>
      </c>
      <c r="BF603" s="223">
        <f>IF(N603="snížená",J603,0)</f>
        <v>0</v>
      </c>
      <c r="BG603" s="223">
        <f>IF(N603="zákl. přenesená",J603,0)</f>
        <v>0</v>
      </c>
      <c r="BH603" s="223">
        <f>IF(N603="sníž. přenesená",J603,0)</f>
        <v>0</v>
      </c>
      <c r="BI603" s="223">
        <f>IF(N603="nulová",J603,0)</f>
        <v>0</v>
      </c>
      <c r="BJ603" s="19" t="s">
        <v>83</v>
      </c>
      <c r="BK603" s="223">
        <f>ROUND(I603*H603,2)</f>
        <v>0</v>
      </c>
      <c r="BL603" s="19" t="s">
        <v>183</v>
      </c>
      <c r="BM603" s="222" t="s">
        <v>1200</v>
      </c>
    </row>
    <row r="604" spans="1:51" s="13" customFormat="1" ht="12">
      <c r="A604" s="13"/>
      <c r="B604" s="235"/>
      <c r="C604" s="236"/>
      <c r="D604" s="226" t="s">
        <v>127</v>
      </c>
      <c r="E604" s="237" t="s">
        <v>19</v>
      </c>
      <c r="F604" s="238" t="s">
        <v>1201</v>
      </c>
      <c r="G604" s="236"/>
      <c r="H604" s="239">
        <v>0.29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127</v>
      </c>
      <c r="AU604" s="245" t="s">
        <v>85</v>
      </c>
      <c r="AV604" s="13" t="s">
        <v>85</v>
      </c>
      <c r="AW604" s="13" t="s">
        <v>37</v>
      </c>
      <c r="AX604" s="13" t="s">
        <v>75</v>
      </c>
      <c r="AY604" s="245" t="s">
        <v>113</v>
      </c>
    </row>
    <row r="605" spans="1:51" s="13" customFormat="1" ht="12">
      <c r="A605" s="13"/>
      <c r="B605" s="235"/>
      <c r="C605" s="236"/>
      <c r="D605" s="226" t="s">
        <v>127</v>
      </c>
      <c r="E605" s="237" t="s">
        <v>19</v>
      </c>
      <c r="F605" s="238" t="s">
        <v>1202</v>
      </c>
      <c r="G605" s="236"/>
      <c r="H605" s="239">
        <v>18.652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127</v>
      </c>
      <c r="AU605" s="245" t="s">
        <v>85</v>
      </c>
      <c r="AV605" s="13" t="s">
        <v>85</v>
      </c>
      <c r="AW605" s="13" t="s">
        <v>37</v>
      </c>
      <c r="AX605" s="13" t="s">
        <v>75</v>
      </c>
      <c r="AY605" s="245" t="s">
        <v>113</v>
      </c>
    </row>
    <row r="606" spans="1:51" s="13" customFormat="1" ht="12">
      <c r="A606" s="13"/>
      <c r="B606" s="235"/>
      <c r="C606" s="236"/>
      <c r="D606" s="226" t="s">
        <v>127</v>
      </c>
      <c r="E606" s="237" t="s">
        <v>19</v>
      </c>
      <c r="F606" s="238" t="s">
        <v>1203</v>
      </c>
      <c r="G606" s="236"/>
      <c r="H606" s="239">
        <v>32.624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127</v>
      </c>
      <c r="AU606" s="245" t="s">
        <v>85</v>
      </c>
      <c r="AV606" s="13" t="s">
        <v>85</v>
      </c>
      <c r="AW606" s="13" t="s">
        <v>37</v>
      </c>
      <c r="AX606" s="13" t="s">
        <v>75</v>
      </c>
      <c r="AY606" s="245" t="s">
        <v>113</v>
      </c>
    </row>
    <row r="607" spans="1:51" s="13" customFormat="1" ht="12">
      <c r="A607" s="13"/>
      <c r="B607" s="235"/>
      <c r="C607" s="236"/>
      <c r="D607" s="226" t="s">
        <v>127</v>
      </c>
      <c r="E607" s="237" t="s">
        <v>19</v>
      </c>
      <c r="F607" s="238" t="s">
        <v>1204</v>
      </c>
      <c r="G607" s="236"/>
      <c r="H607" s="239">
        <v>55.51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5" t="s">
        <v>127</v>
      </c>
      <c r="AU607" s="245" t="s">
        <v>85</v>
      </c>
      <c r="AV607" s="13" t="s">
        <v>85</v>
      </c>
      <c r="AW607" s="13" t="s">
        <v>37</v>
      </c>
      <c r="AX607" s="13" t="s">
        <v>75</v>
      </c>
      <c r="AY607" s="245" t="s">
        <v>113</v>
      </c>
    </row>
    <row r="608" spans="1:51" s="13" customFormat="1" ht="12">
      <c r="A608" s="13"/>
      <c r="B608" s="235"/>
      <c r="C608" s="236"/>
      <c r="D608" s="226" t="s">
        <v>127</v>
      </c>
      <c r="E608" s="237" t="s">
        <v>19</v>
      </c>
      <c r="F608" s="238" t="s">
        <v>1205</v>
      </c>
      <c r="G608" s="236"/>
      <c r="H608" s="239">
        <v>5.87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5" t="s">
        <v>127</v>
      </c>
      <c r="AU608" s="245" t="s">
        <v>85</v>
      </c>
      <c r="AV608" s="13" t="s">
        <v>85</v>
      </c>
      <c r="AW608" s="13" t="s">
        <v>37</v>
      </c>
      <c r="AX608" s="13" t="s">
        <v>75</v>
      </c>
      <c r="AY608" s="245" t="s">
        <v>113</v>
      </c>
    </row>
    <row r="609" spans="1:65" s="2" customFormat="1" ht="33" customHeight="1">
      <c r="A609" s="40"/>
      <c r="B609" s="41"/>
      <c r="C609" s="211" t="s">
        <v>1206</v>
      </c>
      <c r="D609" s="211" t="s">
        <v>114</v>
      </c>
      <c r="E609" s="212" t="s">
        <v>1207</v>
      </c>
      <c r="F609" s="213" t="s">
        <v>1208</v>
      </c>
      <c r="G609" s="214" t="s">
        <v>133</v>
      </c>
      <c r="H609" s="215">
        <v>112.946</v>
      </c>
      <c r="I609" s="216"/>
      <c r="J609" s="217">
        <f>ROUND(I609*H609,2)</f>
        <v>0</v>
      </c>
      <c r="K609" s="213" t="s">
        <v>19</v>
      </c>
      <c r="L609" s="46"/>
      <c r="M609" s="246" t="s">
        <v>19</v>
      </c>
      <c r="N609" s="247" t="s">
        <v>46</v>
      </c>
      <c r="O609" s="248"/>
      <c r="P609" s="249">
        <f>O609*H609</f>
        <v>0</v>
      </c>
      <c r="Q609" s="249">
        <v>0</v>
      </c>
      <c r="R609" s="249">
        <f>Q609*H609</f>
        <v>0</v>
      </c>
      <c r="S609" s="249">
        <v>0</v>
      </c>
      <c r="T609" s="250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2" t="s">
        <v>183</v>
      </c>
      <c r="AT609" s="222" t="s">
        <v>114</v>
      </c>
      <c r="AU609" s="222" t="s">
        <v>85</v>
      </c>
      <c r="AY609" s="19" t="s">
        <v>113</v>
      </c>
      <c r="BE609" s="223">
        <f>IF(N609="základní",J609,0)</f>
        <v>0</v>
      </c>
      <c r="BF609" s="223">
        <f>IF(N609="snížená",J609,0)</f>
        <v>0</v>
      </c>
      <c r="BG609" s="223">
        <f>IF(N609="zákl. přenesená",J609,0)</f>
        <v>0</v>
      </c>
      <c r="BH609" s="223">
        <f>IF(N609="sníž. přenesená",J609,0)</f>
        <v>0</v>
      </c>
      <c r="BI609" s="223">
        <f>IF(N609="nulová",J609,0)</f>
        <v>0</v>
      </c>
      <c r="BJ609" s="19" t="s">
        <v>83</v>
      </c>
      <c r="BK609" s="223">
        <f>ROUND(I609*H609,2)</f>
        <v>0</v>
      </c>
      <c r="BL609" s="19" t="s">
        <v>183</v>
      </c>
      <c r="BM609" s="222" t="s">
        <v>1209</v>
      </c>
    </row>
    <row r="610" spans="1:31" s="2" customFormat="1" ht="6.95" customHeight="1">
      <c r="A610" s="40"/>
      <c r="B610" s="61"/>
      <c r="C610" s="62"/>
      <c r="D610" s="62"/>
      <c r="E610" s="62"/>
      <c r="F610" s="62"/>
      <c r="G610" s="62"/>
      <c r="H610" s="62"/>
      <c r="I610" s="168"/>
      <c r="J610" s="62"/>
      <c r="K610" s="62"/>
      <c r="L610" s="46"/>
      <c r="M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</row>
  </sheetData>
  <sheetProtection password="A8D3" sheet="1" objects="1" scenarios="1" formatColumns="0" formatRows="0" autoFilter="0"/>
  <autoFilter ref="C91:K60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7" customFormat="1" ht="45" customHeight="1">
      <c r="B3" s="296"/>
      <c r="C3" s="297" t="s">
        <v>1210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1211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1212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1213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1214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1215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1216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1217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1218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1219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1220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82</v>
      </c>
      <c r="F18" s="303" t="s">
        <v>1221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1222</v>
      </c>
      <c r="F19" s="303" t="s">
        <v>1223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1224</v>
      </c>
      <c r="F20" s="303" t="s">
        <v>1225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1226</v>
      </c>
      <c r="F21" s="303" t="s">
        <v>81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1227</v>
      </c>
      <c r="F22" s="303" t="s">
        <v>1228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1229</v>
      </c>
      <c r="F23" s="303" t="s">
        <v>1230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1231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1232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1233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1234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1235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1236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1237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1238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1239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98</v>
      </c>
      <c r="F36" s="303"/>
      <c r="G36" s="303" t="s">
        <v>1240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1241</v>
      </c>
      <c r="F37" s="303"/>
      <c r="G37" s="303" t="s">
        <v>1242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56</v>
      </c>
      <c r="F38" s="303"/>
      <c r="G38" s="303" t="s">
        <v>1243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57</v>
      </c>
      <c r="F39" s="303"/>
      <c r="G39" s="303" t="s">
        <v>1244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99</v>
      </c>
      <c r="F40" s="303"/>
      <c r="G40" s="303" t="s">
        <v>1245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100</v>
      </c>
      <c r="F41" s="303"/>
      <c r="G41" s="303" t="s">
        <v>1246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1247</v>
      </c>
      <c r="F42" s="303"/>
      <c r="G42" s="303" t="s">
        <v>1248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1249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1250</v>
      </c>
      <c r="F44" s="303"/>
      <c r="G44" s="303" t="s">
        <v>1251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102</v>
      </c>
      <c r="F45" s="303"/>
      <c r="G45" s="303" t="s">
        <v>1252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1253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1254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1255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1256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1257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1258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1259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1260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1261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1262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1263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1264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1265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1266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1267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1268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1269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1270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1271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1272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1273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1274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1275</v>
      </c>
      <c r="D76" s="321"/>
      <c r="E76" s="321"/>
      <c r="F76" s="321" t="s">
        <v>1276</v>
      </c>
      <c r="G76" s="322"/>
      <c r="H76" s="321" t="s">
        <v>57</v>
      </c>
      <c r="I76" s="321" t="s">
        <v>60</v>
      </c>
      <c r="J76" s="321" t="s">
        <v>1277</v>
      </c>
      <c r="K76" s="320"/>
    </row>
    <row r="77" spans="2:11" s="1" customFormat="1" ht="17.25" customHeight="1">
      <c r="B77" s="318"/>
      <c r="C77" s="323" t="s">
        <v>1278</v>
      </c>
      <c r="D77" s="323"/>
      <c r="E77" s="323"/>
      <c r="F77" s="324" t="s">
        <v>1279</v>
      </c>
      <c r="G77" s="325"/>
      <c r="H77" s="323"/>
      <c r="I77" s="323"/>
      <c r="J77" s="323" t="s">
        <v>1280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56</v>
      </c>
      <c r="D79" s="326"/>
      <c r="E79" s="326"/>
      <c r="F79" s="328" t="s">
        <v>1281</v>
      </c>
      <c r="G79" s="327"/>
      <c r="H79" s="306" t="s">
        <v>1282</v>
      </c>
      <c r="I79" s="306" t="s">
        <v>1283</v>
      </c>
      <c r="J79" s="306">
        <v>20</v>
      </c>
      <c r="K79" s="320"/>
    </row>
    <row r="80" spans="2:11" s="1" customFormat="1" ht="15" customHeight="1">
      <c r="B80" s="318"/>
      <c r="C80" s="306" t="s">
        <v>1284</v>
      </c>
      <c r="D80" s="306"/>
      <c r="E80" s="306"/>
      <c r="F80" s="328" t="s">
        <v>1281</v>
      </c>
      <c r="G80" s="327"/>
      <c r="H80" s="306" t="s">
        <v>1285</v>
      </c>
      <c r="I80" s="306" t="s">
        <v>1283</v>
      </c>
      <c r="J80" s="306">
        <v>120</v>
      </c>
      <c r="K80" s="320"/>
    </row>
    <row r="81" spans="2:11" s="1" customFormat="1" ht="15" customHeight="1">
      <c r="B81" s="329"/>
      <c r="C81" s="306" t="s">
        <v>1286</v>
      </c>
      <c r="D81" s="306"/>
      <c r="E81" s="306"/>
      <c r="F81" s="328" t="s">
        <v>1287</v>
      </c>
      <c r="G81" s="327"/>
      <c r="H81" s="306" t="s">
        <v>1288</v>
      </c>
      <c r="I81" s="306" t="s">
        <v>1283</v>
      </c>
      <c r="J81" s="306">
        <v>50</v>
      </c>
      <c r="K81" s="320"/>
    </row>
    <row r="82" spans="2:11" s="1" customFormat="1" ht="15" customHeight="1">
      <c r="B82" s="329"/>
      <c r="C82" s="306" t="s">
        <v>1289</v>
      </c>
      <c r="D82" s="306"/>
      <c r="E82" s="306"/>
      <c r="F82" s="328" t="s">
        <v>1281</v>
      </c>
      <c r="G82" s="327"/>
      <c r="H82" s="306" t="s">
        <v>1290</v>
      </c>
      <c r="I82" s="306" t="s">
        <v>1291</v>
      </c>
      <c r="J82" s="306"/>
      <c r="K82" s="320"/>
    </row>
    <row r="83" spans="2:11" s="1" customFormat="1" ht="15" customHeight="1">
      <c r="B83" s="329"/>
      <c r="C83" s="330" t="s">
        <v>1292</v>
      </c>
      <c r="D83" s="330"/>
      <c r="E83" s="330"/>
      <c r="F83" s="331" t="s">
        <v>1287</v>
      </c>
      <c r="G83" s="330"/>
      <c r="H83" s="330" t="s">
        <v>1293</v>
      </c>
      <c r="I83" s="330" t="s">
        <v>1283</v>
      </c>
      <c r="J83" s="330">
        <v>15</v>
      </c>
      <c r="K83" s="320"/>
    </row>
    <row r="84" spans="2:11" s="1" customFormat="1" ht="15" customHeight="1">
      <c r="B84" s="329"/>
      <c r="C84" s="330" t="s">
        <v>1294</v>
      </c>
      <c r="D84" s="330"/>
      <c r="E84" s="330"/>
      <c r="F84" s="331" t="s">
        <v>1287</v>
      </c>
      <c r="G84" s="330"/>
      <c r="H84" s="330" t="s">
        <v>1295</v>
      </c>
      <c r="I84" s="330" t="s">
        <v>1283</v>
      </c>
      <c r="J84" s="330">
        <v>15</v>
      </c>
      <c r="K84" s="320"/>
    </row>
    <row r="85" spans="2:11" s="1" customFormat="1" ht="15" customHeight="1">
      <c r="B85" s="329"/>
      <c r="C85" s="330" t="s">
        <v>1296</v>
      </c>
      <c r="D85" s="330"/>
      <c r="E85" s="330"/>
      <c r="F85" s="331" t="s">
        <v>1287</v>
      </c>
      <c r="G85" s="330"/>
      <c r="H85" s="330" t="s">
        <v>1297</v>
      </c>
      <c r="I85" s="330" t="s">
        <v>1283</v>
      </c>
      <c r="J85" s="330">
        <v>20</v>
      </c>
      <c r="K85" s="320"/>
    </row>
    <row r="86" spans="2:11" s="1" customFormat="1" ht="15" customHeight="1">
      <c r="B86" s="329"/>
      <c r="C86" s="330" t="s">
        <v>1298</v>
      </c>
      <c r="D86" s="330"/>
      <c r="E86" s="330"/>
      <c r="F86" s="331" t="s">
        <v>1287</v>
      </c>
      <c r="G86" s="330"/>
      <c r="H86" s="330" t="s">
        <v>1299</v>
      </c>
      <c r="I86" s="330" t="s">
        <v>1283</v>
      </c>
      <c r="J86" s="330">
        <v>20</v>
      </c>
      <c r="K86" s="320"/>
    </row>
    <row r="87" spans="2:11" s="1" customFormat="1" ht="15" customHeight="1">
      <c r="B87" s="329"/>
      <c r="C87" s="306" t="s">
        <v>1300</v>
      </c>
      <c r="D87" s="306"/>
      <c r="E87" s="306"/>
      <c r="F87" s="328" t="s">
        <v>1287</v>
      </c>
      <c r="G87" s="327"/>
      <c r="H87" s="306" t="s">
        <v>1301</v>
      </c>
      <c r="I87" s="306" t="s">
        <v>1283</v>
      </c>
      <c r="J87" s="306">
        <v>50</v>
      </c>
      <c r="K87" s="320"/>
    </row>
    <row r="88" spans="2:11" s="1" customFormat="1" ht="15" customHeight="1">
      <c r="B88" s="329"/>
      <c r="C88" s="306" t="s">
        <v>1302</v>
      </c>
      <c r="D88" s="306"/>
      <c r="E88" s="306"/>
      <c r="F88" s="328" t="s">
        <v>1287</v>
      </c>
      <c r="G88" s="327"/>
      <c r="H88" s="306" t="s">
        <v>1303</v>
      </c>
      <c r="I88" s="306" t="s">
        <v>1283</v>
      </c>
      <c r="J88" s="306">
        <v>20</v>
      </c>
      <c r="K88" s="320"/>
    </row>
    <row r="89" spans="2:11" s="1" customFormat="1" ht="15" customHeight="1">
      <c r="B89" s="329"/>
      <c r="C89" s="306" t="s">
        <v>1304</v>
      </c>
      <c r="D89" s="306"/>
      <c r="E89" s="306"/>
      <c r="F89" s="328" t="s">
        <v>1287</v>
      </c>
      <c r="G89" s="327"/>
      <c r="H89" s="306" t="s">
        <v>1305</v>
      </c>
      <c r="I89" s="306" t="s">
        <v>1283</v>
      </c>
      <c r="J89" s="306">
        <v>20</v>
      </c>
      <c r="K89" s="320"/>
    </row>
    <row r="90" spans="2:11" s="1" customFormat="1" ht="15" customHeight="1">
      <c r="B90" s="329"/>
      <c r="C90" s="306" t="s">
        <v>1306</v>
      </c>
      <c r="D90" s="306"/>
      <c r="E90" s="306"/>
      <c r="F90" s="328" t="s">
        <v>1287</v>
      </c>
      <c r="G90" s="327"/>
      <c r="H90" s="306" t="s">
        <v>1307</v>
      </c>
      <c r="I90" s="306" t="s">
        <v>1283</v>
      </c>
      <c r="J90" s="306">
        <v>50</v>
      </c>
      <c r="K90" s="320"/>
    </row>
    <row r="91" spans="2:11" s="1" customFormat="1" ht="15" customHeight="1">
      <c r="B91" s="329"/>
      <c r="C91" s="306" t="s">
        <v>1308</v>
      </c>
      <c r="D91" s="306"/>
      <c r="E91" s="306"/>
      <c r="F91" s="328" t="s">
        <v>1287</v>
      </c>
      <c r="G91" s="327"/>
      <c r="H91" s="306" t="s">
        <v>1308</v>
      </c>
      <c r="I91" s="306" t="s">
        <v>1283</v>
      </c>
      <c r="J91" s="306">
        <v>50</v>
      </c>
      <c r="K91" s="320"/>
    </row>
    <row r="92" spans="2:11" s="1" customFormat="1" ht="15" customHeight="1">
      <c r="B92" s="329"/>
      <c r="C92" s="306" t="s">
        <v>1309</v>
      </c>
      <c r="D92" s="306"/>
      <c r="E92" s="306"/>
      <c r="F92" s="328" t="s">
        <v>1287</v>
      </c>
      <c r="G92" s="327"/>
      <c r="H92" s="306" t="s">
        <v>1310</v>
      </c>
      <c r="I92" s="306" t="s">
        <v>1283</v>
      </c>
      <c r="J92" s="306">
        <v>255</v>
      </c>
      <c r="K92" s="320"/>
    </row>
    <row r="93" spans="2:11" s="1" customFormat="1" ht="15" customHeight="1">
      <c r="B93" s="329"/>
      <c r="C93" s="306" t="s">
        <v>1311</v>
      </c>
      <c r="D93" s="306"/>
      <c r="E93" s="306"/>
      <c r="F93" s="328" t="s">
        <v>1281</v>
      </c>
      <c r="G93" s="327"/>
      <c r="H93" s="306" t="s">
        <v>1312</v>
      </c>
      <c r="I93" s="306" t="s">
        <v>1313</v>
      </c>
      <c r="J93" s="306"/>
      <c r="K93" s="320"/>
    </row>
    <row r="94" spans="2:11" s="1" customFormat="1" ht="15" customHeight="1">
      <c r="B94" s="329"/>
      <c r="C94" s="306" t="s">
        <v>1314</v>
      </c>
      <c r="D94" s="306"/>
      <c r="E94" s="306"/>
      <c r="F94" s="328" t="s">
        <v>1281</v>
      </c>
      <c r="G94" s="327"/>
      <c r="H94" s="306" t="s">
        <v>1315</v>
      </c>
      <c r="I94" s="306" t="s">
        <v>1316</v>
      </c>
      <c r="J94" s="306"/>
      <c r="K94" s="320"/>
    </row>
    <row r="95" spans="2:11" s="1" customFormat="1" ht="15" customHeight="1">
      <c r="B95" s="329"/>
      <c r="C95" s="306" t="s">
        <v>1317</v>
      </c>
      <c r="D95" s="306"/>
      <c r="E95" s="306"/>
      <c r="F95" s="328" t="s">
        <v>1281</v>
      </c>
      <c r="G95" s="327"/>
      <c r="H95" s="306" t="s">
        <v>1317</v>
      </c>
      <c r="I95" s="306" t="s">
        <v>1316</v>
      </c>
      <c r="J95" s="306"/>
      <c r="K95" s="320"/>
    </row>
    <row r="96" spans="2:11" s="1" customFormat="1" ht="15" customHeight="1">
      <c r="B96" s="329"/>
      <c r="C96" s="306" t="s">
        <v>41</v>
      </c>
      <c r="D96" s="306"/>
      <c r="E96" s="306"/>
      <c r="F96" s="328" t="s">
        <v>1281</v>
      </c>
      <c r="G96" s="327"/>
      <c r="H96" s="306" t="s">
        <v>1318</v>
      </c>
      <c r="I96" s="306" t="s">
        <v>1316</v>
      </c>
      <c r="J96" s="306"/>
      <c r="K96" s="320"/>
    </row>
    <row r="97" spans="2:11" s="1" customFormat="1" ht="15" customHeight="1">
      <c r="B97" s="329"/>
      <c r="C97" s="306" t="s">
        <v>51</v>
      </c>
      <c r="D97" s="306"/>
      <c r="E97" s="306"/>
      <c r="F97" s="328" t="s">
        <v>1281</v>
      </c>
      <c r="G97" s="327"/>
      <c r="H97" s="306" t="s">
        <v>1319</v>
      </c>
      <c r="I97" s="306" t="s">
        <v>1316</v>
      </c>
      <c r="J97" s="306"/>
      <c r="K97" s="320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1320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1275</v>
      </c>
      <c r="D103" s="321"/>
      <c r="E103" s="321"/>
      <c r="F103" s="321" t="s">
        <v>1276</v>
      </c>
      <c r="G103" s="322"/>
      <c r="H103" s="321" t="s">
        <v>57</v>
      </c>
      <c r="I103" s="321" t="s">
        <v>60</v>
      </c>
      <c r="J103" s="321" t="s">
        <v>1277</v>
      </c>
      <c r="K103" s="320"/>
    </row>
    <row r="104" spans="2:11" s="1" customFormat="1" ht="17.25" customHeight="1">
      <c r="B104" s="318"/>
      <c r="C104" s="323" t="s">
        <v>1278</v>
      </c>
      <c r="D104" s="323"/>
      <c r="E104" s="323"/>
      <c r="F104" s="324" t="s">
        <v>1279</v>
      </c>
      <c r="G104" s="325"/>
      <c r="H104" s="323"/>
      <c r="I104" s="323"/>
      <c r="J104" s="323" t="s">
        <v>1280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7"/>
      <c r="H105" s="321"/>
      <c r="I105" s="321"/>
      <c r="J105" s="321"/>
      <c r="K105" s="320"/>
    </row>
    <row r="106" spans="2:11" s="1" customFormat="1" ht="15" customHeight="1">
      <c r="B106" s="318"/>
      <c r="C106" s="306" t="s">
        <v>56</v>
      </c>
      <c r="D106" s="326"/>
      <c r="E106" s="326"/>
      <c r="F106" s="328" t="s">
        <v>1281</v>
      </c>
      <c r="G106" s="337"/>
      <c r="H106" s="306" t="s">
        <v>1321</v>
      </c>
      <c r="I106" s="306" t="s">
        <v>1283</v>
      </c>
      <c r="J106" s="306">
        <v>20</v>
      </c>
      <c r="K106" s="320"/>
    </row>
    <row r="107" spans="2:11" s="1" customFormat="1" ht="15" customHeight="1">
      <c r="B107" s="318"/>
      <c r="C107" s="306" t="s">
        <v>1284</v>
      </c>
      <c r="D107" s="306"/>
      <c r="E107" s="306"/>
      <c r="F107" s="328" t="s">
        <v>1281</v>
      </c>
      <c r="G107" s="306"/>
      <c r="H107" s="306" t="s">
        <v>1321</v>
      </c>
      <c r="I107" s="306" t="s">
        <v>1283</v>
      </c>
      <c r="J107" s="306">
        <v>120</v>
      </c>
      <c r="K107" s="320"/>
    </row>
    <row r="108" spans="2:11" s="1" customFormat="1" ht="15" customHeight="1">
      <c r="B108" s="329"/>
      <c r="C108" s="306" t="s">
        <v>1286</v>
      </c>
      <c r="D108" s="306"/>
      <c r="E108" s="306"/>
      <c r="F108" s="328" t="s">
        <v>1287</v>
      </c>
      <c r="G108" s="306"/>
      <c r="H108" s="306" t="s">
        <v>1321</v>
      </c>
      <c r="I108" s="306" t="s">
        <v>1283</v>
      </c>
      <c r="J108" s="306">
        <v>50</v>
      </c>
      <c r="K108" s="320"/>
    </row>
    <row r="109" spans="2:11" s="1" customFormat="1" ht="15" customHeight="1">
      <c r="B109" s="329"/>
      <c r="C109" s="306" t="s">
        <v>1289</v>
      </c>
      <c r="D109" s="306"/>
      <c r="E109" s="306"/>
      <c r="F109" s="328" t="s">
        <v>1281</v>
      </c>
      <c r="G109" s="306"/>
      <c r="H109" s="306" t="s">
        <v>1321</v>
      </c>
      <c r="I109" s="306" t="s">
        <v>1291</v>
      </c>
      <c r="J109" s="306"/>
      <c r="K109" s="320"/>
    </row>
    <row r="110" spans="2:11" s="1" customFormat="1" ht="15" customHeight="1">
      <c r="B110" s="329"/>
      <c r="C110" s="306" t="s">
        <v>1300</v>
      </c>
      <c r="D110" s="306"/>
      <c r="E110" s="306"/>
      <c r="F110" s="328" t="s">
        <v>1287</v>
      </c>
      <c r="G110" s="306"/>
      <c r="H110" s="306" t="s">
        <v>1321</v>
      </c>
      <c r="I110" s="306" t="s">
        <v>1283</v>
      </c>
      <c r="J110" s="306">
        <v>50</v>
      </c>
      <c r="K110" s="320"/>
    </row>
    <row r="111" spans="2:11" s="1" customFormat="1" ht="15" customHeight="1">
      <c r="B111" s="329"/>
      <c r="C111" s="306" t="s">
        <v>1308</v>
      </c>
      <c r="D111" s="306"/>
      <c r="E111" s="306"/>
      <c r="F111" s="328" t="s">
        <v>1287</v>
      </c>
      <c r="G111" s="306"/>
      <c r="H111" s="306" t="s">
        <v>1321</v>
      </c>
      <c r="I111" s="306" t="s">
        <v>1283</v>
      </c>
      <c r="J111" s="306">
        <v>50</v>
      </c>
      <c r="K111" s="320"/>
    </row>
    <row r="112" spans="2:11" s="1" customFormat="1" ht="15" customHeight="1">
      <c r="B112" s="329"/>
      <c r="C112" s="306" t="s">
        <v>1306</v>
      </c>
      <c r="D112" s="306"/>
      <c r="E112" s="306"/>
      <c r="F112" s="328" t="s">
        <v>1287</v>
      </c>
      <c r="G112" s="306"/>
      <c r="H112" s="306" t="s">
        <v>1321</v>
      </c>
      <c r="I112" s="306" t="s">
        <v>1283</v>
      </c>
      <c r="J112" s="306">
        <v>50</v>
      </c>
      <c r="K112" s="320"/>
    </row>
    <row r="113" spans="2:11" s="1" customFormat="1" ht="15" customHeight="1">
      <c r="B113" s="329"/>
      <c r="C113" s="306" t="s">
        <v>56</v>
      </c>
      <c r="D113" s="306"/>
      <c r="E113" s="306"/>
      <c r="F113" s="328" t="s">
        <v>1281</v>
      </c>
      <c r="G113" s="306"/>
      <c r="H113" s="306" t="s">
        <v>1322</v>
      </c>
      <c r="I113" s="306" t="s">
        <v>1283</v>
      </c>
      <c r="J113" s="306">
        <v>20</v>
      </c>
      <c r="K113" s="320"/>
    </row>
    <row r="114" spans="2:11" s="1" customFormat="1" ht="15" customHeight="1">
      <c r="B114" s="329"/>
      <c r="C114" s="306" t="s">
        <v>1323</v>
      </c>
      <c r="D114" s="306"/>
      <c r="E114" s="306"/>
      <c r="F114" s="328" t="s">
        <v>1281</v>
      </c>
      <c r="G114" s="306"/>
      <c r="H114" s="306" t="s">
        <v>1324</v>
      </c>
      <c r="I114" s="306" t="s">
        <v>1283</v>
      </c>
      <c r="J114" s="306">
        <v>120</v>
      </c>
      <c r="K114" s="320"/>
    </row>
    <row r="115" spans="2:11" s="1" customFormat="1" ht="15" customHeight="1">
      <c r="B115" s="329"/>
      <c r="C115" s="306" t="s">
        <v>41</v>
      </c>
      <c r="D115" s="306"/>
      <c r="E115" s="306"/>
      <c r="F115" s="328" t="s">
        <v>1281</v>
      </c>
      <c r="G115" s="306"/>
      <c r="H115" s="306" t="s">
        <v>1325</v>
      </c>
      <c r="I115" s="306" t="s">
        <v>1316</v>
      </c>
      <c r="J115" s="306"/>
      <c r="K115" s="320"/>
    </row>
    <row r="116" spans="2:11" s="1" customFormat="1" ht="15" customHeight="1">
      <c r="B116" s="329"/>
      <c r="C116" s="306" t="s">
        <v>51</v>
      </c>
      <c r="D116" s="306"/>
      <c r="E116" s="306"/>
      <c r="F116" s="328" t="s">
        <v>1281</v>
      </c>
      <c r="G116" s="306"/>
      <c r="H116" s="306" t="s">
        <v>1326</v>
      </c>
      <c r="I116" s="306" t="s">
        <v>1316</v>
      </c>
      <c r="J116" s="306"/>
      <c r="K116" s="320"/>
    </row>
    <row r="117" spans="2:11" s="1" customFormat="1" ht="15" customHeight="1">
      <c r="B117" s="329"/>
      <c r="C117" s="306" t="s">
        <v>60</v>
      </c>
      <c r="D117" s="306"/>
      <c r="E117" s="306"/>
      <c r="F117" s="328" t="s">
        <v>1281</v>
      </c>
      <c r="G117" s="306"/>
      <c r="H117" s="306" t="s">
        <v>1327</v>
      </c>
      <c r="I117" s="306" t="s">
        <v>1328</v>
      </c>
      <c r="J117" s="306"/>
      <c r="K117" s="320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03"/>
      <c r="D119" s="303"/>
      <c r="E119" s="303"/>
      <c r="F119" s="340"/>
      <c r="G119" s="303"/>
      <c r="H119" s="303"/>
      <c r="I119" s="303"/>
      <c r="J119" s="303"/>
      <c r="K119" s="339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7" t="s">
        <v>1329</v>
      </c>
      <c r="D122" s="297"/>
      <c r="E122" s="297"/>
      <c r="F122" s="297"/>
      <c r="G122" s="297"/>
      <c r="H122" s="297"/>
      <c r="I122" s="297"/>
      <c r="J122" s="297"/>
      <c r="K122" s="345"/>
    </row>
    <row r="123" spans="2:11" s="1" customFormat="1" ht="17.25" customHeight="1">
      <c r="B123" s="346"/>
      <c r="C123" s="321" t="s">
        <v>1275</v>
      </c>
      <c r="D123" s="321"/>
      <c r="E123" s="321"/>
      <c r="F123" s="321" t="s">
        <v>1276</v>
      </c>
      <c r="G123" s="322"/>
      <c r="H123" s="321" t="s">
        <v>57</v>
      </c>
      <c r="I123" s="321" t="s">
        <v>60</v>
      </c>
      <c r="J123" s="321" t="s">
        <v>1277</v>
      </c>
      <c r="K123" s="347"/>
    </row>
    <row r="124" spans="2:11" s="1" customFormat="1" ht="17.25" customHeight="1">
      <c r="B124" s="346"/>
      <c r="C124" s="323" t="s">
        <v>1278</v>
      </c>
      <c r="D124" s="323"/>
      <c r="E124" s="323"/>
      <c r="F124" s="324" t="s">
        <v>1279</v>
      </c>
      <c r="G124" s="325"/>
      <c r="H124" s="323"/>
      <c r="I124" s="323"/>
      <c r="J124" s="323" t="s">
        <v>1280</v>
      </c>
      <c r="K124" s="347"/>
    </row>
    <row r="125" spans="2:11" s="1" customFormat="1" ht="5.25" customHeight="1">
      <c r="B125" s="348"/>
      <c r="C125" s="326"/>
      <c r="D125" s="326"/>
      <c r="E125" s="326"/>
      <c r="F125" s="326"/>
      <c r="G125" s="306"/>
      <c r="H125" s="326"/>
      <c r="I125" s="326"/>
      <c r="J125" s="326"/>
      <c r="K125" s="349"/>
    </row>
    <row r="126" spans="2:11" s="1" customFormat="1" ht="15" customHeight="1">
      <c r="B126" s="348"/>
      <c r="C126" s="306" t="s">
        <v>1284</v>
      </c>
      <c r="D126" s="326"/>
      <c r="E126" s="326"/>
      <c r="F126" s="328" t="s">
        <v>1281</v>
      </c>
      <c r="G126" s="306"/>
      <c r="H126" s="306" t="s">
        <v>1321</v>
      </c>
      <c r="I126" s="306" t="s">
        <v>1283</v>
      </c>
      <c r="J126" s="306">
        <v>120</v>
      </c>
      <c r="K126" s="350"/>
    </row>
    <row r="127" spans="2:11" s="1" customFormat="1" ht="15" customHeight="1">
      <c r="B127" s="348"/>
      <c r="C127" s="306" t="s">
        <v>1330</v>
      </c>
      <c r="D127" s="306"/>
      <c r="E127" s="306"/>
      <c r="F127" s="328" t="s">
        <v>1281</v>
      </c>
      <c r="G127" s="306"/>
      <c r="H127" s="306" t="s">
        <v>1331</v>
      </c>
      <c r="I127" s="306" t="s">
        <v>1283</v>
      </c>
      <c r="J127" s="306" t="s">
        <v>1332</v>
      </c>
      <c r="K127" s="350"/>
    </row>
    <row r="128" spans="2:11" s="1" customFormat="1" ht="15" customHeight="1">
      <c r="B128" s="348"/>
      <c r="C128" s="306" t="s">
        <v>1229</v>
      </c>
      <c r="D128" s="306"/>
      <c r="E128" s="306"/>
      <c r="F128" s="328" t="s">
        <v>1281</v>
      </c>
      <c r="G128" s="306"/>
      <c r="H128" s="306" t="s">
        <v>1333</v>
      </c>
      <c r="I128" s="306" t="s">
        <v>1283</v>
      </c>
      <c r="J128" s="306" t="s">
        <v>1332</v>
      </c>
      <c r="K128" s="350"/>
    </row>
    <row r="129" spans="2:11" s="1" customFormat="1" ht="15" customHeight="1">
      <c r="B129" s="348"/>
      <c r="C129" s="306" t="s">
        <v>1292</v>
      </c>
      <c r="D129" s="306"/>
      <c r="E129" s="306"/>
      <c r="F129" s="328" t="s">
        <v>1287</v>
      </c>
      <c r="G129" s="306"/>
      <c r="H129" s="306" t="s">
        <v>1293</v>
      </c>
      <c r="I129" s="306" t="s">
        <v>1283</v>
      </c>
      <c r="J129" s="306">
        <v>15</v>
      </c>
      <c r="K129" s="350"/>
    </row>
    <row r="130" spans="2:11" s="1" customFormat="1" ht="15" customHeight="1">
      <c r="B130" s="348"/>
      <c r="C130" s="330" t="s">
        <v>1294</v>
      </c>
      <c r="D130" s="330"/>
      <c r="E130" s="330"/>
      <c r="F130" s="331" t="s">
        <v>1287</v>
      </c>
      <c r="G130" s="330"/>
      <c r="H130" s="330" t="s">
        <v>1295</v>
      </c>
      <c r="I130" s="330" t="s">
        <v>1283</v>
      </c>
      <c r="J130" s="330">
        <v>15</v>
      </c>
      <c r="K130" s="350"/>
    </row>
    <row r="131" spans="2:11" s="1" customFormat="1" ht="15" customHeight="1">
      <c r="B131" s="348"/>
      <c r="C131" s="330" t="s">
        <v>1296</v>
      </c>
      <c r="D131" s="330"/>
      <c r="E131" s="330"/>
      <c r="F131" s="331" t="s">
        <v>1287</v>
      </c>
      <c r="G131" s="330"/>
      <c r="H131" s="330" t="s">
        <v>1297</v>
      </c>
      <c r="I131" s="330" t="s">
        <v>1283</v>
      </c>
      <c r="J131" s="330">
        <v>20</v>
      </c>
      <c r="K131" s="350"/>
    </row>
    <row r="132" spans="2:11" s="1" customFormat="1" ht="15" customHeight="1">
      <c r="B132" s="348"/>
      <c r="C132" s="330" t="s">
        <v>1298</v>
      </c>
      <c r="D132" s="330"/>
      <c r="E132" s="330"/>
      <c r="F132" s="331" t="s">
        <v>1287</v>
      </c>
      <c r="G132" s="330"/>
      <c r="H132" s="330" t="s">
        <v>1299</v>
      </c>
      <c r="I132" s="330" t="s">
        <v>1283</v>
      </c>
      <c r="J132" s="330">
        <v>20</v>
      </c>
      <c r="K132" s="350"/>
    </row>
    <row r="133" spans="2:11" s="1" customFormat="1" ht="15" customHeight="1">
      <c r="B133" s="348"/>
      <c r="C133" s="306" t="s">
        <v>1286</v>
      </c>
      <c r="D133" s="306"/>
      <c r="E133" s="306"/>
      <c r="F133" s="328" t="s">
        <v>1287</v>
      </c>
      <c r="G133" s="306"/>
      <c r="H133" s="306" t="s">
        <v>1321</v>
      </c>
      <c r="I133" s="306" t="s">
        <v>1283</v>
      </c>
      <c r="J133" s="306">
        <v>50</v>
      </c>
      <c r="K133" s="350"/>
    </row>
    <row r="134" spans="2:11" s="1" customFormat="1" ht="15" customHeight="1">
      <c r="B134" s="348"/>
      <c r="C134" s="306" t="s">
        <v>1300</v>
      </c>
      <c r="D134" s="306"/>
      <c r="E134" s="306"/>
      <c r="F134" s="328" t="s">
        <v>1287</v>
      </c>
      <c r="G134" s="306"/>
      <c r="H134" s="306" t="s">
        <v>1321</v>
      </c>
      <c r="I134" s="306" t="s">
        <v>1283</v>
      </c>
      <c r="J134" s="306">
        <v>50</v>
      </c>
      <c r="K134" s="350"/>
    </row>
    <row r="135" spans="2:11" s="1" customFormat="1" ht="15" customHeight="1">
      <c r="B135" s="348"/>
      <c r="C135" s="306" t="s">
        <v>1306</v>
      </c>
      <c r="D135" s="306"/>
      <c r="E135" s="306"/>
      <c r="F135" s="328" t="s">
        <v>1287</v>
      </c>
      <c r="G135" s="306"/>
      <c r="H135" s="306" t="s">
        <v>1321</v>
      </c>
      <c r="I135" s="306" t="s">
        <v>1283</v>
      </c>
      <c r="J135" s="306">
        <v>50</v>
      </c>
      <c r="K135" s="350"/>
    </row>
    <row r="136" spans="2:11" s="1" customFormat="1" ht="15" customHeight="1">
      <c r="B136" s="348"/>
      <c r="C136" s="306" t="s">
        <v>1308</v>
      </c>
      <c r="D136" s="306"/>
      <c r="E136" s="306"/>
      <c r="F136" s="328" t="s">
        <v>1287</v>
      </c>
      <c r="G136" s="306"/>
      <c r="H136" s="306" t="s">
        <v>1321</v>
      </c>
      <c r="I136" s="306" t="s">
        <v>1283</v>
      </c>
      <c r="J136" s="306">
        <v>50</v>
      </c>
      <c r="K136" s="350"/>
    </row>
    <row r="137" spans="2:11" s="1" customFormat="1" ht="15" customHeight="1">
      <c r="B137" s="348"/>
      <c r="C137" s="306" t="s">
        <v>1309</v>
      </c>
      <c r="D137" s="306"/>
      <c r="E137" s="306"/>
      <c r="F137" s="328" t="s">
        <v>1287</v>
      </c>
      <c r="G137" s="306"/>
      <c r="H137" s="306" t="s">
        <v>1334</v>
      </c>
      <c r="I137" s="306" t="s">
        <v>1283</v>
      </c>
      <c r="J137" s="306">
        <v>255</v>
      </c>
      <c r="K137" s="350"/>
    </row>
    <row r="138" spans="2:11" s="1" customFormat="1" ht="15" customHeight="1">
      <c r="B138" s="348"/>
      <c r="C138" s="306" t="s">
        <v>1311</v>
      </c>
      <c r="D138" s="306"/>
      <c r="E138" s="306"/>
      <c r="F138" s="328" t="s">
        <v>1281</v>
      </c>
      <c r="G138" s="306"/>
      <c r="H138" s="306" t="s">
        <v>1335</v>
      </c>
      <c r="I138" s="306" t="s">
        <v>1313</v>
      </c>
      <c r="J138" s="306"/>
      <c r="K138" s="350"/>
    </row>
    <row r="139" spans="2:11" s="1" customFormat="1" ht="15" customHeight="1">
      <c r="B139" s="348"/>
      <c r="C139" s="306" t="s">
        <v>1314</v>
      </c>
      <c r="D139" s="306"/>
      <c r="E139" s="306"/>
      <c r="F139" s="328" t="s">
        <v>1281</v>
      </c>
      <c r="G139" s="306"/>
      <c r="H139" s="306" t="s">
        <v>1336</v>
      </c>
      <c r="I139" s="306" t="s">
        <v>1316</v>
      </c>
      <c r="J139" s="306"/>
      <c r="K139" s="350"/>
    </row>
    <row r="140" spans="2:11" s="1" customFormat="1" ht="15" customHeight="1">
      <c r="B140" s="348"/>
      <c r="C140" s="306" t="s">
        <v>1317</v>
      </c>
      <c r="D140" s="306"/>
      <c r="E140" s="306"/>
      <c r="F140" s="328" t="s">
        <v>1281</v>
      </c>
      <c r="G140" s="306"/>
      <c r="H140" s="306" t="s">
        <v>1317</v>
      </c>
      <c r="I140" s="306" t="s">
        <v>1316</v>
      </c>
      <c r="J140" s="306"/>
      <c r="K140" s="350"/>
    </row>
    <row r="141" spans="2:11" s="1" customFormat="1" ht="15" customHeight="1">
      <c r="B141" s="348"/>
      <c r="C141" s="306" t="s">
        <v>41</v>
      </c>
      <c r="D141" s="306"/>
      <c r="E141" s="306"/>
      <c r="F141" s="328" t="s">
        <v>1281</v>
      </c>
      <c r="G141" s="306"/>
      <c r="H141" s="306" t="s">
        <v>1337</v>
      </c>
      <c r="I141" s="306" t="s">
        <v>1316</v>
      </c>
      <c r="J141" s="306"/>
      <c r="K141" s="350"/>
    </row>
    <row r="142" spans="2:11" s="1" customFormat="1" ht="15" customHeight="1">
      <c r="B142" s="348"/>
      <c r="C142" s="306" t="s">
        <v>1338</v>
      </c>
      <c r="D142" s="306"/>
      <c r="E142" s="306"/>
      <c r="F142" s="328" t="s">
        <v>1281</v>
      </c>
      <c r="G142" s="306"/>
      <c r="H142" s="306" t="s">
        <v>1339</v>
      </c>
      <c r="I142" s="306" t="s">
        <v>1316</v>
      </c>
      <c r="J142" s="306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03"/>
      <c r="C144" s="303"/>
      <c r="D144" s="303"/>
      <c r="E144" s="303"/>
      <c r="F144" s="340"/>
      <c r="G144" s="303"/>
      <c r="H144" s="303"/>
      <c r="I144" s="303"/>
      <c r="J144" s="303"/>
      <c r="K144" s="303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1340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1275</v>
      </c>
      <c r="D148" s="321"/>
      <c r="E148" s="321"/>
      <c r="F148" s="321" t="s">
        <v>1276</v>
      </c>
      <c r="G148" s="322"/>
      <c r="H148" s="321" t="s">
        <v>57</v>
      </c>
      <c r="I148" s="321" t="s">
        <v>60</v>
      </c>
      <c r="J148" s="321" t="s">
        <v>1277</v>
      </c>
      <c r="K148" s="320"/>
    </row>
    <row r="149" spans="2:11" s="1" customFormat="1" ht="17.25" customHeight="1">
      <c r="B149" s="318"/>
      <c r="C149" s="323" t="s">
        <v>1278</v>
      </c>
      <c r="D149" s="323"/>
      <c r="E149" s="323"/>
      <c r="F149" s="324" t="s">
        <v>1279</v>
      </c>
      <c r="G149" s="325"/>
      <c r="H149" s="323"/>
      <c r="I149" s="323"/>
      <c r="J149" s="323" t="s">
        <v>1280</v>
      </c>
      <c r="K149" s="320"/>
    </row>
    <row r="150" spans="2:11" s="1" customFormat="1" ht="5.25" customHeight="1">
      <c r="B150" s="329"/>
      <c r="C150" s="326"/>
      <c r="D150" s="326"/>
      <c r="E150" s="326"/>
      <c r="F150" s="326"/>
      <c r="G150" s="327"/>
      <c r="H150" s="326"/>
      <c r="I150" s="326"/>
      <c r="J150" s="326"/>
      <c r="K150" s="350"/>
    </row>
    <row r="151" spans="2:11" s="1" customFormat="1" ht="15" customHeight="1">
      <c r="B151" s="329"/>
      <c r="C151" s="354" t="s">
        <v>1284</v>
      </c>
      <c r="D151" s="306"/>
      <c r="E151" s="306"/>
      <c r="F151" s="355" t="s">
        <v>1281</v>
      </c>
      <c r="G151" s="306"/>
      <c r="H151" s="354" t="s">
        <v>1321</v>
      </c>
      <c r="I151" s="354" t="s">
        <v>1283</v>
      </c>
      <c r="J151" s="354">
        <v>120</v>
      </c>
      <c r="K151" s="350"/>
    </row>
    <row r="152" spans="2:11" s="1" customFormat="1" ht="15" customHeight="1">
      <c r="B152" s="329"/>
      <c r="C152" s="354" t="s">
        <v>1330</v>
      </c>
      <c r="D152" s="306"/>
      <c r="E152" s="306"/>
      <c r="F152" s="355" t="s">
        <v>1281</v>
      </c>
      <c r="G152" s="306"/>
      <c r="H152" s="354" t="s">
        <v>1341</v>
      </c>
      <c r="I152" s="354" t="s">
        <v>1283</v>
      </c>
      <c r="J152" s="354" t="s">
        <v>1332</v>
      </c>
      <c r="K152" s="350"/>
    </row>
    <row r="153" spans="2:11" s="1" customFormat="1" ht="15" customHeight="1">
      <c r="B153" s="329"/>
      <c r="C153" s="354" t="s">
        <v>1229</v>
      </c>
      <c r="D153" s="306"/>
      <c r="E153" s="306"/>
      <c r="F153" s="355" t="s">
        <v>1281</v>
      </c>
      <c r="G153" s="306"/>
      <c r="H153" s="354" t="s">
        <v>1342</v>
      </c>
      <c r="I153" s="354" t="s">
        <v>1283</v>
      </c>
      <c r="J153" s="354" t="s">
        <v>1332</v>
      </c>
      <c r="K153" s="350"/>
    </row>
    <row r="154" spans="2:11" s="1" customFormat="1" ht="15" customHeight="1">
      <c r="B154" s="329"/>
      <c r="C154" s="354" t="s">
        <v>1286</v>
      </c>
      <c r="D154" s="306"/>
      <c r="E154" s="306"/>
      <c r="F154" s="355" t="s">
        <v>1287</v>
      </c>
      <c r="G154" s="306"/>
      <c r="H154" s="354" t="s">
        <v>1321</v>
      </c>
      <c r="I154" s="354" t="s">
        <v>1283</v>
      </c>
      <c r="J154" s="354">
        <v>50</v>
      </c>
      <c r="K154" s="350"/>
    </row>
    <row r="155" spans="2:11" s="1" customFormat="1" ht="15" customHeight="1">
      <c r="B155" s="329"/>
      <c r="C155" s="354" t="s">
        <v>1289</v>
      </c>
      <c r="D155" s="306"/>
      <c r="E155" s="306"/>
      <c r="F155" s="355" t="s">
        <v>1281</v>
      </c>
      <c r="G155" s="306"/>
      <c r="H155" s="354" t="s">
        <v>1321</v>
      </c>
      <c r="I155" s="354" t="s">
        <v>1291</v>
      </c>
      <c r="J155" s="354"/>
      <c r="K155" s="350"/>
    </row>
    <row r="156" spans="2:11" s="1" customFormat="1" ht="15" customHeight="1">
      <c r="B156" s="329"/>
      <c r="C156" s="354" t="s">
        <v>1300</v>
      </c>
      <c r="D156" s="306"/>
      <c r="E156" s="306"/>
      <c r="F156" s="355" t="s">
        <v>1287</v>
      </c>
      <c r="G156" s="306"/>
      <c r="H156" s="354" t="s">
        <v>1321</v>
      </c>
      <c r="I156" s="354" t="s">
        <v>1283</v>
      </c>
      <c r="J156" s="354">
        <v>50</v>
      </c>
      <c r="K156" s="350"/>
    </row>
    <row r="157" spans="2:11" s="1" customFormat="1" ht="15" customHeight="1">
      <c r="B157" s="329"/>
      <c r="C157" s="354" t="s">
        <v>1308</v>
      </c>
      <c r="D157" s="306"/>
      <c r="E157" s="306"/>
      <c r="F157" s="355" t="s">
        <v>1287</v>
      </c>
      <c r="G157" s="306"/>
      <c r="H157" s="354" t="s">
        <v>1321</v>
      </c>
      <c r="I157" s="354" t="s">
        <v>1283</v>
      </c>
      <c r="J157" s="354">
        <v>50</v>
      </c>
      <c r="K157" s="350"/>
    </row>
    <row r="158" spans="2:11" s="1" customFormat="1" ht="15" customHeight="1">
      <c r="B158" s="329"/>
      <c r="C158" s="354" t="s">
        <v>1306</v>
      </c>
      <c r="D158" s="306"/>
      <c r="E158" s="306"/>
      <c r="F158" s="355" t="s">
        <v>1287</v>
      </c>
      <c r="G158" s="306"/>
      <c r="H158" s="354" t="s">
        <v>1321</v>
      </c>
      <c r="I158" s="354" t="s">
        <v>1283</v>
      </c>
      <c r="J158" s="354">
        <v>50</v>
      </c>
      <c r="K158" s="350"/>
    </row>
    <row r="159" spans="2:11" s="1" customFormat="1" ht="15" customHeight="1">
      <c r="B159" s="329"/>
      <c r="C159" s="354" t="s">
        <v>93</v>
      </c>
      <c r="D159" s="306"/>
      <c r="E159" s="306"/>
      <c r="F159" s="355" t="s">
        <v>1281</v>
      </c>
      <c r="G159" s="306"/>
      <c r="H159" s="354" t="s">
        <v>1343</v>
      </c>
      <c r="I159" s="354" t="s">
        <v>1283</v>
      </c>
      <c r="J159" s="354" t="s">
        <v>1344</v>
      </c>
      <c r="K159" s="350"/>
    </row>
    <row r="160" spans="2:11" s="1" customFormat="1" ht="15" customHeight="1">
      <c r="B160" s="329"/>
      <c r="C160" s="354" t="s">
        <v>1345</v>
      </c>
      <c r="D160" s="306"/>
      <c r="E160" s="306"/>
      <c r="F160" s="355" t="s">
        <v>1281</v>
      </c>
      <c r="G160" s="306"/>
      <c r="H160" s="354" t="s">
        <v>1346</v>
      </c>
      <c r="I160" s="354" t="s">
        <v>1316</v>
      </c>
      <c r="J160" s="354"/>
      <c r="K160" s="350"/>
    </row>
    <row r="161" spans="2:11" s="1" customFormat="1" ht="15" customHeight="1">
      <c r="B161" s="356"/>
      <c r="C161" s="338"/>
      <c r="D161" s="338"/>
      <c r="E161" s="338"/>
      <c r="F161" s="338"/>
      <c r="G161" s="338"/>
      <c r="H161" s="338"/>
      <c r="I161" s="338"/>
      <c r="J161" s="338"/>
      <c r="K161" s="357"/>
    </row>
    <row r="162" spans="2:11" s="1" customFormat="1" ht="18.75" customHeight="1">
      <c r="B162" s="303"/>
      <c r="C162" s="306"/>
      <c r="D162" s="306"/>
      <c r="E162" s="306"/>
      <c r="F162" s="328"/>
      <c r="G162" s="306"/>
      <c r="H162" s="306"/>
      <c r="I162" s="306"/>
      <c r="J162" s="306"/>
      <c r="K162" s="303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1347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1275</v>
      </c>
      <c r="D166" s="321"/>
      <c r="E166" s="321"/>
      <c r="F166" s="321" t="s">
        <v>1276</v>
      </c>
      <c r="G166" s="358"/>
      <c r="H166" s="359" t="s">
        <v>57</v>
      </c>
      <c r="I166" s="359" t="s">
        <v>60</v>
      </c>
      <c r="J166" s="321" t="s">
        <v>1277</v>
      </c>
      <c r="K166" s="298"/>
    </row>
    <row r="167" spans="2:11" s="1" customFormat="1" ht="17.25" customHeight="1">
      <c r="B167" s="299"/>
      <c r="C167" s="323" t="s">
        <v>1278</v>
      </c>
      <c r="D167" s="323"/>
      <c r="E167" s="323"/>
      <c r="F167" s="324" t="s">
        <v>1279</v>
      </c>
      <c r="G167" s="360"/>
      <c r="H167" s="361"/>
      <c r="I167" s="361"/>
      <c r="J167" s="323" t="s">
        <v>1280</v>
      </c>
      <c r="K167" s="301"/>
    </row>
    <row r="168" spans="2:11" s="1" customFormat="1" ht="5.25" customHeight="1">
      <c r="B168" s="329"/>
      <c r="C168" s="326"/>
      <c r="D168" s="326"/>
      <c r="E168" s="326"/>
      <c r="F168" s="326"/>
      <c r="G168" s="327"/>
      <c r="H168" s="326"/>
      <c r="I168" s="326"/>
      <c r="J168" s="326"/>
      <c r="K168" s="350"/>
    </row>
    <row r="169" spans="2:11" s="1" customFormat="1" ht="15" customHeight="1">
      <c r="B169" s="329"/>
      <c r="C169" s="306" t="s">
        <v>1284</v>
      </c>
      <c r="D169" s="306"/>
      <c r="E169" s="306"/>
      <c r="F169" s="328" t="s">
        <v>1281</v>
      </c>
      <c r="G169" s="306"/>
      <c r="H169" s="306" t="s">
        <v>1321</v>
      </c>
      <c r="I169" s="306" t="s">
        <v>1283</v>
      </c>
      <c r="J169" s="306">
        <v>120</v>
      </c>
      <c r="K169" s="350"/>
    </row>
    <row r="170" spans="2:11" s="1" customFormat="1" ht="15" customHeight="1">
      <c r="B170" s="329"/>
      <c r="C170" s="306" t="s">
        <v>1330</v>
      </c>
      <c r="D170" s="306"/>
      <c r="E170" s="306"/>
      <c r="F170" s="328" t="s">
        <v>1281</v>
      </c>
      <c r="G170" s="306"/>
      <c r="H170" s="306" t="s">
        <v>1331</v>
      </c>
      <c r="I170" s="306" t="s">
        <v>1283</v>
      </c>
      <c r="J170" s="306" t="s">
        <v>1332</v>
      </c>
      <c r="K170" s="350"/>
    </row>
    <row r="171" spans="2:11" s="1" customFormat="1" ht="15" customHeight="1">
      <c r="B171" s="329"/>
      <c r="C171" s="306" t="s">
        <v>1229</v>
      </c>
      <c r="D171" s="306"/>
      <c r="E171" s="306"/>
      <c r="F171" s="328" t="s">
        <v>1281</v>
      </c>
      <c r="G171" s="306"/>
      <c r="H171" s="306" t="s">
        <v>1348</v>
      </c>
      <c r="I171" s="306" t="s">
        <v>1283</v>
      </c>
      <c r="J171" s="306" t="s">
        <v>1332</v>
      </c>
      <c r="K171" s="350"/>
    </row>
    <row r="172" spans="2:11" s="1" customFormat="1" ht="15" customHeight="1">
      <c r="B172" s="329"/>
      <c r="C172" s="306" t="s">
        <v>1286</v>
      </c>
      <c r="D172" s="306"/>
      <c r="E172" s="306"/>
      <c r="F172" s="328" t="s">
        <v>1287</v>
      </c>
      <c r="G172" s="306"/>
      <c r="H172" s="306" t="s">
        <v>1348</v>
      </c>
      <c r="I172" s="306" t="s">
        <v>1283</v>
      </c>
      <c r="J172" s="306">
        <v>50</v>
      </c>
      <c r="K172" s="350"/>
    </row>
    <row r="173" spans="2:11" s="1" customFormat="1" ht="15" customHeight="1">
      <c r="B173" s="329"/>
      <c r="C173" s="306" t="s">
        <v>1289</v>
      </c>
      <c r="D173" s="306"/>
      <c r="E173" s="306"/>
      <c r="F173" s="328" t="s">
        <v>1281</v>
      </c>
      <c r="G173" s="306"/>
      <c r="H173" s="306" t="s">
        <v>1348</v>
      </c>
      <c r="I173" s="306" t="s">
        <v>1291</v>
      </c>
      <c r="J173" s="306"/>
      <c r="K173" s="350"/>
    </row>
    <row r="174" spans="2:11" s="1" customFormat="1" ht="15" customHeight="1">
      <c r="B174" s="329"/>
      <c r="C174" s="306" t="s">
        <v>1300</v>
      </c>
      <c r="D174" s="306"/>
      <c r="E174" s="306"/>
      <c r="F174" s="328" t="s">
        <v>1287</v>
      </c>
      <c r="G174" s="306"/>
      <c r="H174" s="306" t="s">
        <v>1348</v>
      </c>
      <c r="I174" s="306" t="s">
        <v>1283</v>
      </c>
      <c r="J174" s="306">
        <v>50</v>
      </c>
      <c r="K174" s="350"/>
    </row>
    <row r="175" spans="2:11" s="1" customFormat="1" ht="15" customHeight="1">
      <c r="B175" s="329"/>
      <c r="C175" s="306" t="s">
        <v>1308</v>
      </c>
      <c r="D175" s="306"/>
      <c r="E175" s="306"/>
      <c r="F175" s="328" t="s">
        <v>1287</v>
      </c>
      <c r="G175" s="306"/>
      <c r="H175" s="306" t="s">
        <v>1348</v>
      </c>
      <c r="I175" s="306" t="s">
        <v>1283</v>
      </c>
      <c r="J175" s="306">
        <v>50</v>
      </c>
      <c r="K175" s="350"/>
    </row>
    <row r="176" spans="2:11" s="1" customFormat="1" ht="15" customHeight="1">
      <c r="B176" s="329"/>
      <c r="C176" s="306" t="s">
        <v>1306</v>
      </c>
      <c r="D176" s="306"/>
      <c r="E176" s="306"/>
      <c r="F176" s="328" t="s">
        <v>1287</v>
      </c>
      <c r="G176" s="306"/>
      <c r="H176" s="306" t="s">
        <v>1348</v>
      </c>
      <c r="I176" s="306" t="s">
        <v>1283</v>
      </c>
      <c r="J176" s="306">
        <v>50</v>
      </c>
      <c r="K176" s="350"/>
    </row>
    <row r="177" spans="2:11" s="1" customFormat="1" ht="15" customHeight="1">
      <c r="B177" s="329"/>
      <c r="C177" s="306" t="s">
        <v>98</v>
      </c>
      <c r="D177" s="306"/>
      <c r="E177" s="306"/>
      <c r="F177" s="328" t="s">
        <v>1281</v>
      </c>
      <c r="G177" s="306"/>
      <c r="H177" s="306" t="s">
        <v>1349</v>
      </c>
      <c r="I177" s="306" t="s">
        <v>1350</v>
      </c>
      <c r="J177" s="306"/>
      <c r="K177" s="350"/>
    </row>
    <row r="178" spans="2:11" s="1" customFormat="1" ht="15" customHeight="1">
      <c r="B178" s="329"/>
      <c r="C178" s="306" t="s">
        <v>60</v>
      </c>
      <c r="D178" s="306"/>
      <c r="E178" s="306"/>
      <c r="F178" s="328" t="s">
        <v>1281</v>
      </c>
      <c r="G178" s="306"/>
      <c r="H178" s="306" t="s">
        <v>1351</v>
      </c>
      <c r="I178" s="306" t="s">
        <v>1352</v>
      </c>
      <c r="J178" s="306">
        <v>1</v>
      </c>
      <c r="K178" s="350"/>
    </row>
    <row r="179" spans="2:11" s="1" customFormat="1" ht="15" customHeight="1">
      <c r="B179" s="329"/>
      <c r="C179" s="306" t="s">
        <v>56</v>
      </c>
      <c r="D179" s="306"/>
      <c r="E179" s="306"/>
      <c r="F179" s="328" t="s">
        <v>1281</v>
      </c>
      <c r="G179" s="306"/>
      <c r="H179" s="306" t="s">
        <v>1353</v>
      </c>
      <c r="I179" s="306" t="s">
        <v>1283</v>
      </c>
      <c r="J179" s="306">
        <v>20</v>
      </c>
      <c r="K179" s="350"/>
    </row>
    <row r="180" spans="2:11" s="1" customFormat="1" ht="15" customHeight="1">
      <c r="B180" s="329"/>
      <c r="C180" s="306" t="s">
        <v>57</v>
      </c>
      <c r="D180" s="306"/>
      <c r="E180" s="306"/>
      <c r="F180" s="328" t="s">
        <v>1281</v>
      </c>
      <c r="G180" s="306"/>
      <c r="H180" s="306" t="s">
        <v>1354</v>
      </c>
      <c r="I180" s="306" t="s">
        <v>1283</v>
      </c>
      <c r="J180" s="306">
        <v>255</v>
      </c>
      <c r="K180" s="350"/>
    </row>
    <row r="181" spans="2:11" s="1" customFormat="1" ht="15" customHeight="1">
      <c r="B181" s="329"/>
      <c r="C181" s="306" t="s">
        <v>99</v>
      </c>
      <c r="D181" s="306"/>
      <c r="E181" s="306"/>
      <c r="F181" s="328" t="s">
        <v>1281</v>
      </c>
      <c r="G181" s="306"/>
      <c r="H181" s="306" t="s">
        <v>1245</v>
      </c>
      <c r="I181" s="306" t="s">
        <v>1283</v>
      </c>
      <c r="J181" s="306">
        <v>10</v>
      </c>
      <c r="K181" s="350"/>
    </row>
    <row r="182" spans="2:11" s="1" customFormat="1" ht="15" customHeight="1">
      <c r="B182" s="329"/>
      <c r="C182" s="306" t="s">
        <v>100</v>
      </c>
      <c r="D182" s="306"/>
      <c r="E182" s="306"/>
      <c r="F182" s="328" t="s">
        <v>1281</v>
      </c>
      <c r="G182" s="306"/>
      <c r="H182" s="306" t="s">
        <v>1355</v>
      </c>
      <c r="I182" s="306" t="s">
        <v>1316</v>
      </c>
      <c r="J182" s="306"/>
      <c r="K182" s="350"/>
    </row>
    <row r="183" spans="2:11" s="1" customFormat="1" ht="15" customHeight="1">
      <c r="B183" s="329"/>
      <c r="C183" s="306" t="s">
        <v>1356</v>
      </c>
      <c r="D183" s="306"/>
      <c r="E183" s="306"/>
      <c r="F183" s="328" t="s">
        <v>1281</v>
      </c>
      <c r="G183" s="306"/>
      <c r="H183" s="306" t="s">
        <v>1357</v>
      </c>
      <c r="I183" s="306" t="s">
        <v>1316</v>
      </c>
      <c r="J183" s="306"/>
      <c r="K183" s="350"/>
    </row>
    <row r="184" spans="2:11" s="1" customFormat="1" ht="15" customHeight="1">
      <c r="B184" s="329"/>
      <c r="C184" s="306" t="s">
        <v>1345</v>
      </c>
      <c r="D184" s="306"/>
      <c r="E184" s="306"/>
      <c r="F184" s="328" t="s">
        <v>1281</v>
      </c>
      <c r="G184" s="306"/>
      <c r="H184" s="306" t="s">
        <v>1358</v>
      </c>
      <c r="I184" s="306" t="s">
        <v>1316</v>
      </c>
      <c r="J184" s="306"/>
      <c r="K184" s="350"/>
    </row>
    <row r="185" spans="2:11" s="1" customFormat="1" ht="15" customHeight="1">
      <c r="B185" s="329"/>
      <c r="C185" s="306" t="s">
        <v>102</v>
      </c>
      <c r="D185" s="306"/>
      <c r="E185" s="306"/>
      <c r="F185" s="328" t="s">
        <v>1287</v>
      </c>
      <c r="G185" s="306"/>
      <c r="H185" s="306" t="s">
        <v>1359</v>
      </c>
      <c r="I185" s="306" t="s">
        <v>1283</v>
      </c>
      <c r="J185" s="306">
        <v>50</v>
      </c>
      <c r="K185" s="350"/>
    </row>
    <row r="186" spans="2:11" s="1" customFormat="1" ht="15" customHeight="1">
      <c r="B186" s="329"/>
      <c r="C186" s="306" t="s">
        <v>1360</v>
      </c>
      <c r="D186" s="306"/>
      <c r="E186" s="306"/>
      <c r="F186" s="328" t="s">
        <v>1287</v>
      </c>
      <c r="G186" s="306"/>
      <c r="H186" s="306" t="s">
        <v>1361</v>
      </c>
      <c r="I186" s="306" t="s">
        <v>1362</v>
      </c>
      <c r="J186" s="306"/>
      <c r="K186" s="350"/>
    </row>
    <row r="187" spans="2:11" s="1" customFormat="1" ht="15" customHeight="1">
      <c r="B187" s="329"/>
      <c r="C187" s="306" t="s">
        <v>1363</v>
      </c>
      <c r="D187" s="306"/>
      <c r="E187" s="306"/>
      <c r="F187" s="328" t="s">
        <v>1287</v>
      </c>
      <c r="G187" s="306"/>
      <c r="H187" s="306" t="s">
        <v>1364</v>
      </c>
      <c r="I187" s="306" t="s">
        <v>1362</v>
      </c>
      <c r="J187" s="306"/>
      <c r="K187" s="350"/>
    </row>
    <row r="188" spans="2:11" s="1" customFormat="1" ht="15" customHeight="1">
      <c r="B188" s="329"/>
      <c r="C188" s="306" t="s">
        <v>1365</v>
      </c>
      <c r="D188" s="306"/>
      <c r="E188" s="306"/>
      <c r="F188" s="328" t="s">
        <v>1287</v>
      </c>
      <c r="G188" s="306"/>
      <c r="H188" s="306" t="s">
        <v>1366</v>
      </c>
      <c r="I188" s="306" t="s">
        <v>1362</v>
      </c>
      <c r="J188" s="306"/>
      <c r="K188" s="350"/>
    </row>
    <row r="189" spans="2:11" s="1" customFormat="1" ht="15" customHeight="1">
      <c r="B189" s="329"/>
      <c r="C189" s="362" t="s">
        <v>1367</v>
      </c>
      <c r="D189" s="306"/>
      <c r="E189" s="306"/>
      <c r="F189" s="328" t="s">
        <v>1287</v>
      </c>
      <c r="G189" s="306"/>
      <c r="H189" s="306" t="s">
        <v>1368</v>
      </c>
      <c r="I189" s="306" t="s">
        <v>1369</v>
      </c>
      <c r="J189" s="363" t="s">
        <v>1370</v>
      </c>
      <c r="K189" s="350"/>
    </row>
    <row r="190" spans="2:11" s="1" customFormat="1" ht="15" customHeight="1">
      <c r="B190" s="329"/>
      <c r="C190" s="313" t="s">
        <v>45</v>
      </c>
      <c r="D190" s="306"/>
      <c r="E190" s="306"/>
      <c r="F190" s="328" t="s">
        <v>1281</v>
      </c>
      <c r="G190" s="306"/>
      <c r="H190" s="303" t="s">
        <v>1371</v>
      </c>
      <c r="I190" s="306" t="s">
        <v>1372</v>
      </c>
      <c r="J190" s="306"/>
      <c r="K190" s="350"/>
    </row>
    <row r="191" spans="2:11" s="1" customFormat="1" ht="15" customHeight="1">
      <c r="B191" s="329"/>
      <c r="C191" s="313" t="s">
        <v>1373</v>
      </c>
      <c r="D191" s="306"/>
      <c r="E191" s="306"/>
      <c r="F191" s="328" t="s">
        <v>1281</v>
      </c>
      <c r="G191" s="306"/>
      <c r="H191" s="306" t="s">
        <v>1374</v>
      </c>
      <c r="I191" s="306" t="s">
        <v>1316</v>
      </c>
      <c r="J191" s="306"/>
      <c r="K191" s="350"/>
    </row>
    <row r="192" spans="2:11" s="1" customFormat="1" ht="15" customHeight="1">
      <c r="B192" s="329"/>
      <c r="C192" s="313" t="s">
        <v>1375</v>
      </c>
      <c r="D192" s="306"/>
      <c r="E192" s="306"/>
      <c r="F192" s="328" t="s">
        <v>1281</v>
      </c>
      <c r="G192" s="306"/>
      <c r="H192" s="306" t="s">
        <v>1376</v>
      </c>
      <c r="I192" s="306" t="s">
        <v>1316</v>
      </c>
      <c r="J192" s="306"/>
      <c r="K192" s="350"/>
    </row>
    <row r="193" spans="2:11" s="1" customFormat="1" ht="15" customHeight="1">
      <c r="B193" s="329"/>
      <c r="C193" s="313" t="s">
        <v>1377</v>
      </c>
      <c r="D193" s="306"/>
      <c r="E193" s="306"/>
      <c r="F193" s="328" t="s">
        <v>1287</v>
      </c>
      <c r="G193" s="306"/>
      <c r="H193" s="306" t="s">
        <v>1378</v>
      </c>
      <c r="I193" s="306" t="s">
        <v>1316</v>
      </c>
      <c r="J193" s="306"/>
      <c r="K193" s="350"/>
    </row>
    <row r="194" spans="2:11" s="1" customFormat="1" ht="15" customHeight="1">
      <c r="B194" s="356"/>
      <c r="C194" s="364"/>
      <c r="D194" s="338"/>
      <c r="E194" s="338"/>
      <c r="F194" s="338"/>
      <c r="G194" s="338"/>
      <c r="H194" s="338"/>
      <c r="I194" s="338"/>
      <c r="J194" s="338"/>
      <c r="K194" s="357"/>
    </row>
    <row r="195" spans="2:11" s="1" customFormat="1" ht="18.75" customHeight="1">
      <c r="B195" s="303"/>
      <c r="C195" s="306"/>
      <c r="D195" s="306"/>
      <c r="E195" s="306"/>
      <c r="F195" s="328"/>
      <c r="G195" s="306"/>
      <c r="H195" s="306"/>
      <c r="I195" s="306"/>
      <c r="J195" s="306"/>
      <c r="K195" s="303"/>
    </row>
    <row r="196" spans="2:11" s="1" customFormat="1" ht="18.75" customHeight="1">
      <c r="B196" s="303"/>
      <c r="C196" s="306"/>
      <c r="D196" s="306"/>
      <c r="E196" s="306"/>
      <c r="F196" s="328"/>
      <c r="G196" s="306"/>
      <c r="H196" s="306"/>
      <c r="I196" s="306"/>
      <c r="J196" s="306"/>
      <c r="K196" s="303"/>
    </row>
    <row r="197" spans="2:11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pans="2:11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pans="2:11" s="1" customFormat="1" ht="21">
      <c r="B199" s="296"/>
      <c r="C199" s="297" t="s">
        <v>1379</v>
      </c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5.5" customHeight="1">
      <c r="B200" s="296"/>
      <c r="C200" s="365" t="s">
        <v>1380</v>
      </c>
      <c r="D200" s="365"/>
      <c r="E200" s="365"/>
      <c r="F200" s="365" t="s">
        <v>1381</v>
      </c>
      <c r="G200" s="366"/>
      <c r="H200" s="365" t="s">
        <v>1382</v>
      </c>
      <c r="I200" s="365"/>
      <c r="J200" s="365"/>
      <c r="K200" s="298"/>
    </row>
    <row r="201" spans="2:11" s="1" customFormat="1" ht="5.25" customHeight="1">
      <c r="B201" s="329"/>
      <c r="C201" s="326"/>
      <c r="D201" s="326"/>
      <c r="E201" s="326"/>
      <c r="F201" s="326"/>
      <c r="G201" s="306"/>
      <c r="H201" s="326"/>
      <c r="I201" s="326"/>
      <c r="J201" s="326"/>
      <c r="K201" s="350"/>
    </row>
    <row r="202" spans="2:11" s="1" customFormat="1" ht="15" customHeight="1">
      <c r="B202" s="329"/>
      <c r="C202" s="306" t="s">
        <v>1372</v>
      </c>
      <c r="D202" s="306"/>
      <c r="E202" s="306"/>
      <c r="F202" s="328" t="s">
        <v>46</v>
      </c>
      <c r="G202" s="306"/>
      <c r="H202" s="306" t="s">
        <v>1383</v>
      </c>
      <c r="I202" s="306"/>
      <c r="J202" s="306"/>
      <c r="K202" s="350"/>
    </row>
    <row r="203" spans="2:11" s="1" customFormat="1" ht="15" customHeight="1">
      <c r="B203" s="329"/>
      <c r="C203" s="335"/>
      <c r="D203" s="306"/>
      <c r="E203" s="306"/>
      <c r="F203" s="328" t="s">
        <v>47</v>
      </c>
      <c r="G203" s="306"/>
      <c r="H203" s="306" t="s">
        <v>1384</v>
      </c>
      <c r="I203" s="306"/>
      <c r="J203" s="306"/>
      <c r="K203" s="350"/>
    </row>
    <row r="204" spans="2:11" s="1" customFormat="1" ht="15" customHeight="1">
      <c r="B204" s="329"/>
      <c r="C204" s="335"/>
      <c r="D204" s="306"/>
      <c r="E204" s="306"/>
      <c r="F204" s="328" t="s">
        <v>50</v>
      </c>
      <c r="G204" s="306"/>
      <c r="H204" s="306" t="s">
        <v>1385</v>
      </c>
      <c r="I204" s="306"/>
      <c r="J204" s="306"/>
      <c r="K204" s="350"/>
    </row>
    <row r="205" spans="2:11" s="1" customFormat="1" ht="15" customHeight="1">
      <c r="B205" s="329"/>
      <c r="C205" s="306"/>
      <c r="D205" s="306"/>
      <c r="E205" s="306"/>
      <c r="F205" s="328" t="s">
        <v>48</v>
      </c>
      <c r="G205" s="306"/>
      <c r="H205" s="306" t="s">
        <v>1386</v>
      </c>
      <c r="I205" s="306"/>
      <c r="J205" s="306"/>
      <c r="K205" s="350"/>
    </row>
    <row r="206" spans="2:11" s="1" customFormat="1" ht="15" customHeight="1">
      <c r="B206" s="329"/>
      <c r="C206" s="306"/>
      <c r="D206" s="306"/>
      <c r="E206" s="306"/>
      <c r="F206" s="328" t="s">
        <v>49</v>
      </c>
      <c r="G206" s="306"/>
      <c r="H206" s="306" t="s">
        <v>1387</v>
      </c>
      <c r="I206" s="306"/>
      <c r="J206" s="306"/>
      <c r="K206" s="350"/>
    </row>
    <row r="207" spans="2:11" s="1" customFormat="1" ht="15" customHeight="1">
      <c r="B207" s="329"/>
      <c r="C207" s="306"/>
      <c r="D207" s="306"/>
      <c r="E207" s="306"/>
      <c r="F207" s="328"/>
      <c r="G207" s="306"/>
      <c r="H207" s="306"/>
      <c r="I207" s="306"/>
      <c r="J207" s="306"/>
      <c r="K207" s="350"/>
    </row>
    <row r="208" spans="2:11" s="1" customFormat="1" ht="15" customHeight="1">
      <c r="B208" s="329"/>
      <c r="C208" s="306" t="s">
        <v>1328</v>
      </c>
      <c r="D208" s="306"/>
      <c r="E208" s="306"/>
      <c r="F208" s="328" t="s">
        <v>82</v>
      </c>
      <c r="G208" s="306"/>
      <c r="H208" s="306" t="s">
        <v>1388</v>
      </c>
      <c r="I208" s="306"/>
      <c r="J208" s="306"/>
      <c r="K208" s="350"/>
    </row>
    <row r="209" spans="2:11" s="1" customFormat="1" ht="15" customHeight="1">
      <c r="B209" s="329"/>
      <c r="C209" s="335"/>
      <c r="D209" s="306"/>
      <c r="E209" s="306"/>
      <c r="F209" s="328" t="s">
        <v>1224</v>
      </c>
      <c r="G209" s="306"/>
      <c r="H209" s="306" t="s">
        <v>1225</v>
      </c>
      <c r="I209" s="306"/>
      <c r="J209" s="306"/>
      <c r="K209" s="350"/>
    </row>
    <row r="210" spans="2:11" s="1" customFormat="1" ht="15" customHeight="1">
      <c r="B210" s="329"/>
      <c r="C210" s="306"/>
      <c r="D210" s="306"/>
      <c r="E210" s="306"/>
      <c r="F210" s="328" t="s">
        <v>1222</v>
      </c>
      <c r="G210" s="306"/>
      <c r="H210" s="306" t="s">
        <v>1389</v>
      </c>
      <c r="I210" s="306"/>
      <c r="J210" s="306"/>
      <c r="K210" s="350"/>
    </row>
    <row r="211" spans="2:11" s="1" customFormat="1" ht="15" customHeight="1">
      <c r="B211" s="367"/>
      <c r="C211" s="335"/>
      <c r="D211" s="335"/>
      <c r="E211" s="335"/>
      <c r="F211" s="328" t="s">
        <v>1226</v>
      </c>
      <c r="G211" s="313"/>
      <c r="H211" s="354" t="s">
        <v>81</v>
      </c>
      <c r="I211" s="354"/>
      <c r="J211" s="354"/>
      <c r="K211" s="368"/>
    </row>
    <row r="212" spans="2:11" s="1" customFormat="1" ht="15" customHeight="1">
      <c r="B212" s="367"/>
      <c r="C212" s="335"/>
      <c r="D212" s="335"/>
      <c r="E212" s="335"/>
      <c r="F212" s="328" t="s">
        <v>1227</v>
      </c>
      <c r="G212" s="313"/>
      <c r="H212" s="354" t="s">
        <v>1390</v>
      </c>
      <c r="I212" s="354"/>
      <c r="J212" s="354"/>
      <c r="K212" s="368"/>
    </row>
    <row r="213" spans="2:11" s="1" customFormat="1" ht="15" customHeight="1">
      <c r="B213" s="367"/>
      <c r="C213" s="335"/>
      <c r="D213" s="335"/>
      <c r="E213" s="335"/>
      <c r="F213" s="369"/>
      <c r="G213" s="313"/>
      <c r="H213" s="370"/>
      <c r="I213" s="370"/>
      <c r="J213" s="370"/>
      <c r="K213" s="368"/>
    </row>
    <row r="214" spans="2:11" s="1" customFormat="1" ht="15" customHeight="1">
      <c r="B214" s="367"/>
      <c r="C214" s="306" t="s">
        <v>1352</v>
      </c>
      <c r="D214" s="335"/>
      <c r="E214" s="335"/>
      <c r="F214" s="328">
        <v>1</v>
      </c>
      <c r="G214" s="313"/>
      <c r="H214" s="354" t="s">
        <v>1391</v>
      </c>
      <c r="I214" s="354"/>
      <c r="J214" s="354"/>
      <c r="K214" s="368"/>
    </row>
    <row r="215" spans="2:11" s="1" customFormat="1" ht="15" customHeight="1">
      <c r="B215" s="367"/>
      <c r="C215" s="335"/>
      <c r="D215" s="335"/>
      <c r="E215" s="335"/>
      <c r="F215" s="328">
        <v>2</v>
      </c>
      <c r="G215" s="313"/>
      <c r="H215" s="354" t="s">
        <v>1392</v>
      </c>
      <c r="I215" s="354"/>
      <c r="J215" s="354"/>
      <c r="K215" s="368"/>
    </row>
    <row r="216" spans="2:11" s="1" customFormat="1" ht="15" customHeight="1">
      <c r="B216" s="367"/>
      <c r="C216" s="335"/>
      <c r="D216" s="335"/>
      <c r="E216" s="335"/>
      <c r="F216" s="328">
        <v>3</v>
      </c>
      <c r="G216" s="313"/>
      <c r="H216" s="354" t="s">
        <v>1393</v>
      </c>
      <c r="I216" s="354"/>
      <c r="J216" s="354"/>
      <c r="K216" s="368"/>
    </row>
    <row r="217" spans="2:11" s="1" customFormat="1" ht="15" customHeight="1">
      <c r="B217" s="367"/>
      <c r="C217" s="335"/>
      <c r="D217" s="335"/>
      <c r="E217" s="335"/>
      <c r="F217" s="328">
        <v>4</v>
      </c>
      <c r="G217" s="313"/>
      <c r="H217" s="354" t="s">
        <v>1394</v>
      </c>
      <c r="I217" s="354"/>
      <c r="J217" s="354"/>
      <c r="K217" s="368"/>
    </row>
    <row r="218" spans="2:11" s="1" customFormat="1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LAPTOP-2QRBP1GF\Ivona Hroníková</dc:creator>
  <cp:keywords/>
  <dc:description/>
  <cp:lastModifiedBy>LAPTOP-2QRBP1GF\Ivona Hroníková</cp:lastModifiedBy>
  <dcterms:created xsi:type="dcterms:W3CDTF">2020-02-15T14:31:26Z</dcterms:created>
  <dcterms:modified xsi:type="dcterms:W3CDTF">2020-02-15T14:31:50Z</dcterms:modified>
  <cp:category/>
  <cp:version/>
  <cp:contentType/>
  <cp:contentStatus/>
</cp:coreProperties>
</file>